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tiff" ContentType="image/tiff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mda\Desktop\CR+RM Manuscript drafts\Full draft co-author reviews\Nature Communications\Nat Com_Resubmission\Nat Com_FINAL SUBMISSION\Manuscript and manuscript files\"/>
    </mc:Choice>
  </mc:AlternateContent>
  <bookViews>
    <workbookView xWindow="0" yWindow="0" windowWidth="25130" windowHeight="12000" tabRatio="845" firstSheet="21" activeTab="23"/>
  </bookViews>
  <sheets>
    <sheet name="Fig 1A-J" sheetId="1" r:id="rId1"/>
    <sheet name="Fig 1K and S1A-F_CLAMS" sheetId="11" r:id="rId2"/>
    <sheet name="Figure 2A-B, S1G-I_Tissue mass" sheetId="12" r:id="rId3"/>
    <sheet name="Figure 2C-F_in vitro function " sheetId="16" r:id="rId4"/>
    <sheet name="Fig 2G &amp; S2A-E_SOL" sheetId="23" r:id="rId5"/>
    <sheet name="Fig 2G &amp; S2A-E_EDL" sheetId="22" r:id="rId6"/>
    <sheet name="Fig 2G &amp; S2A-E_TA" sheetId="19" r:id="rId7"/>
    <sheet name="Fig 2G &amp; S2A-E_TRI" sheetId="24" r:id="rId8"/>
    <sheet name="Fig 3F_Cytokines" sheetId="25" r:id="rId9"/>
    <sheet name="Fig 4B-D_Body composition" sheetId="26" r:id="rId10"/>
    <sheet name="Fig 4E-F_CLAMS" sheetId="27" r:id="rId11"/>
    <sheet name="Fig 4I-J_Whole-body function" sheetId="28" r:id="rId12"/>
    <sheet name="Fig. 4K-O &amp; S4E-F" sheetId="29" r:id="rId13"/>
    <sheet name="Fig. S4G_Muscle mass" sheetId="30" r:id="rId14"/>
    <sheet name="Fig. 5B,C,F_p62 and CNF" sheetId="31" r:id="rId15"/>
    <sheet name="Fig. 5E_Creatine Kinase" sheetId="32" r:id="rId16"/>
    <sheet name="Fig. 5G &amp; L-O" sheetId="33" r:id="rId17"/>
    <sheet name="Fig. 4G-H, 5D, H-K_WBs" sheetId="34" r:id="rId18"/>
    <sheet name="Uncropped WBs_Fig4, 5 &amp; S4" sheetId="40" r:id="rId19"/>
    <sheet name="Fig. S5" sheetId="35" r:id="rId20"/>
    <sheet name="Fig. 6 CR+RM_Source data" sheetId="36" r:id="rId21"/>
    <sheet name="Fig. 7A-F+S6 CR+RM_Source data" sheetId="37" r:id="rId22"/>
    <sheet name="Fig. 7H-I CR+RM_Source data" sheetId="38" r:id="rId23"/>
    <sheet name="Fig. S7 CR+RM_Source data" sheetId="39" r:id="rId24"/>
  </sheets>
  <externalReferences>
    <externalReference r:id="rId25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12" i="25" l="1"/>
  <c r="AG12" i="25"/>
  <c r="AF12" i="25"/>
  <c r="AE12" i="25"/>
  <c r="AD12" i="25"/>
  <c r="AC12" i="25"/>
  <c r="AH11" i="25"/>
  <c r="AG11" i="25"/>
  <c r="AF11" i="25"/>
  <c r="AE11" i="25"/>
  <c r="AD11" i="25"/>
  <c r="AC11" i="25"/>
  <c r="AH10" i="25"/>
  <c r="AG10" i="25"/>
  <c r="AF10" i="25"/>
  <c r="AE10" i="25"/>
  <c r="AD10" i="25"/>
  <c r="AC10" i="25"/>
  <c r="AH9" i="25"/>
  <c r="AG9" i="25"/>
  <c r="AF9" i="25"/>
  <c r="AE9" i="25"/>
  <c r="AD9" i="25"/>
  <c r="AC9" i="25"/>
  <c r="AH8" i="25"/>
  <c r="AG8" i="25"/>
  <c r="AF8" i="25"/>
  <c r="AE8" i="25"/>
  <c r="AD8" i="25"/>
  <c r="AC8" i="25"/>
  <c r="Y12" i="25"/>
  <c r="X12" i="25"/>
  <c r="W12" i="25"/>
  <c r="V12" i="25"/>
  <c r="U12" i="25"/>
  <c r="T12" i="25"/>
  <c r="Y11" i="25"/>
  <c r="X11" i="25"/>
  <c r="W11" i="25"/>
  <c r="V11" i="25"/>
  <c r="U11" i="25"/>
  <c r="T11" i="25"/>
  <c r="Y10" i="25"/>
  <c r="X10" i="25"/>
  <c r="W10" i="25"/>
  <c r="V10" i="25"/>
  <c r="U10" i="25"/>
  <c r="T10" i="25"/>
  <c r="Y9" i="25"/>
  <c r="X9" i="25"/>
  <c r="W9" i="25"/>
  <c r="V9" i="25"/>
  <c r="U9" i="25"/>
  <c r="T9" i="25"/>
  <c r="Y8" i="25"/>
  <c r="X8" i="25"/>
  <c r="W8" i="25"/>
  <c r="V8" i="25"/>
  <c r="U8" i="25"/>
  <c r="T8" i="25"/>
  <c r="Q8" i="25"/>
  <c r="R8" i="25"/>
  <c r="Q9" i="25"/>
  <c r="R9" i="25"/>
  <c r="Q10" i="25"/>
  <c r="R10" i="25"/>
  <c r="Q11" i="25"/>
  <c r="R11" i="25"/>
  <c r="Q12" i="25"/>
  <c r="R12" i="25"/>
  <c r="P12" i="25"/>
  <c r="O12" i="25"/>
  <c r="N12" i="25"/>
  <c r="M12" i="25"/>
  <c r="L12" i="25"/>
  <c r="K12" i="25"/>
  <c r="P11" i="25"/>
  <c r="O11" i="25"/>
  <c r="N11" i="25"/>
  <c r="M11" i="25"/>
  <c r="L11" i="25"/>
  <c r="K11" i="25"/>
  <c r="P10" i="25"/>
  <c r="O10" i="25"/>
  <c r="N10" i="25"/>
  <c r="M10" i="25"/>
  <c r="L10" i="25"/>
  <c r="K10" i="25"/>
  <c r="P9" i="25"/>
  <c r="O9" i="25"/>
  <c r="N9" i="25"/>
  <c r="M9" i="25"/>
  <c r="L9" i="25"/>
  <c r="K9" i="25"/>
  <c r="P8" i="25"/>
  <c r="O8" i="25"/>
  <c r="N8" i="25"/>
  <c r="M8" i="25"/>
  <c r="L8" i="25"/>
  <c r="K8" i="25"/>
  <c r="B9" i="25"/>
  <c r="C9" i="25"/>
  <c r="D9" i="25"/>
  <c r="E9" i="25"/>
  <c r="F9" i="25"/>
  <c r="G9" i="25"/>
  <c r="B10" i="25"/>
  <c r="C10" i="25"/>
  <c r="D10" i="25"/>
  <c r="E10" i="25"/>
  <c r="F10" i="25"/>
  <c r="G10" i="25"/>
  <c r="B11" i="25"/>
  <c r="C11" i="25"/>
  <c r="D11" i="25"/>
  <c r="E11" i="25"/>
  <c r="F11" i="25"/>
  <c r="G11" i="25"/>
  <c r="B12" i="25"/>
  <c r="C12" i="25"/>
  <c r="D12" i="25"/>
  <c r="E12" i="25"/>
  <c r="F12" i="25"/>
  <c r="G12" i="25"/>
  <c r="C8" i="25"/>
  <c r="D8" i="25"/>
  <c r="E8" i="25"/>
  <c r="F8" i="25"/>
  <c r="G8" i="25"/>
  <c r="B8" i="25"/>
  <c r="B17" i="37" l="1"/>
  <c r="C17" i="37"/>
  <c r="D17" i="37"/>
  <c r="E17" i="37"/>
  <c r="F17" i="37"/>
  <c r="G17" i="37"/>
  <c r="H17" i="37"/>
  <c r="I17" i="37"/>
  <c r="J17" i="37"/>
  <c r="K17" i="37"/>
  <c r="L17" i="37"/>
  <c r="M17" i="37"/>
  <c r="N17" i="37"/>
  <c r="O17" i="37"/>
  <c r="P17" i="37"/>
  <c r="Q17" i="37"/>
  <c r="R17" i="37"/>
  <c r="S17" i="37"/>
  <c r="T17" i="37"/>
  <c r="U17" i="37"/>
  <c r="V17" i="37"/>
  <c r="W17" i="37"/>
  <c r="X17" i="37"/>
  <c r="Y17" i="37"/>
  <c r="Z17" i="37"/>
  <c r="AA17" i="37"/>
  <c r="AB17" i="37"/>
  <c r="AC17" i="37"/>
  <c r="AD17" i="37"/>
  <c r="AE17" i="37"/>
  <c r="AF17" i="37"/>
  <c r="AG17" i="37"/>
  <c r="AH17" i="37"/>
  <c r="AI17" i="37"/>
  <c r="AJ17" i="37"/>
  <c r="AK17" i="37"/>
  <c r="AL17" i="37"/>
  <c r="AM17" i="37"/>
  <c r="AN17" i="37"/>
  <c r="AO17" i="37"/>
  <c r="AP17" i="37"/>
  <c r="AQ17" i="37"/>
  <c r="AR17" i="37"/>
  <c r="AS17" i="37"/>
  <c r="AT17" i="37"/>
  <c r="AU17" i="37"/>
  <c r="AV17" i="37"/>
  <c r="AW17" i="37"/>
  <c r="AX17" i="37"/>
  <c r="AY17" i="37"/>
  <c r="AZ17" i="37"/>
  <c r="BA17" i="37"/>
  <c r="BB17" i="37"/>
  <c r="BC17" i="37"/>
  <c r="BD17" i="37"/>
  <c r="BE17" i="37"/>
  <c r="BF17" i="37"/>
  <c r="BG17" i="37"/>
  <c r="BH17" i="37"/>
  <c r="BI17" i="37"/>
  <c r="BJ17" i="37"/>
  <c r="BK17" i="37"/>
  <c r="BL17" i="37"/>
  <c r="BM17" i="37"/>
  <c r="BN17" i="37"/>
  <c r="BO17" i="37"/>
  <c r="BP17" i="37"/>
  <c r="BQ17" i="37"/>
  <c r="BR17" i="37"/>
  <c r="BS17" i="37"/>
  <c r="BT17" i="37"/>
  <c r="BU17" i="37"/>
  <c r="BV17" i="37"/>
  <c r="BW17" i="37"/>
  <c r="BX17" i="37"/>
  <c r="BY17" i="37"/>
  <c r="BZ17" i="37"/>
  <c r="CA17" i="37"/>
  <c r="CB17" i="37"/>
  <c r="CC17" i="37"/>
  <c r="CD17" i="37"/>
  <c r="CE17" i="37"/>
  <c r="CF17" i="37"/>
  <c r="CG17" i="37"/>
  <c r="CH17" i="37"/>
  <c r="CI17" i="37"/>
  <c r="CJ17" i="37"/>
  <c r="CK17" i="37"/>
  <c r="CL17" i="37"/>
  <c r="CM17" i="37"/>
  <c r="CN17" i="37"/>
  <c r="CO17" i="37"/>
  <c r="CP17" i="37"/>
  <c r="CQ17" i="37"/>
  <c r="CR17" i="37"/>
  <c r="CS17" i="37"/>
  <c r="CT17" i="37"/>
  <c r="CU17" i="37"/>
  <c r="CV17" i="37"/>
  <c r="CW17" i="37"/>
  <c r="CX17" i="37"/>
  <c r="CY17" i="37"/>
  <c r="CZ17" i="37"/>
  <c r="DA17" i="37"/>
  <c r="DB17" i="37"/>
  <c r="DC17" i="37"/>
  <c r="DD17" i="37"/>
  <c r="DE17" i="37"/>
  <c r="DF17" i="37"/>
  <c r="DG17" i="37"/>
  <c r="DH17" i="37"/>
  <c r="DI17" i="37"/>
  <c r="DJ17" i="37"/>
  <c r="DK17" i="37"/>
  <c r="DL17" i="37"/>
  <c r="B18" i="37"/>
  <c r="C18" i="37"/>
  <c r="D18" i="37"/>
  <c r="E18" i="37"/>
  <c r="F18" i="37"/>
  <c r="G18" i="37"/>
  <c r="H18" i="37"/>
  <c r="I18" i="37"/>
  <c r="J18" i="37"/>
  <c r="K18" i="37"/>
  <c r="L18" i="37"/>
  <c r="M18" i="37"/>
  <c r="N18" i="37"/>
  <c r="O18" i="37"/>
  <c r="P18" i="37"/>
  <c r="Q18" i="37"/>
  <c r="R18" i="37"/>
  <c r="S18" i="37"/>
  <c r="T18" i="37"/>
  <c r="U18" i="37"/>
  <c r="V18" i="37"/>
  <c r="W18" i="37"/>
  <c r="X18" i="37"/>
  <c r="Y18" i="37"/>
  <c r="Z18" i="37"/>
  <c r="AA18" i="37"/>
  <c r="AB18" i="37"/>
  <c r="AC18" i="37"/>
  <c r="AD18" i="37"/>
  <c r="AE18" i="37"/>
  <c r="AF18" i="37"/>
  <c r="AG18" i="37"/>
  <c r="AH18" i="37"/>
  <c r="AI18" i="37"/>
  <c r="AJ18" i="37"/>
  <c r="AK18" i="37"/>
  <c r="AL18" i="37"/>
  <c r="AM18" i="37"/>
  <c r="AN18" i="37"/>
  <c r="AO18" i="37"/>
  <c r="AP18" i="37"/>
  <c r="AQ18" i="37"/>
  <c r="AR18" i="37"/>
  <c r="AS18" i="37"/>
  <c r="AT18" i="37"/>
  <c r="AU18" i="37"/>
  <c r="AV18" i="37"/>
  <c r="AW18" i="37"/>
  <c r="AX18" i="37"/>
  <c r="AY18" i="37"/>
  <c r="AZ18" i="37"/>
  <c r="BA18" i="37"/>
  <c r="BB18" i="37"/>
  <c r="BC18" i="37"/>
  <c r="BD18" i="37"/>
  <c r="BE18" i="37"/>
  <c r="BF18" i="37"/>
  <c r="BG18" i="37"/>
  <c r="BH18" i="37"/>
  <c r="BI18" i="37"/>
  <c r="BJ18" i="37"/>
  <c r="BK18" i="37"/>
  <c r="BL18" i="37"/>
  <c r="BM18" i="37"/>
  <c r="BN18" i="37"/>
  <c r="BO18" i="37"/>
  <c r="BP18" i="37"/>
  <c r="BQ18" i="37"/>
  <c r="BR18" i="37"/>
  <c r="BS18" i="37"/>
  <c r="BT18" i="37"/>
  <c r="BU18" i="37"/>
  <c r="BV18" i="37"/>
  <c r="BW18" i="37"/>
  <c r="BX18" i="37"/>
  <c r="BY18" i="37"/>
  <c r="BZ18" i="37"/>
  <c r="CA18" i="37"/>
  <c r="CB18" i="37"/>
  <c r="CC18" i="37"/>
  <c r="CD18" i="37"/>
  <c r="CE18" i="37"/>
  <c r="CF18" i="37"/>
  <c r="CG18" i="37"/>
  <c r="CH18" i="37"/>
  <c r="CI18" i="37"/>
  <c r="CJ18" i="37"/>
  <c r="CK18" i="37"/>
  <c r="CL18" i="37"/>
  <c r="CM18" i="37"/>
  <c r="CN18" i="37"/>
  <c r="CO18" i="37"/>
  <c r="CP18" i="37"/>
  <c r="CQ18" i="37"/>
  <c r="CR18" i="37"/>
  <c r="CS18" i="37"/>
  <c r="CT18" i="37"/>
  <c r="CU18" i="37"/>
  <c r="CV18" i="37"/>
  <c r="CW18" i="37"/>
  <c r="CX18" i="37"/>
  <c r="CY18" i="37"/>
  <c r="CZ18" i="37"/>
  <c r="DA18" i="37"/>
  <c r="DB18" i="37"/>
  <c r="DC18" i="37"/>
  <c r="DD18" i="37"/>
  <c r="DE18" i="37"/>
  <c r="DF18" i="37"/>
  <c r="DG18" i="37"/>
  <c r="DH18" i="37"/>
  <c r="DI18" i="37"/>
  <c r="DJ18" i="37"/>
  <c r="DK18" i="37"/>
  <c r="DL18" i="37"/>
  <c r="B19" i="37"/>
  <c r="C19" i="37"/>
  <c r="D19" i="37"/>
  <c r="E19" i="37"/>
  <c r="F19" i="37"/>
  <c r="G19" i="37"/>
  <c r="H19" i="37"/>
  <c r="I19" i="37"/>
  <c r="J19" i="37"/>
  <c r="K19" i="37"/>
  <c r="L19" i="37"/>
  <c r="M19" i="37"/>
  <c r="N19" i="37"/>
  <c r="O19" i="37"/>
  <c r="P19" i="37"/>
  <c r="Q19" i="37"/>
  <c r="R19" i="37"/>
  <c r="S19" i="37"/>
  <c r="T19" i="37"/>
  <c r="U19" i="37"/>
  <c r="V19" i="37"/>
  <c r="W19" i="37"/>
  <c r="X19" i="37"/>
  <c r="Y19" i="37"/>
  <c r="Z19" i="37"/>
  <c r="AA19" i="37"/>
  <c r="AB19" i="37"/>
  <c r="AC19" i="37"/>
  <c r="AD19" i="37"/>
  <c r="AE19" i="37"/>
  <c r="AF19" i="37"/>
  <c r="AG19" i="37"/>
  <c r="AH19" i="37"/>
  <c r="AI19" i="37"/>
  <c r="AJ19" i="37"/>
  <c r="AK19" i="37"/>
  <c r="AL19" i="37"/>
  <c r="AM19" i="37"/>
  <c r="AN19" i="37"/>
  <c r="AO19" i="37"/>
  <c r="AP19" i="37"/>
  <c r="AQ19" i="37"/>
  <c r="AR19" i="37"/>
  <c r="AS19" i="37"/>
  <c r="AT19" i="37"/>
  <c r="AU19" i="37"/>
  <c r="AV19" i="37"/>
  <c r="AW19" i="37"/>
  <c r="AX19" i="37"/>
  <c r="AY19" i="37"/>
  <c r="AZ19" i="37"/>
  <c r="BA19" i="37"/>
  <c r="BB19" i="37"/>
  <c r="BC19" i="37"/>
  <c r="BD19" i="37"/>
  <c r="BE19" i="37"/>
  <c r="BF19" i="37"/>
  <c r="BG19" i="37"/>
  <c r="BH19" i="37"/>
  <c r="BI19" i="37"/>
  <c r="BJ19" i="37"/>
  <c r="BK19" i="37"/>
  <c r="BL19" i="37"/>
  <c r="BM19" i="37"/>
  <c r="BN19" i="37"/>
  <c r="BO19" i="37"/>
  <c r="BP19" i="37"/>
  <c r="BQ19" i="37"/>
  <c r="BR19" i="37"/>
  <c r="BS19" i="37"/>
  <c r="BT19" i="37"/>
  <c r="BU19" i="37"/>
  <c r="BV19" i="37"/>
  <c r="BW19" i="37"/>
  <c r="BX19" i="37"/>
  <c r="BY19" i="37"/>
  <c r="BZ19" i="37"/>
  <c r="CA19" i="37"/>
  <c r="CB19" i="37"/>
  <c r="CC19" i="37"/>
  <c r="CD19" i="37"/>
  <c r="CE19" i="37"/>
  <c r="CF19" i="37"/>
  <c r="CG19" i="37"/>
  <c r="CH19" i="37"/>
  <c r="CI19" i="37"/>
  <c r="CJ19" i="37"/>
  <c r="CK19" i="37"/>
  <c r="CL19" i="37"/>
  <c r="CM19" i="37"/>
  <c r="CN19" i="37"/>
  <c r="CO19" i="37"/>
  <c r="CP19" i="37"/>
  <c r="CQ19" i="37"/>
  <c r="CR19" i="37"/>
  <c r="CS19" i="37"/>
  <c r="CT19" i="37"/>
  <c r="CU19" i="37"/>
  <c r="CV19" i="37"/>
  <c r="CW19" i="37"/>
  <c r="CX19" i="37"/>
  <c r="CY19" i="37"/>
  <c r="CZ19" i="37"/>
  <c r="DA19" i="37"/>
  <c r="DB19" i="37"/>
  <c r="DC19" i="37"/>
  <c r="DD19" i="37"/>
  <c r="DE19" i="37"/>
  <c r="DF19" i="37"/>
  <c r="DG19" i="37"/>
  <c r="DH19" i="37"/>
  <c r="DI19" i="37"/>
  <c r="DJ19" i="37"/>
  <c r="DK19" i="37"/>
  <c r="DL19" i="37"/>
  <c r="B20" i="37"/>
  <c r="C20" i="37"/>
  <c r="D20" i="37"/>
  <c r="E20" i="37"/>
  <c r="F20" i="37"/>
  <c r="G20" i="37"/>
  <c r="H20" i="37"/>
  <c r="I20" i="37"/>
  <c r="J20" i="37"/>
  <c r="K20" i="37"/>
  <c r="L20" i="37"/>
  <c r="M20" i="37"/>
  <c r="N20" i="37"/>
  <c r="O20" i="37"/>
  <c r="P20" i="37"/>
  <c r="Q20" i="37"/>
  <c r="R20" i="37"/>
  <c r="S20" i="37"/>
  <c r="T20" i="37"/>
  <c r="U20" i="37"/>
  <c r="V20" i="37"/>
  <c r="W20" i="37"/>
  <c r="X20" i="37"/>
  <c r="Y20" i="37"/>
  <c r="Z20" i="37"/>
  <c r="AA20" i="37"/>
  <c r="AB20" i="37"/>
  <c r="AC20" i="37"/>
  <c r="AD20" i="37"/>
  <c r="AE20" i="37"/>
  <c r="AF20" i="37"/>
  <c r="AG20" i="37"/>
  <c r="AH20" i="37"/>
  <c r="AI20" i="37"/>
  <c r="AJ20" i="37"/>
  <c r="AK20" i="37"/>
  <c r="AL20" i="37"/>
  <c r="AM20" i="37"/>
  <c r="AN20" i="37"/>
  <c r="AO20" i="37"/>
  <c r="AP20" i="37"/>
  <c r="AQ20" i="37"/>
  <c r="AR20" i="37"/>
  <c r="AS20" i="37"/>
  <c r="AT20" i="37"/>
  <c r="AU20" i="37"/>
  <c r="AV20" i="37"/>
  <c r="AW20" i="37"/>
  <c r="AX20" i="37"/>
  <c r="AY20" i="37"/>
  <c r="AZ20" i="37"/>
  <c r="BA20" i="37"/>
  <c r="BB20" i="37"/>
  <c r="BC20" i="37"/>
  <c r="BD20" i="37"/>
  <c r="BE20" i="37"/>
  <c r="BF20" i="37"/>
  <c r="BG20" i="37"/>
  <c r="BH20" i="37"/>
  <c r="BI20" i="37"/>
  <c r="BJ20" i="37"/>
  <c r="BK20" i="37"/>
  <c r="BL20" i="37"/>
  <c r="BM20" i="37"/>
  <c r="BN20" i="37"/>
  <c r="BO20" i="37"/>
  <c r="BP20" i="37"/>
  <c r="BQ20" i="37"/>
  <c r="BR20" i="37"/>
  <c r="BS20" i="37"/>
  <c r="BT20" i="37"/>
  <c r="BU20" i="37"/>
  <c r="BV20" i="37"/>
  <c r="BW20" i="37"/>
  <c r="BX20" i="37"/>
  <c r="BY20" i="37"/>
  <c r="BZ20" i="37"/>
  <c r="CA20" i="37"/>
  <c r="CB20" i="37"/>
  <c r="CC20" i="37"/>
  <c r="CD20" i="37"/>
  <c r="CE20" i="37"/>
  <c r="CF20" i="37"/>
  <c r="CG20" i="37"/>
  <c r="CH20" i="37"/>
  <c r="CI20" i="37"/>
  <c r="CJ20" i="37"/>
  <c r="CK20" i="37"/>
  <c r="CL20" i="37"/>
  <c r="CM20" i="37"/>
  <c r="CN20" i="37"/>
  <c r="CO20" i="37"/>
  <c r="CP20" i="37"/>
  <c r="CQ20" i="37"/>
  <c r="CR20" i="37"/>
  <c r="CS20" i="37"/>
  <c r="CT20" i="37"/>
  <c r="CU20" i="37"/>
  <c r="CV20" i="37"/>
  <c r="CW20" i="37"/>
  <c r="CX20" i="37"/>
  <c r="CY20" i="37"/>
  <c r="CZ20" i="37"/>
  <c r="DA20" i="37"/>
  <c r="DB20" i="37"/>
  <c r="DC20" i="37"/>
  <c r="DD20" i="37"/>
  <c r="DE20" i="37"/>
  <c r="DF20" i="37"/>
  <c r="DG20" i="37"/>
  <c r="DH20" i="37"/>
  <c r="DI20" i="37"/>
  <c r="DJ20" i="37"/>
  <c r="DK20" i="37"/>
  <c r="DL20" i="37"/>
  <c r="B21" i="37"/>
  <c r="C21" i="37"/>
  <c r="D21" i="37"/>
  <c r="E21" i="37"/>
  <c r="F21" i="37"/>
  <c r="G21" i="37"/>
  <c r="H21" i="37"/>
  <c r="I21" i="37"/>
  <c r="J21" i="37"/>
  <c r="K21" i="37"/>
  <c r="L21" i="37"/>
  <c r="M21" i="37"/>
  <c r="N21" i="37"/>
  <c r="O21" i="37"/>
  <c r="P21" i="37"/>
  <c r="Q21" i="37"/>
  <c r="R21" i="37"/>
  <c r="S21" i="37"/>
  <c r="T21" i="37"/>
  <c r="U21" i="37"/>
  <c r="V21" i="37"/>
  <c r="W21" i="37"/>
  <c r="X21" i="37"/>
  <c r="Y21" i="37"/>
  <c r="Z21" i="37"/>
  <c r="AA21" i="37"/>
  <c r="AB21" i="37"/>
  <c r="AC21" i="37"/>
  <c r="AD21" i="37"/>
  <c r="AE21" i="37"/>
  <c r="AF21" i="37"/>
  <c r="AG21" i="37"/>
  <c r="AH21" i="37"/>
  <c r="AI21" i="37"/>
  <c r="AJ21" i="37"/>
  <c r="AK21" i="37"/>
  <c r="AL21" i="37"/>
  <c r="AM21" i="37"/>
  <c r="AN21" i="37"/>
  <c r="AO21" i="37"/>
  <c r="AP21" i="37"/>
  <c r="AQ21" i="37"/>
  <c r="AR21" i="37"/>
  <c r="AS21" i="37"/>
  <c r="AT21" i="37"/>
  <c r="AU21" i="37"/>
  <c r="AV21" i="37"/>
  <c r="AW21" i="37"/>
  <c r="AX21" i="37"/>
  <c r="AY21" i="37"/>
  <c r="AZ21" i="37"/>
  <c r="BA21" i="37"/>
  <c r="BB21" i="37"/>
  <c r="BC21" i="37"/>
  <c r="BD21" i="37"/>
  <c r="BE21" i="37"/>
  <c r="BF21" i="37"/>
  <c r="BG21" i="37"/>
  <c r="BH21" i="37"/>
  <c r="BI21" i="37"/>
  <c r="BJ21" i="37"/>
  <c r="BK21" i="37"/>
  <c r="BL21" i="37"/>
  <c r="BM21" i="37"/>
  <c r="BN21" i="37"/>
  <c r="BO21" i="37"/>
  <c r="BP21" i="37"/>
  <c r="BQ21" i="37"/>
  <c r="BR21" i="37"/>
  <c r="BS21" i="37"/>
  <c r="BT21" i="37"/>
  <c r="BU21" i="37"/>
  <c r="BV21" i="37"/>
  <c r="BW21" i="37"/>
  <c r="BX21" i="37"/>
  <c r="BY21" i="37"/>
  <c r="BZ21" i="37"/>
  <c r="CA21" i="37"/>
  <c r="CB21" i="37"/>
  <c r="CC21" i="37"/>
  <c r="CD21" i="37"/>
  <c r="CE21" i="37"/>
  <c r="CF21" i="37"/>
  <c r="CG21" i="37"/>
  <c r="CH21" i="37"/>
  <c r="CI21" i="37"/>
  <c r="CJ21" i="37"/>
  <c r="CK21" i="37"/>
  <c r="CL21" i="37"/>
  <c r="CM21" i="37"/>
  <c r="CN21" i="37"/>
  <c r="CO21" i="37"/>
  <c r="CP21" i="37"/>
  <c r="CQ21" i="37"/>
  <c r="CR21" i="37"/>
  <c r="CS21" i="37"/>
  <c r="CT21" i="37"/>
  <c r="CU21" i="37"/>
  <c r="CV21" i="37"/>
  <c r="CW21" i="37"/>
  <c r="CX21" i="37"/>
  <c r="CY21" i="37"/>
  <c r="CZ21" i="37"/>
  <c r="DA21" i="37"/>
  <c r="DB21" i="37"/>
  <c r="DC21" i="37"/>
  <c r="DD21" i="37"/>
  <c r="DE21" i="37"/>
  <c r="DF21" i="37"/>
  <c r="DG21" i="37"/>
  <c r="DH21" i="37"/>
  <c r="DI21" i="37"/>
  <c r="DJ21" i="37"/>
  <c r="DK21" i="37"/>
  <c r="DL21" i="37"/>
  <c r="B22" i="37"/>
  <c r="C22" i="37"/>
  <c r="D22" i="37"/>
  <c r="E22" i="37"/>
  <c r="F22" i="37"/>
  <c r="G22" i="37"/>
  <c r="H22" i="37"/>
  <c r="I22" i="37"/>
  <c r="J22" i="37"/>
  <c r="K22" i="37"/>
  <c r="L22" i="37"/>
  <c r="M22" i="37"/>
  <c r="N22" i="37"/>
  <c r="O22" i="37"/>
  <c r="P22" i="37"/>
  <c r="Q22" i="37"/>
  <c r="R22" i="37"/>
  <c r="S22" i="37"/>
  <c r="T22" i="37"/>
  <c r="U22" i="37"/>
  <c r="V22" i="37"/>
  <c r="W22" i="37"/>
  <c r="X22" i="37"/>
  <c r="Y22" i="37"/>
  <c r="Z22" i="37"/>
  <c r="AA22" i="37"/>
  <c r="AB22" i="37"/>
  <c r="AC22" i="37"/>
  <c r="AD22" i="37"/>
  <c r="AE22" i="37"/>
  <c r="AF22" i="37"/>
  <c r="AG22" i="37"/>
  <c r="AH22" i="37"/>
  <c r="AI22" i="37"/>
  <c r="AJ22" i="37"/>
  <c r="AK22" i="37"/>
  <c r="AL22" i="37"/>
  <c r="AM22" i="37"/>
  <c r="AN22" i="37"/>
  <c r="AO22" i="37"/>
  <c r="AP22" i="37"/>
  <c r="AQ22" i="37"/>
  <c r="AR22" i="37"/>
  <c r="AS22" i="37"/>
  <c r="AT22" i="37"/>
  <c r="AU22" i="37"/>
  <c r="AV22" i="37"/>
  <c r="AW22" i="37"/>
  <c r="AX22" i="37"/>
  <c r="AY22" i="37"/>
  <c r="AZ22" i="37"/>
  <c r="BA22" i="37"/>
  <c r="BB22" i="37"/>
  <c r="BC22" i="37"/>
  <c r="BD22" i="37"/>
  <c r="BE22" i="37"/>
  <c r="BF22" i="37"/>
  <c r="BG22" i="37"/>
  <c r="BH22" i="37"/>
  <c r="BI22" i="37"/>
  <c r="BJ22" i="37"/>
  <c r="BK22" i="37"/>
  <c r="BL22" i="37"/>
  <c r="BM22" i="37"/>
  <c r="BN22" i="37"/>
  <c r="BO22" i="37"/>
  <c r="BP22" i="37"/>
  <c r="BQ22" i="37"/>
  <c r="BR22" i="37"/>
  <c r="BS22" i="37"/>
  <c r="BT22" i="37"/>
  <c r="BU22" i="37"/>
  <c r="BV22" i="37"/>
  <c r="BW22" i="37"/>
  <c r="BX22" i="37"/>
  <c r="BY22" i="37"/>
  <c r="BZ22" i="37"/>
  <c r="CA22" i="37"/>
  <c r="CB22" i="37"/>
  <c r="CC22" i="37"/>
  <c r="CD22" i="37"/>
  <c r="CE22" i="37"/>
  <c r="CF22" i="37"/>
  <c r="CG22" i="37"/>
  <c r="CH22" i="37"/>
  <c r="CI22" i="37"/>
  <c r="CJ22" i="37"/>
  <c r="CK22" i="37"/>
  <c r="CL22" i="37"/>
  <c r="CM22" i="37"/>
  <c r="CN22" i="37"/>
  <c r="CO22" i="37"/>
  <c r="CP22" i="37"/>
  <c r="CQ22" i="37"/>
  <c r="CR22" i="37"/>
  <c r="CS22" i="37"/>
  <c r="CT22" i="37"/>
  <c r="CU22" i="37"/>
  <c r="CV22" i="37"/>
  <c r="CW22" i="37"/>
  <c r="CX22" i="37"/>
  <c r="CY22" i="37"/>
  <c r="CZ22" i="37"/>
  <c r="DA22" i="37"/>
  <c r="DB22" i="37"/>
  <c r="DC22" i="37"/>
  <c r="DD22" i="37"/>
  <c r="DE22" i="37"/>
  <c r="DF22" i="37"/>
  <c r="DG22" i="37"/>
  <c r="DH22" i="37"/>
  <c r="DI22" i="37"/>
  <c r="DJ22" i="37"/>
  <c r="DK22" i="37"/>
  <c r="DL22" i="37"/>
  <c r="B23" i="37"/>
  <c r="C23" i="37"/>
  <c r="D23" i="37"/>
  <c r="E23" i="37"/>
  <c r="F23" i="37"/>
  <c r="G23" i="37"/>
  <c r="H23" i="37"/>
  <c r="I23" i="37"/>
  <c r="J23" i="37"/>
  <c r="K23" i="37"/>
  <c r="L23" i="37"/>
  <c r="M23" i="37"/>
  <c r="N23" i="37"/>
  <c r="O23" i="37"/>
  <c r="P23" i="37"/>
  <c r="Q23" i="37"/>
  <c r="R23" i="37"/>
  <c r="S23" i="37"/>
  <c r="T23" i="37"/>
  <c r="U23" i="37"/>
  <c r="V23" i="37"/>
  <c r="W23" i="37"/>
  <c r="X23" i="37"/>
  <c r="Y23" i="37"/>
  <c r="Z23" i="37"/>
  <c r="AA23" i="37"/>
  <c r="AB23" i="37"/>
  <c r="AC23" i="37"/>
  <c r="AD23" i="37"/>
  <c r="AE23" i="37"/>
  <c r="AF23" i="37"/>
  <c r="AG23" i="37"/>
  <c r="AH23" i="37"/>
  <c r="AI23" i="37"/>
  <c r="AJ23" i="37"/>
  <c r="AK23" i="37"/>
  <c r="AL23" i="37"/>
  <c r="AM23" i="37"/>
  <c r="AN23" i="37"/>
  <c r="AO23" i="37"/>
  <c r="AP23" i="37"/>
  <c r="AQ23" i="37"/>
  <c r="AR23" i="37"/>
  <c r="AS23" i="37"/>
  <c r="AT23" i="37"/>
  <c r="AU23" i="37"/>
  <c r="AV23" i="37"/>
  <c r="AW23" i="37"/>
  <c r="AX23" i="37"/>
  <c r="AY23" i="37"/>
  <c r="AZ23" i="37"/>
  <c r="BA23" i="37"/>
  <c r="BB23" i="37"/>
  <c r="BC23" i="37"/>
  <c r="BD23" i="37"/>
  <c r="BE23" i="37"/>
  <c r="BF23" i="37"/>
  <c r="BG23" i="37"/>
  <c r="BH23" i="37"/>
  <c r="BI23" i="37"/>
  <c r="BJ23" i="37"/>
  <c r="BK23" i="37"/>
  <c r="BL23" i="37"/>
  <c r="BM23" i="37"/>
  <c r="BN23" i="37"/>
  <c r="BO23" i="37"/>
  <c r="BP23" i="37"/>
  <c r="BQ23" i="37"/>
  <c r="BR23" i="37"/>
  <c r="BS23" i="37"/>
  <c r="BT23" i="37"/>
  <c r="BU23" i="37"/>
  <c r="BV23" i="37"/>
  <c r="BW23" i="37"/>
  <c r="BX23" i="37"/>
  <c r="BY23" i="37"/>
  <c r="BZ23" i="37"/>
  <c r="CA23" i="37"/>
  <c r="CB23" i="37"/>
  <c r="CC23" i="37"/>
  <c r="CD23" i="37"/>
  <c r="CE23" i="37"/>
  <c r="CF23" i="37"/>
  <c r="CG23" i="37"/>
  <c r="CH23" i="37"/>
  <c r="CI23" i="37"/>
  <c r="CJ23" i="37"/>
  <c r="CK23" i="37"/>
  <c r="CL23" i="37"/>
  <c r="CM23" i="37"/>
  <c r="CN23" i="37"/>
  <c r="CO23" i="37"/>
  <c r="CP23" i="37"/>
  <c r="CQ23" i="37"/>
  <c r="CR23" i="37"/>
  <c r="CS23" i="37"/>
  <c r="CT23" i="37"/>
  <c r="CU23" i="37"/>
  <c r="CV23" i="37"/>
  <c r="CW23" i="37"/>
  <c r="CX23" i="37"/>
  <c r="CY23" i="37"/>
  <c r="CZ23" i="37"/>
  <c r="DA23" i="37"/>
  <c r="DB23" i="37"/>
  <c r="DC23" i="37"/>
  <c r="DD23" i="37"/>
  <c r="DE23" i="37"/>
  <c r="DF23" i="37"/>
  <c r="DG23" i="37"/>
  <c r="DH23" i="37"/>
  <c r="DI23" i="37"/>
  <c r="DJ23" i="37"/>
  <c r="DK23" i="37"/>
  <c r="DL23" i="37"/>
  <c r="B24" i="37"/>
  <c r="C24" i="37"/>
  <c r="D24" i="37"/>
  <c r="E24" i="37"/>
  <c r="F24" i="37"/>
  <c r="G24" i="37"/>
  <c r="H24" i="37"/>
  <c r="I24" i="37"/>
  <c r="J24" i="37"/>
  <c r="K24" i="37"/>
  <c r="L24" i="37"/>
  <c r="M24" i="37"/>
  <c r="N24" i="37"/>
  <c r="O24" i="37"/>
  <c r="P24" i="37"/>
  <c r="Q24" i="37"/>
  <c r="R24" i="37"/>
  <c r="S24" i="37"/>
  <c r="T24" i="37"/>
  <c r="U24" i="37"/>
  <c r="V24" i="37"/>
  <c r="W24" i="37"/>
  <c r="X24" i="37"/>
  <c r="Y24" i="37"/>
  <c r="Z24" i="37"/>
  <c r="AA24" i="37"/>
  <c r="AB24" i="37"/>
  <c r="AC24" i="37"/>
  <c r="AD24" i="37"/>
  <c r="AE24" i="37"/>
  <c r="AF24" i="37"/>
  <c r="AG24" i="37"/>
  <c r="AH24" i="37"/>
  <c r="AI24" i="37"/>
  <c r="AJ24" i="37"/>
  <c r="AK24" i="37"/>
  <c r="AL24" i="37"/>
  <c r="AM24" i="37"/>
  <c r="AN24" i="37"/>
  <c r="AO24" i="37"/>
  <c r="AP24" i="37"/>
  <c r="AQ24" i="37"/>
  <c r="AR24" i="37"/>
  <c r="AS24" i="37"/>
  <c r="AT24" i="37"/>
  <c r="AU24" i="37"/>
  <c r="AV24" i="37"/>
  <c r="AW24" i="37"/>
  <c r="AX24" i="37"/>
  <c r="AY24" i="37"/>
  <c r="AZ24" i="37"/>
  <c r="BA24" i="37"/>
  <c r="BB24" i="37"/>
  <c r="BC24" i="37"/>
  <c r="BD24" i="37"/>
  <c r="BE24" i="37"/>
  <c r="BF24" i="37"/>
  <c r="BG24" i="37"/>
  <c r="BH24" i="37"/>
  <c r="BI24" i="37"/>
  <c r="BJ24" i="37"/>
  <c r="BK24" i="37"/>
  <c r="BL24" i="37"/>
  <c r="BM24" i="37"/>
  <c r="BN24" i="37"/>
  <c r="BO24" i="37"/>
  <c r="BP24" i="37"/>
  <c r="BQ24" i="37"/>
  <c r="BR24" i="37"/>
  <c r="BS24" i="37"/>
  <c r="BT24" i="37"/>
  <c r="BU24" i="37"/>
  <c r="BV24" i="37"/>
  <c r="BW24" i="37"/>
  <c r="BX24" i="37"/>
  <c r="BY24" i="37"/>
  <c r="BZ24" i="37"/>
  <c r="CA24" i="37"/>
  <c r="CB24" i="37"/>
  <c r="CC24" i="37"/>
  <c r="CD24" i="37"/>
  <c r="CE24" i="37"/>
  <c r="CF24" i="37"/>
  <c r="CG24" i="37"/>
  <c r="CH24" i="37"/>
  <c r="CI24" i="37"/>
  <c r="CJ24" i="37"/>
  <c r="CK24" i="37"/>
  <c r="CL24" i="37"/>
  <c r="CM24" i="37"/>
  <c r="CN24" i="37"/>
  <c r="CO24" i="37"/>
  <c r="CP24" i="37"/>
  <c r="CQ24" i="37"/>
  <c r="CR24" i="37"/>
  <c r="CS24" i="37"/>
  <c r="CT24" i="37"/>
  <c r="CU24" i="37"/>
  <c r="CV24" i="37"/>
  <c r="CW24" i="37"/>
  <c r="CX24" i="37"/>
  <c r="CY24" i="37"/>
  <c r="CZ24" i="37"/>
  <c r="DA24" i="37"/>
  <c r="DB24" i="37"/>
  <c r="DC24" i="37"/>
  <c r="DD24" i="37"/>
  <c r="DE24" i="37"/>
  <c r="DF24" i="37"/>
  <c r="DG24" i="37"/>
  <c r="DH24" i="37"/>
  <c r="DI24" i="37"/>
  <c r="DJ24" i="37"/>
  <c r="DK24" i="37"/>
  <c r="DL24" i="37"/>
  <c r="B25" i="37"/>
  <c r="C25" i="37"/>
  <c r="D25" i="37"/>
  <c r="E25" i="37"/>
  <c r="F25" i="37"/>
  <c r="G25" i="37"/>
  <c r="H25" i="37"/>
  <c r="I25" i="37"/>
  <c r="J25" i="37"/>
  <c r="K25" i="37"/>
  <c r="L25" i="37"/>
  <c r="M25" i="37"/>
  <c r="N25" i="37"/>
  <c r="O25" i="37"/>
  <c r="P25" i="37"/>
  <c r="Q25" i="37"/>
  <c r="R25" i="37"/>
  <c r="S25" i="37"/>
  <c r="T25" i="37"/>
  <c r="U25" i="37"/>
  <c r="V25" i="37"/>
  <c r="W25" i="37"/>
  <c r="X25" i="37"/>
  <c r="Y25" i="37"/>
  <c r="Z25" i="37"/>
  <c r="AA25" i="37"/>
  <c r="AB25" i="37"/>
  <c r="AC25" i="37"/>
  <c r="AD25" i="37"/>
  <c r="AE25" i="37"/>
  <c r="AF25" i="37"/>
  <c r="AG25" i="37"/>
  <c r="AH25" i="37"/>
  <c r="AI25" i="37"/>
  <c r="AJ25" i="37"/>
  <c r="AK25" i="37"/>
  <c r="AL25" i="37"/>
  <c r="AM25" i="37"/>
  <c r="AN25" i="37"/>
  <c r="AO25" i="37"/>
  <c r="AP25" i="37"/>
  <c r="AQ25" i="37"/>
  <c r="AR25" i="37"/>
  <c r="AS25" i="37"/>
  <c r="AT25" i="37"/>
  <c r="AU25" i="37"/>
  <c r="AV25" i="37"/>
  <c r="AW25" i="37"/>
  <c r="AX25" i="37"/>
  <c r="AY25" i="37"/>
  <c r="AZ25" i="37"/>
  <c r="BA25" i="37"/>
  <c r="BB25" i="37"/>
  <c r="BC25" i="37"/>
  <c r="BD25" i="37"/>
  <c r="BE25" i="37"/>
  <c r="BF25" i="37"/>
  <c r="BG25" i="37"/>
  <c r="BH25" i="37"/>
  <c r="BI25" i="37"/>
  <c r="BJ25" i="37"/>
  <c r="BK25" i="37"/>
  <c r="BL25" i="37"/>
  <c r="BM25" i="37"/>
  <c r="BN25" i="37"/>
  <c r="BO25" i="37"/>
  <c r="BP25" i="37"/>
  <c r="BQ25" i="37"/>
  <c r="BR25" i="37"/>
  <c r="BS25" i="37"/>
  <c r="BT25" i="37"/>
  <c r="BU25" i="37"/>
  <c r="BV25" i="37"/>
  <c r="BW25" i="37"/>
  <c r="BX25" i="37"/>
  <c r="BY25" i="37"/>
  <c r="BZ25" i="37"/>
  <c r="CA25" i="37"/>
  <c r="CB25" i="37"/>
  <c r="CC25" i="37"/>
  <c r="CD25" i="37"/>
  <c r="CE25" i="37"/>
  <c r="CF25" i="37"/>
  <c r="CG25" i="37"/>
  <c r="CH25" i="37"/>
  <c r="CI25" i="37"/>
  <c r="CJ25" i="37"/>
  <c r="CK25" i="37"/>
  <c r="CL25" i="37"/>
  <c r="CM25" i="37"/>
  <c r="CN25" i="37"/>
  <c r="CO25" i="37"/>
  <c r="CP25" i="37"/>
  <c r="CQ25" i="37"/>
  <c r="CR25" i="37"/>
  <c r="CS25" i="37"/>
  <c r="CT25" i="37"/>
  <c r="CU25" i="37"/>
  <c r="CV25" i="37"/>
  <c r="CW25" i="37"/>
  <c r="CX25" i="37"/>
  <c r="CY25" i="37"/>
  <c r="CZ25" i="37"/>
  <c r="DA25" i="37"/>
  <c r="DB25" i="37"/>
  <c r="DC25" i="37"/>
  <c r="DD25" i="37"/>
  <c r="DE25" i="37"/>
  <c r="DF25" i="37"/>
  <c r="DG25" i="37"/>
  <c r="DH25" i="37"/>
  <c r="DI25" i="37"/>
  <c r="DJ25" i="37"/>
  <c r="DK25" i="37"/>
  <c r="DL25" i="37"/>
  <c r="B28" i="37"/>
  <c r="C28" i="37"/>
  <c r="DH39" i="37" s="1"/>
  <c r="D28" i="37"/>
  <c r="E28" i="37"/>
  <c r="F28" i="37"/>
  <c r="H39" i="37" s="1"/>
  <c r="G28" i="37"/>
  <c r="H28" i="37"/>
  <c r="I28" i="37"/>
  <c r="J28" i="37"/>
  <c r="K28" i="37"/>
  <c r="L28" i="37"/>
  <c r="M28" i="37"/>
  <c r="N28" i="37"/>
  <c r="O28" i="37"/>
  <c r="P28" i="37"/>
  <c r="Z28" i="37"/>
  <c r="AA28" i="37"/>
  <c r="AB28" i="37"/>
  <c r="AC28" i="37"/>
  <c r="AD28" i="37"/>
  <c r="AE28" i="37"/>
  <c r="AF28" i="37"/>
  <c r="AG28" i="37"/>
  <c r="AH28" i="37"/>
  <c r="AI28" i="37"/>
  <c r="AJ28" i="37"/>
  <c r="AK28" i="37"/>
  <c r="AL28" i="37"/>
  <c r="AM28" i="37"/>
  <c r="AN28" i="37"/>
  <c r="AO28" i="37"/>
  <c r="AP28" i="37"/>
  <c r="AQ28" i="37"/>
  <c r="AR28" i="37"/>
  <c r="AS28" i="37"/>
  <c r="AT28" i="37"/>
  <c r="AX28" i="37"/>
  <c r="AY28" i="37"/>
  <c r="AZ28" i="37"/>
  <c r="BA28" i="37"/>
  <c r="BB28" i="37"/>
  <c r="BC28" i="37"/>
  <c r="BD28" i="37"/>
  <c r="BE28" i="37"/>
  <c r="BF28" i="37"/>
  <c r="BG28" i="37"/>
  <c r="BV28" i="37"/>
  <c r="BW28" i="37"/>
  <c r="BX28" i="37"/>
  <c r="BY28" i="37"/>
  <c r="BZ28" i="37"/>
  <c r="CA28" i="37"/>
  <c r="CB28" i="37"/>
  <c r="CC28" i="37"/>
  <c r="CD28" i="37"/>
  <c r="CE28" i="37"/>
  <c r="CF28" i="37"/>
  <c r="CG28" i="37"/>
  <c r="CH28" i="37"/>
  <c r="CI28" i="37"/>
  <c r="CJ28" i="37"/>
  <c r="CK28" i="37"/>
  <c r="CL28" i="37"/>
  <c r="CM28" i="37"/>
  <c r="CN28" i="37"/>
  <c r="CO28" i="37"/>
  <c r="CP28" i="37"/>
  <c r="CQ28" i="37"/>
  <c r="CR28" i="37"/>
  <c r="CT28" i="37"/>
  <c r="CU28" i="37"/>
  <c r="CV28" i="37"/>
  <c r="CW28" i="37"/>
  <c r="CX28" i="37"/>
  <c r="CY28" i="37"/>
  <c r="CZ28" i="37"/>
  <c r="DA28" i="37"/>
  <c r="DB28" i="37"/>
  <c r="DC28" i="37"/>
  <c r="DD28" i="37"/>
  <c r="DE28" i="37"/>
  <c r="DF28" i="37"/>
  <c r="DG28" i="37"/>
  <c r="DH28" i="37"/>
  <c r="DI28" i="37"/>
  <c r="DJ28" i="37"/>
  <c r="DK28" i="37"/>
  <c r="DL28" i="37"/>
  <c r="B29" i="37"/>
  <c r="C29" i="37"/>
  <c r="D29" i="37"/>
  <c r="E29" i="37"/>
  <c r="F29" i="37"/>
  <c r="G29" i="37"/>
  <c r="H29" i="37"/>
  <c r="I29" i="37"/>
  <c r="J29" i="37"/>
  <c r="K29" i="37"/>
  <c r="L29" i="37"/>
  <c r="M29" i="37"/>
  <c r="N29" i="37"/>
  <c r="O29" i="37"/>
  <c r="P29" i="37"/>
  <c r="Z29" i="37"/>
  <c r="AA29" i="37"/>
  <c r="AB29" i="37"/>
  <c r="AC29" i="37"/>
  <c r="AD29" i="37"/>
  <c r="AE29" i="37"/>
  <c r="AF29" i="37"/>
  <c r="AG29" i="37"/>
  <c r="AH29" i="37"/>
  <c r="AI29" i="37"/>
  <c r="AJ29" i="37"/>
  <c r="AK29" i="37"/>
  <c r="AL29" i="37"/>
  <c r="AM29" i="37"/>
  <c r="AN29" i="37"/>
  <c r="AO29" i="37"/>
  <c r="AP29" i="37"/>
  <c r="AQ29" i="37"/>
  <c r="AR29" i="37"/>
  <c r="AS29" i="37"/>
  <c r="AT29" i="37"/>
  <c r="AX29" i="37"/>
  <c r="AY29" i="37"/>
  <c r="AZ29" i="37"/>
  <c r="BA29" i="37"/>
  <c r="BB29" i="37"/>
  <c r="BC29" i="37"/>
  <c r="BD29" i="37"/>
  <c r="BE29" i="37"/>
  <c r="BF29" i="37"/>
  <c r="BG29" i="37"/>
  <c r="BV29" i="37"/>
  <c r="BW29" i="37"/>
  <c r="BX29" i="37"/>
  <c r="BY29" i="37"/>
  <c r="BZ29" i="37"/>
  <c r="CA29" i="37"/>
  <c r="CB29" i="37"/>
  <c r="CC29" i="37"/>
  <c r="CD29" i="37"/>
  <c r="CE29" i="37"/>
  <c r="CF29" i="37"/>
  <c r="CG29" i="37"/>
  <c r="CH29" i="37"/>
  <c r="CI29" i="37"/>
  <c r="CJ29" i="37"/>
  <c r="CK29" i="37"/>
  <c r="CL29" i="37"/>
  <c r="CM29" i="37"/>
  <c r="CN29" i="37"/>
  <c r="CO29" i="37"/>
  <c r="CP29" i="37"/>
  <c r="CQ29" i="37"/>
  <c r="CR29" i="37"/>
  <c r="CT29" i="37"/>
  <c r="CU29" i="37"/>
  <c r="CV29" i="37"/>
  <c r="CW29" i="37"/>
  <c r="CX29" i="37"/>
  <c r="CY29" i="37"/>
  <c r="CZ29" i="37"/>
  <c r="DA29" i="37"/>
  <c r="DB29" i="37"/>
  <c r="DC29" i="37"/>
  <c r="DD29" i="37"/>
  <c r="DE29" i="37"/>
  <c r="DF29" i="37"/>
  <c r="DG29" i="37"/>
  <c r="DH29" i="37"/>
  <c r="DI29" i="37"/>
  <c r="DJ29" i="37"/>
  <c r="DK29" i="37"/>
  <c r="DL29" i="37"/>
  <c r="B30" i="37"/>
  <c r="C30" i="37"/>
  <c r="D30" i="37"/>
  <c r="E30" i="37"/>
  <c r="F30" i="37"/>
  <c r="AO41" i="37" s="1"/>
  <c r="G30" i="37"/>
  <c r="H30" i="37"/>
  <c r="I30" i="37"/>
  <c r="J30" i="37"/>
  <c r="K30" i="37"/>
  <c r="L30" i="37"/>
  <c r="M30" i="37"/>
  <c r="N30" i="37"/>
  <c r="O30" i="37"/>
  <c r="P30" i="37"/>
  <c r="Z30" i="37"/>
  <c r="AA30" i="37"/>
  <c r="AB30" i="37"/>
  <c r="AC30" i="37"/>
  <c r="AD30" i="37"/>
  <c r="AE30" i="37"/>
  <c r="AF30" i="37"/>
  <c r="AG30" i="37"/>
  <c r="AH30" i="37"/>
  <c r="AI30" i="37"/>
  <c r="AJ30" i="37"/>
  <c r="AK30" i="37"/>
  <c r="AL30" i="37"/>
  <c r="AM30" i="37"/>
  <c r="AN30" i="37"/>
  <c r="AO30" i="37"/>
  <c r="AP30" i="37"/>
  <c r="AQ30" i="37"/>
  <c r="AR30" i="37"/>
  <c r="AS30" i="37"/>
  <c r="AT30" i="37"/>
  <c r="AX30" i="37"/>
  <c r="AY30" i="37"/>
  <c r="AZ30" i="37"/>
  <c r="BA30" i="37"/>
  <c r="BB30" i="37"/>
  <c r="BC30" i="37"/>
  <c r="BD30" i="37"/>
  <c r="BE30" i="37"/>
  <c r="BF30" i="37"/>
  <c r="BG30" i="37"/>
  <c r="BV30" i="37"/>
  <c r="BW30" i="37"/>
  <c r="BX30" i="37"/>
  <c r="BY30" i="37"/>
  <c r="BZ30" i="37"/>
  <c r="CA30" i="37"/>
  <c r="CB30" i="37"/>
  <c r="CC30" i="37"/>
  <c r="CD30" i="37"/>
  <c r="CE30" i="37"/>
  <c r="CF30" i="37"/>
  <c r="CG30" i="37"/>
  <c r="CH30" i="37"/>
  <c r="CI30" i="37"/>
  <c r="CJ30" i="37"/>
  <c r="CK30" i="37"/>
  <c r="CL30" i="37"/>
  <c r="CM30" i="37"/>
  <c r="CN30" i="37"/>
  <c r="CO30" i="37"/>
  <c r="CP30" i="37"/>
  <c r="CQ30" i="37"/>
  <c r="CR30" i="37"/>
  <c r="CT30" i="37"/>
  <c r="CU30" i="37"/>
  <c r="CV30" i="37"/>
  <c r="CW30" i="37"/>
  <c r="CX30" i="37"/>
  <c r="CY30" i="37"/>
  <c r="CZ30" i="37"/>
  <c r="DA30" i="37"/>
  <c r="DB30" i="37"/>
  <c r="DC30" i="37"/>
  <c r="DD30" i="37"/>
  <c r="DE30" i="37"/>
  <c r="DF30" i="37"/>
  <c r="DG30" i="37"/>
  <c r="DH30" i="37"/>
  <c r="DI30" i="37"/>
  <c r="DJ30" i="37"/>
  <c r="DK30" i="37"/>
  <c r="DL30" i="37"/>
  <c r="B31" i="37"/>
  <c r="C31" i="37"/>
  <c r="C42" i="37" s="1"/>
  <c r="D31" i="37"/>
  <c r="E31" i="37"/>
  <c r="F31" i="37"/>
  <c r="CM42" i="37" s="1"/>
  <c r="G31" i="37"/>
  <c r="H31" i="37"/>
  <c r="I31" i="37"/>
  <c r="J31" i="37"/>
  <c r="K31" i="37"/>
  <c r="L31" i="37"/>
  <c r="M31" i="37"/>
  <c r="N31" i="37"/>
  <c r="O31" i="37"/>
  <c r="P31" i="37"/>
  <c r="Z31" i="37"/>
  <c r="AA31" i="37"/>
  <c r="AB31" i="37"/>
  <c r="AC31" i="37"/>
  <c r="AD31" i="37"/>
  <c r="AE31" i="37"/>
  <c r="AF31" i="37"/>
  <c r="AG31" i="37"/>
  <c r="AH31" i="37"/>
  <c r="AI31" i="37"/>
  <c r="AJ31" i="37"/>
  <c r="AK31" i="37"/>
  <c r="AL31" i="37"/>
  <c r="AM31" i="37"/>
  <c r="AN31" i="37"/>
  <c r="AO31" i="37"/>
  <c r="AP31" i="37"/>
  <c r="AQ31" i="37"/>
  <c r="AR31" i="37"/>
  <c r="AS31" i="37"/>
  <c r="AT31" i="37"/>
  <c r="AX31" i="37"/>
  <c r="AY31" i="37"/>
  <c r="AZ31" i="37"/>
  <c r="BA31" i="37"/>
  <c r="BB31" i="37"/>
  <c r="BC31" i="37"/>
  <c r="BD31" i="37"/>
  <c r="BE31" i="37"/>
  <c r="BF31" i="37"/>
  <c r="BG31" i="37"/>
  <c r="BV31" i="37"/>
  <c r="BW31" i="37"/>
  <c r="BX31" i="37"/>
  <c r="BY31" i="37"/>
  <c r="BZ31" i="37"/>
  <c r="CA31" i="37"/>
  <c r="CB31" i="37"/>
  <c r="CC31" i="37"/>
  <c r="CD31" i="37"/>
  <c r="CE31" i="37"/>
  <c r="CF31" i="37"/>
  <c r="CG31" i="37"/>
  <c r="CH31" i="37"/>
  <c r="CI31" i="37"/>
  <c r="CJ31" i="37"/>
  <c r="CK31" i="37"/>
  <c r="CL31" i="37"/>
  <c r="CM31" i="37"/>
  <c r="CN31" i="37"/>
  <c r="CO31" i="37"/>
  <c r="CP31" i="37"/>
  <c r="CQ31" i="37"/>
  <c r="CR31" i="37"/>
  <c r="CT31" i="37"/>
  <c r="CU31" i="37"/>
  <c r="CV31" i="37"/>
  <c r="CW31" i="37"/>
  <c r="CX31" i="37"/>
  <c r="CY31" i="37"/>
  <c r="CZ31" i="37"/>
  <c r="DA31" i="37"/>
  <c r="DB31" i="37"/>
  <c r="DC31" i="37"/>
  <c r="DD31" i="37"/>
  <c r="DE31" i="37"/>
  <c r="DF31" i="37"/>
  <c r="DG31" i="37"/>
  <c r="DH31" i="37"/>
  <c r="DI31" i="37"/>
  <c r="DJ31" i="37"/>
  <c r="DK31" i="37"/>
  <c r="DL31" i="37"/>
  <c r="B32" i="37"/>
  <c r="C32" i="37"/>
  <c r="D32" i="37"/>
  <c r="E32" i="37"/>
  <c r="F32" i="37"/>
  <c r="G32" i="37"/>
  <c r="H32" i="37"/>
  <c r="I32" i="37"/>
  <c r="J32" i="37"/>
  <c r="K32" i="37"/>
  <c r="L32" i="37"/>
  <c r="M32" i="37"/>
  <c r="N32" i="37"/>
  <c r="O32" i="37"/>
  <c r="P32" i="37"/>
  <c r="Z32" i="37"/>
  <c r="AA32" i="37"/>
  <c r="AB32" i="37"/>
  <c r="AC32" i="37"/>
  <c r="AD32" i="37"/>
  <c r="AE32" i="37"/>
  <c r="AF32" i="37"/>
  <c r="AG32" i="37"/>
  <c r="AH32" i="37"/>
  <c r="AI32" i="37"/>
  <c r="AJ32" i="37"/>
  <c r="AK32" i="37"/>
  <c r="AL32" i="37"/>
  <c r="AM32" i="37"/>
  <c r="AN32" i="37"/>
  <c r="AO32" i="37"/>
  <c r="AP32" i="37"/>
  <c r="AQ32" i="37"/>
  <c r="AR32" i="37"/>
  <c r="AS32" i="37"/>
  <c r="AT32" i="37"/>
  <c r="AX32" i="37"/>
  <c r="AY32" i="37"/>
  <c r="AZ32" i="37"/>
  <c r="BA32" i="37"/>
  <c r="BB32" i="37"/>
  <c r="BC32" i="37"/>
  <c r="BD32" i="37"/>
  <c r="BE32" i="37"/>
  <c r="BF32" i="37"/>
  <c r="BG32" i="37"/>
  <c r="BV32" i="37"/>
  <c r="BW32" i="37"/>
  <c r="BX32" i="37"/>
  <c r="BY32" i="37"/>
  <c r="BZ32" i="37"/>
  <c r="CA32" i="37"/>
  <c r="CB32" i="37"/>
  <c r="CC32" i="37"/>
  <c r="CD32" i="37"/>
  <c r="CE32" i="37"/>
  <c r="CF32" i="37"/>
  <c r="CG32" i="37"/>
  <c r="CH32" i="37"/>
  <c r="CI32" i="37"/>
  <c r="CJ32" i="37"/>
  <c r="CK32" i="37"/>
  <c r="CL32" i="37"/>
  <c r="CM32" i="37"/>
  <c r="CN32" i="37"/>
  <c r="CO32" i="37"/>
  <c r="CP32" i="37"/>
  <c r="CQ32" i="37"/>
  <c r="CR32" i="37"/>
  <c r="CT32" i="37"/>
  <c r="CU32" i="37"/>
  <c r="CV32" i="37"/>
  <c r="CW32" i="37"/>
  <c r="CX32" i="37"/>
  <c r="CY32" i="37"/>
  <c r="CZ32" i="37"/>
  <c r="DA32" i="37"/>
  <c r="DB32" i="37"/>
  <c r="DC32" i="37"/>
  <c r="DD32" i="37"/>
  <c r="DE32" i="37"/>
  <c r="DF32" i="37"/>
  <c r="DG32" i="37"/>
  <c r="DH32" i="37"/>
  <c r="DI32" i="37"/>
  <c r="DJ32" i="37"/>
  <c r="DK32" i="37"/>
  <c r="DL32" i="37"/>
  <c r="B33" i="37"/>
  <c r="C33" i="37"/>
  <c r="D33" i="37"/>
  <c r="E33" i="37"/>
  <c r="F33" i="37"/>
  <c r="G33" i="37"/>
  <c r="H33" i="37"/>
  <c r="I33" i="37"/>
  <c r="J33" i="37"/>
  <c r="K33" i="37"/>
  <c r="L33" i="37"/>
  <c r="M33" i="37"/>
  <c r="N33" i="37"/>
  <c r="O33" i="37"/>
  <c r="P33" i="37"/>
  <c r="Z33" i="37"/>
  <c r="AA33" i="37"/>
  <c r="AB33" i="37"/>
  <c r="AC33" i="37"/>
  <c r="AD33" i="37"/>
  <c r="AE33" i="37"/>
  <c r="AF33" i="37"/>
  <c r="AG33" i="37"/>
  <c r="AH33" i="37"/>
  <c r="AI33" i="37"/>
  <c r="AJ33" i="37"/>
  <c r="AK33" i="37"/>
  <c r="AL33" i="37"/>
  <c r="AM33" i="37"/>
  <c r="AN33" i="37"/>
  <c r="AO33" i="37"/>
  <c r="AP33" i="37"/>
  <c r="AQ33" i="37"/>
  <c r="AR33" i="37"/>
  <c r="AS33" i="37"/>
  <c r="AT33" i="37"/>
  <c r="AX33" i="37"/>
  <c r="AY33" i="37"/>
  <c r="AZ33" i="37"/>
  <c r="BA33" i="37"/>
  <c r="BB33" i="37"/>
  <c r="BC33" i="37"/>
  <c r="BD33" i="37"/>
  <c r="BE33" i="37"/>
  <c r="BF33" i="37"/>
  <c r="BG33" i="37"/>
  <c r="BV33" i="37"/>
  <c r="BW33" i="37"/>
  <c r="BX33" i="37"/>
  <c r="BY33" i="37"/>
  <c r="BZ33" i="37"/>
  <c r="CA33" i="37"/>
  <c r="CB33" i="37"/>
  <c r="CC33" i="37"/>
  <c r="CD33" i="37"/>
  <c r="CE33" i="37"/>
  <c r="CF33" i="37"/>
  <c r="CG33" i="37"/>
  <c r="CH33" i="37"/>
  <c r="CI33" i="37"/>
  <c r="CJ33" i="37"/>
  <c r="CK33" i="37"/>
  <c r="CL33" i="37"/>
  <c r="CM33" i="37"/>
  <c r="CN33" i="37"/>
  <c r="CO33" i="37"/>
  <c r="CP33" i="37"/>
  <c r="CQ33" i="37"/>
  <c r="CR33" i="37"/>
  <c r="CT33" i="37"/>
  <c r="CU33" i="37"/>
  <c r="CV33" i="37"/>
  <c r="CW33" i="37"/>
  <c r="CX33" i="37"/>
  <c r="CY33" i="37"/>
  <c r="CZ33" i="37"/>
  <c r="DA33" i="37"/>
  <c r="DB33" i="37"/>
  <c r="DC33" i="37"/>
  <c r="DD33" i="37"/>
  <c r="DE33" i="37"/>
  <c r="DF33" i="37"/>
  <c r="DG33" i="37"/>
  <c r="DH33" i="37"/>
  <c r="DI33" i="37"/>
  <c r="DJ33" i="37"/>
  <c r="DK33" i="37"/>
  <c r="DL33" i="37"/>
  <c r="B34" i="37"/>
  <c r="C34" i="37"/>
  <c r="D34" i="37"/>
  <c r="E34" i="37"/>
  <c r="F34" i="37"/>
  <c r="F45" i="37" s="1"/>
  <c r="G34" i="37"/>
  <c r="G45" i="37" s="1"/>
  <c r="H34" i="37"/>
  <c r="I34" i="37"/>
  <c r="J34" i="37"/>
  <c r="K34" i="37"/>
  <c r="L34" i="37"/>
  <c r="M34" i="37"/>
  <c r="N34" i="37"/>
  <c r="O34" i="37"/>
  <c r="P34" i="37"/>
  <c r="Z34" i="37"/>
  <c r="AA34" i="37"/>
  <c r="AB34" i="37"/>
  <c r="AC34" i="37"/>
  <c r="AD34" i="37"/>
  <c r="AE34" i="37"/>
  <c r="AF34" i="37"/>
  <c r="AF45" i="37" s="1"/>
  <c r="AG34" i="37"/>
  <c r="AH34" i="37"/>
  <c r="AH45" i="37" s="1"/>
  <c r="AI34" i="37"/>
  <c r="AJ34" i="37"/>
  <c r="AK34" i="37"/>
  <c r="AL34" i="37"/>
  <c r="AM34" i="37"/>
  <c r="AM45" i="37" s="1"/>
  <c r="AN34" i="37"/>
  <c r="AO34" i="37"/>
  <c r="AP34" i="37"/>
  <c r="AQ34" i="37"/>
  <c r="AR34" i="37"/>
  <c r="AS34" i="37"/>
  <c r="AT34" i="37"/>
  <c r="AX34" i="37"/>
  <c r="AY34" i="37"/>
  <c r="AZ34" i="37"/>
  <c r="BA34" i="37"/>
  <c r="BB34" i="37"/>
  <c r="BC34" i="37"/>
  <c r="BD34" i="37"/>
  <c r="BE34" i="37"/>
  <c r="BF34" i="37"/>
  <c r="BG34" i="37"/>
  <c r="BV34" i="37"/>
  <c r="BW34" i="37"/>
  <c r="BX34" i="37"/>
  <c r="BY34" i="37"/>
  <c r="BZ34" i="37"/>
  <c r="CA34" i="37"/>
  <c r="CB34" i="37"/>
  <c r="CC34" i="37"/>
  <c r="CC45" i="37" s="1"/>
  <c r="CD34" i="37"/>
  <c r="CE34" i="37"/>
  <c r="CF34" i="37"/>
  <c r="CG34" i="37"/>
  <c r="CH34" i="37"/>
  <c r="CI34" i="37"/>
  <c r="CJ34" i="37"/>
  <c r="CK34" i="37"/>
  <c r="CK45" i="37" s="1"/>
  <c r="CL34" i="37"/>
  <c r="CM34" i="37"/>
  <c r="CN34" i="37"/>
  <c r="CO34" i="37"/>
  <c r="CP34" i="37"/>
  <c r="CQ34" i="37"/>
  <c r="CR34" i="37"/>
  <c r="CT34" i="37"/>
  <c r="CT45" i="37" s="1"/>
  <c r="CU34" i="37"/>
  <c r="CV34" i="37"/>
  <c r="CW34" i="37"/>
  <c r="CX34" i="37"/>
  <c r="CY34" i="37"/>
  <c r="CZ34" i="37"/>
  <c r="DA34" i="37"/>
  <c r="DB34" i="37"/>
  <c r="DC34" i="37"/>
  <c r="DD34" i="37"/>
  <c r="DE34" i="37"/>
  <c r="DF34" i="37"/>
  <c r="DG34" i="37"/>
  <c r="DH34" i="37"/>
  <c r="DI34" i="37"/>
  <c r="DJ34" i="37"/>
  <c r="DK34" i="37"/>
  <c r="DL34" i="37"/>
  <c r="B35" i="37"/>
  <c r="C35" i="37"/>
  <c r="D35" i="37"/>
  <c r="E35" i="37"/>
  <c r="F35" i="37"/>
  <c r="F46" i="37" s="1"/>
  <c r="G35" i="37"/>
  <c r="H35" i="37"/>
  <c r="I35" i="37"/>
  <c r="J35" i="37"/>
  <c r="K35" i="37"/>
  <c r="L35" i="37"/>
  <c r="M35" i="37"/>
  <c r="N35" i="37"/>
  <c r="O35" i="37"/>
  <c r="P35" i="37"/>
  <c r="Z35" i="37"/>
  <c r="AA35" i="37"/>
  <c r="AB35" i="37"/>
  <c r="AC35" i="37"/>
  <c r="AD35" i="37"/>
  <c r="AE35" i="37"/>
  <c r="AF35" i="37"/>
  <c r="AF46" i="37" s="1"/>
  <c r="AG35" i="37"/>
  <c r="AH35" i="37"/>
  <c r="AI35" i="37"/>
  <c r="AJ35" i="37"/>
  <c r="AK35" i="37"/>
  <c r="AL35" i="37"/>
  <c r="AM35" i="37"/>
  <c r="AM46" i="37" s="1"/>
  <c r="AN35" i="37"/>
  <c r="AO35" i="37"/>
  <c r="AP35" i="37"/>
  <c r="AQ35" i="37"/>
  <c r="AR35" i="37"/>
  <c r="AS35" i="37"/>
  <c r="AT35" i="37"/>
  <c r="AX35" i="37"/>
  <c r="AY35" i="37"/>
  <c r="AZ35" i="37"/>
  <c r="BA35" i="37"/>
  <c r="BB35" i="37"/>
  <c r="BC35" i="37"/>
  <c r="BD35" i="37"/>
  <c r="BE35" i="37"/>
  <c r="BF35" i="37"/>
  <c r="BG35" i="37"/>
  <c r="BV35" i="37"/>
  <c r="BW35" i="37"/>
  <c r="BX35" i="37"/>
  <c r="BY35" i="37"/>
  <c r="BZ35" i="37"/>
  <c r="CA35" i="37"/>
  <c r="CB35" i="37"/>
  <c r="CC35" i="37"/>
  <c r="CD35" i="37"/>
  <c r="CE35" i="37"/>
  <c r="CF35" i="37"/>
  <c r="CG35" i="37"/>
  <c r="CH35" i="37"/>
  <c r="CI35" i="37"/>
  <c r="CJ35" i="37"/>
  <c r="CK35" i="37"/>
  <c r="CL35" i="37"/>
  <c r="CM35" i="37"/>
  <c r="CN35" i="37"/>
  <c r="CO35" i="37"/>
  <c r="CP35" i="37"/>
  <c r="CQ35" i="37"/>
  <c r="CR35" i="37"/>
  <c r="CT35" i="37"/>
  <c r="CT46" i="37" s="1"/>
  <c r="CU35" i="37"/>
  <c r="CV35" i="37"/>
  <c r="CW35" i="37"/>
  <c r="CX35" i="37"/>
  <c r="CY35" i="37"/>
  <c r="CZ35" i="37"/>
  <c r="DA35" i="37"/>
  <c r="DB35" i="37"/>
  <c r="DC35" i="37"/>
  <c r="DD35" i="37"/>
  <c r="DE35" i="37"/>
  <c r="DF35" i="37"/>
  <c r="DG35" i="37"/>
  <c r="DH35" i="37"/>
  <c r="DI35" i="37"/>
  <c r="DJ35" i="37"/>
  <c r="DK35" i="37"/>
  <c r="DL35" i="37"/>
  <c r="B36" i="37"/>
  <c r="C36" i="37"/>
  <c r="D36" i="37"/>
  <c r="E36" i="37"/>
  <c r="F36" i="37"/>
  <c r="G36" i="37"/>
  <c r="H36" i="37"/>
  <c r="I36" i="37"/>
  <c r="J36" i="37"/>
  <c r="K36" i="37"/>
  <c r="L36" i="37"/>
  <c r="M36" i="37"/>
  <c r="N36" i="37"/>
  <c r="O36" i="37"/>
  <c r="P36" i="37"/>
  <c r="Z36" i="37"/>
  <c r="AA36" i="37"/>
  <c r="AB36" i="37"/>
  <c r="AC36" i="37"/>
  <c r="AD36" i="37"/>
  <c r="AE36" i="37"/>
  <c r="AF36" i="37"/>
  <c r="AG36" i="37"/>
  <c r="AH36" i="37"/>
  <c r="AI36" i="37"/>
  <c r="AJ36" i="37"/>
  <c r="AK36" i="37"/>
  <c r="AL36" i="37"/>
  <c r="AM36" i="37"/>
  <c r="AN36" i="37"/>
  <c r="AO36" i="37"/>
  <c r="AP36" i="37"/>
  <c r="AQ36" i="37"/>
  <c r="AR36" i="37"/>
  <c r="AS36" i="37"/>
  <c r="AT36" i="37"/>
  <c r="AX36" i="37"/>
  <c r="AY36" i="37"/>
  <c r="AZ36" i="37"/>
  <c r="BA36" i="37"/>
  <c r="BB36" i="37"/>
  <c r="BC36" i="37"/>
  <c r="BD36" i="37"/>
  <c r="BE36" i="37"/>
  <c r="BF36" i="37"/>
  <c r="BG36" i="37"/>
  <c r="BG47" i="37" s="1"/>
  <c r="BV36" i="37"/>
  <c r="BW36" i="37"/>
  <c r="BX36" i="37"/>
  <c r="BY36" i="37"/>
  <c r="BZ36" i="37"/>
  <c r="CA36" i="37"/>
  <c r="CB36" i="37"/>
  <c r="CC36" i="37"/>
  <c r="CD36" i="37"/>
  <c r="CE36" i="37"/>
  <c r="CF36" i="37"/>
  <c r="CG36" i="37"/>
  <c r="CH36" i="37"/>
  <c r="CI36" i="37"/>
  <c r="CJ36" i="37"/>
  <c r="CK36" i="37"/>
  <c r="CL36" i="37"/>
  <c r="CM36" i="37"/>
  <c r="CN36" i="37"/>
  <c r="CO36" i="37"/>
  <c r="CP36" i="37"/>
  <c r="CQ36" i="37"/>
  <c r="CR36" i="37"/>
  <c r="CT36" i="37"/>
  <c r="CU36" i="37"/>
  <c r="CV36" i="37"/>
  <c r="CW36" i="37"/>
  <c r="CX36" i="37"/>
  <c r="CY36" i="37"/>
  <c r="CZ36" i="37"/>
  <c r="DA36" i="37"/>
  <c r="DB36" i="37"/>
  <c r="DC36" i="37"/>
  <c r="DD36" i="37"/>
  <c r="DE36" i="37"/>
  <c r="DF36" i="37"/>
  <c r="DG36" i="37"/>
  <c r="DH36" i="37"/>
  <c r="DI36" i="37"/>
  <c r="DJ36" i="37"/>
  <c r="DK36" i="37"/>
  <c r="DL36" i="37"/>
  <c r="Q39" i="37"/>
  <c r="R39" i="37"/>
  <c r="S39" i="37"/>
  <c r="T39" i="37"/>
  <c r="U39" i="37"/>
  <c r="V39" i="37"/>
  <c r="W39" i="37"/>
  <c r="X39" i="37"/>
  <c r="Y39" i="37"/>
  <c r="AU39" i="37"/>
  <c r="AV39" i="37"/>
  <c r="AW39" i="37"/>
  <c r="BH39" i="37"/>
  <c r="BI39" i="37"/>
  <c r="BJ39" i="37"/>
  <c r="BK39" i="37"/>
  <c r="BL39" i="37"/>
  <c r="BM39" i="37"/>
  <c r="BN39" i="37"/>
  <c r="BO39" i="37"/>
  <c r="BP39" i="37"/>
  <c r="BQ39" i="37"/>
  <c r="BR39" i="37"/>
  <c r="BS39" i="37"/>
  <c r="BT39" i="37"/>
  <c r="BU39" i="37"/>
  <c r="CS39" i="37"/>
  <c r="Q40" i="37"/>
  <c r="R40" i="37"/>
  <c r="S40" i="37"/>
  <c r="T40" i="37"/>
  <c r="U40" i="37"/>
  <c r="V40" i="37"/>
  <c r="W40" i="37"/>
  <c r="X40" i="37"/>
  <c r="Y40" i="37"/>
  <c r="AU40" i="37"/>
  <c r="AV40" i="37"/>
  <c r="AW40" i="37"/>
  <c r="BH40" i="37"/>
  <c r="BI40" i="37"/>
  <c r="BJ40" i="37"/>
  <c r="BK40" i="37"/>
  <c r="BL40" i="37"/>
  <c r="BM40" i="37"/>
  <c r="BN40" i="37"/>
  <c r="BO40" i="37"/>
  <c r="BP40" i="37"/>
  <c r="BQ40" i="37"/>
  <c r="BR40" i="37"/>
  <c r="BS40" i="37"/>
  <c r="BT40" i="37"/>
  <c r="BU40" i="37"/>
  <c r="CS40" i="37"/>
  <c r="Q41" i="37"/>
  <c r="R41" i="37"/>
  <c r="S41" i="37"/>
  <c r="T41" i="37"/>
  <c r="U41" i="37"/>
  <c r="V41" i="37"/>
  <c r="W41" i="37"/>
  <c r="X41" i="37"/>
  <c r="Y41" i="37"/>
  <c r="AU41" i="37"/>
  <c r="AV41" i="37"/>
  <c r="AW41" i="37"/>
  <c r="BH41" i="37"/>
  <c r="BI41" i="37"/>
  <c r="BJ41" i="37"/>
  <c r="BK41" i="37"/>
  <c r="BL41" i="37"/>
  <c r="BM41" i="37"/>
  <c r="BN41" i="37"/>
  <c r="BO41" i="37"/>
  <c r="BP41" i="37"/>
  <c r="BQ41" i="37"/>
  <c r="BR41" i="37"/>
  <c r="BS41" i="37"/>
  <c r="BT41" i="37"/>
  <c r="BU41" i="37"/>
  <c r="CS41" i="37"/>
  <c r="Q42" i="37"/>
  <c r="R42" i="37"/>
  <c r="S42" i="37"/>
  <c r="T42" i="37"/>
  <c r="U42" i="37"/>
  <c r="V42" i="37"/>
  <c r="W42" i="37"/>
  <c r="X42" i="37"/>
  <c r="Y42" i="37"/>
  <c r="AM42" i="37"/>
  <c r="AU42" i="37"/>
  <c r="AV42" i="37"/>
  <c r="AW42" i="37"/>
  <c r="BH42" i="37"/>
  <c r="BI42" i="37"/>
  <c r="BJ42" i="37"/>
  <c r="BK42" i="37"/>
  <c r="BL42" i="37"/>
  <c r="BM42" i="37"/>
  <c r="BN42" i="37"/>
  <c r="BO42" i="37"/>
  <c r="BP42" i="37"/>
  <c r="BQ42" i="37"/>
  <c r="BR42" i="37"/>
  <c r="BS42" i="37"/>
  <c r="BT42" i="37"/>
  <c r="BU42" i="37"/>
  <c r="BY42" i="37"/>
  <c r="CS42" i="37"/>
  <c r="Q43" i="37"/>
  <c r="R43" i="37"/>
  <c r="S43" i="37"/>
  <c r="T43" i="37"/>
  <c r="U43" i="37"/>
  <c r="V43" i="37"/>
  <c r="W43" i="37"/>
  <c r="X43" i="37"/>
  <c r="Y43" i="37"/>
  <c r="AU43" i="37"/>
  <c r="AV43" i="37"/>
  <c r="AW43" i="37"/>
  <c r="BH43" i="37"/>
  <c r="BI43" i="37"/>
  <c r="BJ43" i="37"/>
  <c r="BK43" i="37"/>
  <c r="BL43" i="37"/>
  <c r="BM43" i="37"/>
  <c r="BN43" i="37"/>
  <c r="BO43" i="37"/>
  <c r="BP43" i="37"/>
  <c r="BQ43" i="37"/>
  <c r="BR43" i="37"/>
  <c r="BS43" i="37"/>
  <c r="BT43" i="37"/>
  <c r="BU43" i="37"/>
  <c r="CS43" i="37"/>
  <c r="Q44" i="37"/>
  <c r="R44" i="37"/>
  <c r="S44" i="37"/>
  <c r="T44" i="37"/>
  <c r="U44" i="37"/>
  <c r="V44" i="37"/>
  <c r="W44" i="37"/>
  <c r="X44" i="37"/>
  <c r="Y44" i="37"/>
  <c r="AU44" i="37"/>
  <c r="AV44" i="37"/>
  <c r="AW44" i="37"/>
  <c r="BH44" i="37"/>
  <c r="BI44" i="37"/>
  <c r="BJ44" i="37"/>
  <c r="BK44" i="37"/>
  <c r="BL44" i="37"/>
  <c r="BM44" i="37"/>
  <c r="BN44" i="37"/>
  <c r="BO44" i="37"/>
  <c r="BP44" i="37"/>
  <c r="BQ44" i="37"/>
  <c r="BR44" i="37"/>
  <c r="BS44" i="37"/>
  <c r="BT44" i="37"/>
  <c r="BU44" i="37"/>
  <c r="CS44" i="37"/>
  <c r="Q45" i="37"/>
  <c r="R45" i="37"/>
  <c r="S45" i="37"/>
  <c r="T45" i="37"/>
  <c r="U45" i="37"/>
  <c r="V45" i="37"/>
  <c r="W45" i="37"/>
  <c r="X45" i="37"/>
  <c r="Y45" i="37"/>
  <c r="AD45" i="37"/>
  <c r="AL45" i="37"/>
  <c r="AU45" i="37"/>
  <c r="AV45" i="37"/>
  <c r="AW45" i="37"/>
  <c r="BH45" i="37"/>
  <c r="BI45" i="37"/>
  <c r="BJ45" i="37"/>
  <c r="BK45" i="37"/>
  <c r="BL45" i="37"/>
  <c r="BM45" i="37"/>
  <c r="BN45" i="37"/>
  <c r="BO45" i="37"/>
  <c r="BP45" i="37"/>
  <c r="BQ45" i="37"/>
  <c r="BR45" i="37"/>
  <c r="BS45" i="37"/>
  <c r="BT45" i="37"/>
  <c r="BU45" i="37"/>
  <c r="CS45" i="37"/>
  <c r="G46" i="37"/>
  <c r="Q46" i="37"/>
  <c r="R46" i="37"/>
  <c r="S46" i="37"/>
  <c r="T46" i="37"/>
  <c r="U46" i="37"/>
  <c r="V46" i="37"/>
  <c r="W46" i="37"/>
  <c r="X46" i="37"/>
  <c r="Y46" i="37"/>
  <c r="AD46" i="37"/>
  <c r="AU46" i="37"/>
  <c r="AV46" i="37"/>
  <c r="AW46" i="37"/>
  <c r="BH46" i="37"/>
  <c r="BI46" i="37"/>
  <c r="BJ46" i="37"/>
  <c r="BK46" i="37"/>
  <c r="BL46" i="37"/>
  <c r="BM46" i="37"/>
  <c r="BN46" i="37"/>
  <c r="BO46" i="37"/>
  <c r="BP46" i="37"/>
  <c r="BQ46" i="37"/>
  <c r="BR46" i="37"/>
  <c r="BS46" i="37"/>
  <c r="BT46" i="37"/>
  <c r="BU46" i="37"/>
  <c r="CK46" i="37"/>
  <c r="CS46" i="37"/>
  <c r="Q47" i="37"/>
  <c r="R47" i="37"/>
  <c r="S47" i="37"/>
  <c r="T47" i="37"/>
  <c r="U47" i="37"/>
  <c r="V47" i="37"/>
  <c r="W47" i="37"/>
  <c r="X47" i="37"/>
  <c r="Y47" i="37"/>
  <c r="AU47" i="37"/>
  <c r="AV47" i="37"/>
  <c r="AW47" i="37"/>
  <c r="BH47" i="37"/>
  <c r="BI47" i="37"/>
  <c r="BJ47" i="37"/>
  <c r="BK47" i="37"/>
  <c r="BL47" i="37"/>
  <c r="BM47" i="37"/>
  <c r="BN47" i="37"/>
  <c r="BO47" i="37"/>
  <c r="BP47" i="37"/>
  <c r="BQ47" i="37"/>
  <c r="BR47" i="37"/>
  <c r="BS47" i="37"/>
  <c r="BT47" i="37"/>
  <c r="BU47" i="37"/>
  <c r="CC47" i="37"/>
  <c r="CQ47" i="37"/>
  <c r="CS47" i="37"/>
  <c r="B60" i="37"/>
  <c r="C60" i="37"/>
  <c r="D60" i="37"/>
  <c r="E60" i="37"/>
  <c r="F60" i="37"/>
  <c r="G60" i="37"/>
  <c r="H60" i="37"/>
  <c r="I60" i="37"/>
  <c r="J60" i="37"/>
  <c r="K60" i="37"/>
  <c r="L60" i="37"/>
  <c r="M60" i="37"/>
  <c r="N60" i="37"/>
  <c r="O60" i="37"/>
  <c r="P60" i="37"/>
  <c r="Z60" i="37"/>
  <c r="AA60" i="37"/>
  <c r="AB60" i="37"/>
  <c r="AC60" i="37"/>
  <c r="AD60" i="37"/>
  <c r="AE60" i="37"/>
  <c r="AF60" i="37"/>
  <c r="AG60" i="37"/>
  <c r="AH60" i="37"/>
  <c r="AI60" i="37"/>
  <c r="AJ60" i="37"/>
  <c r="AK60" i="37"/>
  <c r="AL60" i="37"/>
  <c r="AM60" i="37"/>
  <c r="AN60" i="37"/>
  <c r="AO60" i="37"/>
  <c r="AP60" i="37"/>
  <c r="AQ60" i="37"/>
  <c r="AR60" i="37"/>
  <c r="AS60" i="37"/>
  <c r="AT60" i="37"/>
  <c r="AX60" i="37"/>
  <c r="AY60" i="37"/>
  <c r="AZ60" i="37"/>
  <c r="BA60" i="37"/>
  <c r="BB60" i="37"/>
  <c r="BC60" i="37"/>
  <c r="BD60" i="37"/>
  <c r="BE60" i="37"/>
  <c r="BF60" i="37"/>
  <c r="BG60" i="37"/>
  <c r="BV60" i="37"/>
  <c r="BW60" i="37"/>
  <c r="BX60" i="37"/>
  <c r="BY60" i="37"/>
  <c r="BZ60" i="37"/>
  <c r="CA60" i="37"/>
  <c r="CB60" i="37"/>
  <c r="CC60" i="37"/>
  <c r="CD60" i="37"/>
  <c r="CE60" i="37"/>
  <c r="CF60" i="37"/>
  <c r="CG60" i="37"/>
  <c r="CH60" i="37"/>
  <c r="CI60" i="37"/>
  <c r="CJ60" i="37"/>
  <c r="CK60" i="37"/>
  <c r="CL60" i="37"/>
  <c r="CM60" i="37"/>
  <c r="CN60" i="37"/>
  <c r="CO60" i="37"/>
  <c r="CP60" i="37"/>
  <c r="CQ60" i="37"/>
  <c r="CR60" i="37"/>
  <c r="CT60" i="37"/>
  <c r="CU60" i="37"/>
  <c r="CV60" i="37"/>
  <c r="CW60" i="37"/>
  <c r="CX60" i="37"/>
  <c r="CY60" i="37"/>
  <c r="CZ60" i="37"/>
  <c r="DB60" i="37"/>
  <c r="DC60" i="37"/>
  <c r="DD60" i="37"/>
  <c r="DE60" i="37"/>
  <c r="DF60" i="37"/>
  <c r="DG60" i="37"/>
  <c r="DH60" i="37"/>
  <c r="DI60" i="37"/>
  <c r="DJ60" i="37"/>
  <c r="DK60" i="37"/>
  <c r="DL60" i="37"/>
  <c r="B61" i="37"/>
  <c r="C61" i="37"/>
  <c r="D61" i="37"/>
  <c r="E61" i="37"/>
  <c r="F61" i="37"/>
  <c r="G61" i="37"/>
  <c r="H61" i="37"/>
  <c r="I61" i="37"/>
  <c r="J61" i="37"/>
  <c r="K61" i="37"/>
  <c r="L61" i="37"/>
  <c r="M61" i="37"/>
  <c r="N61" i="37"/>
  <c r="O61" i="37"/>
  <c r="P61" i="37"/>
  <c r="Z61" i="37"/>
  <c r="AA61" i="37"/>
  <c r="AB61" i="37"/>
  <c r="AC61" i="37"/>
  <c r="AD61" i="37"/>
  <c r="AF61" i="37"/>
  <c r="AG61" i="37"/>
  <c r="AH61" i="37"/>
  <c r="AI61" i="37"/>
  <c r="AJ61" i="37"/>
  <c r="AK61" i="37"/>
  <c r="AL61" i="37"/>
  <c r="AM61" i="37"/>
  <c r="AN61" i="37"/>
  <c r="AO61" i="37"/>
  <c r="AP61" i="37"/>
  <c r="AQ61" i="37"/>
  <c r="AR61" i="37"/>
  <c r="AS61" i="37"/>
  <c r="AT61" i="37"/>
  <c r="AX61" i="37"/>
  <c r="AY61" i="37"/>
  <c r="AZ61" i="37"/>
  <c r="BA61" i="37"/>
  <c r="BB61" i="37"/>
  <c r="BC61" i="37"/>
  <c r="BD61" i="37"/>
  <c r="BE61" i="37"/>
  <c r="BF61" i="37"/>
  <c r="BG61" i="37"/>
  <c r="BV61" i="37"/>
  <c r="BW61" i="37"/>
  <c r="BX61" i="37"/>
  <c r="BY61" i="37"/>
  <c r="BZ61" i="37"/>
  <c r="CA61" i="37"/>
  <c r="CB61" i="37"/>
  <c r="CC61" i="37"/>
  <c r="CD61" i="37"/>
  <c r="CE61" i="37"/>
  <c r="CF61" i="37"/>
  <c r="CG61" i="37"/>
  <c r="CH61" i="37"/>
  <c r="CI61" i="37"/>
  <c r="CJ61" i="37"/>
  <c r="CK61" i="37"/>
  <c r="CL61" i="37"/>
  <c r="CM61" i="37"/>
  <c r="CN61" i="37"/>
  <c r="CO61" i="37"/>
  <c r="CP61" i="37"/>
  <c r="CQ61" i="37"/>
  <c r="CR61" i="37"/>
  <c r="CT61" i="37"/>
  <c r="CU61" i="37"/>
  <c r="CV61" i="37"/>
  <c r="CW61" i="37"/>
  <c r="CX61" i="37"/>
  <c r="CY61" i="37"/>
  <c r="CZ61" i="37"/>
  <c r="DB61" i="37"/>
  <c r="DC61" i="37"/>
  <c r="DD61" i="37"/>
  <c r="DE61" i="37"/>
  <c r="DF61" i="37"/>
  <c r="DG61" i="37"/>
  <c r="DH61" i="37"/>
  <c r="DI61" i="37"/>
  <c r="DJ61" i="37"/>
  <c r="DK61" i="37"/>
  <c r="DL61" i="37"/>
  <c r="B62" i="37"/>
  <c r="C62" i="37"/>
  <c r="D62" i="37"/>
  <c r="E62" i="37"/>
  <c r="F62" i="37"/>
  <c r="G62" i="37"/>
  <c r="H62" i="37"/>
  <c r="I62" i="37"/>
  <c r="J62" i="37"/>
  <c r="K62" i="37"/>
  <c r="L62" i="37"/>
  <c r="M62" i="37"/>
  <c r="N62" i="37"/>
  <c r="O62" i="37"/>
  <c r="P62" i="37"/>
  <c r="Z62" i="37"/>
  <c r="AA62" i="37"/>
  <c r="AB62" i="37"/>
  <c r="AC62" i="37"/>
  <c r="AD62" i="37"/>
  <c r="AE62" i="37"/>
  <c r="AF62" i="37"/>
  <c r="AG62" i="37"/>
  <c r="AH62" i="37"/>
  <c r="AI62" i="37"/>
  <c r="AJ62" i="37"/>
  <c r="AK62" i="37"/>
  <c r="AL62" i="37"/>
  <c r="AM62" i="37"/>
  <c r="AN62" i="37"/>
  <c r="AO62" i="37"/>
  <c r="AP62" i="37"/>
  <c r="AQ62" i="37"/>
  <c r="AR62" i="37"/>
  <c r="AS62" i="37"/>
  <c r="AT62" i="37"/>
  <c r="AX62" i="37"/>
  <c r="AY62" i="37"/>
  <c r="AZ62" i="37"/>
  <c r="BA62" i="37"/>
  <c r="BB62" i="37"/>
  <c r="BC62" i="37"/>
  <c r="BD62" i="37"/>
  <c r="BE62" i="37"/>
  <c r="BF62" i="37"/>
  <c r="BG62" i="37"/>
  <c r="BV62" i="37"/>
  <c r="BW62" i="37"/>
  <c r="BX62" i="37"/>
  <c r="BY62" i="37"/>
  <c r="BZ62" i="37"/>
  <c r="CA62" i="37"/>
  <c r="CB62" i="37"/>
  <c r="CC62" i="37"/>
  <c r="CD62" i="37"/>
  <c r="CE62" i="37"/>
  <c r="CF62" i="37"/>
  <c r="CG62" i="37"/>
  <c r="CH62" i="37"/>
  <c r="CI62" i="37"/>
  <c r="CJ62" i="37"/>
  <c r="CK62" i="37"/>
  <c r="CL62" i="37"/>
  <c r="CM62" i="37"/>
  <c r="CN62" i="37"/>
  <c r="CO62" i="37"/>
  <c r="CP62" i="37"/>
  <c r="CQ62" i="37"/>
  <c r="CR62" i="37"/>
  <c r="CT62" i="37"/>
  <c r="CU62" i="37"/>
  <c r="CV62" i="37"/>
  <c r="CW62" i="37"/>
  <c r="CX62" i="37"/>
  <c r="CY62" i="37"/>
  <c r="CZ62" i="37"/>
  <c r="DB62" i="37"/>
  <c r="DC62" i="37"/>
  <c r="DD62" i="37"/>
  <c r="DE62" i="37"/>
  <c r="DF62" i="37"/>
  <c r="DG62" i="37"/>
  <c r="DH62" i="37"/>
  <c r="DI62" i="37"/>
  <c r="DJ62" i="37"/>
  <c r="DK62" i="37"/>
  <c r="DL62" i="37"/>
  <c r="B63" i="37"/>
  <c r="C63" i="37"/>
  <c r="D63" i="37"/>
  <c r="E63" i="37"/>
  <c r="F63" i="37"/>
  <c r="G63" i="37"/>
  <c r="H63" i="37"/>
  <c r="I63" i="37"/>
  <c r="J63" i="37"/>
  <c r="K63" i="37"/>
  <c r="L63" i="37"/>
  <c r="M63" i="37"/>
  <c r="N63" i="37"/>
  <c r="O63" i="37"/>
  <c r="P63" i="37"/>
  <c r="Z63" i="37"/>
  <c r="AA63" i="37"/>
  <c r="AB63" i="37"/>
  <c r="AC63" i="37"/>
  <c r="AD63" i="37"/>
  <c r="AE63" i="37"/>
  <c r="AF63" i="37"/>
  <c r="AG63" i="37"/>
  <c r="AH63" i="37"/>
  <c r="AI63" i="37"/>
  <c r="AJ63" i="37"/>
  <c r="AK63" i="37"/>
  <c r="AL63" i="37"/>
  <c r="AM63" i="37"/>
  <c r="AN63" i="37"/>
  <c r="AO63" i="37"/>
  <c r="AP63" i="37"/>
  <c r="AQ63" i="37"/>
  <c r="AR63" i="37"/>
  <c r="AS63" i="37"/>
  <c r="AT63" i="37"/>
  <c r="AX63" i="37"/>
  <c r="AY63" i="37"/>
  <c r="AZ63" i="37"/>
  <c r="BA63" i="37"/>
  <c r="BB63" i="37"/>
  <c r="BC63" i="37"/>
  <c r="BD63" i="37"/>
  <c r="BE63" i="37"/>
  <c r="BF63" i="37"/>
  <c r="BG63" i="37"/>
  <c r="BV63" i="37"/>
  <c r="BW63" i="37"/>
  <c r="BX63" i="37"/>
  <c r="BY63" i="37"/>
  <c r="BZ63" i="37"/>
  <c r="CA63" i="37"/>
  <c r="CB63" i="37"/>
  <c r="CC63" i="37"/>
  <c r="CD63" i="37"/>
  <c r="CE63" i="37"/>
  <c r="CF63" i="37"/>
  <c r="CG63" i="37"/>
  <c r="CH63" i="37"/>
  <c r="CI63" i="37"/>
  <c r="CJ63" i="37"/>
  <c r="CK63" i="37"/>
  <c r="CL63" i="37"/>
  <c r="CM63" i="37"/>
  <c r="CN63" i="37"/>
  <c r="CO63" i="37"/>
  <c r="CP63" i="37"/>
  <c r="CQ63" i="37"/>
  <c r="CR63" i="37"/>
  <c r="CT63" i="37"/>
  <c r="CU63" i="37"/>
  <c r="CV63" i="37"/>
  <c r="CW63" i="37"/>
  <c r="CX63" i="37"/>
  <c r="CY63" i="37"/>
  <c r="CZ63" i="37"/>
  <c r="DB63" i="37"/>
  <c r="DC63" i="37"/>
  <c r="DD63" i="37"/>
  <c r="DE63" i="37"/>
  <c r="DF63" i="37"/>
  <c r="DG63" i="37"/>
  <c r="DH63" i="37"/>
  <c r="DI63" i="37"/>
  <c r="DJ63" i="37"/>
  <c r="DK63" i="37"/>
  <c r="DL63" i="37"/>
  <c r="B64" i="37"/>
  <c r="C64" i="37"/>
  <c r="D64" i="37"/>
  <c r="E64" i="37"/>
  <c r="F64" i="37"/>
  <c r="G64" i="37"/>
  <c r="H64" i="37"/>
  <c r="I64" i="37"/>
  <c r="K64" i="37"/>
  <c r="L64" i="37"/>
  <c r="O64" i="37"/>
  <c r="Z64" i="37"/>
  <c r="AA64" i="37"/>
  <c r="AB64" i="37"/>
  <c r="AC64" i="37"/>
  <c r="AD64" i="37"/>
  <c r="AE64" i="37"/>
  <c r="AF64" i="37"/>
  <c r="AG64" i="37"/>
  <c r="AH64" i="37"/>
  <c r="AI64" i="37"/>
  <c r="AJ64" i="37"/>
  <c r="AK64" i="37"/>
  <c r="AL64" i="37"/>
  <c r="AM64" i="37"/>
  <c r="AN64" i="37"/>
  <c r="AO64" i="37"/>
  <c r="AP64" i="37"/>
  <c r="AQ64" i="37"/>
  <c r="AR64" i="37"/>
  <c r="AS64" i="37"/>
  <c r="AT64" i="37"/>
  <c r="AX64" i="37"/>
  <c r="AY64" i="37"/>
  <c r="AZ64" i="37"/>
  <c r="BA64" i="37"/>
  <c r="BB64" i="37"/>
  <c r="BC64" i="37"/>
  <c r="BD64" i="37"/>
  <c r="BE64" i="37"/>
  <c r="BF64" i="37"/>
  <c r="BG64" i="37"/>
  <c r="BV64" i="37"/>
  <c r="BW64" i="37"/>
  <c r="BX64" i="37"/>
  <c r="BY64" i="37"/>
  <c r="BZ64" i="37"/>
  <c r="CA64" i="37"/>
  <c r="CB64" i="37"/>
  <c r="CC64" i="37"/>
  <c r="CD64" i="37"/>
  <c r="CE64" i="37"/>
  <c r="CF64" i="37"/>
  <c r="CG64" i="37"/>
  <c r="CH64" i="37"/>
  <c r="CI64" i="37"/>
  <c r="CJ64" i="37"/>
  <c r="CK64" i="37"/>
  <c r="CL64" i="37"/>
  <c r="CM64" i="37"/>
  <c r="CN64" i="37"/>
  <c r="CO64" i="37"/>
  <c r="CP64" i="37"/>
  <c r="CQ64" i="37"/>
  <c r="CR64" i="37"/>
  <c r="CT64" i="37"/>
  <c r="CU64" i="37"/>
  <c r="CV64" i="37"/>
  <c r="CW64" i="37"/>
  <c r="CX64" i="37"/>
  <c r="CY64" i="37"/>
  <c r="CZ64" i="37"/>
  <c r="DB64" i="37"/>
  <c r="DC64" i="37"/>
  <c r="DD64" i="37"/>
  <c r="DE64" i="37"/>
  <c r="DF64" i="37"/>
  <c r="DG64" i="37"/>
  <c r="DH64" i="37"/>
  <c r="DI64" i="37"/>
  <c r="DJ64" i="37"/>
  <c r="DK64" i="37"/>
  <c r="DL64" i="37"/>
  <c r="B65" i="37"/>
  <c r="C65" i="37"/>
  <c r="D65" i="37"/>
  <c r="E65" i="37"/>
  <c r="F65" i="37"/>
  <c r="G65" i="37"/>
  <c r="H65" i="37"/>
  <c r="I65" i="37"/>
  <c r="J65" i="37"/>
  <c r="K65" i="37"/>
  <c r="L65" i="37"/>
  <c r="M65" i="37"/>
  <c r="N65" i="37"/>
  <c r="O65" i="37"/>
  <c r="P65" i="37"/>
  <c r="Z65" i="37"/>
  <c r="AA65" i="37"/>
  <c r="AB65" i="37"/>
  <c r="AC65" i="37"/>
  <c r="AD65" i="37"/>
  <c r="AE65" i="37"/>
  <c r="AF65" i="37"/>
  <c r="AG65" i="37"/>
  <c r="AH65" i="37"/>
  <c r="AI65" i="37"/>
  <c r="AJ65" i="37"/>
  <c r="AK65" i="37"/>
  <c r="AL65" i="37"/>
  <c r="AM65" i="37"/>
  <c r="AN65" i="37"/>
  <c r="AO65" i="37"/>
  <c r="AP65" i="37"/>
  <c r="AQ65" i="37"/>
  <c r="AR65" i="37"/>
  <c r="AS65" i="37"/>
  <c r="AT65" i="37"/>
  <c r="AX65" i="37"/>
  <c r="AY65" i="37"/>
  <c r="AZ65" i="37"/>
  <c r="BA65" i="37"/>
  <c r="BB65" i="37"/>
  <c r="BC65" i="37"/>
  <c r="BD65" i="37"/>
  <c r="BE65" i="37"/>
  <c r="BF65" i="37"/>
  <c r="BG65" i="37"/>
  <c r="BV65" i="37"/>
  <c r="BW65" i="37"/>
  <c r="BX65" i="37"/>
  <c r="BY65" i="37"/>
  <c r="BZ65" i="37"/>
  <c r="CA65" i="37"/>
  <c r="CB65" i="37"/>
  <c r="CC65" i="37"/>
  <c r="CD65" i="37"/>
  <c r="CE65" i="37"/>
  <c r="CF65" i="37"/>
  <c r="CG65" i="37"/>
  <c r="CH65" i="37"/>
  <c r="CI65" i="37"/>
  <c r="CJ65" i="37"/>
  <c r="CK65" i="37"/>
  <c r="CL65" i="37"/>
  <c r="CM65" i="37"/>
  <c r="CN65" i="37"/>
  <c r="CO65" i="37"/>
  <c r="CP65" i="37"/>
  <c r="CQ65" i="37"/>
  <c r="CR65" i="37"/>
  <c r="CT65" i="37"/>
  <c r="CU65" i="37"/>
  <c r="CV65" i="37"/>
  <c r="CW65" i="37"/>
  <c r="CX65" i="37"/>
  <c r="CY65" i="37"/>
  <c r="CZ65" i="37"/>
  <c r="DB65" i="37"/>
  <c r="DC65" i="37"/>
  <c r="DD65" i="37"/>
  <c r="DE65" i="37"/>
  <c r="DF65" i="37"/>
  <c r="DG65" i="37"/>
  <c r="DH65" i="37"/>
  <c r="DI65" i="37"/>
  <c r="DJ65" i="37"/>
  <c r="DK65" i="37"/>
  <c r="DL65" i="37"/>
  <c r="B66" i="37"/>
  <c r="C66" i="37"/>
  <c r="D66" i="37"/>
  <c r="E66" i="37"/>
  <c r="F66" i="37"/>
  <c r="G66" i="37"/>
  <c r="H66" i="37"/>
  <c r="I66" i="37"/>
  <c r="J66" i="37"/>
  <c r="K66" i="37"/>
  <c r="L66" i="37"/>
  <c r="M66" i="37"/>
  <c r="N66" i="37"/>
  <c r="O66" i="37"/>
  <c r="P66" i="37"/>
  <c r="Z66" i="37"/>
  <c r="AA66" i="37"/>
  <c r="AB66" i="37"/>
  <c r="AC66" i="37"/>
  <c r="AD66" i="37"/>
  <c r="AE66" i="37"/>
  <c r="AF66" i="37"/>
  <c r="AG66" i="37"/>
  <c r="AH66" i="37"/>
  <c r="AI66" i="37"/>
  <c r="AJ66" i="37"/>
  <c r="AK66" i="37"/>
  <c r="AL66" i="37"/>
  <c r="AM66" i="37"/>
  <c r="AN66" i="37"/>
  <c r="AO66" i="37"/>
  <c r="AP66" i="37"/>
  <c r="AQ66" i="37"/>
  <c r="AR66" i="37"/>
  <c r="AS66" i="37"/>
  <c r="AT66" i="37"/>
  <c r="AX66" i="37"/>
  <c r="AY66" i="37"/>
  <c r="AZ66" i="37"/>
  <c r="BA66" i="37"/>
  <c r="BB66" i="37"/>
  <c r="BC66" i="37"/>
  <c r="BD66" i="37"/>
  <c r="BE66" i="37"/>
  <c r="BF66" i="37"/>
  <c r="BG66" i="37"/>
  <c r="BV66" i="37"/>
  <c r="BW66" i="37"/>
  <c r="BX66" i="37"/>
  <c r="BY66" i="37"/>
  <c r="BZ66" i="37"/>
  <c r="CA66" i="37"/>
  <c r="CB66" i="37"/>
  <c r="CC66" i="37"/>
  <c r="CD66" i="37"/>
  <c r="CE66" i="37"/>
  <c r="CF66" i="37"/>
  <c r="CG66" i="37"/>
  <c r="CH66" i="37"/>
  <c r="CI66" i="37"/>
  <c r="CJ66" i="37"/>
  <c r="CK66" i="37"/>
  <c r="CL66" i="37"/>
  <c r="CM66" i="37"/>
  <c r="CN66" i="37"/>
  <c r="CO66" i="37"/>
  <c r="CP66" i="37"/>
  <c r="CQ66" i="37"/>
  <c r="CR66" i="37"/>
  <c r="CT66" i="37"/>
  <c r="CU66" i="37"/>
  <c r="CV66" i="37"/>
  <c r="CW66" i="37"/>
  <c r="CX66" i="37"/>
  <c r="CY66" i="37"/>
  <c r="CZ66" i="37"/>
  <c r="DB66" i="37"/>
  <c r="DC66" i="37"/>
  <c r="DD66" i="37"/>
  <c r="DE66" i="37"/>
  <c r="DF66" i="37"/>
  <c r="DG66" i="37"/>
  <c r="DH66" i="37"/>
  <c r="DI66" i="37"/>
  <c r="DJ66" i="37"/>
  <c r="DK66" i="37"/>
  <c r="DL66" i="37"/>
  <c r="B70" i="37"/>
  <c r="C70" i="37"/>
  <c r="D70" i="37"/>
  <c r="E70" i="37"/>
  <c r="F70" i="37"/>
  <c r="G70" i="37"/>
  <c r="H70" i="37"/>
  <c r="DF80" i="37" s="1"/>
  <c r="I70" i="37"/>
  <c r="J70" i="37"/>
  <c r="K70" i="37"/>
  <c r="L70" i="37"/>
  <c r="M70" i="37"/>
  <c r="N70" i="37"/>
  <c r="O70" i="37"/>
  <c r="P70" i="37"/>
  <c r="Q70" i="37"/>
  <c r="R70" i="37"/>
  <c r="R80" i="37" s="1"/>
  <c r="S70" i="37"/>
  <c r="T70" i="37"/>
  <c r="T80" i="37" s="1"/>
  <c r="U70" i="37"/>
  <c r="U80" i="37" s="1"/>
  <c r="V70" i="37"/>
  <c r="V80" i="37" s="1"/>
  <c r="W70" i="37"/>
  <c r="X70" i="37"/>
  <c r="X80" i="37" s="1"/>
  <c r="Y70" i="37"/>
  <c r="Z70" i="37"/>
  <c r="AA70" i="37"/>
  <c r="AB70" i="37"/>
  <c r="AC70" i="37"/>
  <c r="AD70" i="37"/>
  <c r="AE70" i="37"/>
  <c r="AF70" i="37"/>
  <c r="AG70" i="37"/>
  <c r="AH70" i="37"/>
  <c r="AI70" i="37"/>
  <c r="AJ70" i="37"/>
  <c r="AK70" i="37"/>
  <c r="AL70" i="37"/>
  <c r="AM70" i="37"/>
  <c r="AN70" i="37"/>
  <c r="AO70" i="37"/>
  <c r="AP70" i="37"/>
  <c r="AQ70" i="37"/>
  <c r="AR70" i="37"/>
  <c r="AS70" i="37"/>
  <c r="AT70" i="37"/>
  <c r="AU70" i="37"/>
  <c r="AV70" i="37"/>
  <c r="AV80" i="37" s="1"/>
  <c r="AW70" i="37"/>
  <c r="AX70" i="37"/>
  <c r="AY70" i="37"/>
  <c r="AZ70" i="37"/>
  <c r="BA70" i="37"/>
  <c r="BB70" i="37"/>
  <c r="BC70" i="37"/>
  <c r="BD70" i="37"/>
  <c r="BE70" i="37"/>
  <c r="BF70" i="37"/>
  <c r="BG70" i="37"/>
  <c r="BH70" i="37"/>
  <c r="BH80" i="37" s="1"/>
  <c r="BI70" i="37"/>
  <c r="BI80" i="37" s="1"/>
  <c r="BJ70" i="37"/>
  <c r="BJ80" i="37" s="1"/>
  <c r="BK70" i="37"/>
  <c r="BL70" i="37"/>
  <c r="BL80" i="37" s="1"/>
  <c r="BM70" i="37"/>
  <c r="BN70" i="37"/>
  <c r="BN80" i="37" s="1"/>
  <c r="BO70" i="37"/>
  <c r="BP70" i="37"/>
  <c r="BP80" i="37" s="1"/>
  <c r="BQ70" i="37"/>
  <c r="BQ80" i="37" s="1"/>
  <c r="BR70" i="37"/>
  <c r="BR80" i="37" s="1"/>
  <c r="BS70" i="37"/>
  <c r="BS80" i="37" s="1"/>
  <c r="BT70" i="37"/>
  <c r="BT80" i="37" s="1"/>
  <c r="BU70" i="37"/>
  <c r="BV70" i="37"/>
  <c r="BW70" i="37"/>
  <c r="BX70" i="37"/>
  <c r="BY70" i="37"/>
  <c r="BZ70" i="37"/>
  <c r="CA70" i="37"/>
  <c r="CB70" i="37"/>
  <c r="CC70" i="37"/>
  <c r="CD70" i="37"/>
  <c r="CE70" i="37"/>
  <c r="CE80" i="37" s="1"/>
  <c r="CF70" i="37"/>
  <c r="CG70" i="37"/>
  <c r="CH70" i="37"/>
  <c r="CI70" i="37"/>
  <c r="CJ70" i="37"/>
  <c r="CK70" i="37"/>
  <c r="CL70" i="37"/>
  <c r="CM70" i="37"/>
  <c r="CN70" i="37"/>
  <c r="CO70" i="37"/>
  <c r="CP70" i="37"/>
  <c r="CQ70" i="37"/>
  <c r="CR70" i="37"/>
  <c r="CS70" i="37"/>
  <c r="CT70" i="37"/>
  <c r="CU70" i="37"/>
  <c r="CV70" i="37"/>
  <c r="CW70" i="37"/>
  <c r="CX70" i="37"/>
  <c r="CY70" i="37"/>
  <c r="CZ70" i="37"/>
  <c r="DA70" i="37"/>
  <c r="DB70" i="37"/>
  <c r="DC70" i="37"/>
  <c r="DD70" i="37"/>
  <c r="DE70" i="37"/>
  <c r="DF70" i="37"/>
  <c r="DG70" i="37"/>
  <c r="DH70" i="37"/>
  <c r="DI70" i="37"/>
  <c r="DJ70" i="37"/>
  <c r="DK70" i="37"/>
  <c r="DL70" i="37"/>
  <c r="B71" i="37"/>
  <c r="C71" i="37"/>
  <c r="D71" i="37"/>
  <c r="E71" i="37"/>
  <c r="CM81" i="37" s="1"/>
  <c r="F71" i="37"/>
  <c r="G71" i="37"/>
  <c r="H71" i="37"/>
  <c r="I71" i="37"/>
  <c r="J71" i="37"/>
  <c r="K71" i="37"/>
  <c r="L71" i="37"/>
  <c r="M71" i="37"/>
  <c r="N71" i="37"/>
  <c r="O71" i="37"/>
  <c r="P71" i="37"/>
  <c r="Q71" i="37"/>
  <c r="Q81" i="37" s="1"/>
  <c r="R71" i="37"/>
  <c r="R81" i="37" s="1"/>
  <c r="S71" i="37"/>
  <c r="T71" i="37"/>
  <c r="U71" i="37"/>
  <c r="U81" i="37" s="1"/>
  <c r="V71" i="37"/>
  <c r="W71" i="37"/>
  <c r="W81" i="37" s="1"/>
  <c r="X71" i="37"/>
  <c r="X81" i="37" s="1"/>
  <c r="Y71" i="37"/>
  <c r="Y81" i="37" s="1"/>
  <c r="Z71" i="37"/>
  <c r="AA71" i="37"/>
  <c r="AB71" i="37"/>
  <c r="AC71" i="37"/>
  <c r="AD71" i="37"/>
  <c r="AE71" i="37"/>
  <c r="AE81" i="37" s="1"/>
  <c r="AF71" i="37"/>
  <c r="AG71" i="37"/>
  <c r="AH71" i="37"/>
  <c r="AI71" i="37"/>
  <c r="AJ71" i="37"/>
  <c r="AK71" i="37"/>
  <c r="AL71" i="37"/>
  <c r="AM71" i="37"/>
  <c r="AN71" i="37"/>
  <c r="AO71" i="37"/>
  <c r="AP71" i="37"/>
  <c r="AQ71" i="37"/>
  <c r="AR71" i="37"/>
  <c r="AS71" i="37"/>
  <c r="AT71" i="37"/>
  <c r="AU71" i="37"/>
  <c r="AU81" i="37" s="1"/>
  <c r="AV71" i="37"/>
  <c r="AV81" i="37" s="1"/>
  <c r="AW71" i="37"/>
  <c r="AW81" i="37" s="1"/>
  <c r="AX71" i="37"/>
  <c r="AY71" i="37"/>
  <c r="AZ71" i="37"/>
  <c r="BA71" i="37"/>
  <c r="BB71" i="37"/>
  <c r="BC71" i="37"/>
  <c r="BD71" i="37"/>
  <c r="BE71" i="37"/>
  <c r="BF71" i="37"/>
  <c r="BG71" i="37"/>
  <c r="BH71" i="37"/>
  <c r="BH81" i="37" s="1"/>
  <c r="BI71" i="37"/>
  <c r="BI81" i="37" s="1"/>
  <c r="BJ71" i="37"/>
  <c r="BK71" i="37"/>
  <c r="BK81" i="37" s="1"/>
  <c r="BL71" i="37"/>
  <c r="BM71" i="37"/>
  <c r="BN71" i="37"/>
  <c r="BN81" i="37" s="1"/>
  <c r="BO71" i="37"/>
  <c r="BO81" i="37" s="1"/>
  <c r="BP71" i="37"/>
  <c r="BP81" i="37" s="1"/>
  <c r="BQ71" i="37"/>
  <c r="BQ81" i="37" s="1"/>
  <c r="BR71" i="37"/>
  <c r="BS71" i="37"/>
  <c r="BS81" i="37" s="1"/>
  <c r="BT71" i="37"/>
  <c r="BT81" i="37" s="1"/>
  <c r="BU71" i="37"/>
  <c r="BU81" i="37" s="1"/>
  <c r="BV71" i="37"/>
  <c r="BW71" i="37"/>
  <c r="BX71" i="37"/>
  <c r="BY71" i="37"/>
  <c r="BZ71" i="37"/>
  <c r="CA71" i="37"/>
  <c r="CB71" i="37"/>
  <c r="CC71" i="37"/>
  <c r="CD71" i="37"/>
  <c r="CE71" i="37"/>
  <c r="CF71" i="37"/>
  <c r="CG71" i="37"/>
  <c r="CH71" i="37"/>
  <c r="CI71" i="37"/>
  <c r="CJ71" i="37"/>
  <c r="CK71" i="37"/>
  <c r="CL71" i="37"/>
  <c r="CM71" i="37"/>
  <c r="CN71" i="37"/>
  <c r="CO71" i="37"/>
  <c r="CP71" i="37"/>
  <c r="CQ71" i="37"/>
  <c r="CR71" i="37"/>
  <c r="CS71" i="37"/>
  <c r="CT71" i="37"/>
  <c r="CU71" i="37"/>
  <c r="CV71" i="37"/>
  <c r="CW71" i="37"/>
  <c r="CX71" i="37"/>
  <c r="CY71" i="37"/>
  <c r="CZ71" i="37"/>
  <c r="DA71" i="37"/>
  <c r="DA81" i="37" s="1"/>
  <c r="DB71" i="37"/>
  <c r="DC71" i="37"/>
  <c r="DD71" i="37"/>
  <c r="DE71" i="37"/>
  <c r="DF71" i="37"/>
  <c r="DG71" i="37"/>
  <c r="DH71" i="37"/>
  <c r="DI71" i="37"/>
  <c r="DJ71" i="37"/>
  <c r="DK71" i="37"/>
  <c r="DL71" i="37"/>
  <c r="B72" i="37"/>
  <c r="C72" i="37"/>
  <c r="D72" i="37"/>
  <c r="E72" i="37"/>
  <c r="F72" i="37"/>
  <c r="G72" i="37"/>
  <c r="H72" i="37"/>
  <c r="I72" i="37"/>
  <c r="J72" i="37"/>
  <c r="K72" i="37"/>
  <c r="L72" i="37"/>
  <c r="M72" i="37"/>
  <c r="N72" i="37"/>
  <c r="O72" i="37"/>
  <c r="P72" i="37"/>
  <c r="Q72" i="37"/>
  <c r="Q82" i="37" s="1"/>
  <c r="R72" i="37"/>
  <c r="R82" i="37" s="1"/>
  <c r="S72" i="37"/>
  <c r="T72" i="37"/>
  <c r="T82" i="37" s="1"/>
  <c r="U72" i="37"/>
  <c r="U82" i="37" s="1"/>
  <c r="V72" i="37"/>
  <c r="V82" i="37" s="1"/>
  <c r="W72" i="37"/>
  <c r="W82" i="37" s="1"/>
  <c r="X72" i="37"/>
  <c r="Y72" i="37"/>
  <c r="Y82" i="37" s="1"/>
  <c r="Z72" i="37"/>
  <c r="AA72" i="37"/>
  <c r="AB72" i="37"/>
  <c r="AC72" i="37"/>
  <c r="AD72" i="37"/>
  <c r="AE72" i="37"/>
  <c r="AF72" i="37"/>
  <c r="AG72" i="37"/>
  <c r="AH72" i="37"/>
  <c r="AI72" i="37"/>
  <c r="AJ72" i="37"/>
  <c r="AK72" i="37"/>
  <c r="AL72" i="37"/>
  <c r="AM72" i="37"/>
  <c r="AN72" i="37"/>
  <c r="AO72" i="37"/>
  <c r="AP72" i="37"/>
  <c r="AQ72" i="37"/>
  <c r="AR72" i="37"/>
  <c r="AS72" i="37"/>
  <c r="AT72" i="37"/>
  <c r="AU72" i="37"/>
  <c r="AV72" i="37"/>
  <c r="AV82" i="37" s="1"/>
  <c r="AW72" i="37"/>
  <c r="AW82" i="37" s="1"/>
  <c r="AX72" i="37"/>
  <c r="AY72" i="37"/>
  <c r="AZ72" i="37"/>
  <c r="BA72" i="37"/>
  <c r="BB72" i="37"/>
  <c r="BC72" i="37"/>
  <c r="BD72" i="37"/>
  <c r="BE72" i="37"/>
  <c r="BF72" i="37"/>
  <c r="BG72" i="37"/>
  <c r="BH72" i="37"/>
  <c r="BH82" i="37" s="1"/>
  <c r="BI72" i="37"/>
  <c r="BJ72" i="37"/>
  <c r="BJ82" i="37" s="1"/>
  <c r="BK72" i="37"/>
  <c r="BK82" i="37" s="1"/>
  <c r="BL72" i="37"/>
  <c r="BL82" i="37" s="1"/>
  <c r="BM72" i="37"/>
  <c r="BM82" i="37" s="1"/>
  <c r="BN72" i="37"/>
  <c r="BN82" i="37" s="1"/>
  <c r="BO72" i="37"/>
  <c r="BP72" i="37"/>
  <c r="BP82" i="37" s="1"/>
  <c r="BQ72" i="37"/>
  <c r="BQ82" i="37" s="1"/>
  <c r="BR72" i="37"/>
  <c r="BS72" i="37"/>
  <c r="BS82" i="37" s="1"/>
  <c r="BT72" i="37"/>
  <c r="BU72" i="37"/>
  <c r="BU82" i="37" s="1"/>
  <c r="BV72" i="37"/>
  <c r="BW72" i="37"/>
  <c r="BX72" i="37"/>
  <c r="BY72" i="37"/>
  <c r="BZ72" i="37"/>
  <c r="CA72" i="37"/>
  <c r="CB72" i="37"/>
  <c r="CC72" i="37"/>
  <c r="CD72" i="37"/>
  <c r="CE72" i="37"/>
  <c r="CF72" i="37"/>
  <c r="CG72" i="37"/>
  <c r="CH72" i="37"/>
  <c r="CI72" i="37"/>
  <c r="CJ72" i="37"/>
  <c r="CK72" i="37"/>
  <c r="CL72" i="37"/>
  <c r="CM72" i="37"/>
  <c r="CN72" i="37"/>
  <c r="CO72" i="37"/>
  <c r="CP72" i="37"/>
  <c r="CQ72" i="37"/>
  <c r="CR72" i="37"/>
  <c r="CS72" i="37"/>
  <c r="CS82" i="37" s="1"/>
  <c r="CT72" i="37"/>
  <c r="CU72" i="37"/>
  <c r="CV72" i="37"/>
  <c r="CW72" i="37"/>
  <c r="CX72" i="37"/>
  <c r="CY72" i="37"/>
  <c r="CZ72" i="37"/>
  <c r="DA72" i="37"/>
  <c r="DA82" i="37" s="1"/>
  <c r="DB72" i="37"/>
  <c r="DC72" i="37"/>
  <c r="DD72" i="37"/>
  <c r="DE72" i="37"/>
  <c r="DF72" i="37"/>
  <c r="DG72" i="37"/>
  <c r="DH72" i="37"/>
  <c r="DI72" i="37"/>
  <c r="DJ72" i="37"/>
  <c r="DK72" i="37"/>
  <c r="DL72" i="37"/>
  <c r="B73" i="37"/>
  <c r="CM83" i="37" s="1"/>
  <c r="C73" i="37"/>
  <c r="D73" i="37"/>
  <c r="E73" i="37"/>
  <c r="F73" i="37"/>
  <c r="G73" i="37"/>
  <c r="H73" i="37"/>
  <c r="I73" i="37"/>
  <c r="J73" i="37"/>
  <c r="K73" i="37"/>
  <c r="L73" i="37"/>
  <c r="M73" i="37"/>
  <c r="N73" i="37"/>
  <c r="O73" i="37"/>
  <c r="P73" i="37"/>
  <c r="Q73" i="37"/>
  <c r="Q83" i="37" s="1"/>
  <c r="R73" i="37"/>
  <c r="R83" i="37" s="1"/>
  <c r="S73" i="37"/>
  <c r="S83" i="37" s="1"/>
  <c r="T73" i="37"/>
  <c r="T83" i="37" s="1"/>
  <c r="U73" i="37"/>
  <c r="V73" i="37"/>
  <c r="V83" i="37" s="1"/>
  <c r="W73" i="37"/>
  <c r="W83" i="37" s="1"/>
  <c r="X73" i="37"/>
  <c r="Y73" i="37"/>
  <c r="Y83" i="37" s="1"/>
  <c r="Z73" i="37"/>
  <c r="AA73" i="37"/>
  <c r="AB73" i="37"/>
  <c r="AC73" i="37"/>
  <c r="AD73" i="37"/>
  <c r="AE73" i="37"/>
  <c r="AF73" i="37"/>
  <c r="AG73" i="37"/>
  <c r="AH73" i="37"/>
  <c r="AI73" i="37"/>
  <c r="AJ73" i="37"/>
  <c r="AK73" i="37"/>
  <c r="AL73" i="37"/>
  <c r="AM73" i="37"/>
  <c r="AN73" i="37"/>
  <c r="AO73" i="37"/>
  <c r="AP73" i="37"/>
  <c r="AQ73" i="37"/>
  <c r="AR73" i="37"/>
  <c r="AS73" i="37"/>
  <c r="AT73" i="37"/>
  <c r="AU73" i="37"/>
  <c r="AU83" i="37" s="1"/>
  <c r="AV73" i="37"/>
  <c r="AW73" i="37"/>
  <c r="AW83" i="37" s="1"/>
  <c r="AX73" i="37"/>
  <c r="AY73" i="37"/>
  <c r="AZ73" i="37"/>
  <c r="BA73" i="37"/>
  <c r="BB73" i="37"/>
  <c r="BC73" i="37"/>
  <c r="BD73" i="37"/>
  <c r="BE73" i="37"/>
  <c r="BF73" i="37"/>
  <c r="BG73" i="37"/>
  <c r="BH73" i="37"/>
  <c r="BH83" i="37" s="1"/>
  <c r="BI73" i="37"/>
  <c r="BI83" i="37" s="1"/>
  <c r="BJ73" i="37"/>
  <c r="BJ83" i="37" s="1"/>
  <c r="BK73" i="37"/>
  <c r="BK83" i="37" s="1"/>
  <c r="BL73" i="37"/>
  <c r="BM73" i="37"/>
  <c r="BM83" i="37" s="1"/>
  <c r="BN73" i="37"/>
  <c r="BO73" i="37"/>
  <c r="BO83" i="37" s="1"/>
  <c r="BP73" i="37"/>
  <c r="BP83" i="37" s="1"/>
  <c r="BQ73" i="37"/>
  <c r="BR73" i="37"/>
  <c r="BR83" i="37" s="1"/>
  <c r="BS73" i="37"/>
  <c r="BS83" i="37" s="1"/>
  <c r="BT73" i="37"/>
  <c r="BU73" i="37"/>
  <c r="BU83" i="37" s="1"/>
  <c r="BV73" i="37"/>
  <c r="BW73" i="37"/>
  <c r="BX73" i="37"/>
  <c r="BY73" i="37"/>
  <c r="BZ73" i="37"/>
  <c r="CA73" i="37"/>
  <c r="CB73" i="37"/>
  <c r="CC73" i="37"/>
  <c r="CD73" i="37"/>
  <c r="CE73" i="37"/>
  <c r="CF73" i="37"/>
  <c r="CG73" i="37"/>
  <c r="CH73" i="37"/>
  <c r="CI73" i="37"/>
  <c r="CJ73" i="37"/>
  <c r="CK73" i="37"/>
  <c r="CL73" i="37"/>
  <c r="CM73" i="37"/>
  <c r="CN73" i="37"/>
  <c r="CO73" i="37"/>
  <c r="CP73" i="37"/>
  <c r="CQ73" i="37"/>
  <c r="CR73" i="37"/>
  <c r="CS73" i="37"/>
  <c r="CS83" i="37" s="1"/>
  <c r="CT73" i="37"/>
  <c r="CU73" i="37"/>
  <c r="CV73" i="37"/>
  <c r="CW73" i="37"/>
  <c r="CX73" i="37"/>
  <c r="CY73" i="37"/>
  <c r="CZ73" i="37"/>
  <c r="DA73" i="37"/>
  <c r="DA83" i="37" s="1"/>
  <c r="DB73" i="37"/>
  <c r="DC73" i="37"/>
  <c r="DD73" i="37"/>
  <c r="DE73" i="37"/>
  <c r="DF73" i="37"/>
  <c r="DG73" i="37"/>
  <c r="DH73" i="37"/>
  <c r="DI73" i="37"/>
  <c r="DJ73" i="37"/>
  <c r="DK73" i="37"/>
  <c r="DL73" i="37"/>
  <c r="B74" i="37"/>
  <c r="C74" i="37"/>
  <c r="D74" i="37"/>
  <c r="E74" i="37"/>
  <c r="F74" i="37"/>
  <c r="G74" i="37"/>
  <c r="H74" i="37"/>
  <c r="I74" i="37"/>
  <c r="J74" i="37"/>
  <c r="K74" i="37"/>
  <c r="L74" i="37"/>
  <c r="M74" i="37"/>
  <c r="N74" i="37"/>
  <c r="N84" i="37" s="1"/>
  <c r="O74" i="37"/>
  <c r="P74" i="37"/>
  <c r="P84" i="37" s="1"/>
  <c r="Q74" i="37"/>
  <c r="Q84" i="37" s="1"/>
  <c r="R74" i="37"/>
  <c r="R84" i="37" s="1"/>
  <c r="S74" i="37"/>
  <c r="S84" i="37" s="1"/>
  <c r="T74" i="37"/>
  <c r="T84" i="37" s="1"/>
  <c r="U74" i="37"/>
  <c r="V74" i="37"/>
  <c r="V84" i="37" s="1"/>
  <c r="W74" i="37"/>
  <c r="W84" i="37" s="1"/>
  <c r="X74" i="37"/>
  <c r="Y74" i="37"/>
  <c r="Y84" i="37" s="1"/>
  <c r="Z74" i="37"/>
  <c r="AA74" i="37"/>
  <c r="AB74" i="37"/>
  <c r="AC74" i="37"/>
  <c r="AD74" i="37"/>
  <c r="AD84" i="37" s="1"/>
  <c r="AE74" i="37"/>
  <c r="AE84" i="37" s="1"/>
  <c r="AF74" i="37"/>
  <c r="AG74" i="37"/>
  <c r="AH74" i="37"/>
  <c r="AI74" i="37"/>
  <c r="AJ74" i="37"/>
  <c r="AK74" i="37"/>
  <c r="AL74" i="37"/>
  <c r="AM74" i="37"/>
  <c r="AN74" i="37"/>
  <c r="AO74" i="37"/>
  <c r="AP74" i="37"/>
  <c r="AQ74" i="37"/>
  <c r="AR74" i="37"/>
  <c r="AR84" i="37" s="1"/>
  <c r="AS74" i="37"/>
  <c r="AT74" i="37"/>
  <c r="AU74" i="37"/>
  <c r="AU84" i="37" s="1"/>
  <c r="AV74" i="37"/>
  <c r="AV84" i="37" s="1"/>
  <c r="AW74" i="37"/>
  <c r="AW84" i="37" s="1"/>
  <c r="AX74" i="37"/>
  <c r="AY74" i="37"/>
  <c r="AY84" i="37" s="1"/>
  <c r="AZ74" i="37"/>
  <c r="BA74" i="37"/>
  <c r="BB74" i="37"/>
  <c r="BC74" i="37"/>
  <c r="BD74" i="37"/>
  <c r="BE74" i="37"/>
  <c r="BE84" i="37" s="1"/>
  <c r="BF74" i="37"/>
  <c r="BG74" i="37"/>
  <c r="BG84" i="37" s="1"/>
  <c r="BH74" i="37"/>
  <c r="BH84" i="37" s="1"/>
  <c r="BI74" i="37"/>
  <c r="BI84" i="37" s="1"/>
  <c r="BJ74" i="37"/>
  <c r="BJ84" i="37" s="1"/>
  <c r="BK74" i="37"/>
  <c r="BK84" i="37" s="1"/>
  <c r="BL74" i="37"/>
  <c r="BL84" i="37" s="1"/>
  <c r="BM74" i="37"/>
  <c r="BM84" i="37" s="1"/>
  <c r="BN74" i="37"/>
  <c r="BO74" i="37"/>
  <c r="BO84" i="37" s="1"/>
  <c r="BP74" i="37"/>
  <c r="BP84" i="37" s="1"/>
  <c r="BQ74" i="37"/>
  <c r="BR74" i="37"/>
  <c r="BR84" i="37" s="1"/>
  <c r="BS74" i="37"/>
  <c r="BS84" i="37" s="1"/>
  <c r="BT74" i="37"/>
  <c r="BU74" i="37"/>
  <c r="BU84" i="37" s="1"/>
  <c r="BV74" i="37"/>
  <c r="BW74" i="37"/>
  <c r="BX74" i="37"/>
  <c r="BY74" i="37"/>
  <c r="BZ74" i="37"/>
  <c r="CA74" i="37"/>
  <c r="CB74" i="37"/>
  <c r="CB84" i="37" s="1"/>
  <c r="CC74" i="37"/>
  <c r="CC84" i="37" s="1"/>
  <c r="CD74" i="37"/>
  <c r="CE74" i="37"/>
  <c r="CF74" i="37"/>
  <c r="CG74" i="37"/>
  <c r="CH74" i="37"/>
  <c r="CI74" i="37"/>
  <c r="CJ74" i="37"/>
  <c r="CK74" i="37"/>
  <c r="CL74" i="37"/>
  <c r="CM74" i="37"/>
  <c r="CN74" i="37"/>
  <c r="CO74" i="37"/>
  <c r="CP74" i="37"/>
  <c r="CP84" i="37" s="1"/>
  <c r="CQ74" i="37"/>
  <c r="CR74" i="37"/>
  <c r="CR84" i="37" s="1"/>
  <c r="CS74" i="37"/>
  <c r="CS84" i="37" s="1"/>
  <c r="CT74" i="37"/>
  <c r="CT84" i="37" s="1"/>
  <c r="CU74" i="37"/>
  <c r="CV74" i="37"/>
  <c r="CW74" i="37"/>
  <c r="CX74" i="37"/>
  <c r="CY74" i="37"/>
  <c r="CZ74" i="37"/>
  <c r="DA74" i="37"/>
  <c r="DA84" i="37" s="1"/>
  <c r="DB74" i="37"/>
  <c r="DC74" i="37"/>
  <c r="DD74" i="37"/>
  <c r="DE74" i="37"/>
  <c r="DF74" i="37"/>
  <c r="DG74" i="37"/>
  <c r="DH74" i="37"/>
  <c r="DH84" i="37" s="1"/>
  <c r="DI74" i="37"/>
  <c r="DJ74" i="37"/>
  <c r="DJ84" i="37" s="1"/>
  <c r="DK74" i="37"/>
  <c r="DL74" i="37"/>
  <c r="B75" i="37"/>
  <c r="C75" i="37"/>
  <c r="D75" i="37"/>
  <c r="E75" i="37"/>
  <c r="F75" i="37"/>
  <c r="G75" i="37"/>
  <c r="H75" i="37"/>
  <c r="I75" i="37"/>
  <c r="J75" i="37"/>
  <c r="K75" i="37"/>
  <c r="L75" i="37"/>
  <c r="M75" i="37"/>
  <c r="N75" i="37"/>
  <c r="O75" i="37"/>
  <c r="P75" i="37"/>
  <c r="Q75" i="37"/>
  <c r="Q85" i="37" s="1"/>
  <c r="R75" i="37"/>
  <c r="S75" i="37"/>
  <c r="S85" i="37" s="1"/>
  <c r="T75" i="37"/>
  <c r="T85" i="37" s="1"/>
  <c r="U75" i="37"/>
  <c r="V75" i="37"/>
  <c r="W75" i="37"/>
  <c r="X75" i="37"/>
  <c r="X85" i="37" s="1"/>
  <c r="Y75" i="37"/>
  <c r="Y85" i="37" s="1"/>
  <c r="Z75" i="37"/>
  <c r="AA75" i="37"/>
  <c r="AB75" i="37"/>
  <c r="AC75" i="37"/>
  <c r="AC85" i="37" s="1"/>
  <c r="AD75" i="37"/>
  <c r="AE75" i="37"/>
  <c r="AF75" i="37"/>
  <c r="AG75" i="37"/>
  <c r="AH75" i="37"/>
  <c r="AI75" i="37"/>
  <c r="AJ75" i="37"/>
  <c r="AK75" i="37"/>
  <c r="AL75" i="37"/>
  <c r="AM75" i="37"/>
  <c r="AN75" i="37"/>
  <c r="AO75" i="37"/>
  <c r="AP75" i="37"/>
  <c r="AQ75" i="37"/>
  <c r="AR75" i="37"/>
  <c r="AS75" i="37"/>
  <c r="AT75" i="37"/>
  <c r="AU75" i="37"/>
  <c r="AU85" i="37" s="1"/>
  <c r="AV75" i="37"/>
  <c r="AV85" i="37" s="1"/>
  <c r="AW75" i="37"/>
  <c r="AW85" i="37" s="1"/>
  <c r="AX75" i="37"/>
  <c r="AY75" i="37"/>
  <c r="AZ75" i="37"/>
  <c r="BA75" i="37"/>
  <c r="BB75" i="37"/>
  <c r="BC75" i="37"/>
  <c r="BD75" i="37"/>
  <c r="BE75" i="37"/>
  <c r="BF75" i="37"/>
  <c r="BG75" i="37"/>
  <c r="BH75" i="37"/>
  <c r="BI75" i="37"/>
  <c r="BJ75" i="37"/>
  <c r="BJ85" i="37" s="1"/>
  <c r="BK75" i="37"/>
  <c r="BK85" i="37" s="1"/>
  <c r="BL75" i="37"/>
  <c r="BL85" i="37" s="1"/>
  <c r="BM75" i="37"/>
  <c r="BM85" i="37" s="1"/>
  <c r="BN75" i="37"/>
  <c r="BN85" i="37" s="1"/>
  <c r="BO75" i="37"/>
  <c r="BO85" i="37" s="1"/>
  <c r="BP75" i="37"/>
  <c r="BQ75" i="37"/>
  <c r="BQ85" i="37" s="1"/>
  <c r="BR75" i="37"/>
  <c r="BR85" i="37" s="1"/>
  <c r="BS75" i="37"/>
  <c r="BT75" i="37"/>
  <c r="BT85" i="37" s="1"/>
  <c r="BU75" i="37"/>
  <c r="BU85" i="37" s="1"/>
  <c r="BV75" i="37"/>
  <c r="BW75" i="37"/>
  <c r="BX75" i="37"/>
  <c r="BY75" i="37"/>
  <c r="BZ75" i="37"/>
  <c r="CA75" i="37"/>
  <c r="CB75" i="37"/>
  <c r="CC75" i="37"/>
  <c r="CD75" i="37"/>
  <c r="CE75" i="37"/>
  <c r="CF75" i="37"/>
  <c r="CG75" i="37"/>
  <c r="CH75" i="37"/>
  <c r="CI75" i="37"/>
  <c r="CJ75" i="37"/>
  <c r="CK75" i="37"/>
  <c r="CL75" i="37"/>
  <c r="CM75" i="37"/>
  <c r="CN75" i="37"/>
  <c r="CO75" i="37"/>
  <c r="CP75" i="37"/>
  <c r="CQ75" i="37"/>
  <c r="CR75" i="37"/>
  <c r="CS75" i="37"/>
  <c r="CS85" i="37" s="1"/>
  <c r="CT75" i="37"/>
  <c r="CU75" i="37"/>
  <c r="CV75" i="37"/>
  <c r="CW75" i="37"/>
  <c r="CX75" i="37"/>
  <c r="CY75" i="37"/>
  <c r="CZ75" i="37"/>
  <c r="DA75" i="37"/>
  <c r="DA85" i="37" s="1"/>
  <c r="DB75" i="37"/>
  <c r="DC75" i="37"/>
  <c r="DD75" i="37"/>
  <c r="DE75" i="37"/>
  <c r="DF75" i="37"/>
  <c r="DG75" i="37"/>
  <c r="DH75" i="37"/>
  <c r="DI75" i="37"/>
  <c r="DJ75" i="37"/>
  <c r="DK75" i="37"/>
  <c r="DL75" i="37"/>
  <c r="B76" i="37"/>
  <c r="C76" i="37"/>
  <c r="D76" i="37"/>
  <c r="E76" i="37"/>
  <c r="F76" i="37"/>
  <c r="DL86" i="37" s="1"/>
  <c r="G76" i="37"/>
  <c r="H76" i="37"/>
  <c r="I76" i="37"/>
  <c r="J76" i="37"/>
  <c r="K76" i="37"/>
  <c r="L76" i="37"/>
  <c r="M76" i="37"/>
  <c r="N76" i="37"/>
  <c r="O76" i="37"/>
  <c r="P76" i="37"/>
  <c r="Q76" i="37"/>
  <c r="Q86" i="37" s="1"/>
  <c r="R76" i="37"/>
  <c r="S76" i="37"/>
  <c r="S86" i="37" s="1"/>
  <c r="T76" i="37"/>
  <c r="U76" i="37"/>
  <c r="U86" i="37" s="1"/>
  <c r="V76" i="37"/>
  <c r="V86" i="37" s="1"/>
  <c r="W76" i="37"/>
  <c r="W86" i="37" s="1"/>
  <c r="X76" i="37"/>
  <c r="X86" i="37" s="1"/>
  <c r="Y76" i="37"/>
  <c r="Z76" i="37"/>
  <c r="AA76" i="37"/>
  <c r="AB76" i="37"/>
  <c r="AC76" i="37"/>
  <c r="AD76" i="37"/>
  <c r="AE76" i="37"/>
  <c r="AF76" i="37"/>
  <c r="AG76" i="37"/>
  <c r="AH76" i="37"/>
  <c r="AI76" i="37"/>
  <c r="AJ76" i="37"/>
  <c r="AK76" i="37"/>
  <c r="AL76" i="37"/>
  <c r="AM76" i="37"/>
  <c r="AN76" i="37"/>
  <c r="AO76" i="37"/>
  <c r="AP76" i="37"/>
  <c r="AQ76" i="37"/>
  <c r="AR76" i="37"/>
  <c r="AS76" i="37"/>
  <c r="AT76" i="37"/>
  <c r="AU76" i="37"/>
  <c r="AV76" i="37"/>
  <c r="AV86" i="37" s="1"/>
  <c r="AW76" i="37"/>
  <c r="AW86" i="37" s="1"/>
  <c r="AX76" i="37"/>
  <c r="AY76" i="37"/>
  <c r="AZ76" i="37"/>
  <c r="BA76" i="37"/>
  <c r="BB76" i="37"/>
  <c r="BC76" i="37"/>
  <c r="BD76" i="37"/>
  <c r="BE76" i="37"/>
  <c r="BF76" i="37"/>
  <c r="BG76" i="37"/>
  <c r="BH76" i="37"/>
  <c r="BH86" i="37" s="1"/>
  <c r="BI76" i="37"/>
  <c r="BJ76" i="37"/>
  <c r="BJ86" i="37" s="1"/>
  <c r="BK76" i="37"/>
  <c r="BL76" i="37"/>
  <c r="BL86" i="37" s="1"/>
  <c r="BM76" i="37"/>
  <c r="BM86" i="37" s="1"/>
  <c r="BN76" i="37"/>
  <c r="BO76" i="37"/>
  <c r="BO86" i="37" s="1"/>
  <c r="BP76" i="37"/>
  <c r="BP86" i="37" s="1"/>
  <c r="BQ76" i="37"/>
  <c r="BQ86" i="37" s="1"/>
  <c r="BR76" i="37"/>
  <c r="BR86" i="37" s="1"/>
  <c r="BS76" i="37"/>
  <c r="BT76" i="37"/>
  <c r="BT86" i="37" s="1"/>
  <c r="BU76" i="37"/>
  <c r="BU86" i="37" s="1"/>
  <c r="BV76" i="37"/>
  <c r="BW76" i="37"/>
  <c r="BX76" i="37"/>
  <c r="BY76" i="37"/>
  <c r="BZ76" i="37"/>
  <c r="CA76" i="37"/>
  <c r="CB76" i="37"/>
  <c r="CC76" i="37"/>
  <c r="CD76" i="37"/>
  <c r="CE76" i="37"/>
  <c r="CF76" i="37"/>
  <c r="CG76" i="37"/>
  <c r="CH76" i="37"/>
  <c r="CI76" i="37"/>
  <c r="CJ76" i="37"/>
  <c r="CK76" i="37"/>
  <c r="CL76" i="37"/>
  <c r="CM76" i="37"/>
  <c r="CN76" i="37"/>
  <c r="CO76" i="37"/>
  <c r="CP76" i="37"/>
  <c r="CQ76" i="37"/>
  <c r="CR76" i="37"/>
  <c r="CS76" i="37"/>
  <c r="CS86" i="37" s="1"/>
  <c r="CT76" i="37"/>
  <c r="CU76" i="37"/>
  <c r="CV76" i="37"/>
  <c r="CW76" i="37"/>
  <c r="CX76" i="37"/>
  <c r="CY76" i="37"/>
  <c r="CZ76" i="37"/>
  <c r="DA76" i="37"/>
  <c r="DA86" i="37" s="1"/>
  <c r="DB76" i="37"/>
  <c r="DC76" i="37"/>
  <c r="DD76" i="37"/>
  <c r="DE76" i="37"/>
  <c r="DF76" i="37"/>
  <c r="DG76" i="37"/>
  <c r="DH76" i="37"/>
  <c r="DI76" i="37"/>
  <c r="DJ76" i="37"/>
  <c r="DK76" i="37"/>
  <c r="DL76" i="37"/>
  <c r="Q80" i="37"/>
  <c r="S80" i="37"/>
  <c r="W80" i="37"/>
  <c r="Y80" i="37"/>
  <c r="AU80" i="37"/>
  <c r="AW80" i="37"/>
  <c r="BK80" i="37"/>
  <c r="BM80" i="37"/>
  <c r="BO80" i="37"/>
  <c r="BU80" i="37"/>
  <c r="CS80" i="37"/>
  <c r="DA80" i="37"/>
  <c r="S81" i="37"/>
  <c r="T81" i="37"/>
  <c r="V81" i="37"/>
  <c r="BJ81" i="37"/>
  <c r="BL81" i="37"/>
  <c r="BM81" i="37"/>
  <c r="BR81" i="37"/>
  <c r="CS81" i="37"/>
  <c r="S82" i="37"/>
  <c r="X82" i="37"/>
  <c r="AU82" i="37"/>
  <c r="BI82" i="37"/>
  <c r="BO82" i="37"/>
  <c r="BR82" i="37"/>
  <c r="BT82" i="37"/>
  <c r="U83" i="37"/>
  <c r="X83" i="37"/>
  <c r="AV83" i="37"/>
  <c r="BL83" i="37"/>
  <c r="BN83" i="37"/>
  <c r="BQ83" i="37"/>
  <c r="BT83" i="37"/>
  <c r="J84" i="37"/>
  <c r="M84" i="37"/>
  <c r="U84" i="37"/>
  <c r="X84" i="37"/>
  <c r="AP84" i="37"/>
  <c r="BN84" i="37"/>
  <c r="BQ84" i="37"/>
  <c r="BT84" i="37"/>
  <c r="CO84" i="37"/>
  <c r="CQ84" i="37"/>
  <c r="DE84" i="37"/>
  <c r="R85" i="37"/>
  <c r="U85" i="37"/>
  <c r="V85" i="37"/>
  <c r="W85" i="37"/>
  <c r="BH85" i="37"/>
  <c r="BI85" i="37"/>
  <c r="BP85" i="37"/>
  <c r="BS85" i="37"/>
  <c r="R86" i="37"/>
  <c r="T86" i="37"/>
  <c r="Y86" i="37"/>
  <c r="AU86" i="37"/>
  <c r="BI86" i="37"/>
  <c r="BK86" i="37"/>
  <c r="BN86" i="37"/>
  <c r="BS86" i="37"/>
  <c r="AU93" i="37"/>
  <c r="B104" i="37"/>
  <c r="B105" i="37" s="1"/>
  <c r="C104" i="37"/>
  <c r="D104" i="37"/>
  <c r="D105" i="37" s="1"/>
  <c r="E104" i="37"/>
  <c r="E105" i="37" s="1"/>
  <c r="I104" i="37"/>
  <c r="I106" i="37" s="1"/>
  <c r="K104" i="37"/>
  <c r="K106" i="37" s="1"/>
  <c r="L104" i="37"/>
  <c r="L106" i="37" s="1"/>
  <c r="O104" i="37"/>
  <c r="O105" i="37" s="1"/>
  <c r="Z104" i="37"/>
  <c r="Z106" i="37" s="1"/>
  <c r="AA104" i="37"/>
  <c r="AA105" i="37" s="1"/>
  <c r="AB104" i="37"/>
  <c r="AF104" i="37"/>
  <c r="AF105" i="37" s="1"/>
  <c r="AG104" i="37"/>
  <c r="AG106" i="37" s="1"/>
  <c r="AH104" i="37"/>
  <c r="AI104" i="37"/>
  <c r="AI105" i="37" s="1"/>
  <c r="AJ104" i="37"/>
  <c r="AJ106" i="37" s="1"/>
  <c r="AK104" i="37"/>
  <c r="AK106" i="37" s="1"/>
  <c r="AL104" i="37"/>
  <c r="AL105" i="37" s="1"/>
  <c r="AM104" i="37"/>
  <c r="AM106" i="37" s="1"/>
  <c r="AN104" i="37"/>
  <c r="AN105" i="37" s="1"/>
  <c r="AO104" i="37"/>
  <c r="AO106" i="37" s="1"/>
  <c r="AQ104" i="37"/>
  <c r="AQ105" i="37" s="1"/>
  <c r="AS104" i="37"/>
  <c r="AS105" i="37" s="1"/>
  <c r="AX104" i="37"/>
  <c r="AX106" i="37" s="1"/>
  <c r="AZ104" i="37"/>
  <c r="AZ105" i="37" s="1"/>
  <c r="BA104" i="37"/>
  <c r="BA106" i="37" s="1"/>
  <c r="BB104" i="37"/>
  <c r="BB106" i="37" s="1"/>
  <c r="BC104" i="37"/>
  <c r="BC105" i="37" s="1"/>
  <c r="BD104" i="37"/>
  <c r="BD106" i="37" s="1"/>
  <c r="BF104" i="37"/>
  <c r="BF106" i="37" s="1"/>
  <c r="BV104" i="37"/>
  <c r="BV105" i="37" s="1"/>
  <c r="BW104" i="37"/>
  <c r="BW106" i="37" s="1"/>
  <c r="BX104" i="37"/>
  <c r="BX105" i="37" s="1"/>
  <c r="BZ104" i="37"/>
  <c r="BZ105" i="37" s="1"/>
  <c r="CA104" i="37"/>
  <c r="CB104" i="37"/>
  <c r="CB106" i="37" s="1"/>
  <c r="CD104" i="37"/>
  <c r="CE104" i="37"/>
  <c r="CF104" i="37"/>
  <c r="CG104" i="37"/>
  <c r="CG106" i="37" s="1"/>
  <c r="CH104" i="37"/>
  <c r="CI104" i="37"/>
  <c r="CI105" i="37" s="1"/>
  <c r="CJ104" i="37"/>
  <c r="CJ106" i="37" s="1"/>
  <c r="CN104" i="37"/>
  <c r="CN105" i="37" s="1"/>
  <c r="CU104" i="37"/>
  <c r="CV104" i="37"/>
  <c r="CV105" i="37" s="1"/>
  <c r="CW104" i="37"/>
  <c r="CW105" i="37" s="1"/>
  <c r="CX104" i="37"/>
  <c r="CY104" i="37"/>
  <c r="CY105" i="37" s="1"/>
  <c r="CZ104" i="37"/>
  <c r="CZ106" i="37" s="1"/>
  <c r="DA104" i="37"/>
  <c r="DA105" i="37" s="1"/>
  <c r="DB104" i="37"/>
  <c r="DB105" i="37" s="1"/>
  <c r="DC104" i="37"/>
  <c r="DD104" i="37"/>
  <c r="DF104" i="37"/>
  <c r="DG104" i="37"/>
  <c r="DG105" i="37" s="1"/>
  <c r="DI104" i="37"/>
  <c r="DI106" i="37" s="1"/>
  <c r="DK104" i="37"/>
  <c r="DL104" i="37"/>
  <c r="Z105" i="37"/>
  <c r="AB105" i="37"/>
  <c r="AH105" i="37"/>
  <c r="AM105" i="37"/>
  <c r="BA105" i="37"/>
  <c r="BB105" i="37"/>
  <c r="BF105" i="37"/>
  <c r="BY105" i="37"/>
  <c r="CA105" i="37"/>
  <c r="CE105" i="37"/>
  <c r="CJ105" i="37"/>
  <c r="CX105" i="37"/>
  <c r="DD105" i="37"/>
  <c r="DI105" i="37"/>
  <c r="DL105" i="37"/>
  <c r="B106" i="37"/>
  <c r="D106" i="37"/>
  <c r="AB106" i="37"/>
  <c r="AH106" i="37"/>
  <c r="AQ106" i="37"/>
  <c r="BC106" i="37"/>
  <c r="CA106" i="37"/>
  <c r="CE106" i="37"/>
  <c r="CV106" i="37"/>
  <c r="CX106" i="37"/>
  <c r="CY106" i="37"/>
  <c r="DD106" i="37"/>
  <c r="DL106" i="37"/>
  <c r="B298" i="37"/>
  <c r="B299" i="37" s="1"/>
  <c r="D298" i="37"/>
  <c r="D299" i="37" s="1"/>
  <c r="E298" i="37"/>
  <c r="E299" i="37" s="1"/>
  <c r="F298" i="37"/>
  <c r="F300" i="37" s="1"/>
  <c r="I298" i="37"/>
  <c r="I300" i="37" s="1"/>
  <c r="K298" i="37"/>
  <c r="O298" i="37"/>
  <c r="O300" i="37" s="1"/>
  <c r="Z298" i="37"/>
  <c r="Z299" i="37" s="1"/>
  <c r="AA298" i="37"/>
  <c r="AA299" i="37" s="1"/>
  <c r="AB298" i="37"/>
  <c r="AB299" i="37" s="1"/>
  <c r="AF298" i="37"/>
  <c r="AF299" i="37" s="1"/>
  <c r="AG298" i="37"/>
  <c r="AG300" i="37" s="1"/>
  <c r="AH298" i="37"/>
  <c r="AH300" i="37" s="1"/>
  <c r="AI298" i="37"/>
  <c r="AI299" i="37" s="1"/>
  <c r="AJ298" i="37"/>
  <c r="AK298" i="37"/>
  <c r="AK299" i="37" s="1"/>
  <c r="AL298" i="37"/>
  <c r="AL299" i="37" s="1"/>
  <c r="AM298" i="37"/>
  <c r="AM300" i="37" s="1"/>
  <c r="AN298" i="37"/>
  <c r="AN299" i="37" s="1"/>
  <c r="AO298" i="37"/>
  <c r="AO300" i="37" s="1"/>
  <c r="AQ298" i="37"/>
  <c r="AQ300" i="37" s="1"/>
  <c r="AS298" i="37"/>
  <c r="AS299" i="37" s="1"/>
  <c r="AX298" i="37"/>
  <c r="AX300" i="37" s="1"/>
  <c r="AZ298" i="37"/>
  <c r="AZ299" i="37" s="1"/>
  <c r="BA298" i="37"/>
  <c r="BB298" i="37"/>
  <c r="BB300" i="37" s="1"/>
  <c r="BC298" i="37"/>
  <c r="BC299" i="37" s="1"/>
  <c r="BD298" i="37"/>
  <c r="BD300" i="37" s="1"/>
  <c r="BF298" i="37"/>
  <c r="BF300" i="37" s="1"/>
  <c r="BV298" i="37"/>
  <c r="BW298" i="37"/>
  <c r="BX298" i="37"/>
  <c r="BX300" i="37" s="1"/>
  <c r="BZ298" i="37"/>
  <c r="BZ299" i="37" s="1"/>
  <c r="CA298" i="37"/>
  <c r="CA300" i="37" s="1"/>
  <c r="CB298" i="37"/>
  <c r="CB299" i="37" s="1"/>
  <c r="CD298" i="37"/>
  <c r="CD300" i="37" s="1"/>
  <c r="CE298" i="37"/>
  <c r="CE300" i="37" s="1"/>
  <c r="CF298" i="37"/>
  <c r="CF299" i="37" s="1"/>
  <c r="CG298" i="37"/>
  <c r="CH298" i="37"/>
  <c r="CH299" i="37" s="1"/>
  <c r="CI298" i="37"/>
  <c r="CI299" i="37" s="1"/>
  <c r="CJ298" i="37"/>
  <c r="CJ299" i="37" s="1"/>
  <c r="CN298" i="37"/>
  <c r="CN299" i="37" s="1"/>
  <c r="CU298" i="37"/>
  <c r="CU300" i="37" s="1"/>
  <c r="CV298" i="37"/>
  <c r="CV300" i="37" s="1"/>
  <c r="CW298" i="37"/>
  <c r="CW300" i="37" s="1"/>
  <c r="CX298" i="37"/>
  <c r="CX299" i="37" s="1"/>
  <c r="CY298" i="37"/>
  <c r="CY299" i="37" s="1"/>
  <c r="CZ298" i="37"/>
  <c r="CZ299" i="37" s="1"/>
  <c r="DA298" i="37"/>
  <c r="DA300" i="37" s="1"/>
  <c r="DB298" i="37"/>
  <c r="DB299" i="37" s="1"/>
  <c r="DC298" i="37"/>
  <c r="DC300" i="37" s="1"/>
  <c r="DD298" i="37"/>
  <c r="DD300" i="37" s="1"/>
  <c r="DF298" i="37"/>
  <c r="DG298" i="37"/>
  <c r="DI298" i="37"/>
  <c r="DI299" i="37" s="1"/>
  <c r="DK298" i="37"/>
  <c r="DK299" i="37" s="1"/>
  <c r="DL298" i="37"/>
  <c r="DL300" i="37" s="1"/>
  <c r="O299" i="37"/>
  <c r="AM299" i="37"/>
  <c r="AX299" i="37"/>
  <c r="BV299" i="37"/>
  <c r="CG299" i="37"/>
  <c r="CV299" i="37"/>
  <c r="DG299" i="37"/>
  <c r="E300" i="37"/>
  <c r="AB300" i="37"/>
  <c r="AF300" i="37"/>
  <c r="AI300" i="37"/>
  <c r="AZ300" i="37"/>
  <c r="BC300" i="37"/>
  <c r="BV300" i="37"/>
  <c r="CG300" i="37"/>
  <c r="CX300" i="37"/>
  <c r="DB300" i="37"/>
  <c r="DG300" i="37"/>
  <c r="AD18" i="36"/>
  <c r="AE18" i="36"/>
  <c r="AF18" i="36"/>
  <c r="AG18" i="36"/>
  <c r="AH18" i="36"/>
  <c r="AI18" i="36"/>
  <c r="AJ18" i="36"/>
  <c r="AK18" i="36"/>
  <c r="AL18" i="36"/>
  <c r="AM18" i="36"/>
  <c r="AN18" i="36"/>
  <c r="AO18" i="36"/>
  <c r="AP18" i="36"/>
  <c r="AQ18" i="36"/>
  <c r="AR18" i="36"/>
  <c r="AS18" i="36"/>
  <c r="AT18" i="36"/>
  <c r="AU18" i="36"/>
  <c r="AV18" i="36"/>
  <c r="AW18" i="36"/>
  <c r="AX18" i="36"/>
  <c r="AY18" i="36"/>
  <c r="AZ18" i="36"/>
  <c r="BA18" i="36"/>
  <c r="BB18" i="36"/>
  <c r="BC18" i="36"/>
  <c r="BD18" i="36"/>
  <c r="BF18" i="36"/>
  <c r="BG18" i="36"/>
  <c r="BH18" i="36"/>
  <c r="BI18" i="36"/>
  <c r="BJ18" i="36"/>
  <c r="BK18" i="36"/>
  <c r="BL18" i="36"/>
  <c r="BM18" i="36"/>
  <c r="BN18" i="36"/>
  <c r="BO18" i="36"/>
  <c r="BP18" i="36"/>
  <c r="BQ18" i="36"/>
  <c r="BR18" i="36"/>
  <c r="BS18" i="36"/>
  <c r="BT18" i="36"/>
  <c r="BU18" i="36"/>
  <c r="BV18" i="36"/>
  <c r="BW18" i="36"/>
  <c r="BX18" i="36"/>
  <c r="CH18" i="36"/>
  <c r="CI18" i="36"/>
  <c r="CJ18" i="36"/>
  <c r="CK18" i="36"/>
  <c r="CL18" i="36"/>
  <c r="CM18" i="36"/>
  <c r="CN18" i="36"/>
  <c r="CO18" i="36"/>
  <c r="CP18" i="36"/>
  <c r="CQ18" i="36"/>
  <c r="CR18" i="36"/>
  <c r="CS18" i="36"/>
  <c r="CT18" i="36"/>
  <c r="CU18" i="36"/>
  <c r="CV18" i="36"/>
  <c r="CW18" i="36"/>
  <c r="CX18" i="36"/>
  <c r="CY18" i="36"/>
  <c r="CZ18" i="36"/>
  <c r="DA18" i="36"/>
  <c r="DB18" i="36"/>
  <c r="DC18" i="36"/>
  <c r="DD18" i="36"/>
  <c r="DE18" i="36"/>
  <c r="DF18" i="36"/>
  <c r="DJ18" i="36"/>
  <c r="DK18" i="36"/>
  <c r="DL18" i="36"/>
  <c r="DM18" i="36"/>
  <c r="DN18" i="36"/>
  <c r="DO18" i="36"/>
  <c r="DP18" i="36"/>
  <c r="DQ18" i="36"/>
  <c r="DR18" i="36"/>
  <c r="DS18" i="36"/>
  <c r="DT18" i="36"/>
  <c r="DU18" i="36"/>
  <c r="DV18" i="36"/>
  <c r="DW18" i="36"/>
  <c r="DX18" i="36"/>
  <c r="DY18" i="36"/>
  <c r="DZ18" i="36"/>
  <c r="EA18" i="36"/>
  <c r="EB18" i="36"/>
  <c r="EC18" i="36"/>
  <c r="ED18" i="36"/>
  <c r="EE18" i="36"/>
  <c r="AD37" i="36"/>
  <c r="AE37" i="36"/>
  <c r="AF37" i="36"/>
  <c r="AG37" i="36"/>
  <c r="AH37" i="36"/>
  <c r="AI37" i="36"/>
  <c r="AJ37" i="36"/>
  <c r="AK37" i="36"/>
  <c r="AL37" i="36"/>
  <c r="AM37" i="36"/>
  <c r="AN37" i="36"/>
  <c r="AO37" i="36"/>
  <c r="AP37" i="36"/>
  <c r="AQ37" i="36"/>
  <c r="AR37" i="36"/>
  <c r="AS37" i="36"/>
  <c r="AT37" i="36"/>
  <c r="AU37" i="36"/>
  <c r="AV37" i="36"/>
  <c r="AW37" i="36"/>
  <c r="AX37" i="36"/>
  <c r="AY37" i="36"/>
  <c r="AZ37" i="36"/>
  <c r="BA37" i="36"/>
  <c r="BB37" i="36"/>
  <c r="BC37" i="36"/>
  <c r="BD37" i="36"/>
  <c r="BF37" i="36"/>
  <c r="BG37" i="36"/>
  <c r="BH37" i="36"/>
  <c r="BI37" i="36"/>
  <c r="BJ37" i="36"/>
  <c r="BK37" i="36"/>
  <c r="BL37" i="36"/>
  <c r="BM37" i="36"/>
  <c r="BN37" i="36"/>
  <c r="BO37" i="36"/>
  <c r="BP37" i="36"/>
  <c r="BQ37" i="36"/>
  <c r="BR37" i="36"/>
  <c r="BS37" i="36"/>
  <c r="BT37" i="36"/>
  <c r="BU37" i="36"/>
  <c r="BV37" i="36"/>
  <c r="BW37" i="36"/>
  <c r="BX37" i="36"/>
  <c r="CH37" i="36"/>
  <c r="CI37" i="36"/>
  <c r="CJ37" i="36"/>
  <c r="CK37" i="36"/>
  <c r="CL37" i="36"/>
  <c r="CM37" i="36"/>
  <c r="CN37" i="36"/>
  <c r="CO37" i="36"/>
  <c r="CP37" i="36"/>
  <c r="CQ37" i="36"/>
  <c r="CR37" i="36"/>
  <c r="CS37" i="36"/>
  <c r="CT37" i="36"/>
  <c r="CU37" i="36"/>
  <c r="CV37" i="36"/>
  <c r="CW37" i="36"/>
  <c r="CX37" i="36"/>
  <c r="CY37" i="36"/>
  <c r="CZ37" i="36"/>
  <c r="DA37" i="36"/>
  <c r="DB37" i="36"/>
  <c r="DC37" i="36"/>
  <c r="DD37" i="36"/>
  <c r="DE37" i="36"/>
  <c r="DF37" i="36"/>
  <c r="DJ37" i="36"/>
  <c r="DK37" i="36"/>
  <c r="DL37" i="36"/>
  <c r="DM37" i="36"/>
  <c r="DN37" i="36"/>
  <c r="DO37" i="36"/>
  <c r="DP37" i="36"/>
  <c r="DQ37" i="36"/>
  <c r="DR37" i="36"/>
  <c r="DS37" i="36"/>
  <c r="DT37" i="36"/>
  <c r="DU37" i="36"/>
  <c r="DV37" i="36"/>
  <c r="DW37" i="36"/>
  <c r="DX37" i="36"/>
  <c r="DY37" i="36"/>
  <c r="DZ37" i="36"/>
  <c r="EA37" i="36"/>
  <c r="EB37" i="36"/>
  <c r="EC37" i="36"/>
  <c r="ED37" i="36"/>
  <c r="EE37" i="36"/>
  <c r="AD46" i="36"/>
  <c r="AE46" i="36"/>
  <c r="AF46" i="36"/>
  <c r="AG46" i="36"/>
  <c r="AH46" i="36"/>
  <c r="AI46" i="36"/>
  <c r="AJ46" i="36"/>
  <c r="AK46" i="36"/>
  <c r="AL46" i="36"/>
  <c r="AM46" i="36"/>
  <c r="AN46" i="36"/>
  <c r="AO46" i="36"/>
  <c r="AP46" i="36"/>
  <c r="AQ46" i="36"/>
  <c r="AS46" i="36"/>
  <c r="AT46" i="36"/>
  <c r="AU46" i="36"/>
  <c r="AV46" i="36"/>
  <c r="AW46" i="36"/>
  <c r="AX46" i="36"/>
  <c r="AY46" i="36"/>
  <c r="AZ46" i="36"/>
  <c r="BA46" i="36"/>
  <c r="BB46" i="36"/>
  <c r="BC46" i="36"/>
  <c r="BD46" i="36"/>
  <c r="BF46" i="36"/>
  <c r="BH46" i="36"/>
  <c r="BI46" i="36"/>
  <c r="BJ46" i="36"/>
  <c r="BK46" i="36"/>
  <c r="BL46" i="36"/>
  <c r="BM46" i="36"/>
  <c r="BN46" i="36"/>
  <c r="BO46" i="36"/>
  <c r="BP46" i="36"/>
  <c r="BQ46" i="36"/>
  <c r="BR46" i="36"/>
  <c r="BS46" i="36"/>
  <c r="BT46" i="36"/>
  <c r="BU46" i="36"/>
  <c r="BV46" i="36"/>
  <c r="BW46" i="36"/>
  <c r="BX46" i="36"/>
  <c r="CH46" i="36"/>
  <c r="CI46" i="36"/>
  <c r="CJ46" i="36"/>
  <c r="CK46" i="36"/>
  <c r="CL46" i="36"/>
  <c r="CM46" i="36"/>
  <c r="CN46" i="36"/>
  <c r="CO46" i="36"/>
  <c r="CP46" i="36"/>
  <c r="CQ46" i="36"/>
  <c r="CR46" i="36"/>
  <c r="CS46" i="36"/>
  <c r="CT46" i="36"/>
  <c r="CU46" i="36"/>
  <c r="CV46" i="36"/>
  <c r="CW46" i="36"/>
  <c r="CX46" i="36"/>
  <c r="CY46" i="36"/>
  <c r="CZ46" i="36"/>
  <c r="DA46" i="36"/>
  <c r="DB46" i="36"/>
  <c r="DC46" i="36"/>
  <c r="DD46" i="36"/>
  <c r="DE46" i="36"/>
  <c r="DF46" i="36"/>
  <c r="DJ46" i="36"/>
  <c r="DK46" i="36"/>
  <c r="DL46" i="36"/>
  <c r="DM46" i="36"/>
  <c r="DN46" i="36"/>
  <c r="DO46" i="36"/>
  <c r="DP46" i="36"/>
  <c r="DQ46" i="36"/>
  <c r="DR46" i="36"/>
  <c r="DS46" i="36"/>
  <c r="DT46" i="36"/>
  <c r="DU46" i="36"/>
  <c r="DV46" i="36"/>
  <c r="DW46" i="36"/>
  <c r="DX46" i="36"/>
  <c r="DY46" i="36"/>
  <c r="DZ46" i="36"/>
  <c r="EA46" i="36"/>
  <c r="EB46" i="36"/>
  <c r="EC46" i="36"/>
  <c r="ED46" i="36"/>
  <c r="EE46" i="36"/>
  <c r="AD53" i="36"/>
  <c r="AE53" i="36"/>
  <c r="AF53" i="36"/>
  <c r="AG53" i="36"/>
  <c r="AH53" i="36"/>
  <c r="AI53" i="36"/>
  <c r="AJ53" i="36"/>
  <c r="AK53" i="36"/>
  <c r="AL53" i="36"/>
  <c r="AM53" i="36"/>
  <c r="AN53" i="36"/>
  <c r="AO53" i="36"/>
  <c r="AP53" i="36"/>
  <c r="AQ53" i="36"/>
  <c r="AS53" i="36"/>
  <c r="AT53" i="36"/>
  <c r="AU53" i="36"/>
  <c r="AV53" i="36"/>
  <c r="AW53" i="36"/>
  <c r="AX53" i="36"/>
  <c r="AY53" i="36"/>
  <c r="AZ53" i="36"/>
  <c r="BA53" i="36"/>
  <c r="BB53" i="36"/>
  <c r="BC53" i="36"/>
  <c r="BD53" i="36"/>
  <c r="BF53" i="36"/>
  <c r="BH53" i="36"/>
  <c r="BI53" i="36"/>
  <c r="BJ53" i="36"/>
  <c r="BK53" i="36"/>
  <c r="BL53" i="36"/>
  <c r="BM53" i="36"/>
  <c r="BN53" i="36"/>
  <c r="BO53" i="36"/>
  <c r="BP53" i="36"/>
  <c r="BQ53" i="36"/>
  <c r="BR53" i="36"/>
  <c r="BS53" i="36"/>
  <c r="BT53" i="36"/>
  <c r="BU53" i="36"/>
  <c r="BV53" i="36"/>
  <c r="BW53" i="36"/>
  <c r="BX53" i="36"/>
  <c r="CH53" i="36"/>
  <c r="CI53" i="36"/>
  <c r="CJ53" i="36"/>
  <c r="CK53" i="36"/>
  <c r="CL53" i="36"/>
  <c r="CM53" i="36"/>
  <c r="CN53" i="36"/>
  <c r="CO53" i="36"/>
  <c r="CP53" i="36"/>
  <c r="CQ53" i="36"/>
  <c r="CR53" i="36"/>
  <c r="CS53" i="36"/>
  <c r="CT53" i="36"/>
  <c r="CU53" i="36"/>
  <c r="CV53" i="36"/>
  <c r="CW53" i="36"/>
  <c r="CX53" i="36"/>
  <c r="CY53" i="36"/>
  <c r="CZ53" i="36"/>
  <c r="DA53" i="36"/>
  <c r="DB53" i="36"/>
  <c r="DC53" i="36"/>
  <c r="DD53" i="36"/>
  <c r="DE53" i="36"/>
  <c r="DF53" i="36"/>
  <c r="DJ53" i="36"/>
  <c r="DK53" i="36"/>
  <c r="DL53" i="36"/>
  <c r="DM53" i="36"/>
  <c r="DN53" i="36"/>
  <c r="DO53" i="36"/>
  <c r="DP53" i="36"/>
  <c r="DQ53" i="36"/>
  <c r="DR53" i="36"/>
  <c r="DS53" i="36"/>
  <c r="DT53" i="36"/>
  <c r="DU53" i="36"/>
  <c r="DV53" i="36"/>
  <c r="DW53" i="36"/>
  <c r="DX53" i="36"/>
  <c r="DY53" i="36"/>
  <c r="DZ53" i="36"/>
  <c r="EA53" i="36"/>
  <c r="EB53" i="36"/>
  <c r="EC53" i="36"/>
  <c r="ED53" i="36"/>
  <c r="EE53" i="36"/>
  <c r="AD62" i="36"/>
  <c r="AE62" i="36"/>
  <c r="AF62" i="36"/>
  <c r="AG62" i="36"/>
  <c r="AH62" i="36"/>
  <c r="AI62" i="36"/>
  <c r="AJ62" i="36"/>
  <c r="AK62" i="36"/>
  <c r="AL62" i="36"/>
  <c r="AM62" i="36"/>
  <c r="AN62" i="36"/>
  <c r="AO62" i="36"/>
  <c r="AP62" i="36"/>
  <c r="AQ62" i="36"/>
  <c r="AR62" i="36"/>
  <c r="AS62" i="36"/>
  <c r="AT62" i="36"/>
  <c r="AU62" i="36"/>
  <c r="AV62" i="36"/>
  <c r="AW62" i="36"/>
  <c r="AX62" i="36"/>
  <c r="AY62" i="36"/>
  <c r="AZ62" i="36"/>
  <c r="BA62" i="36"/>
  <c r="BB62" i="36"/>
  <c r="BC62" i="36"/>
  <c r="BD62" i="36"/>
  <c r="BF62" i="36"/>
  <c r="BG62" i="36"/>
  <c r="BH62" i="36"/>
  <c r="BI62" i="36"/>
  <c r="BJ62" i="36"/>
  <c r="BK62" i="36"/>
  <c r="BL62" i="36"/>
  <c r="BM62" i="36"/>
  <c r="BN62" i="36"/>
  <c r="BO62" i="36"/>
  <c r="BP62" i="36"/>
  <c r="BQ62" i="36"/>
  <c r="BR62" i="36"/>
  <c r="BS62" i="36"/>
  <c r="BT62" i="36"/>
  <c r="BU62" i="36"/>
  <c r="BV62" i="36"/>
  <c r="BW62" i="36"/>
  <c r="BX62" i="36"/>
  <c r="CH62" i="36"/>
  <c r="CI62" i="36"/>
  <c r="CJ62" i="36"/>
  <c r="CK62" i="36"/>
  <c r="CL62" i="36"/>
  <c r="CM62" i="36"/>
  <c r="CN62" i="36"/>
  <c r="CO62" i="36"/>
  <c r="CP62" i="36"/>
  <c r="CQ62" i="36"/>
  <c r="CR62" i="36"/>
  <c r="CS62" i="36"/>
  <c r="CT62" i="36"/>
  <c r="CU62" i="36"/>
  <c r="CV62" i="36"/>
  <c r="CW62" i="36"/>
  <c r="CX62" i="36"/>
  <c r="CY62" i="36"/>
  <c r="CZ62" i="36"/>
  <c r="DA62" i="36"/>
  <c r="DB62" i="36"/>
  <c r="DC62" i="36"/>
  <c r="DD62" i="36"/>
  <c r="DE62" i="36"/>
  <c r="DF62" i="36"/>
  <c r="DJ62" i="36"/>
  <c r="DK62" i="36"/>
  <c r="DL62" i="36"/>
  <c r="DM62" i="36"/>
  <c r="DN62" i="36"/>
  <c r="DO62" i="36"/>
  <c r="DP62" i="36"/>
  <c r="DQ62" i="36"/>
  <c r="DR62" i="36"/>
  <c r="DS62" i="36"/>
  <c r="DT62" i="36"/>
  <c r="DU62" i="36"/>
  <c r="DV62" i="36"/>
  <c r="DW62" i="36"/>
  <c r="DX62" i="36"/>
  <c r="DY62" i="36"/>
  <c r="DZ62" i="36"/>
  <c r="EA62" i="36"/>
  <c r="EB62" i="36"/>
  <c r="EC62" i="36"/>
  <c r="ED62" i="36"/>
  <c r="EE62" i="36"/>
  <c r="AD70" i="36"/>
  <c r="AE70" i="36"/>
  <c r="AF70" i="36"/>
  <c r="AG70" i="36"/>
  <c r="AH70" i="36"/>
  <c r="AI70" i="36"/>
  <c r="AJ70" i="36"/>
  <c r="AK70" i="36"/>
  <c r="AL70" i="36"/>
  <c r="AM70" i="36"/>
  <c r="AN70" i="36"/>
  <c r="AO70" i="36"/>
  <c r="AP70" i="36"/>
  <c r="AQ70" i="36"/>
  <c r="AR70" i="36"/>
  <c r="AS70" i="36"/>
  <c r="AT70" i="36"/>
  <c r="AU70" i="36"/>
  <c r="AV70" i="36"/>
  <c r="AW70" i="36"/>
  <c r="AX70" i="36"/>
  <c r="AY70" i="36"/>
  <c r="AZ70" i="36"/>
  <c r="BA70" i="36"/>
  <c r="BB70" i="36"/>
  <c r="BC70" i="36"/>
  <c r="BD70" i="36"/>
  <c r="BF70" i="36"/>
  <c r="BG70" i="36"/>
  <c r="BH70" i="36"/>
  <c r="BI70" i="36"/>
  <c r="BJ70" i="36"/>
  <c r="BK70" i="36"/>
  <c r="BL70" i="36"/>
  <c r="BM70" i="36"/>
  <c r="BN70" i="36"/>
  <c r="BO70" i="36"/>
  <c r="BP70" i="36"/>
  <c r="BQ70" i="36"/>
  <c r="BR70" i="36"/>
  <c r="BS70" i="36"/>
  <c r="BT70" i="36"/>
  <c r="BU70" i="36"/>
  <c r="BV70" i="36"/>
  <c r="BW70" i="36"/>
  <c r="BX70" i="36"/>
  <c r="CH70" i="36"/>
  <c r="CI70" i="36"/>
  <c r="CJ70" i="36"/>
  <c r="CK70" i="36"/>
  <c r="CL70" i="36"/>
  <c r="CM70" i="36"/>
  <c r="CN70" i="36"/>
  <c r="CO70" i="36"/>
  <c r="CP70" i="36"/>
  <c r="CQ70" i="36"/>
  <c r="CR70" i="36"/>
  <c r="CS70" i="36"/>
  <c r="CT70" i="36"/>
  <c r="CU70" i="36"/>
  <c r="CV70" i="36"/>
  <c r="CW70" i="36"/>
  <c r="CX70" i="36"/>
  <c r="CY70" i="36"/>
  <c r="CZ70" i="36"/>
  <c r="DA70" i="36"/>
  <c r="DB70" i="36"/>
  <c r="DC70" i="36"/>
  <c r="DD70" i="36"/>
  <c r="DE70" i="36"/>
  <c r="DF70" i="36"/>
  <c r="DJ70" i="36"/>
  <c r="DK70" i="36"/>
  <c r="DL70" i="36"/>
  <c r="DM70" i="36"/>
  <c r="DN70" i="36"/>
  <c r="DO70" i="36"/>
  <c r="DP70" i="36"/>
  <c r="DQ70" i="36"/>
  <c r="DR70" i="36"/>
  <c r="DS70" i="36"/>
  <c r="DT70" i="36"/>
  <c r="DU70" i="36"/>
  <c r="DV70" i="36"/>
  <c r="DW70" i="36"/>
  <c r="DX70" i="36"/>
  <c r="DY70" i="36"/>
  <c r="DZ70" i="36"/>
  <c r="EA70" i="36"/>
  <c r="EB70" i="36"/>
  <c r="EC70" i="36"/>
  <c r="ED70" i="36"/>
  <c r="EE70" i="36"/>
  <c r="B97" i="36"/>
  <c r="C97" i="36"/>
  <c r="D97" i="36"/>
  <c r="E97" i="36"/>
  <c r="F97" i="36"/>
  <c r="G97" i="36"/>
  <c r="H97" i="36"/>
  <c r="I97" i="36"/>
  <c r="J97" i="36"/>
  <c r="K97" i="36"/>
  <c r="L97" i="36"/>
  <c r="M97" i="36"/>
  <c r="N97" i="36"/>
  <c r="O97" i="36"/>
  <c r="P97" i="36"/>
  <c r="AD97" i="36"/>
  <c r="AE97" i="36"/>
  <c r="AF97" i="36"/>
  <c r="AH97" i="36"/>
  <c r="AI97" i="36"/>
  <c r="AJ97" i="36"/>
  <c r="AK97" i="36"/>
  <c r="AL97" i="36"/>
  <c r="AM97" i="36"/>
  <c r="AO97" i="36"/>
  <c r="AQ97" i="36"/>
  <c r="AS97" i="36"/>
  <c r="AT97" i="36"/>
  <c r="AU97" i="36"/>
  <c r="AV97" i="36"/>
  <c r="AW97" i="36"/>
  <c r="AX97" i="36"/>
  <c r="AY97" i="36"/>
  <c r="BA97" i="36"/>
  <c r="BC97" i="36"/>
  <c r="BD97" i="36"/>
  <c r="BF97" i="36"/>
  <c r="BH97" i="36"/>
  <c r="BI97" i="36"/>
  <c r="BJ97" i="36"/>
  <c r="BK97" i="36"/>
  <c r="BN97" i="36"/>
  <c r="BP97" i="36"/>
  <c r="BQ97" i="36"/>
  <c r="BS97" i="36"/>
  <c r="BT97" i="36"/>
  <c r="BU97" i="36"/>
  <c r="BV97" i="36"/>
  <c r="CH97" i="36"/>
  <c r="CI97" i="36"/>
  <c r="CJ97" i="36"/>
  <c r="CK97" i="36"/>
  <c r="CL97" i="36"/>
  <c r="CM97" i="36"/>
  <c r="CO97" i="36"/>
  <c r="CQ97" i="36"/>
  <c r="CS97" i="36"/>
  <c r="CT97" i="36"/>
  <c r="CU97" i="36"/>
  <c r="CV97" i="36"/>
  <c r="CW97" i="36"/>
  <c r="CX97" i="36"/>
  <c r="CY97" i="36"/>
  <c r="CZ97" i="36"/>
  <c r="DB97" i="36"/>
  <c r="DC97" i="36"/>
  <c r="DD97" i="36"/>
  <c r="DF97" i="36"/>
  <c r="DJ97" i="36"/>
  <c r="DK97" i="36"/>
  <c r="DL97" i="36"/>
  <c r="DM97" i="36"/>
  <c r="DO97" i="36"/>
  <c r="DP97" i="36"/>
  <c r="DQ97" i="36"/>
  <c r="DS97" i="36"/>
  <c r="DT97" i="36"/>
  <c r="DU97" i="36"/>
  <c r="DV97" i="36"/>
  <c r="DW97" i="36"/>
  <c r="DX97" i="36"/>
  <c r="DZ97" i="36"/>
  <c r="EA97" i="36"/>
  <c r="EC97" i="36"/>
  <c r="ED97" i="36"/>
  <c r="EE97" i="36"/>
  <c r="B131" i="36"/>
  <c r="C131" i="36"/>
  <c r="D131" i="36"/>
  <c r="E131" i="36"/>
  <c r="F131" i="36"/>
  <c r="G131" i="36"/>
  <c r="H131" i="36"/>
  <c r="H133" i="36" s="1"/>
  <c r="I131" i="36"/>
  <c r="J131" i="36"/>
  <c r="K131" i="36"/>
  <c r="L131" i="36"/>
  <c r="M131" i="36"/>
  <c r="N131" i="36"/>
  <c r="AD131" i="36"/>
  <c r="AE131" i="36"/>
  <c r="AE133" i="36" s="1"/>
  <c r="AF131" i="36"/>
  <c r="AH131" i="36"/>
  <c r="AI131" i="36"/>
  <c r="AJ131" i="36"/>
  <c r="AK131" i="36"/>
  <c r="AL131" i="36"/>
  <c r="AM131" i="36"/>
  <c r="AN131" i="36"/>
  <c r="AN133" i="36" s="1"/>
  <c r="AO131" i="36"/>
  <c r="AP131" i="36"/>
  <c r="AQ131" i="36"/>
  <c r="AS131" i="36"/>
  <c r="AT131" i="36"/>
  <c r="AV131" i="36"/>
  <c r="AW131" i="36"/>
  <c r="AX131" i="36"/>
  <c r="AX133" i="36" s="1"/>
  <c r="AY131" i="36"/>
  <c r="BA131" i="36"/>
  <c r="BC131" i="36"/>
  <c r="BD131" i="36"/>
  <c r="BH131" i="36"/>
  <c r="BI131" i="36"/>
  <c r="BJ131" i="36"/>
  <c r="BK131" i="36"/>
  <c r="BK133" i="36" s="1"/>
  <c r="BL131" i="36"/>
  <c r="BM131" i="36"/>
  <c r="BN131" i="36"/>
  <c r="BO131" i="36"/>
  <c r="BP131" i="36"/>
  <c r="BQ131" i="36"/>
  <c r="BS131" i="36"/>
  <c r="BT131" i="36"/>
  <c r="BT133" i="36" s="1"/>
  <c r="BU131" i="36"/>
  <c r="BV131" i="36"/>
  <c r="CH131" i="36"/>
  <c r="CI131" i="36"/>
  <c r="CJ131" i="36"/>
  <c r="CK131" i="36"/>
  <c r="CL131" i="36"/>
  <c r="CM131" i="36"/>
  <c r="CM133" i="36" s="1"/>
  <c r="CN131" i="36"/>
  <c r="CO131" i="36"/>
  <c r="CP131" i="36"/>
  <c r="CQ131" i="36"/>
  <c r="CR131" i="36"/>
  <c r="CS131" i="36"/>
  <c r="CT131" i="36"/>
  <c r="CU131" i="36"/>
  <c r="CU133" i="36" s="1"/>
  <c r="CV131" i="36"/>
  <c r="CW131" i="36"/>
  <c r="CX131" i="36"/>
  <c r="CY131" i="36"/>
  <c r="CZ131" i="36"/>
  <c r="DA131" i="36"/>
  <c r="DB131" i="36"/>
  <c r="DC131" i="36"/>
  <c r="DC133" i="36" s="1"/>
  <c r="DD131" i="36"/>
  <c r="DE131" i="36"/>
  <c r="DF131" i="36"/>
  <c r="DJ131" i="36"/>
  <c r="DK131" i="36"/>
  <c r="DL131" i="36"/>
  <c r="DM131" i="36"/>
  <c r="DN131" i="36"/>
  <c r="DN133" i="36" s="1"/>
  <c r="DO131" i="36"/>
  <c r="DP131" i="36"/>
  <c r="DQ131" i="36"/>
  <c r="DR131" i="36"/>
  <c r="DS131" i="36"/>
  <c r="DT131" i="36"/>
  <c r="DU131" i="36"/>
  <c r="DV131" i="36"/>
  <c r="DV133" i="36" s="1"/>
  <c r="DW131" i="36"/>
  <c r="DX131" i="36"/>
  <c r="DZ131" i="36"/>
  <c r="EA131" i="36"/>
  <c r="EB131" i="36"/>
  <c r="EC131" i="36"/>
  <c r="ED131" i="36"/>
  <c r="EE131" i="36"/>
  <c r="EE133" i="36" s="1"/>
  <c r="B132" i="36"/>
  <c r="B133" i="36" s="1"/>
  <c r="C132" i="36"/>
  <c r="D132" i="36"/>
  <c r="D133" i="36" s="1"/>
  <c r="E132" i="36"/>
  <c r="F132" i="36"/>
  <c r="G132" i="36"/>
  <c r="H132" i="36"/>
  <c r="I132" i="36"/>
  <c r="I133" i="36" s="1"/>
  <c r="J132" i="36"/>
  <c r="J133" i="36" s="1"/>
  <c r="K132" i="36"/>
  <c r="L132" i="36"/>
  <c r="L133" i="36" s="1"/>
  <c r="M132" i="36"/>
  <c r="N132" i="36"/>
  <c r="AD132" i="36"/>
  <c r="AE132" i="36"/>
  <c r="AF132" i="36"/>
  <c r="AF133" i="36" s="1"/>
  <c r="AH132" i="36"/>
  <c r="AH133" i="36" s="1"/>
  <c r="AI132" i="36"/>
  <c r="AJ132" i="36"/>
  <c r="AJ133" i="36" s="1"/>
  <c r="AK132" i="36"/>
  <c r="AL132" i="36"/>
  <c r="AM132" i="36"/>
  <c r="AN132" i="36"/>
  <c r="AO132" i="36"/>
  <c r="AO133" i="36" s="1"/>
  <c r="AP132" i="36"/>
  <c r="AP133" i="36" s="1"/>
  <c r="AQ132" i="36"/>
  <c r="AS132" i="36"/>
  <c r="AS133" i="36" s="1"/>
  <c r="AT132" i="36"/>
  <c r="AV132" i="36"/>
  <c r="AW132" i="36"/>
  <c r="AX132" i="36"/>
  <c r="AY132" i="36"/>
  <c r="AY133" i="36" s="1"/>
  <c r="BA132" i="36"/>
  <c r="BA133" i="36" s="1"/>
  <c r="BC132" i="36"/>
  <c r="BD132" i="36"/>
  <c r="BD133" i="36" s="1"/>
  <c r="BH132" i="36"/>
  <c r="BI132" i="36"/>
  <c r="BJ132" i="36"/>
  <c r="BK132" i="36"/>
  <c r="BL132" i="36"/>
  <c r="BL133" i="36" s="1"/>
  <c r="BM132" i="36"/>
  <c r="BM133" i="36" s="1"/>
  <c r="BN132" i="36"/>
  <c r="BO132" i="36"/>
  <c r="BO133" i="36" s="1"/>
  <c r="BP132" i="36"/>
  <c r="BQ132" i="36"/>
  <c r="BS132" i="36"/>
  <c r="BT132" i="36"/>
  <c r="BU132" i="36"/>
  <c r="BU133" i="36" s="1"/>
  <c r="BV132" i="36"/>
  <c r="BV133" i="36" s="1"/>
  <c r="CH132" i="36"/>
  <c r="CI132" i="36"/>
  <c r="CI133" i="36" s="1"/>
  <c r="CJ132" i="36"/>
  <c r="CK132" i="36"/>
  <c r="CL132" i="36"/>
  <c r="CM132" i="36"/>
  <c r="CN132" i="36"/>
  <c r="CN133" i="36" s="1"/>
  <c r="CO132" i="36"/>
  <c r="CO133" i="36" s="1"/>
  <c r="CP132" i="36"/>
  <c r="CQ132" i="36"/>
  <c r="CQ133" i="36" s="1"/>
  <c r="CR132" i="36"/>
  <c r="CS132" i="36"/>
  <c r="CT132" i="36"/>
  <c r="CU132" i="36"/>
  <c r="CV132" i="36"/>
  <c r="CV133" i="36" s="1"/>
  <c r="CW132" i="36"/>
  <c r="CW133" i="36" s="1"/>
  <c r="CX132" i="36"/>
  <c r="CY132" i="36"/>
  <c r="CY133" i="36" s="1"/>
  <c r="CZ132" i="36"/>
  <c r="DA132" i="36"/>
  <c r="DB132" i="36"/>
  <c r="DC132" i="36"/>
  <c r="DD132" i="36"/>
  <c r="DD133" i="36" s="1"/>
  <c r="DE132" i="36"/>
  <c r="DE133" i="36" s="1"/>
  <c r="DF132" i="36"/>
  <c r="DJ132" i="36"/>
  <c r="DJ133" i="36" s="1"/>
  <c r="DK132" i="36"/>
  <c r="DL132" i="36"/>
  <c r="DM132" i="36"/>
  <c r="DN132" i="36"/>
  <c r="DO132" i="36"/>
  <c r="DO133" i="36" s="1"/>
  <c r="DP132" i="36"/>
  <c r="DP133" i="36" s="1"/>
  <c r="DQ132" i="36"/>
  <c r="DR132" i="36"/>
  <c r="DR133" i="36" s="1"/>
  <c r="DS132" i="36"/>
  <c r="DT132" i="36"/>
  <c r="DU132" i="36"/>
  <c r="DV132" i="36"/>
  <c r="DW132" i="36"/>
  <c r="DW133" i="36" s="1"/>
  <c r="DX132" i="36"/>
  <c r="DX133" i="36" s="1"/>
  <c r="DZ132" i="36"/>
  <c r="EA132" i="36"/>
  <c r="EA133" i="36" s="1"/>
  <c r="EB132" i="36"/>
  <c r="EC132" i="36"/>
  <c r="ED132" i="36"/>
  <c r="EE132" i="36"/>
  <c r="C133" i="36"/>
  <c r="E133" i="36"/>
  <c r="F133" i="36"/>
  <c r="G133" i="36"/>
  <c r="K133" i="36"/>
  <c r="M133" i="36"/>
  <c r="N133" i="36"/>
  <c r="AD133" i="36"/>
  <c r="AI133" i="36"/>
  <c r="AK133" i="36"/>
  <c r="AL133" i="36"/>
  <c r="AM133" i="36"/>
  <c r="AQ133" i="36"/>
  <c r="AT133" i="36"/>
  <c r="AV133" i="36"/>
  <c r="AW133" i="36"/>
  <c r="BC133" i="36"/>
  <c r="BH133" i="36"/>
  <c r="BI133" i="36"/>
  <c r="BJ133" i="36"/>
  <c r="BN133" i="36"/>
  <c r="BP133" i="36"/>
  <c r="BQ133" i="36"/>
  <c r="BS133" i="36"/>
  <c r="CH133" i="36"/>
  <c r="CJ133" i="36"/>
  <c r="CK133" i="36"/>
  <c r="CL133" i="36"/>
  <c r="CP133" i="36"/>
  <c r="CR133" i="36"/>
  <c r="CS133" i="36"/>
  <c r="CT133" i="36"/>
  <c r="CX133" i="36"/>
  <c r="CZ133" i="36"/>
  <c r="DA133" i="36"/>
  <c r="DB133" i="36"/>
  <c r="DF133" i="36"/>
  <c r="DK133" i="36"/>
  <c r="DL133" i="36"/>
  <c r="DM133" i="36"/>
  <c r="DQ133" i="36"/>
  <c r="DS133" i="36"/>
  <c r="DT133" i="36"/>
  <c r="DU133" i="36"/>
  <c r="DZ133" i="36"/>
  <c r="EB133" i="36"/>
  <c r="EC133" i="36"/>
  <c r="ED133" i="36"/>
  <c r="CJ300" i="37" l="1"/>
  <c r="AN300" i="37"/>
  <c r="D300" i="37"/>
  <c r="CE299" i="37"/>
  <c r="AH299" i="37"/>
  <c r="AX105" i="37"/>
  <c r="I105" i="37"/>
  <c r="H80" i="37"/>
  <c r="CH300" i="37"/>
  <c r="DL299" i="37"/>
  <c r="CA299" i="37"/>
  <c r="DG106" i="37"/>
  <c r="BX106" i="37"/>
  <c r="O106" i="37"/>
  <c r="CG105" i="37"/>
  <c r="AO105" i="37"/>
  <c r="AK300" i="37"/>
  <c r="DD299" i="37"/>
  <c r="BF299" i="37"/>
  <c r="I299" i="37"/>
  <c r="AJ105" i="37"/>
  <c r="DA299" i="37"/>
  <c r="BB299" i="37"/>
  <c r="AS106" i="37"/>
  <c r="AG105" i="37"/>
  <c r="DH86" i="37"/>
  <c r="AH86" i="37"/>
  <c r="DC85" i="37"/>
  <c r="AY85" i="37"/>
  <c r="AI85" i="37"/>
  <c r="M85" i="37"/>
  <c r="AB82" i="37"/>
  <c r="DG81" i="37"/>
  <c r="CA81" i="37"/>
  <c r="DB80" i="37"/>
  <c r="Z300" i="37"/>
  <c r="AQ299" i="37"/>
  <c r="CI106" i="37"/>
  <c r="AI106" i="37"/>
  <c r="DK106" i="37"/>
  <c r="DK105" i="37"/>
  <c r="BD84" i="37"/>
  <c r="DG84" i="37"/>
  <c r="K83" i="37"/>
  <c r="AP83" i="37"/>
  <c r="AA83" i="37"/>
  <c r="DH82" i="37"/>
  <c r="BZ82" i="37"/>
  <c r="G82" i="37"/>
  <c r="CM82" i="37"/>
  <c r="CP82" i="37"/>
  <c r="BG82" i="37"/>
  <c r="DG82" i="37"/>
  <c r="AT81" i="37"/>
  <c r="DC81" i="37"/>
  <c r="BZ81" i="37"/>
  <c r="BB81" i="37"/>
  <c r="AC81" i="37"/>
  <c r="CK81" i="37"/>
  <c r="AI81" i="37"/>
  <c r="CF300" i="37"/>
  <c r="CH105" i="37"/>
  <c r="CH106" i="37"/>
  <c r="N82" i="37"/>
  <c r="BW299" i="37"/>
  <c r="BW300" i="37"/>
  <c r="AJ300" i="37"/>
  <c r="AJ299" i="37"/>
  <c r="AL106" i="37"/>
  <c r="DF86" i="37"/>
  <c r="CX86" i="37"/>
  <c r="CP86" i="37"/>
  <c r="AT82" i="37"/>
  <c r="AC86" i="37"/>
  <c r="CZ82" i="37"/>
  <c r="BZ106" i="37"/>
  <c r="L105" i="37"/>
  <c r="CZ105" i="37"/>
  <c r="AK105" i="37"/>
  <c r="BZ85" i="37"/>
  <c r="CO82" i="37"/>
  <c r="CA82" i="37"/>
  <c r="O82" i="37"/>
  <c r="DF300" i="37"/>
  <c r="DF299" i="37"/>
  <c r="CF105" i="37"/>
  <c r="CF106" i="37"/>
  <c r="G86" i="37"/>
  <c r="CW106" i="37"/>
  <c r="AZ106" i="37"/>
  <c r="AA106" i="37"/>
  <c r="BV86" i="37"/>
  <c r="AS86" i="37"/>
  <c r="BY85" i="37"/>
  <c r="CU84" i="37"/>
  <c r="AS84" i="37"/>
  <c r="I84" i="37"/>
  <c r="AQ83" i="37"/>
  <c r="K300" i="37"/>
  <c r="K299" i="37"/>
  <c r="DF105" i="37"/>
  <c r="DF106" i="37"/>
  <c r="CW299" i="37"/>
  <c r="CL86" i="37"/>
  <c r="AM82" i="37"/>
  <c r="AS300" i="37"/>
  <c r="CN83" i="37"/>
  <c r="H81" i="37"/>
  <c r="CK86" i="37"/>
  <c r="BE86" i="37"/>
  <c r="L85" i="37"/>
  <c r="DB83" i="37"/>
  <c r="BV83" i="37"/>
  <c r="AB83" i="37"/>
  <c r="AC82" i="37"/>
  <c r="DH81" i="37"/>
  <c r="CW86" i="37"/>
  <c r="H86" i="37"/>
  <c r="CL85" i="37"/>
  <c r="CP85" i="37"/>
  <c r="AH85" i="37"/>
  <c r="AX85" i="37"/>
  <c r="CR80" i="37"/>
  <c r="B80" i="37"/>
  <c r="AI80" i="37"/>
  <c r="DG80" i="37"/>
  <c r="CM80" i="37"/>
  <c r="C106" i="37"/>
  <c r="C105" i="37"/>
  <c r="DB85" i="37"/>
  <c r="CY300" i="37"/>
  <c r="CB300" i="37"/>
  <c r="K105" i="37"/>
  <c r="BG83" i="37"/>
  <c r="CY47" i="37"/>
  <c r="BZ47" i="37"/>
  <c r="CH86" i="37"/>
  <c r="AT86" i="37"/>
  <c r="AD86" i="37"/>
  <c r="F86" i="37"/>
  <c r="DI85" i="37"/>
  <c r="CK85" i="37"/>
  <c r="CC85" i="37"/>
  <c r="AO85" i="37"/>
  <c r="AG85" i="37"/>
  <c r="I85" i="37"/>
  <c r="DL84" i="37"/>
  <c r="DD84" i="37"/>
  <c r="CV84" i="37"/>
  <c r="CN84" i="37"/>
  <c r="CF84" i="37"/>
  <c r="BX84" i="37"/>
  <c r="AZ84" i="37"/>
  <c r="AJ84" i="37"/>
  <c r="AB84" i="37"/>
  <c r="L84" i="37"/>
  <c r="D84" i="37"/>
  <c r="DG83" i="37"/>
  <c r="CY83" i="37"/>
  <c r="CQ83" i="37"/>
  <c r="CI83" i="37"/>
  <c r="CA83" i="37"/>
  <c r="BC83" i="37"/>
  <c r="AM83" i="37"/>
  <c r="AE83" i="37"/>
  <c r="O83" i="37"/>
  <c r="G83" i="37"/>
  <c r="DJ82" i="37"/>
  <c r="DB82" i="37"/>
  <c r="CT82" i="37"/>
  <c r="CL82" i="37"/>
  <c r="CD82" i="37"/>
  <c r="BV82" i="37"/>
  <c r="BF82" i="37"/>
  <c r="AX82" i="37"/>
  <c r="AP82" i="37"/>
  <c r="AH82" i="37"/>
  <c r="Z82" i="37"/>
  <c r="J82" i="37"/>
  <c r="B82" i="37"/>
  <c r="DE81" i="37"/>
  <c r="CW81" i="37"/>
  <c r="CO81" i="37"/>
  <c r="CG81" i="37"/>
  <c r="BY81" i="37"/>
  <c r="AF80" i="37"/>
  <c r="BZ86" i="37"/>
  <c r="BB86" i="37"/>
  <c r="AL86" i="37"/>
  <c r="N86" i="37"/>
  <c r="CE84" i="37"/>
  <c r="DC83" i="37"/>
  <c r="DE86" i="37"/>
  <c r="CO86" i="37"/>
  <c r="CG86" i="37"/>
  <c r="BY86" i="37"/>
  <c r="BA86" i="37"/>
  <c r="AK86" i="37"/>
  <c r="M86" i="37"/>
  <c r="E86" i="37"/>
  <c r="DH85" i="37"/>
  <c r="CZ85" i="37"/>
  <c r="CR85" i="37"/>
  <c r="CJ85" i="37"/>
  <c r="CB85" i="37"/>
  <c r="BD85" i="37"/>
  <c r="AN85" i="37"/>
  <c r="AF85" i="37"/>
  <c r="P85" i="37"/>
  <c r="H85" i="37"/>
  <c r="DK84" i="37"/>
  <c r="DC84" i="37"/>
  <c r="CM84" i="37"/>
  <c r="BW84" i="37"/>
  <c r="AQ84" i="37"/>
  <c r="AI84" i="37"/>
  <c r="AA84" i="37"/>
  <c r="K84" i="37"/>
  <c r="C84" i="37"/>
  <c r="DF83" i="37"/>
  <c r="CX83" i="37"/>
  <c r="CP83" i="37"/>
  <c r="CH83" i="37"/>
  <c r="BZ83" i="37"/>
  <c r="BB83" i="37"/>
  <c r="AT83" i="37"/>
  <c r="AL83" i="37"/>
  <c r="AD83" i="37"/>
  <c r="N83" i="37"/>
  <c r="F83" i="37"/>
  <c r="DI82" i="37"/>
  <c r="CK82" i="37"/>
  <c r="CC82" i="37"/>
  <c r="BE82" i="37"/>
  <c r="AO82" i="37"/>
  <c r="AG82" i="37"/>
  <c r="I82" i="37"/>
  <c r="DL81" i="37"/>
  <c r="DD81" i="37"/>
  <c r="CV81" i="37"/>
  <c r="CN81" i="37"/>
  <c r="CF81" i="37"/>
  <c r="BX81" i="37"/>
  <c r="AZ81" i="37"/>
  <c r="L81" i="37"/>
  <c r="CQ80" i="37"/>
  <c r="AE80" i="37"/>
  <c r="G80" i="37"/>
  <c r="BE85" i="37"/>
  <c r="DA106" i="37"/>
  <c r="DI300" i="37"/>
  <c r="CN300" i="37"/>
  <c r="BW105" i="37"/>
  <c r="CD84" i="37"/>
  <c r="CN86" i="37"/>
  <c r="AZ86" i="37"/>
  <c r="AJ86" i="37"/>
  <c r="O85" i="37"/>
  <c r="CL84" i="37"/>
  <c r="BV84" i="37"/>
  <c r="AX84" i="37"/>
  <c r="CO83" i="37"/>
  <c r="AC83" i="37"/>
  <c r="E83" i="37"/>
  <c r="CB82" i="37"/>
  <c r="P82" i="37"/>
  <c r="CU81" i="37"/>
  <c r="DC86" i="37"/>
  <c r="CU86" i="37"/>
  <c r="CM86" i="37"/>
  <c r="BW86" i="37"/>
  <c r="AI86" i="37"/>
  <c r="K86" i="37"/>
  <c r="B86" i="37"/>
  <c r="CH85" i="37"/>
  <c r="AD85" i="37"/>
  <c r="N85" i="37"/>
  <c r="AM85" i="37"/>
  <c r="DI84" i="37"/>
  <c r="AO84" i="37"/>
  <c r="AG84" i="37"/>
  <c r="DL83" i="37"/>
  <c r="CW83" i="37"/>
  <c r="CY82" i="37"/>
  <c r="CQ82" i="37"/>
  <c r="CI82" i="37"/>
  <c r="BC82" i="37"/>
  <c r="AE82" i="37"/>
  <c r="F82" i="37"/>
  <c r="DJ81" i="37"/>
  <c r="DB81" i="37"/>
  <c r="CT81" i="37"/>
  <c r="CL81" i="37"/>
  <c r="CD81" i="37"/>
  <c r="BV81" i="37"/>
  <c r="BF81" i="37"/>
  <c r="AX81" i="37"/>
  <c r="AP81" i="37"/>
  <c r="AH81" i="37"/>
  <c r="Z81" i="37"/>
  <c r="J81" i="37"/>
  <c r="G81" i="37"/>
  <c r="DE80" i="37"/>
  <c r="CW80" i="37"/>
  <c r="CO80" i="37"/>
  <c r="CG80" i="37"/>
  <c r="BY80" i="37"/>
  <c r="BA80" i="37"/>
  <c r="AS80" i="37"/>
  <c r="AK80" i="37"/>
  <c r="AC80" i="37"/>
  <c r="M80" i="37"/>
  <c r="E80" i="37"/>
  <c r="AZ43" i="37"/>
  <c r="CV86" i="37"/>
  <c r="J86" i="37"/>
  <c r="CG85" i="37"/>
  <c r="BA85" i="37"/>
  <c r="AF84" i="37"/>
  <c r="DK83" i="37"/>
  <c r="BW83" i="37"/>
  <c r="CX82" i="37"/>
  <c r="AD82" i="37"/>
  <c r="DI81" i="37"/>
  <c r="CC81" i="37"/>
  <c r="DB45" i="37"/>
  <c r="BD47" i="37"/>
  <c r="AS47" i="37"/>
  <c r="AK47" i="37"/>
  <c r="AC47" i="37"/>
  <c r="L47" i="37"/>
  <c r="DG46" i="37"/>
  <c r="CY46" i="37"/>
  <c r="CP46" i="37"/>
  <c r="CH46" i="37"/>
  <c r="BZ46" i="37"/>
  <c r="BD46" i="37"/>
  <c r="AS46" i="37"/>
  <c r="AK46" i="37"/>
  <c r="AC46" i="37"/>
  <c r="L46" i="37"/>
  <c r="DG45" i="37"/>
  <c r="CY45" i="37"/>
  <c r="CP45" i="37"/>
  <c r="CH45" i="37"/>
  <c r="BZ45" i="37"/>
  <c r="BD45" i="37"/>
  <c r="AS45" i="37"/>
  <c r="AK45" i="37"/>
  <c r="AC45" i="37"/>
  <c r="L45" i="37"/>
  <c r="DG44" i="37"/>
  <c r="CY44" i="37"/>
  <c r="CP44" i="37"/>
  <c r="CH44" i="37"/>
  <c r="BZ44" i="37"/>
  <c r="BD44" i="37"/>
  <c r="AS44" i="37"/>
  <c r="AK44" i="37"/>
  <c r="AC44" i="37"/>
  <c r="L44" i="37"/>
  <c r="DG43" i="37"/>
  <c r="CY43" i="37"/>
  <c r="CP43" i="37"/>
  <c r="CH43" i="37"/>
  <c r="BZ43" i="37"/>
  <c r="BD43" i="37"/>
  <c r="AS43" i="37"/>
  <c r="AK43" i="37"/>
  <c r="AC43" i="37"/>
  <c r="L43" i="37"/>
  <c r="DG42" i="37"/>
  <c r="CY42" i="37"/>
  <c r="CP42" i="37"/>
  <c r="CH42" i="37"/>
  <c r="BZ42" i="37"/>
  <c r="BD42" i="37"/>
  <c r="AS42" i="37"/>
  <c r="AK42" i="37"/>
  <c r="AC42" i="37"/>
  <c r="L42" i="37"/>
  <c r="DG41" i="37"/>
  <c r="CY41" i="37"/>
  <c r="CP41" i="37"/>
  <c r="CH41" i="37"/>
  <c r="BZ41" i="37"/>
  <c r="BD41" i="37"/>
  <c r="AS41" i="37"/>
  <c r="AK41" i="37"/>
  <c r="AC41" i="37"/>
  <c r="L41" i="37"/>
  <c r="DG40" i="37"/>
  <c r="CY40" i="37"/>
  <c r="CP40" i="37"/>
  <c r="CH40" i="37"/>
  <c r="BZ40" i="37"/>
  <c r="BD40" i="37"/>
  <c r="AS40" i="37"/>
  <c r="AK40" i="37"/>
  <c r="AC40" i="37"/>
  <c r="L40" i="37"/>
  <c r="DG39" i="37"/>
  <c r="CY39" i="37"/>
  <c r="CP39" i="37"/>
  <c r="CH39" i="37"/>
  <c r="BZ39" i="37"/>
  <c r="BD39" i="37"/>
  <c r="AS39" i="37"/>
  <c r="AK39" i="37"/>
  <c r="AC39" i="37"/>
  <c r="L39" i="37"/>
  <c r="DL43" i="37"/>
  <c r="BW42" i="37"/>
  <c r="DG47" i="37"/>
  <c r="CP47" i="37"/>
  <c r="CH47" i="37"/>
  <c r="C47" i="37"/>
  <c r="K47" i="37"/>
  <c r="AA47" i="37"/>
  <c r="AI47" i="37"/>
  <c r="AQ47" i="37"/>
  <c r="AY47" i="37"/>
  <c r="D47" i="37"/>
  <c r="AB47" i="37"/>
  <c r="AJ47" i="37"/>
  <c r="AR47" i="37"/>
  <c r="BX47" i="37"/>
  <c r="CF47" i="37"/>
  <c r="CN47" i="37"/>
  <c r="E47" i="37"/>
  <c r="M47" i="37"/>
  <c r="BY47" i="37"/>
  <c r="CG47" i="37"/>
  <c r="CO47" i="37"/>
  <c r="CW47" i="37"/>
  <c r="DE47" i="37"/>
  <c r="AE47" i="37"/>
  <c r="J47" i="37"/>
  <c r="AF47" i="37"/>
  <c r="AT47" i="37"/>
  <c r="BE47" i="37"/>
  <c r="CI47" i="37"/>
  <c r="CT47" i="37"/>
  <c r="DH47" i="37"/>
  <c r="N47" i="37"/>
  <c r="BF47" i="37"/>
  <c r="CJ47" i="37"/>
  <c r="CX47" i="37"/>
  <c r="DI47" i="37"/>
  <c r="G47" i="37"/>
  <c r="AL47" i="37"/>
  <c r="BB47" i="37"/>
  <c r="DF47" i="37"/>
  <c r="H47" i="37"/>
  <c r="AM47" i="37"/>
  <c r="BC47" i="37"/>
  <c r="DJ47" i="37"/>
  <c r="O47" i="37"/>
  <c r="AN47" i="37"/>
  <c r="CA47" i="37"/>
  <c r="CR47" i="37"/>
  <c r="P47" i="37"/>
  <c r="AO47" i="37"/>
  <c r="CB47" i="37"/>
  <c r="CD47" i="37"/>
  <c r="CZ47" i="37"/>
  <c r="CB46" i="37"/>
  <c r="CJ46" i="37"/>
  <c r="BE46" i="37"/>
  <c r="E46" i="37"/>
  <c r="M46" i="37"/>
  <c r="BY46" i="37"/>
  <c r="CG46" i="37"/>
  <c r="N46" i="37"/>
  <c r="AL46" i="37"/>
  <c r="AT46" i="37"/>
  <c r="J46" i="37"/>
  <c r="AR46" i="37"/>
  <c r="BC46" i="37"/>
  <c r="CF46" i="37"/>
  <c r="CX46" i="37"/>
  <c r="DF46" i="37"/>
  <c r="K46" i="37"/>
  <c r="AE46" i="37"/>
  <c r="BF46" i="37"/>
  <c r="CQ46" i="37"/>
  <c r="BG46" i="37"/>
  <c r="CI46" i="37"/>
  <c r="CR46" i="37"/>
  <c r="CZ46" i="37"/>
  <c r="DH46" i="37"/>
  <c r="C46" i="37"/>
  <c r="AB46" i="37"/>
  <c r="DI46" i="37"/>
  <c r="D46" i="37"/>
  <c r="DJ46" i="37"/>
  <c r="AI46" i="37"/>
  <c r="AX46" i="37"/>
  <c r="CW46" i="37"/>
  <c r="CA46" i="37"/>
  <c r="DA46" i="37"/>
  <c r="O46" i="37"/>
  <c r="AQ46" i="37"/>
  <c r="CD46" i="37"/>
  <c r="DB46" i="37"/>
  <c r="DC46" i="37"/>
  <c r="AY46" i="37"/>
  <c r="CO46" i="37"/>
  <c r="C45" i="37"/>
  <c r="K45" i="37"/>
  <c r="AA45" i="37"/>
  <c r="AI45" i="37"/>
  <c r="AQ45" i="37"/>
  <c r="D45" i="37"/>
  <c r="AB45" i="37"/>
  <c r="AJ45" i="37"/>
  <c r="AR45" i="37"/>
  <c r="BX45" i="37"/>
  <c r="CF45" i="37"/>
  <c r="CN45" i="37"/>
  <c r="CB45" i="37"/>
  <c r="CJ45" i="37"/>
  <c r="CR45" i="37"/>
  <c r="CZ45" i="37"/>
  <c r="DH45" i="37"/>
  <c r="BE45" i="37"/>
  <c r="DA45" i="37"/>
  <c r="DI45" i="37"/>
  <c r="M45" i="37"/>
  <c r="CA45" i="37"/>
  <c r="CQ45" i="37"/>
  <c r="DF45" i="37"/>
  <c r="N45" i="37"/>
  <c r="O45" i="37"/>
  <c r="AX45" i="37"/>
  <c r="CG45" i="37"/>
  <c r="DJ45" i="37"/>
  <c r="J45" i="37"/>
  <c r="BC45" i="37"/>
  <c r="BF45" i="37"/>
  <c r="BY45" i="37"/>
  <c r="AT45" i="37"/>
  <c r="CW45" i="37"/>
  <c r="E45" i="37"/>
  <c r="CX45" i="37"/>
  <c r="AE45" i="37"/>
  <c r="CL45" i="37"/>
  <c r="DE45" i="37"/>
  <c r="F44" i="37"/>
  <c r="N44" i="37"/>
  <c r="AD44" i="37"/>
  <c r="AL44" i="37"/>
  <c r="AT44" i="37"/>
  <c r="BB44" i="37"/>
  <c r="CX44" i="37"/>
  <c r="DF44" i="37"/>
  <c r="AE44" i="37"/>
  <c r="AM44" i="37"/>
  <c r="BC44" i="37"/>
  <c r="CA44" i="37"/>
  <c r="CI44" i="37"/>
  <c r="CQ44" i="37"/>
  <c r="C44" i="37"/>
  <c r="K44" i="37"/>
  <c r="AA44" i="37"/>
  <c r="AI44" i="37"/>
  <c r="AQ44" i="37"/>
  <c r="D44" i="37"/>
  <c r="AB44" i="37"/>
  <c r="AJ44" i="37"/>
  <c r="AR44" i="37"/>
  <c r="BX44" i="37"/>
  <c r="CF44" i="37"/>
  <c r="CN44" i="37"/>
  <c r="AF44" i="37"/>
  <c r="CB44" i="37"/>
  <c r="CR44" i="37"/>
  <c r="DH44" i="37"/>
  <c r="CC44" i="37"/>
  <c r="DI44" i="37"/>
  <c r="J44" i="37"/>
  <c r="CT44" i="37"/>
  <c r="DJ44" i="37"/>
  <c r="BF44" i="37"/>
  <c r="BY44" i="37"/>
  <c r="CZ44" i="37"/>
  <c r="CG44" i="37"/>
  <c r="DA44" i="37"/>
  <c r="CJ44" i="37"/>
  <c r="DB44" i="37"/>
  <c r="CK44" i="37"/>
  <c r="DE44" i="37"/>
  <c r="AX44" i="37"/>
  <c r="AN44" i="37"/>
  <c r="BV44" i="37"/>
  <c r="AO44" i="37"/>
  <c r="BE44" i="37"/>
  <c r="CL44" i="37"/>
  <c r="B44" i="37"/>
  <c r="BE43" i="37"/>
  <c r="DA43" i="37"/>
  <c r="DI43" i="37"/>
  <c r="B43" i="37"/>
  <c r="J43" i="37"/>
  <c r="AX43" i="37"/>
  <c r="BF43" i="37"/>
  <c r="F43" i="37"/>
  <c r="N43" i="37"/>
  <c r="AD43" i="37"/>
  <c r="AL43" i="37"/>
  <c r="AT43" i="37"/>
  <c r="BB43" i="37"/>
  <c r="CX43" i="37"/>
  <c r="DF43" i="37"/>
  <c r="AE43" i="37"/>
  <c r="AM43" i="37"/>
  <c r="BC43" i="37"/>
  <c r="CA43" i="37"/>
  <c r="CI43" i="37"/>
  <c r="CQ43" i="37"/>
  <c r="BG43" i="37"/>
  <c r="BX43" i="37"/>
  <c r="CN43" i="37"/>
  <c r="K43" i="37"/>
  <c r="AF43" i="37"/>
  <c r="BY43" i="37"/>
  <c r="CO43" i="37"/>
  <c r="AI43" i="37"/>
  <c r="CB43" i="37"/>
  <c r="CR43" i="37"/>
  <c r="DE43" i="37"/>
  <c r="M43" i="37"/>
  <c r="AQ43" i="37"/>
  <c r="CW43" i="37"/>
  <c r="AR43" i="37"/>
  <c r="CF43" i="37"/>
  <c r="CZ43" i="37"/>
  <c r="CG43" i="37"/>
  <c r="DH43" i="37"/>
  <c r="AA43" i="37"/>
  <c r="CJ43" i="37"/>
  <c r="DK43" i="37"/>
  <c r="AJ43" i="37"/>
  <c r="AN43" i="37"/>
  <c r="CU43" i="37"/>
  <c r="C43" i="37"/>
  <c r="E43" i="37"/>
  <c r="D42" i="37"/>
  <c r="AB42" i="37"/>
  <c r="AJ42" i="37"/>
  <c r="AR42" i="37"/>
  <c r="BX42" i="37"/>
  <c r="CF42" i="37"/>
  <c r="CN42" i="37"/>
  <c r="E42" i="37"/>
  <c r="M42" i="37"/>
  <c r="CG42" i="37"/>
  <c r="CO42" i="37"/>
  <c r="CW42" i="37"/>
  <c r="DE42" i="37"/>
  <c r="BE42" i="37"/>
  <c r="DA42" i="37"/>
  <c r="DI42" i="37"/>
  <c r="B42" i="37"/>
  <c r="J42" i="37"/>
  <c r="AX42" i="37"/>
  <c r="BF42" i="37"/>
  <c r="AE42" i="37"/>
  <c r="K42" i="37"/>
  <c r="AF42" i="37"/>
  <c r="CA42" i="37"/>
  <c r="CQ42" i="37"/>
  <c r="DF42" i="37"/>
  <c r="N42" i="37"/>
  <c r="AI42" i="37"/>
  <c r="CB42" i="37"/>
  <c r="CR42" i="37"/>
  <c r="AT42" i="37"/>
  <c r="BG42" i="37"/>
  <c r="CX42" i="37"/>
  <c r="AA42" i="37"/>
  <c r="CZ42" i="37"/>
  <c r="AD42" i="37"/>
  <c r="CI42" i="37"/>
  <c r="DH42" i="37"/>
  <c r="G42" i="37"/>
  <c r="O42" i="37"/>
  <c r="CU42" i="37"/>
  <c r="AY42" i="37"/>
  <c r="DK42" i="37"/>
  <c r="AL42" i="37"/>
  <c r="BB42" i="37"/>
  <c r="AN42" i="37"/>
  <c r="G41" i="37"/>
  <c r="O41" i="37"/>
  <c r="AE41" i="37"/>
  <c r="AM41" i="37"/>
  <c r="BC41" i="37"/>
  <c r="CA41" i="37"/>
  <c r="CI41" i="37"/>
  <c r="CQ41" i="37"/>
  <c r="AF41" i="37"/>
  <c r="AN41" i="37"/>
  <c r="CB41" i="37"/>
  <c r="CJ41" i="37"/>
  <c r="CR41" i="37"/>
  <c r="CZ41" i="37"/>
  <c r="DH41" i="37"/>
  <c r="D41" i="37"/>
  <c r="AB41" i="37"/>
  <c r="AJ41" i="37"/>
  <c r="AR41" i="37"/>
  <c r="BX41" i="37"/>
  <c r="CF41" i="37"/>
  <c r="CN41" i="37"/>
  <c r="E41" i="37"/>
  <c r="M41" i="37"/>
  <c r="BY41" i="37"/>
  <c r="CG41" i="37"/>
  <c r="CO41" i="37"/>
  <c r="CW41" i="37"/>
  <c r="DE41" i="37"/>
  <c r="BG41" i="37"/>
  <c r="J41" i="37"/>
  <c r="DF41" i="37"/>
  <c r="K41" i="37"/>
  <c r="AI41" i="37"/>
  <c r="CC41" i="37"/>
  <c r="DI41" i="37"/>
  <c r="DA41" i="37"/>
  <c r="AA41" i="37"/>
  <c r="DB41" i="37"/>
  <c r="AD41" i="37"/>
  <c r="CK41" i="37"/>
  <c r="DJ41" i="37"/>
  <c r="B41" i="37"/>
  <c r="AL41" i="37"/>
  <c r="AX41" i="37"/>
  <c r="CL41" i="37"/>
  <c r="DK41" i="37"/>
  <c r="BE41" i="37"/>
  <c r="BV41" i="37"/>
  <c r="AQ41" i="37"/>
  <c r="BF41" i="37"/>
  <c r="CD41" i="37"/>
  <c r="AT41" i="37"/>
  <c r="C41" i="37"/>
  <c r="CT41" i="37"/>
  <c r="N41" i="37"/>
  <c r="CX41" i="37"/>
  <c r="B40" i="37"/>
  <c r="J40" i="37"/>
  <c r="AX40" i="37"/>
  <c r="BF40" i="37"/>
  <c r="CT40" i="37"/>
  <c r="DB40" i="37"/>
  <c r="DJ40" i="37"/>
  <c r="C40" i="37"/>
  <c r="K40" i="37"/>
  <c r="AA40" i="37"/>
  <c r="AI40" i="37"/>
  <c r="AQ40" i="37"/>
  <c r="AY40" i="37"/>
  <c r="BG40" i="37"/>
  <c r="G40" i="37"/>
  <c r="O40" i="37"/>
  <c r="AE40" i="37"/>
  <c r="AM40" i="37"/>
  <c r="BC40" i="37"/>
  <c r="CA40" i="37"/>
  <c r="CI40" i="37"/>
  <c r="CQ40" i="37"/>
  <c r="AF40" i="37"/>
  <c r="AN40" i="37"/>
  <c r="CB40" i="37"/>
  <c r="CJ40" i="37"/>
  <c r="CR40" i="37"/>
  <c r="CZ40" i="37"/>
  <c r="DH40" i="37"/>
  <c r="D40" i="37"/>
  <c r="AB40" i="37"/>
  <c r="AR40" i="37"/>
  <c r="BB40" i="37"/>
  <c r="BX40" i="37"/>
  <c r="CN40" i="37"/>
  <c r="E40" i="37"/>
  <c r="BE40" i="37"/>
  <c r="BY40" i="37"/>
  <c r="CO40" i="37"/>
  <c r="DE40" i="37"/>
  <c r="F40" i="37"/>
  <c r="AD40" i="37"/>
  <c r="AT40" i="37"/>
  <c r="DF40" i="37"/>
  <c r="AJ40" i="37"/>
  <c r="CF40" i="37"/>
  <c r="DA40" i="37"/>
  <c r="CG40" i="37"/>
  <c r="DI40" i="37"/>
  <c r="AL40" i="37"/>
  <c r="AO40" i="37"/>
  <c r="CK40" i="37"/>
  <c r="M40" i="37"/>
  <c r="N40" i="37"/>
  <c r="CW40" i="37"/>
  <c r="CX40" i="37"/>
  <c r="AG40" i="37"/>
  <c r="E39" i="37"/>
  <c r="M39" i="37"/>
  <c r="BY39" i="37"/>
  <c r="CG39" i="37"/>
  <c r="CO39" i="37"/>
  <c r="CW39" i="37"/>
  <c r="DE39" i="37"/>
  <c r="F39" i="37"/>
  <c r="N39" i="37"/>
  <c r="AD39" i="37"/>
  <c r="AL39" i="37"/>
  <c r="AT39" i="37"/>
  <c r="BB39" i="37"/>
  <c r="CX39" i="37"/>
  <c r="DF39" i="37"/>
  <c r="B39" i="37"/>
  <c r="J39" i="37"/>
  <c r="AX39" i="37"/>
  <c r="BF39" i="37"/>
  <c r="CT39" i="37"/>
  <c r="DB39" i="37"/>
  <c r="DJ39" i="37"/>
  <c r="C39" i="37"/>
  <c r="K39" i="37"/>
  <c r="AA39" i="37"/>
  <c r="AI39" i="37"/>
  <c r="AQ39" i="37"/>
  <c r="AY39" i="37"/>
  <c r="BG39" i="37"/>
  <c r="CI39" i="37"/>
  <c r="AJ39" i="37"/>
  <c r="CJ39" i="37"/>
  <c r="CZ39" i="37"/>
  <c r="O39" i="37"/>
  <c r="AM39" i="37"/>
  <c r="BC39" i="37"/>
  <c r="CK39" i="37"/>
  <c r="DA39" i="37"/>
  <c r="CN39" i="37"/>
  <c r="DI39" i="37"/>
  <c r="CQ39" i="37"/>
  <c r="AB39" i="37"/>
  <c r="CR39" i="37"/>
  <c r="AE39" i="37"/>
  <c r="BX39" i="37"/>
  <c r="BE39" i="37"/>
  <c r="CB39" i="37"/>
  <c r="AF39" i="37"/>
  <c r="CC39" i="37"/>
  <c r="AN39" i="37"/>
  <c r="CF39" i="37"/>
  <c r="AO39" i="37"/>
  <c r="D39" i="37"/>
  <c r="CN46" i="37"/>
  <c r="CO44" i="37"/>
  <c r="BW43" i="37"/>
  <c r="AY43" i="37"/>
  <c r="DK300" i="37"/>
  <c r="CZ300" i="37"/>
  <c r="CI300" i="37"/>
  <c r="BZ300" i="37"/>
  <c r="BA300" i="37"/>
  <c r="AL300" i="37"/>
  <c r="AA300" i="37"/>
  <c r="B300" i="37"/>
  <c r="CN106" i="37"/>
  <c r="DG86" i="37"/>
  <c r="CF86" i="37"/>
  <c r="BD86" i="37"/>
  <c r="AR86" i="37"/>
  <c r="AB86" i="37"/>
  <c r="BX85" i="37"/>
  <c r="G85" i="37"/>
  <c r="DF84" i="37"/>
  <c r="BC84" i="37"/>
  <c r="H84" i="37"/>
  <c r="CG83" i="37"/>
  <c r="BA83" i="37"/>
  <c r="AO83" i="37"/>
  <c r="J83" i="37"/>
  <c r="DF82" i="37"/>
  <c r="CN82" i="37"/>
  <c r="AN82" i="37"/>
  <c r="AA82" i="37"/>
  <c r="H82" i="37"/>
  <c r="DF81" i="37"/>
  <c r="BW81" i="37"/>
  <c r="AD81" i="37"/>
  <c r="M81" i="37"/>
  <c r="DC80" i="37"/>
  <c r="CI80" i="37"/>
  <c r="BX86" i="37"/>
  <c r="L86" i="37"/>
  <c r="D86" i="37"/>
  <c r="DG85" i="37"/>
  <c r="BC85" i="37"/>
  <c r="DB84" i="37"/>
  <c r="BF84" i="37"/>
  <c r="Z84" i="37"/>
  <c r="E84" i="37"/>
  <c r="O84" i="37"/>
  <c r="AK84" i="37"/>
  <c r="BZ84" i="37"/>
  <c r="CI84" i="37"/>
  <c r="F84" i="37"/>
  <c r="AL84" i="37"/>
  <c r="CA84" i="37"/>
  <c r="G84" i="37"/>
  <c r="AC84" i="37"/>
  <c r="AM84" i="37"/>
  <c r="DE83" i="37"/>
  <c r="BY83" i="37"/>
  <c r="AS83" i="37"/>
  <c r="M83" i="37"/>
  <c r="CR82" i="37"/>
  <c r="AF82" i="37"/>
  <c r="DK81" i="37"/>
  <c r="CE81" i="37"/>
  <c r="AY81" i="37"/>
  <c r="AQ81" i="37"/>
  <c r="AA81" i="37"/>
  <c r="K81" i="37"/>
  <c r="C81" i="37"/>
  <c r="CX80" i="37"/>
  <c r="CP80" i="37"/>
  <c r="CH80" i="37"/>
  <c r="BZ80" i="37"/>
  <c r="BB80" i="37"/>
  <c r="AT80" i="37"/>
  <c r="AL80" i="37"/>
  <c r="AD80" i="37"/>
  <c r="N80" i="37"/>
  <c r="F80" i="37"/>
  <c r="AD47" i="37"/>
  <c r="CJ42" i="37"/>
  <c r="F42" i="37"/>
  <c r="G39" i="37"/>
  <c r="CU299" i="37"/>
  <c r="CE86" i="37"/>
  <c r="BC86" i="37"/>
  <c r="CY85" i="37"/>
  <c r="AR85" i="37"/>
  <c r="CZ83" i="37"/>
  <c r="I83" i="37"/>
  <c r="AL85" i="37"/>
  <c r="BX83" i="37"/>
  <c r="CL47" i="37"/>
  <c r="AP44" i="37"/>
  <c r="F41" i="37"/>
  <c r="CV47" i="37"/>
  <c r="AP47" i="37"/>
  <c r="DD46" i="37"/>
  <c r="BA46" i="37"/>
  <c r="DL45" i="37"/>
  <c r="CE45" i="37"/>
  <c r="Z45" i="37"/>
  <c r="CM44" i="37"/>
  <c r="I44" i="37"/>
  <c r="CE43" i="37"/>
  <c r="I43" i="37"/>
  <c r="Z42" i="37"/>
  <c r="CM41" i="37"/>
  <c r="AH41" i="37"/>
  <c r="CV40" i="37"/>
  <c r="AP40" i="37"/>
  <c r="DD39" i="37"/>
  <c r="AH39" i="37"/>
  <c r="DC299" i="37"/>
  <c r="AG299" i="37"/>
  <c r="F85" i="37"/>
  <c r="AZ83" i="37"/>
  <c r="DK86" i="37"/>
  <c r="AY86" i="37"/>
  <c r="C86" i="37"/>
  <c r="DD83" i="37"/>
  <c r="AR83" i="37"/>
  <c r="CV39" i="37"/>
  <c r="CM47" i="37"/>
  <c r="Z47" i="37"/>
  <c r="CM46" i="37"/>
  <c r="AP46" i="37"/>
  <c r="DD45" i="37"/>
  <c r="BW45" i="37"/>
  <c r="I45" i="37"/>
  <c r="CE44" i="37"/>
  <c r="Z44" i="37"/>
  <c r="BA43" i="37"/>
  <c r="DD42" i="37"/>
  <c r="BA42" i="37"/>
  <c r="DL41" i="37"/>
  <c r="BW41" i="37"/>
  <c r="I41" i="37"/>
  <c r="CE40" i="37"/>
  <c r="Z40" i="37"/>
  <c r="CE39" i="37"/>
  <c r="Z39" i="37"/>
  <c r="DD86" i="37"/>
  <c r="AM86" i="37"/>
  <c r="DK85" i="37"/>
  <c r="BG85" i="37"/>
  <c r="CZ84" i="37"/>
  <c r="BA84" i="37"/>
  <c r="CE83" i="37"/>
  <c r="AK83" i="37"/>
  <c r="AL82" i="37"/>
  <c r="CY81" i="37"/>
  <c r="CJ81" i="37"/>
  <c r="BG81" i="37"/>
  <c r="AS81" i="37"/>
  <c r="CB80" i="37"/>
  <c r="AH80" i="37"/>
  <c r="DJ86" i="37"/>
  <c r="DB86" i="37"/>
  <c r="BF86" i="37"/>
  <c r="AX86" i="37"/>
  <c r="AP86" i="37"/>
  <c r="AE86" i="37"/>
  <c r="AN86" i="37"/>
  <c r="CQ86" i="37"/>
  <c r="CZ86" i="37"/>
  <c r="DI86" i="37"/>
  <c r="AF86" i="37"/>
  <c r="AO86" i="37"/>
  <c r="CI86" i="37"/>
  <c r="CR86" i="37"/>
  <c r="O86" i="37"/>
  <c r="AG86" i="37"/>
  <c r="CA86" i="37"/>
  <c r="CJ86" i="37"/>
  <c r="DE85" i="37"/>
  <c r="CW85" i="37"/>
  <c r="CO85" i="37"/>
  <c r="AS85" i="37"/>
  <c r="AK85" i="37"/>
  <c r="AA85" i="37"/>
  <c r="AJ85" i="37"/>
  <c r="CD85" i="37"/>
  <c r="CM85" i="37"/>
  <c r="CV85" i="37"/>
  <c r="J85" i="37"/>
  <c r="AB85" i="37"/>
  <c r="BV85" i="37"/>
  <c r="CE85" i="37"/>
  <c r="CN85" i="37"/>
  <c r="B85" i="37"/>
  <c r="K85" i="37"/>
  <c r="BW85" i="37"/>
  <c r="CF85" i="37"/>
  <c r="CJ84" i="37"/>
  <c r="CU83" i="37"/>
  <c r="AI83" i="37"/>
  <c r="B83" i="37"/>
  <c r="AH83" i="37"/>
  <c r="BD83" i="37"/>
  <c r="CJ83" i="37"/>
  <c r="CT83" i="37"/>
  <c r="C83" i="37"/>
  <c r="BE83" i="37"/>
  <c r="CK83" i="37"/>
  <c r="P83" i="37"/>
  <c r="Z83" i="37"/>
  <c r="BF83" i="37"/>
  <c r="CB83" i="37"/>
  <c r="CL83" i="37"/>
  <c r="DH83" i="37"/>
  <c r="CH82" i="37"/>
  <c r="BB82" i="37"/>
  <c r="K82" i="37"/>
  <c r="AQ82" i="37"/>
  <c r="BA82" i="37"/>
  <c r="BW82" i="37"/>
  <c r="CG82" i="37"/>
  <c r="DC82" i="37"/>
  <c r="L82" i="37"/>
  <c r="AR82" i="37"/>
  <c r="BX82" i="37"/>
  <c r="DD82" i="37"/>
  <c r="C82" i="37"/>
  <c r="M82" i="37"/>
  <c r="AI82" i="37"/>
  <c r="AS82" i="37"/>
  <c r="BY82" i="37"/>
  <c r="CU82" i="37"/>
  <c r="DE82" i="37"/>
  <c r="BE81" i="37"/>
  <c r="AO81" i="37"/>
  <c r="AG81" i="37"/>
  <c r="I81" i="37"/>
  <c r="DL80" i="37"/>
  <c r="CK47" i="37"/>
  <c r="F47" i="37"/>
  <c r="BX46" i="37"/>
  <c r="AZ46" i="37"/>
  <c r="CO45" i="37"/>
  <c r="BB45" i="37"/>
  <c r="CU41" i="37"/>
  <c r="BB41" i="37"/>
  <c r="AZ40" i="37"/>
  <c r="BD299" i="37"/>
  <c r="AA86" i="37"/>
  <c r="AN84" i="37"/>
  <c r="CF83" i="37"/>
  <c r="DF85" i="37"/>
  <c r="AT85" i="37"/>
  <c r="AJ83" i="37"/>
  <c r="B81" i="37"/>
  <c r="AF81" i="37"/>
  <c r="N81" i="37"/>
  <c r="AK81" i="37"/>
  <c r="CP81" i="37"/>
  <c r="CZ81" i="37"/>
  <c r="O81" i="37"/>
  <c r="AL81" i="37"/>
  <c r="CQ81" i="37"/>
  <c r="D81" i="37"/>
  <c r="P81" i="37"/>
  <c r="AB81" i="37"/>
  <c r="AM81" i="37"/>
  <c r="BA81" i="37"/>
  <c r="CH81" i="37"/>
  <c r="CR81" i="37"/>
  <c r="DD47" i="37"/>
  <c r="BA47" i="37"/>
  <c r="DL46" i="37"/>
  <c r="BW46" i="37"/>
  <c r="Z46" i="37"/>
  <c r="CV45" i="37"/>
  <c r="BA45" i="37"/>
  <c r="DL44" i="37"/>
  <c r="BA44" i="37"/>
  <c r="DD43" i="37"/>
  <c r="AP43" i="37"/>
  <c r="DL42" i="37"/>
  <c r="AH42" i="37"/>
  <c r="CV41" i="37"/>
  <c r="AP41" i="37"/>
  <c r="DD40" i="37"/>
  <c r="BW40" i="37"/>
  <c r="I40" i="37"/>
  <c r="CM39" i="37"/>
  <c r="BA39" i="37"/>
  <c r="BD105" i="37"/>
  <c r="CD86" i="37"/>
  <c r="Z86" i="37"/>
  <c r="CU85" i="37"/>
  <c r="E85" i="37"/>
  <c r="BD82" i="37"/>
  <c r="BX299" i="37"/>
  <c r="E106" i="37"/>
  <c r="CC86" i="37"/>
  <c r="DJ85" i="37"/>
  <c r="CT85" i="37"/>
  <c r="BF85" i="37"/>
  <c r="AP85" i="37"/>
  <c r="Z85" i="37"/>
  <c r="D85" i="37"/>
  <c r="CY84" i="37"/>
  <c r="CD83" i="37"/>
  <c r="AX83" i="37"/>
  <c r="AG83" i="37"/>
  <c r="CF82" i="37"/>
  <c r="AZ82" i="37"/>
  <c r="AK82" i="37"/>
  <c r="E82" i="37"/>
  <c r="CX81" i="37"/>
  <c r="CI81" i="37"/>
  <c r="AR81" i="37"/>
  <c r="F81" i="37"/>
  <c r="CU80" i="37"/>
  <c r="CA80" i="37"/>
  <c r="AG80" i="37"/>
  <c r="AX47" i="37"/>
  <c r="B47" i="37"/>
  <c r="CI45" i="37"/>
  <c r="M44" i="37"/>
  <c r="AB43" i="37"/>
  <c r="AY41" i="37"/>
  <c r="CC40" i="37"/>
  <c r="CA39" i="37"/>
  <c r="CD299" i="37"/>
  <c r="F299" i="37"/>
  <c r="AH47" i="37"/>
  <c r="AJ46" i="37"/>
  <c r="DB106" i="37"/>
  <c r="DL85" i="37"/>
  <c r="BB84" i="37"/>
  <c r="AN83" i="37"/>
  <c r="BG86" i="37"/>
  <c r="BB85" i="37"/>
  <c r="CK84" i="37"/>
  <c r="CV83" i="37"/>
  <c r="D83" i="37"/>
  <c r="AA46" i="37"/>
  <c r="DL47" i="37"/>
  <c r="BW47" i="37"/>
  <c r="I47" i="37"/>
  <c r="CE46" i="37"/>
  <c r="I46" i="37"/>
  <c r="CM45" i="37"/>
  <c r="AP45" i="37"/>
  <c r="DD44" i="37"/>
  <c r="BW44" i="37"/>
  <c r="CV43" i="37"/>
  <c r="AH43" i="37"/>
  <c r="CV42" i="37"/>
  <c r="AP42" i="37"/>
  <c r="DD41" i="37"/>
  <c r="BA41" i="37"/>
  <c r="DL40" i="37"/>
  <c r="BA40" i="37"/>
  <c r="DL39" i="37"/>
  <c r="AP39" i="37"/>
  <c r="BA299" i="37"/>
  <c r="CB105" i="37"/>
  <c r="P86" i="37"/>
  <c r="AQ85" i="37"/>
  <c r="AH84" i="37"/>
  <c r="AY83" i="37"/>
  <c r="H83" i="37"/>
  <c r="CJ82" i="37"/>
  <c r="BV106" i="37"/>
  <c r="AF106" i="37"/>
  <c r="CB86" i="37"/>
  <c r="C85" i="37"/>
  <c r="CX84" i="37"/>
  <c r="CH84" i="37"/>
  <c r="DJ83" i="37"/>
  <c r="CR83" i="37"/>
  <c r="CC83" i="37"/>
  <c r="AF83" i="37"/>
  <c r="DL82" i="37"/>
  <c r="CW82" i="37"/>
  <c r="CE82" i="37"/>
  <c r="AY82" i="37"/>
  <c r="AJ82" i="37"/>
  <c r="D82" i="37"/>
  <c r="BD81" i="37"/>
  <c r="AN81" i="37"/>
  <c r="E81" i="37"/>
  <c r="CT80" i="37"/>
  <c r="BW80" i="37"/>
  <c r="AY80" i="37"/>
  <c r="AA80" i="37"/>
  <c r="P80" i="37"/>
  <c r="DB47" i="37"/>
  <c r="DE46" i="37"/>
  <c r="B45" i="37"/>
  <c r="E44" i="37"/>
  <c r="AO299" i="37"/>
  <c r="CT86" i="37"/>
  <c r="AQ86" i="37"/>
  <c r="CI85" i="37"/>
  <c r="AE85" i="37"/>
  <c r="BY84" i="37"/>
  <c r="B84" i="37"/>
  <c r="CX85" i="37"/>
  <c r="L83" i="37"/>
  <c r="BB46" i="37"/>
  <c r="BC42" i="37"/>
  <c r="CE47" i="37"/>
  <c r="CV46" i="37"/>
  <c r="AH46" i="37"/>
  <c r="CV44" i="37"/>
  <c r="AH44" i="37"/>
  <c r="CM43" i="37"/>
  <c r="Z43" i="37"/>
  <c r="CE42" i="37"/>
  <c r="I42" i="37"/>
  <c r="CE41" i="37"/>
  <c r="Z41" i="37"/>
  <c r="CM40" i="37"/>
  <c r="AH40" i="37"/>
  <c r="BW39" i="37"/>
  <c r="I39" i="37"/>
  <c r="AN106" i="37"/>
  <c r="DC105" i="37"/>
  <c r="DC106" i="37"/>
  <c r="CU105" i="37"/>
  <c r="CU106" i="37"/>
  <c r="CD105" i="37"/>
  <c r="CD106" i="37"/>
  <c r="CY86" i="37"/>
  <c r="I86" i="37"/>
  <c r="DD85" i="37"/>
  <c r="CQ85" i="37"/>
  <c r="CA85" i="37"/>
  <c r="AZ85" i="37"/>
  <c r="CW84" i="37"/>
  <c r="CG84" i="37"/>
  <c r="AT84" i="37"/>
  <c r="DI83" i="37"/>
  <c r="DK82" i="37"/>
  <c r="CV82" i="37"/>
  <c r="CB81" i="37"/>
  <c r="BC81" i="37"/>
  <c r="AJ81" i="37"/>
  <c r="DH80" i="37"/>
  <c r="AX80" i="37"/>
  <c r="Z80" i="37"/>
  <c r="O80" i="37"/>
  <c r="DA47" i="37"/>
  <c r="B46" i="37"/>
  <c r="CW44" i="37"/>
  <c r="D43" i="37"/>
  <c r="AQ42" i="37"/>
  <c r="AR39" i="37"/>
  <c r="DD80" i="37"/>
  <c r="CV80" i="37"/>
  <c r="CN80" i="37"/>
  <c r="CF80" i="37"/>
  <c r="BX80" i="37"/>
  <c r="AZ80" i="37"/>
  <c r="AR80" i="37"/>
  <c r="AJ80" i="37"/>
  <c r="AB80" i="37"/>
  <c r="L80" i="37"/>
  <c r="D80" i="37"/>
  <c r="C80" i="37"/>
  <c r="AP80" i="37"/>
  <c r="BD80" i="37"/>
  <c r="CC80" i="37"/>
  <c r="CZ80" i="37"/>
  <c r="DJ80" i="37"/>
  <c r="AQ80" i="37"/>
  <c r="BE80" i="37"/>
  <c r="CD80" i="37"/>
  <c r="DK80" i="37"/>
  <c r="BV47" i="37"/>
  <c r="AG47" i="37"/>
  <c r="DK46" i="37"/>
  <c r="CU46" i="37"/>
  <c r="CL46" i="37"/>
  <c r="BV45" i="37"/>
  <c r="P44" i="37"/>
  <c r="P43" i="37"/>
  <c r="P42" i="37"/>
  <c r="P39" i="37"/>
  <c r="CL80" i="37"/>
  <c r="BV80" i="37"/>
  <c r="BG80" i="37"/>
  <c r="AO80" i="37"/>
  <c r="K80" i="37"/>
  <c r="CY80" i="37"/>
  <c r="CK80" i="37"/>
  <c r="BF80" i="37"/>
  <c r="AN80" i="37"/>
  <c r="J80" i="37"/>
  <c r="DI80" i="37"/>
  <c r="CJ80" i="37"/>
  <c r="BC80" i="37"/>
  <c r="AM80" i="37"/>
  <c r="I80" i="37"/>
  <c r="DK47" i="37"/>
  <c r="DC47" i="37"/>
  <c r="CU47" i="37"/>
  <c r="AZ47" i="37"/>
  <c r="BV46" i="37"/>
  <c r="AO46" i="37"/>
  <c r="AG46" i="37"/>
  <c r="P46" i="37"/>
  <c r="H46" i="37"/>
  <c r="DK45" i="37"/>
  <c r="DC45" i="37"/>
  <c r="CU45" i="37"/>
  <c r="CD45" i="37"/>
  <c r="AZ45" i="37"/>
  <c r="AO45" i="37"/>
  <c r="AG45" i="37"/>
  <c r="P45" i="37"/>
  <c r="H45" i="37"/>
  <c r="DK44" i="37"/>
  <c r="DC44" i="37"/>
  <c r="CU44" i="37"/>
  <c r="CD44" i="37"/>
  <c r="AZ44" i="37"/>
  <c r="AG44" i="37"/>
  <c r="H44" i="37"/>
  <c r="DC43" i="37"/>
  <c r="CL43" i="37"/>
  <c r="CD43" i="37"/>
  <c r="BV43" i="37"/>
  <c r="AO43" i="37"/>
  <c r="AG43" i="37"/>
  <c r="H43" i="37"/>
  <c r="DC42" i="37"/>
  <c r="CL42" i="37"/>
  <c r="CD42" i="37"/>
  <c r="BV42" i="37"/>
  <c r="AZ42" i="37"/>
  <c r="AO42" i="37"/>
  <c r="AG42" i="37"/>
  <c r="H42" i="37"/>
  <c r="DC41" i="37"/>
  <c r="AZ41" i="37"/>
  <c r="AG41" i="37"/>
  <c r="P41" i="37"/>
  <c r="H41" i="37"/>
  <c r="DK40" i="37"/>
  <c r="DC40" i="37"/>
  <c r="CU40" i="37"/>
  <c r="CL40" i="37"/>
  <c r="CD40" i="37"/>
  <c r="BV40" i="37"/>
  <c r="P40" i="37"/>
  <c r="H40" i="37"/>
  <c r="DK39" i="37"/>
  <c r="DC39" i="37"/>
  <c r="CU39" i="37"/>
  <c r="CL39" i="37"/>
  <c r="CD39" i="37"/>
  <c r="BV39" i="37"/>
  <c r="AZ39" i="37"/>
  <c r="AG39" i="37"/>
  <c r="CC46" i="37"/>
  <c r="AN46" i="37"/>
  <c r="BG45" i="37"/>
  <c r="AY45" i="37"/>
  <c r="AN45" i="37"/>
  <c r="BG44" i="37"/>
  <c r="AY44" i="37"/>
  <c r="O44" i="37"/>
  <c r="G44" i="37"/>
  <c r="DJ43" i="37"/>
  <c r="DB43" i="37"/>
  <c r="CT43" i="37"/>
  <c r="CK43" i="37"/>
  <c r="CC43" i="37"/>
  <c r="O43" i="37"/>
  <c r="G43" i="37"/>
  <c r="DJ42" i="37"/>
  <c r="DB42" i="37"/>
  <c r="CT42" i="37"/>
  <c r="CK42" i="37"/>
  <c r="CC42" i="37"/>
  <c r="B10" i="35"/>
  <c r="H11" i="35" s="1"/>
  <c r="C10" i="35"/>
  <c r="D10" i="35"/>
  <c r="D11" i="35" s="1"/>
  <c r="E10" i="35"/>
  <c r="F10" i="35"/>
  <c r="F16" i="35" s="1"/>
  <c r="G10" i="35"/>
  <c r="H10" i="35"/>
  <c r="I10" i="35"/>
  <c r="I16" i="35" s="1"/>
  <c r="J10" i="35"/>
  <c r="K10" i="35"/>
  <c r="L10" i="35"/>
  <c r="L11" i="35" s="1"/>
  <c r="M10" i="35"/>
  <c r="N10" i="35"/>
  <c r="N16" i="35" s="1"/>
  <c r="O10" i="35"/>
  <c r="S10" i="35"/>
  <c r="T10" i="35"/>
  <c r="V11" i="35" s="1"/>
  <c r="U10" i="35"/>
  <c r="V10" i="35"/>
  <c r="W10" i="35"/>
  <c r="W11" i="35" s="1"/>
  <c r="X10" i="35"/>
  <c r="Y10" i="35"/>
  <c r="Y16" i="35" s="1"/>
  <c r="Z10" i="35"/>
  <c r="AA10" i="35"/>
  <c r="AB10" i="35"/>
  <c r="AB16" i="35" s="1"/>
  <c r="AB17" i="35" s="1"/>
  <c r="AC10" i="35"/>
  <c r="AD10" i="35"/>
  <c r="AE10" i="35"/>
  <c r="AE11" i="35" s="1"/>
  <c r="AF10" i="35"/>
  <c r="AG10" i="35"/>
  <c r="AG16" i="35" s="1"/>
  <c r="AH10" i="35"/>
  <c r="AI10" i="35"/>
  <c r="B11" i="35"/>
  <c r="C11" i="35"/>
  <c r="E11" i="35"/>
  <c r="G11" i="35"/>
  <c r="J11" i="35"/>
  <c r="K11" i="35"/>
  <c r="M11" i="35"/>
  <c r="O11" i="35"/>
  <c r="U11" i="35"/>
  <c r="X11" i="35"/>
  <c r="Z11" i="35"/>
  <c r="AC11" i="35"/>
  <c r="AF11" i="35"/>
  <c r="AH11" i="35"/>
  <c r="B13" i="35"/>
  <c r="C13" i="35"/>
  <c r="G14" i="35" s="1"/>
  <c r="D13" i="35"/>
  <c r="E13" i="35"/>
  <c r="F13" i="35"/>
  <c r="F14" i="35" s="1"/>
  <c r="G13" i="35"/>
  <c r="H13" i="35"/>
  <c r="H16" i="35" s="1"/>
  <c r="I13" i="35"/>
  <c r="J13" i="35"/>
  <c r="K13" i="35"/>
  <c r="K16" i="35" s="1"/>
  <c r="L13" i="35"/>
  <c r="M13" i="35"/>
  <c r="N13" i="35"/>
  <c r="N14" i="35" s="1"/>
  <c r="O13" i="35"/>
  <c r="S13" i="35"/>
  <c r="Z14" i="35" s="1"/>
  <c r="T13" i="35"/>
  <c r="U13" i="35"/>
  <c r="V13" i="35"/>
  <c r="V16" i="35" s="1"/>
  <c r="W13" i="35"/>
  <c r="X13" i="35"/>
  <c r="Y13" i="35"/>
  <c r="Y14" i="35" s="1"/>
  <c r="Z13" i="35"/>
  <c r="AA13" i="35"/>
  <c r="AA16" i="35" s="1"/>
  <c r="AB13" i="35"/>
  <c r="AC13" i="35"/>
  <c r="AD13" i="35"/>
  <c r="AD16" i="35" s="1"/>
  <c r="AE13" i="35"/>
  <c r="AF13" i="35"/>
  <c r="AG13" i="35"/>
  <c r="AG14" i="35" s="1"/>
  <c r="AH13" i="35"/>
  <c r="AI13" i="35"/>
  <c r="AI16" i="35" s="1"/>
  <c r="D14" i="35"/>
  <c r="E14" i="35"/>
  <c r="I14" i="35"/>
  <c r="J14" i="35"/>
  <c r="L14" i="35"/>
  <c r="M14" i="35"/>
  <c r="T14" i="35"/>
  <c r="X14" i="35"/>
  <c r="AB14" i="35"/>
  <c r="AF14" i="35"/>
  <c r="B16" i="35"/>
  <c r="E16" i="35"/>
  <c r="E17" i="35" s="1"/>
  <c r="G16" i="35"/>
  <c r="J16" i="35"/>
  <c r="J17" i="35" s="1"/>
  <c r="M16" i="35"/>
  <c r="M17" i="35" s="1"/>
  <c r="O16" i="35"/>
  <c r="U16" i="35"/>
  <c r="X16" i="35"/>
  <c r="X17" i="35" s="1"/>
  <c r="Z16" i="35"/>
  <c r="AC16" i="35"/>
  <c r="AF16" i="35"/>
  <c r="AF17" i="35" s="1"/>
  <c r="AH16" i="35"/>
  <c r="C8" i="34"/>
  <c r="C14" i="34" s="1"/>
  <c r="D8" i="34"/>
  <c r="E8" i="34"/>
  <c r="E9" i="34" s="1"/>
  <c r="F8" i="34"/>
  <c r="F9" i="34" s="1"/>
  <c r="G8" i="34"/>
  <c r="G14" i="34" s="1"/>
  <c r="G15" i="34" s="1"/>
  <c r="H8" i="34"/>
  <c r="H14" i="34" s="1"/>
  <c r="I8" i="34"/>
  <c r="J8" i="34"/>
  <c r="J14" i="34" s="1"/>
  <c r="J15" i="34" s="1"/>
  <c r="K8" i="34"/>
  <c r="L8" i="34"/>
  <c r="M8" i="34"/>
  <c r="M9" i="34" s="1"/>
  <c r="N8" i="34"/>
  <c r="N9" i="34" s="1"/>
  <c r="O8" i="34"/>
  <c r="P8" i="34"/>
  <c r="P9" i="34" s="1"/>
  <c r="Q8" i="34"/>
  <c r="R8" i="34"/>
  <c r="S8" i="34"/>
  <c r="T8" i="34"/>
  <c r="U8" i="34"/>
  <c r="V8" i="34"/>
  <c r="V9" i="34" s="1"/>
  <c r="W8" i="34"/>
  <c r="W14" i="34" s="1"/>
  <c r="W15" i="34" s="1"/>
  <c r="X8" i="34"/>
  <c r="Y8" i="34"/>
  <c r="Y9" i="34" s="1"/>
  <c r="Z8" i="34"/>
  <c r="AA8" i="34"/>
  <c r="AA14" i="34" s="1"/>
  <c r="AA15" i="34" s="1"/>
  <c r="AB8" i="34"/>
  <c r="AC8" i="34"/>
  <c r="AC9" i="34" s="1"/>
  <c r="AD8" i="34"/>
  <c r="AE8" i="34"/>
  <c r="AF8" i="34"/>
  <c r="AG8" i="34"/>
  <c r="AH8" i="34"/>
  <c r="AH9" i="34" s="1"/>
  <c r="AI8" i="34"/>
  <c r="AI14" i="34" s="1"/>
  <c r="AI15" i="34" s="1"/>
  <c r="AJ8" i="34"/>
  <c r="AJ9" i="34" s="1"/>
  <c r="AK8" i="34"/>
  <c r="AK9" i="34" s="1"/>
  <c r="AL8" i="34"/>
  <c r="AL9" i="34" s="1"/>
  <c r="AM8" i="34"/>
  <c r="AN8" i="34"/>
  <c r="AO8" i="34"/>
  <c r="AP8" i="34"/>
  <c r="AQ8" i="34"/>
  <c r="D9" i="34"/>
  <c r="G9" i="34"/>
  <c r="O9" i="34"/>
  <c r="T9" i="34"/>
  <c r="W9" i="34"/>
  <c r="Z9" i="34"/>
  <c r="AB9" i="34"/>
  <c r="AI9" i="34"/>
  <c r="C12" i="34"/>
  <c r="C13" i="34" s="1"/>
  <c r="D12" i="34"/>
  <c r="D13" i="34" s="1"/>
  <c r="E12" i="34"/>
  <c r="E13" i="34" s="1"/>
  <c r="F12" i="34"/>
  <c r="G12" i="34"/>
  <c r="H12" i="34"/>
  <c r="I12" i="34"/>
  <c r="I14" i="34" s="1"/>
  <c r="J12" i="34"/>
  <c r="J13" i="34" s="1"/>
  <c r="K12" i="34"/>
  <c r="L12" i="34"/>
  <c r="M12" i="34"/>
  <c r="M13" i="34" s="1"/>
  <c r="N12" i="34"/>
  <c r="O12" i="34"/>
  <c r="O13" i="34" s="1"/>
  <c r="P12" i="34"/>
  <c r="Q12" i="34"/>
  <c r="Q14" i="34" s="1"/>
  <c r="R12" i="34"/>
  <c r="S12" i="34"/>
  <c r="T12" i="34"/>
  <c r="T13" i="34" s="1"/>
  <c r="U12" i="34"/>
  <c r="V12" i="34"/>
  <c r="W12" i="34"/>
  <c r="W13" i="34" s="1"/>
  <c r="W30" i="34" s="1"/>
  <c r="W34" i="34" s="1"/>
  <c r="X12" i="34"/>
  <c r="X13" i="34" s="1"/>
  <c r="Y12" i="34"/>
  <c r="Y13" i="34" s="1"/>
  <c r="Z12" i="34"/>
  <c r="Z13" i="34" s="1"/>
  <c r="AA12" i="34"/>
  <c r="AA13" i="34" s="1"/>
  <c r="AB12" i="34"/>
  <c r="AB13" i="34" s="1"/>
  <c r="AC12" i="34"/>
  <c r="AC13" i="34" s="1"/>
  <c r="AD12" i="34"/>
  <c r="AE12" i="34"/>
  <c r="AF12" i="34"/>
  <c r="AG12" i="34"/>
  <c r="AH12" i="34"/>
  <c r="AH13" i="34" s="1"/>
  <c r="AI12" i="34"/>
  <c r="AI13" i="34" s="1"/>
  <c r="AJ12" i="34"/>
  <c r="AJ13" i="34" s="1"/>
  <c r="AK12" i="34"/>
  <c r="AK13" i="34" s="1"/>
  <c r="AL12" i="34"/>
  <c r="AM12" i="34"/>
  <c r="AN12" i="34"/>
  <c r="AO12" i="34"/>
  <c r="AP12" i="34"/>
  <c r="AQ12" i="34"/>
  <c r="F13" i="34"/>
  <c r="N13" i="34"/>
  <c r="P13" i="34"/>
  <c r="V13" i="34"/>
  <c r="AL13" i="34"/>
  <c r="AN13" i="34"/>
  <c r="D14" i="34"/>
  <c r="D15" i="34" s="1"/>
  <c r="E14" i="34"/>
  <c r="E15" i="34" s="1"/>
  <c r="L14" i="34"/>
  <c r="M14" i="34"/>
  <c r="M15" i="34" s="1"/>
  <c r="O14" i="34"/>
  <c r="O15" i="34" s="1"/>
  <c r="T14" i="34"/>
  <c r="T15" i="34" s="1"/>
  <c r="U14" i="34"/>
  <c r="Y14" i="34"/>
  <c r="Y15" i="34" s="1"/>
  <c r="Z14" i="34"/>
  <c r="Z15" i="34" s="1"/>
  <c r="AB14" i="34"/>
  <c r="AB15" i="34" s="1"/>
  <c r="AC14" i="34"/>
  <c r="AC15" i="34" s="1"/>
  <c r="AJ14" i="34"/>
  <c r="AK14" i="34"/>
  <c r="AK15" i="34" s="1"/>
  <c r="C15" i="34"/>
  <c r="AJ15" i="34"/>
  <c r="C19" i="34"/>
  <c r="D19" i="34"/>
  <c r="E19" i="34"/>
  <c r="F19" i="34"/>
  <c r="G19" i="34"/>
  <c r="H19" i="34"/>
  <c r="H20" i="34" s="1"/>
  <c r="I19" i="34"/>
  <c r="J19" i="34"/>
  <c r="J25" i="34" s="1"/>
  <c r="J26" i="34" s="1"/>
  <c r="K19" i="34"/>
  <c r="L19" i="34"/>
  <c r="L20" i="34" s="1"/>
  <c r="M19" i="34"/>
  <c r="N19" i="34"/>
  <c r="O19" i="34"/>
  <c r="P19" i="34"/>
  <c r="Q19" i="34"/>
  <c r="R19" i="34"/>
  <c r="R25" i="34" s="1"/>
  <c r="R26" i="34" s="1"/>
  <c r="S19" i="34"/>
  <c r="T19" i="34"/>
  <c r="T20" i="34" s="1"/>
  <c r="U19" i="34"/>
  <c r="U25" i="34" s="1"/>
  <c r="U26" i="34" s="1"/>
  <c r="V19" i="34"/>
  <c r="W19" i="34"/>
  <c r="X19" i="34"/>
  <c r="X20" i="34" s="1"/>
  <c r="Y19" i="34"/>
  <c r="Z19" i="34"/>
  <c r="AA19" i="34"/>
  <c r="AB19" i="34"/>
  <c r="AC19" i="34"/>
  <c r="AD19" i="34"/>
  <c r="AE19" i="34"/>
  <c r="AF19" i="34"/>
  <c r="AF20" i="34" s="1"/>
  <c r="AG19" i="34"/>
  <c r="AH19" i="34"/>
  <c r="AH20" i="34" s="1"/>
  <c r="AI19" i="34"/>
  <c r="AJ19" i="34"/>
  <c r="AK19" i="34"/>
  <c r="AL19" i="34"/>
  <c r="AM19" i="34"/>
  <c r="AM20" i="34" s="1"/>
  <c r="AN19" i="34"/>
  <c r="AN20" i="34" s="1"/>
  <c r="AO19" i="34"/>
  <c r="AP19" i="34"/>
  <c r="AQ19" i="34"/>
  <c r="I20" i="34"/>
  <c r="Q20" i="34"/>
  <c r="V20" i="34"/>
  <c r="AD20" i="34"/>
  <c r="AG20" i="34"/>
  <c r="AO20" i="34"/>
  <c r="C23" i="34"/>
  <c r="D23" i="34"/>
  <c r="E23" i="34"/>
  <c r="F23" i="34"/>
  <c r="G23" i="34"/>
  <c r="H23" i="34"/>
  <c r="H24" i="34" s="1"/>
  <c r="I23" i="34"/>
  <c r="I24" i="34" s="1"/>
  <c r="J23" i="34"/>
  <c r="K23" i="34"/>
  <c r="K24" i="34" s="1"/>
  <c r="L23" i="34"/>
  <c r="L24" i="34" s="1"/>
  <c r="M23" i="34"/>
  <c r="M24" i="34" s="1"/>
  <c r="N23" i="34"/>
  <c r="N25" i="34" s="1"/>
  <c r="O23" i="34"/>
  <c r="P23" i="34"/>
  <c r="Q23" i="34"/>
  <c r="Q24" i="34" s="1"/>
  <c r="R23" i="34"/>
  <c r="R24" i="34" s="1"/>
  <c r="S23" i="34"/>
  <c r="S24" i="34" s="1"/>
  <c r="T23" i="34"/>
  <c r="T24" i="34" s="1"/>
  <c r="T30" i="34" s="1"/>
  <c r="T34" i="34" s="1"/>
  <c r="U23" i="34"/>
  <c r="U24" i="34" s="1"/>
  <c r="V23" i="34"/>
  <c r="V24" i="34" s="1"/>
  <c r="V30" i="34" s="1"/>
  <c r="V34" i="34" s="1"/>
  <c r="W23" i="34"/>
  <c r="X23" i="34"/>
  <c r="X24" i="34" s="1"/>
  <c r="Y23" i="34"/>
  <c r="Y25" i="34" s="1"/>
  <c r="Z23" i="34"/>
  <c r="AA23" i="34"/>
  <c r="AA24" i="34" s="1"/>
  <c r="AA30" i="34" s="1"/>
  <c r="AA34" i="34" s="1"/>
  <c r="AB23" i="34"/>
  <c r="AB25" i="34" s="1"/>
  <c r="AC23" i="34"/>
  <c r="AD23" i="34"/>
  <c r="AD24" i="34" s="1"/>
  <c r="AE23" i="34"/>
  <c r="AF23" i="34"/>
  <c r="AF24" i="34" s="1"/>
  <c r="AG23" i="34"/>
  <c r="AG24" i="34" s="1"/>
  <c r="AH23" i="34"/>
  <c r="AI23" i="34"/>
  <c r="AI24" i="34" s="1"/>
  <c r="AI30" i="34" s="1"/>
  <c r="AI34" i="34" s="1"/>
  <c r="AJ23" i="34"/>
  <c r="AJ25" i="34" s="1"/>
  <c r="AK23" i="34"/>
  <c r="AL23" i="34"/>
  <c r="AL25" i="34" s="1"/>
  <c r="AM23" i="34"/>
  <c r="AM24" i="34" s="1"/>
  <c r="AN23" i="34"/>
  <c r="AN24" i="34" s="1"/>
  <c r="AN30" i="34" s="1"/>
  <c r="AN34" i="34" s="1"/>
  <c r="AO23" i="34"/>
  <c r="AO24" i="34" s="1"/>
  <c r="AP23" i="34"/>
  <c r="AP24" i="34" s="1"/>
  <c r="AQ23" i="34"/>
  <c r="AQ24" i="34" s="1"/>
  <c r="J24" i="34"/>
  <c r="J30" i="34" s="1"/>
  <c r="J34" i="34" s="1"/>
  <c r="W24" i="34"/>
  <c r="AE24" i="34"/>
  <c r="AH24" i="34"/>
  <c r="F25" i="34"/>
  <c r="G25" i="34"/>
  <c r="I25" i="34"/>
  <c r="L25" i="34"/>
  <c r="L26" i="34" s="1"/>
  <c r="Q25" i="34"/>
  <c r="Q26" i="34" s="1"/>
  <c r="T25" i="34"/>
  <c r="T26" i="34" s="1"/>
  <c r="V25" i="34"/>
  <c r="V26" i="34" s="1"/>
  <c r="AD25" i="34"/>
  <c r="AD26" i="34" s="1"/>
  <c r="AG25" i="34"/>
  <c r="AG26" i="34" s="1"/>
  <c r="AH25" i="34"/>
  <c r="AH26" i="34" s="1"/>
  <c r="AM25" i="34"/>
  <c r="AM26" i="34" s="1"/>
  <c r="AO25" i="34"/>
  <c r="AO26" i="34" s="1"/>
  <c r="I26" i="34"/>
  <c r="C41" i="34"/>
  <c r="U46" i="34" s="1"/>
  <c r="D41" i="34"/>
  <c r="D45" i="34" s="1"/>
  <c r="D48" i="34" s="1"/>
  <c r="E41" i="34"/>
  <c r="F41" i="34"/>
  <c r="F45" i="34" s="1"/>
  <c r="F48" i="34" s="1"/>
  <c r="G41" i="34"/>
  <c r="G46" i="34" s="1"/>
  <c r="H41" i="34"/>
  <c r="I41" i="34"/>
  <c r="J41" i="34"/>
  <c r="K41" i="34"/>
  <c r="K45" i="34" s="1"/>
  <c r="L41" i="34"/>
  <c r="M41" i="34"/>
  <c r="M46" i="34" s="1"/>
  <c r="N41" i="34"/>
  <c r="O41" i="34"/>
  <c r="O46" i="34" s="1"/>
  <c r="P41" i="34"/>
  <c r="P45" i="34" s="1"/>
  <c r="Q41" i="34"/>
  <c r="R41" i="34"/>
  <c r="R45" i="34" s="1"/>
  <c r="R48" i="34" s="1"/>
  <c r="S41" i="34"/>
  <c r="S45" i="34" s="1"/>
  <c r="T41" i="34"/>
  <c r="U41" i="34"/>
  <c r="V41" i="34"/>
  <c r="V45" i="34" s="1"/>
  <c r="V48" i="34" s="1"/>
  <c r="W41" i="34"/>
  <c r="W46" i="34" s="1"/>
  <c r="X41" i="34"/>
  <c r="X45" i="34" s="1"/>
  <c r="Y41" i="34"/>
  <c r="Z41" i="34"/>
  <c r="Z45" i="34" s="1"/>
  <c r="Z48" i="34" s="1"/>
  <c r="AA41" i="34"/>
  <c r="AA45" i="34" s="1"/>
  <c r="AA48" i="34" s="1"/>
  <c r="AB41" i="34"/>
  <c r="AC41" i="34"/>
  <c r="AC46" i="34" s="1"/>
  <c r="AD41" i="34"/>
  <c r="AE41" i="34"/>
  <c r="AF41" i="34"/>
  <c r="AG41" i="34"/>
  <c r="AH41" i="34"/>
  <c r="AH45" i="34" s="1"/>
  <c r="AH48" i="34" s="1"/>
  <c r="AI41" i="34"/>
  <c r="AI45" i="34" s="1"/>
  <c r="AI48" i="34" s="1"/>
  <c r="AJ41" i="34"/>
  <c r="AK41" i="34"/>
  <c r="AL41" i="34"/>
  <c r="AM41" i="34"/>
  <c r="AM46" i="34" s="1"/>
  <c r="AN41" i="34"/>
  <c r="AO41" i="34"/>
  <c r="AP41" i="34"/>
  <c r="AQ41" i="34"/>
  <c r="C44" i="34"/>
  <c r="D44" i="34"/>
  <c r="E44" i="34"/>
  <c r="E47" i="34" s="1"/>
  <c r="F44" i="34"/>
  <c r="G44" i="34"/>
  <c r="G47" i="34" s="1"/>
  <c r="H44" i="34"/>
  <c r="I44" i="34"/>
  <c r="I47" i="34" s="1"/>
  <c r="J44" i="34"/>
  <c r="K44" i="34"/>
  <c r="L44" i="34"/>
  <c r="M44" i="34"/>
  <c r="M47" i="34" s="1"/>
  <c r="N44" i="34"/>
  <c r="O44" i="34"/>
  <c r="O47" i="34" s="1"/>
  <c r="P44" i="34"/>
  <c r="P47" i="34" s="1"/>
  <c r="Q44" i="34"/>
  <c r="Q45" i="34" s="1"/>
  <c r="R44" i="34"/>
  <c r="R47" i="34" s="1"/>
  <c r="S44" i="34"/>
  <c r="T44" i="34"/>
  <c r="U44" i="34"/>
  <c r="V44" i="34"/>
  <c r="W44" i="34"/>
  <c r="X44" i="34"/>
  <c r="X47" i="34" s="1"/>
  <c r="Y44" i="34"/>
  <c r="Z44" i="34"/>
  <c r="Z47" i="34" s="1"/>
  <c r="AA44" i="34"/>
  <c r="AA47" i="34" s="1"/>
  <c r="AB44" i="34"/>
  <c r="AB47" i="34" s="1"/>
  <c r="AC44" i="34"/>
  <c r="AC47" i="34" s="1"/>
  <c r="AD44" i="34"/>
  <c r="AE44" i="34"/>
  <c r="AE45" i="34" s="1"/>
  <c r="AF44" i="34"/>
  <c r="AG44" i="34"/>
  <c r="AH44" i="34"/>
  <c r="AH47" i="34" s="1"/>
  <c r="AI44" i="34"/>
  <c r="AI47" i="34" s="1"/>
  <c r="AJ44" i="34"/>
  <c r="AJ47" i="34" s="1"/>
  <c r="AK44" i="34"/>
  <c r="AK47" i="34" s="1"/>
  <c r="AL44" i="34"/>
  <c r="AM44" i="34"/>
  <c r="AM47" i="34" s="1"/>
  <c r="AN44" i="34"/>
  <c r="AO44" i="34"/>
  <c r="AP44" i="34"/>
  <c r="AQ44" i="34"/>
  <c r="G45" i="34"/>
  <c r="M45" i="34"/>
  <c r="M48" i="34" s="1"/>
  <c r="W45" i="34"/>
  <c r="W48" i="34" s="1"/>
  <c r="AC45" i="34"/>
  <c r="AC48" i="34" s="1"/>
  <c r="AM45" i="34"/>
  <c r="AM48" i="34" s="1"/>
  <c r="P46" i="34"/>
  <c r="X46" i="34"/>
  <c r="AH46" i="34"/>
  <c r="D47" i="34"/>
  <c r="F47" i="34"/>
  <c r="N47" i="34"/>
  <c r="V47" i="34"/>
  <c r="W47" i="34"/>
  <c r="Y47" i="34"/>
  <c r="AL47" i="34"/>
  <c r="G48" i="34"/>
  <c r="P48" i="34"/>
  <c r="X48" i="34"/>
  <c r="C53" i="34"/>
  <c r="C59" i="34" s="1"/>
  <c r="D53" i="34"/>
  <c r="E53" i="34"/>
  <c r="F53" i="34"/>
  <c r="F59" i="34" s="1"/>
  <c r="F60" i="34" s="1"/>
  <c r="G53" i="34"/>
  <c r="G59" i="34" s="1"/>
  <c r="G60" i="34" s="1"/>
  <c r="H53" i="34"/>
  <c r="I53" i="34"/>
  <c r="J53" i="34"/>
  <c r="J54" i="34" s="1"/>
  <c r="K53" i="34"/>
  <c r="K59" i="34" s="1"/>
  <c r="L53" i="34"/>
  <c r="M53" i="34"/>
  <c r="M54" i="34" s="1"/>
  <c r="N53" i="34"/>
  <c r="N54" i="34" s="1"/>
  <c r="O53" i="34"/>
  <c r="P53" i="34"/>
  <c r="P54" i="34" s="1"/>
  <c r="Q53" i="34"/>
  <c r="R53" i="34"/>
  <c r="S53" i="34"/>
  <c r="T53" i="34"/>
  <c r="U53" i="34"/>
  <c r="V53" i="34"/>
  <c r="V54" i="34" s="1"/>
  <c r="W53" i="34"/>
  <c r="X53" i="34"/>
  <c r="X54" i="34" s="1"/>
  <c r="Y53" i="34"/>
  <c r="Y59" i="34" s="1"/>
  <c r="Z53" i="34"/>
  <c r="Z54" i="34" s="1"/>
  <c r="AA53" i="34"/>
  <c r="AA59" i="34" s="1"/>
  <c r="AA60" i="34" s="1"/>
  <c r="AB53" i="34"/>
  <c r="AC53" i="34"/>
  <c r="AD53" i="34"/>
  <c r="AE53" i="34"/>
  <c r="AF53" i="34"/>
  <c r="AG53" i="34"/>
  <c r="AH53" i="34"/>
  <c r="AH54" i="34" s="1"/>
  <c r="AI53" i="34"/>
  <c r="AI54" i="34" s="1"/>
  <c r="AJ53" i="34"/>
  <c r="AK53" i="34"/>
  <c r="AL53" i="34"/>
  <c r="AL54" i="34" s="1"/>
  <c r="AM53" i="34"/>
  <c r="AN53" i="34"/>
  <c r="AN59" i="34" s="1"/>
  <c r="AN60" i="34" s="1"/>
  <c r="AO53" i="34"/>
  <c r="AP53" i="34"/>
  <c r="AP59" i="34" s="1"/>
  <c r="AQ53" i="34"/>
  <c r="AQ59" i="34" s="1"/>
  <c r="F54" i="34"/>
  <c r="G54" i="34"/>
  <c r="Y54" i="34"/>
  <c r="AN54" i="34"/>
  <c r="C57" i="34"/>
  <c r="C58" i="34" s="1"/>
  <c r="D57" i="34"/>
  <c r="E57" i="34"/>
  <c r="E58" i="34" s="1"/>
  <c r="F57" i="34"/>
  <c r="G57" i="34"/>
  <c r="G58" i="34" s="1"/>
  <c r="H57" i="34"/>
  <c r="I57" i="34"/>
  <c r="J57" i="34"/>
  <c r="J58" i="34" s="1"/>
  <c r="K57" i="34"/>
  <c r="L57" i="34"/>
  <c r="M57" i="34"/>
  <c r="M58" i="34" s="1"/>
  <c r="N57" i="34"/>
  <c r="O57" i="34"/>
  <c r="P57" i="34"/>
  <c r="P58" i="34" s="1"/>
  <c r="Q57" i="34"/>
  <c r="R57" i="34"/>
  <c r="S57" i="34"/>
  <c r="T57" i="34"/>
  <c r="T58" i="34" s="1"/>
  <c r="U57" i="34"/>
  <c r="V57" i="34"/>
  <c r="V58" i="34" s="1"/>
  <c r="W57" i="34"/>
  <c r="W58" i="34" s="1"/>
  <c r="X57" i="34"/>
  <c r="Y57" i="34"/>
  <c r="Y58" i="34" s="1"/>
  <c r="Z57" i="34"/>
  <c r="Z58" i="34" s="1"/>
  <c r="AA57" i="34"/>
  <c r="AA58" i="34" s="1"/>
  <c r="AB57" i="34"/>
  <c r="AB58" i="34" s="1"/>
  <c r="AC57" i="34"/>
  <c r="AC58" i="34" s="1"/>
  <c r="AD57" i="34"/>
  <c r="AE57" i="34"/>
  <c r="AF57" i="34"/>
  <c r="AG57" i="34"/>
  <c r="AH57" i="34"/>
  <c r="AH58" i="34" s="1"/>
  <c r="AI57" i="34"/>
  <c r="AI58" i="34" s="1"/>
  <c r="AJ57" i="34"/>
  <c r="AJ58" i="34" s="1"/>
  <c r="AK57" i="34"/>
  <c r="AK58" i="34" s="1"/>
  <c r="AL57" i="34"/>
  <c r="AL58" i="34" s="1"/>
  <c r="AM57" i="34"/>
  <c r="AN57" i="34"/>
  <c r="AO57" i="34"/>
  <c r="AP57" i="34"/>
  <c r="AQ57" i="34"/>
  <c r="F58" i="34"/>
  <c r="N58" i="34"/>
  <c r="O58" i="34"/>
  <c r="X58" i="34"/>
  <c r="AN58" i="34"/>
  <c r="P59" i="34"/>
  <c r="P60" i="34" s="1"/>
  <c r="V59" i="34"/>
  <c r="V60" i="34" s="1"/>
  <c r="X59" i="34"/>
  <c r="X60" i="34" s="1"/>
  <c r="Y60" i="34"/>
  <c r="C64" i="34"/>
  <c r="D64" i="34"/>
  <c r="E64" i="34"/>
  <c r="E70" i="34" s="1"/>
  <c r="F64" i="34"/>
  <c r="G64" i="34"/>
  <c r="G70" i="34" s="1"/>
  <c r="H64" i="34"/>
  <c r="H70" i="34" s="1"/>
  <c r="H71" i="34" s="1"/>
  <c r="I64" i="34"/>
  <c r="I65" i="34" s="1"/>
  <c r="J64" i="34"/>
  <c r="J65" i="34" s="1"/>
  <c r="K64" i="34"/>
  <c r="L64" i="34"/>
  <c r="L70" i="34" s="1"/>
  <c r="L71" i="34" s="1"/>
  <c r="M64" i="34"/>
  <c r="N64" i="34"/>
  <c r="O64" i="34"/>
  <c r="P64" i="34"/>
  <c r="Q64" i="34"/>
  <c r="Q65" i="34" s="1"/>
  <c r="R64" i="34"/>
  <c r="R70" i="34" s="1"/>
  <c r="R71" i="34" s="1"/>
  <c r="S64" i="34"/>
  <c r="S65" i="34" s="1"/>
  <c r="T64" i="34"/>
  <c r="T70" i="34" s="1"/>
  <c r="T71" i="34" s="1"/>
  <c r="U64" i="34"/>
  <c r="U70" i="34" s="1"/>
  <c r="U71" i="34" s="1"/>
  <c r="V64" i="34"/>
  <c r="V65" i="34" s="1"/>
  <c r="W64" i="34"/>
  <c r="X64" i="34"/>
  <c r="Y64" i="34"/>
  <c r="Z64" i="34"/>
  <c r="AA64" i="34"/>
  <c r="AB64" i="34"/>
  <c r="AC64" i="34"/>
  <c r="AC70" i="34" s="1"/>
  <c r="AD64" i="34"/>
  <c r="AD65" i="34" s="1"/>
  <c r="AE64" i="34"/>
  <c r="AF64" i="34"/>
  <c r="AF70" i="34" s="1"/>
  <c r="AF71" i="34" s="1"/>
  <c r="AG64" i="34"/>
  <c r="AG65" i="34" s="1"/>
  <c r="AH64" i="34"/>
  <c r="AI64" i="34"/>
  <c r="AJ64" i="34"/>
  <c r="AK64" i="34"/>
  <c r="AK70" i="34" s="1"/>
  <c r="AL64" i="34"/>
  <c r="AM64" i="34"/>
  <c r="AM70" i="34" s="1"/>
  <c r="AM71" i="34" s="1"/>
  <c r="AN64" i="34"/>
  <c r="AO64" i="34"/>
  <c r="AO70" i="34" s="1"/>
  <c r="AO71" i="34" s="1"/>
  <c r="AP64" i="34"/>
  <c r="AP65" i="34" s="1"/>
  <c r="AQ64" i="34"/>
  <c r="AQ70" i="34" s="1"/>
  <c r="AQ71" i="34" s="1"/>
  <c r="H65" i="34"/>
  <c r="R65" i="34"/>
  <c r="W65" i="34"/>
  <c r="X65" i="34"/>
  <c r="AE65" i="34"/>
  <c r="AF65" i="34"/>
  <c r="AM65" i="34"/>
  <c r="AN65" i="34"/>
  <c r="C68" i="34"/>
  <c r="D68" i="34"/>
  <c r="E68" i="34"/>
  <c r="F68" i="34"/>
  <c r="G68" i="34"/>
  <c r="H68" i="34"/>
  <c r="I68" i="34"/>
  <c r="I69" i="34" s="1"/>
  <c r="J68" i="34"/>
  <c r="J69" i="34" s="1"/>
  <c r="J76" i="34" s="1"/>
  <c r="J80" i="34" s="1"/>
  <c r="K68" i="34"/>
  <c r="K69" i="34" s="1"/>
  <c r="L68" i="34"/>
  <c r="L69" i="34" s="1"/>
  <c r="M68" i="34"/>
  <c r="M69" i="34" s="1"/>
  <c r="M76" i="34" s="1"/>
  <c r="M80" i="34" s="1"/>
  <c r="N68" i="34"/>
  <c r="O68" i="34"/>
  <c r="O70" i="34" s="1"/>
  <c r="P68" i="34"/>
  <c r="Q68" i="34"/>
  <c r="R68" i="34"/>
  <c r="R69" i="34" s="1"/>
  <c r="S68" i="34"/>
  <c r="S69" i="34" s="1"/>
  <c r="T68" i="34"/>
  <c r="T69" i="34" s="1"/>
  <c r="U68" i="34"/>
  <c r="V68" i="34"/>
  <c r="V69" i="34" s="1"/>
  <c r="W68" i="34"/>
  <c r="W69" i="34" s="1"/>
  <c r="W76" i="34" s="1"/>
  <c r="W80" i="34" s="1"/>
  <c r="X68" i="34"/>
  <c r="X69" i="34" s="1"/>
  <c r="Y68" i="34"/>
  <c r="Z68" i="34"/>
  <c r="Z70" i="34" s="1"/>
  <c r="AA68" i="34"/>
  <c r="AA69" i="34" s="1"/>
  <c r="AB68" i="34"/>
  <c r="AC68" i="34"/>
  <c r="AD68" i="34"/>
  <c r="AD69" i="34" s="1"/>
  <c r="AE68" i="34"/>
  <c r="AE69" i="34" s="1"/>
  <c r="AF68" i="34"/>
  <c r="AF69" i="34" s="1"/>
  <c r="AG68" i="34"/>
  <c r="AH68" i="34"/>
  <c r="AH69" i="34" s="1"/>
  <c r="AH76" i="34" s="1"/>
  <c r="AH80" i="34" s="1"/>
  <c r="AI68" i="34"/>
  <c r="AI69" i="34" s="1"/>
  <c r="AI76" i="34" s="1"/>
  <c r="AJ68" i="34"/>
  <c r="AK68" i="34"/>
  <c r="AL68" i="34"/>
  <c r="AM68" i="34"/>
  <c r="AM69" i="34" s="1"/>
  <c r="AN68" i="34"/>
  <c r="AN69" i="34" s="1"/>
  <c r="AO68" i="34"/>
  <c r="AO69" i="34" s="1"/>
  <c r="AP68" i="34"/>
  <c r="AP69" i="34" s="1"/>
  <c r="AQ68" i="34"/>
  <c r="AQ69" i="34" s="1"/>
  <c r="H69" i="34"/>
  <c r="Q69" i="34"/>
  <c r="U69" i="34"/>
  <c r="AG69" i="34"/>
  <c r="F70" i="34"/>
  <c r="P70" i="34"/>
  <c r="V70" i="34"/>
  <c r="V71" i="34" s="1"/>
  <c r="W70" i="34"/>
  <c r="W71" i="34" s="1"/>
  <c r="X70" i="34"/>
  <c r="X71" i="34" s="1"/>
  <c r="AD70" i="34"/>
  <c r="AD71" i="34" s="1"/>
  <c r="AE70" i="34"/>
  <c r="AE71" i="34" s="1"/>
  <c r="AN70" i="34"/>
  <c r="AN71" i="34" s="1"/>
  <c r="AP70" i="34"/>
  <c r="AP71" i="34" s="1"/>
  <c r="AA76" i="34"/>
  <c r="AA80" i="34" s="1"/>
  <c r="AI80" i="34"/>
  <c r="C85" i="34"/>
  <c r="D85" i="34"/>
  <c r="D89" i="34" s="1"/>
  <c r="D92" i="34" s="1"/>
  <c r="E85" i="34"/>
  <c r="F85" i="34"/>
  <c r="F90" i="34" s="1"/>
  <c r="G85" i="34"/>
  <c r="G90" i="34" s="1"/>
  <c r="H85" i="34"/>
  <c r="I85" i="34"/>
  <c r="I89" i="34" s="1"/>
  <c r="J85" i="34"/>
  <c r="K85" i="34"/>
  <c r="L85" i="34"/>
  <c r="M85" i="34"/>
  <c r="N85" i="34"/>
  <c r="O85" i="34"/>
  <c r="O90" i="34" s="1"/>
  <c r="P85" i="34"/>
  <c r="P89" i="34" s="1"/>
  <c r="P92" i="34" s="1"/>
  <c r="Q85" i="34"/>
  <c r="Q89" i="34" s="1"/>
  <c r="R85" i="34"/>
  <c r="S85" i="34"/>
  <c r="T85" i="34"/>
  <c r="U85" i="34"/>
  <c r="V85" i="34"/>
  <c r="V89" i="34" s="1"/>
  <c r="V92" i="34" s="1"/>
  <c r="W85" i="34"/>
  <c r="W90" i="34" s="1"/>
  <c r="X85" i="34"/>
  <c r="Y85" i="34"/>
  <c r="Y90" i="34" s="1"/>
  <c r="Z85" i="34"/>
  <c r="AA85" i="34"/>
  <c r="AB85" i="34"/>
  <c r="AB89" i="34" s="1"/>
  <c r="AB92" i="34" s="1"/>
  <c r="AC85" i="34"/>
  <c r="AD85" i="34"/>
  <c r="AE85" i="34"/>
  <c r="AF85" i="34"/>
  <c r="AG85" i="34"/>
  <c r="AH85" i="34"/>
  <c r="AI85" i="34"/>
  <c r="AJ85" i="34"/>
  <c r="AJ90" i="34" s="1"/>
  <c r="AK85" i="34"/>
  <c r="AL85" i="34"/>
  <c r="AM85" i="34"/>
  <c r="AN85" i="34"/>
  <c r="AN89" i="34" s="1"/>
  <c r="AN92" i="34" s="1"/>
  <c r="AO85" i="34"/>
  <c r="AO89" i="34" s="1"/>
  <c r="AP85" i="34"/>
  <c r="AQ85" i="34"/>
  <c r="C88" i="34"/>
  <c r="D88" i="34"/>
  <c r="E88" i="34"/>
  <c r="E91" i="34" s="1"/>
  <c r="F88" i="34"/>
  <c r="F91" i="34" s="1"/>
  <c r="G88" i="34"/>
  <c r="G91" i="34" s="1"/>
  <c r="H88" i="34"/>
  <c r="I88" i="34"/>
  <c r="J88" i="34"/>
  <c r="J91" i="34" s="1"/>
  <c r="K88" i="34"/>
  <c r="L88" i="34"/>
  <c r="M88" i="34"/>
  <c r="M91" i="34" s="1"/>
  <c r="N88" i="34"/>
  <c r="O88" i="34"/>
  <c r="O91" i="34" s="1"/>
  <c r="P88" i="34"/>
  <c r="P91" i="34" s="1"/>
  <c r="Q88" i="34"/>
  <c r="R88" i="34"/>
  <c r="S88" i="34"/>
  <c r="T88" i="34"/>
  <c r="U88" i="34"/>
  <c r="U89" i="34" s="1"/>
  <c r="V88" i="34"/>
  <c r="V91" i="34" s="1"/>
  <c r="W88" i="34"/>
  <c r="W91" i="34" s="1"/>
  <c r="X88" i="34"/>
  <c r="X91" i="34" s="1"/>
  <c r="Y88" i="34"/>
  <c r="Y91" i="34" s="1"/>
  <c r="Z88" i="34"/>
  <c r="Z91" i="34" s="1"/>
  <c r="AA88" i="34"/>
  <c r="AB88" i="34"/>
  <c r="AC88" i="34"/>
  <c r="AC91" i="34" s="1"/>
  <c r="AD88" i="34"/>
  <c r="AE88" i="34"/>
  <c r="AF88" i="34"/>
  <c r="AG88" i="34"/>
  <c r="AH88" i="34"/>
  <c r="AH91" i="34" s="1"/>
  <c r="AI88" i="34"/>
  <c r="AJ88" i="34"/>
  <c r="AK88" i="34"/>
  <c r="AK91" i="34" s="1"/>
  <c r="AL88" i="34"/>
  <c r="AL91" i="34" s="1"/>
  <c r="AM88" i="34"/>
  <c r="AM89" i="34" s="1"/>
  <c r="AN88" i="34"/>
  <c r="AN91" i="34" s="1"/>
  <c r="AO88" i="34"/>
  <c r="AP88" i="34"/>
  <c r="AQ88" i="34"/>
  <c r="E89" i="34"/>
  <c r="E92" i="34" s="1"/>
  <c r="G89" i="34"/>
  <c r="G92" i="34" s="1"/>
  <c r="L89" i="34"/>
  <c r="M89" i="34"/>
  <c r="M92" i="34" s="1"/>
  <c r="O89" i="34"/>
  <c r="O92" i="34" s="1"/>
  <c r="T89" i="34"/>
  <c r="T92" i="34" s="1"/>
  <c r="W89" i="34"/>
  <c r="W92" i="34" s="1"/>
  <c r="X89" i="34"/>
  <c r="X92" i="34" s="1"/>
  <c r="AC89" i="34"/>
  <c r="AC92" i="34" s="1"/>
  <c r="AJ89" i="34"/>
  <c r="AJ92" i="34" s="1"/>
  <c r="AK89" i="34"/>
  <c r="AK92" i="34" s="1"/>
  <c r="E90" i="34"/>
  <c r="M90" i="34"/>
  <c r="P90" i="34"/>
  <c r="T90" i="34"/>
  <c r="X90" i="34"/>
  <c r="AC90" i="34"/>
  <c r="AK90" i="34"/>
  <c r="AN90" i="34"/>
  <c r="C91" i="34"/>
  <c r="D91" i="34"/>
  <c r="N91" i="34"/>
  <c r="T91" i="34"/>
  <c r="AA91" i="34"/>
  <c r="AB91" i="34"/>
  <c r="AI91" i="34"/>
  <c r="AJ91" i="34"/>
  <c r="C96" i="34"/>
  <c r="D96" i="34"/>
  <c r="E96" i="34"/>
  <c r="E97" i="34" s="1"/>
  <c r="F96" i="34"/>
  <c r="G96" i="34"/>
  <c r="H96" i="34"/>
  <c r="I96" i="34"/>
  <c r="J96" i="34"/>
  <c r="J102" i="34" s="1"/>
  <c r="J103" i="34" s="1"/>
  <c r="K96" i="34"/>
  <c r="L96" i="34"/>
  <c r="M96" i="34"/>
  <c r="M97" i="34" s="1"/>
  <c r="N96" i="34"/>
  <c r="O96" i="34"/>
  <c r="O97" i="34" s="1"/>
  <c r="P96" i="34"/>
  <c r="Q96" i="34"/>
  <c r="R96" i="34"/>
  <c r="S96" i="34"/>
  <c r="T96" i="34"/>
  <c r="T97" i="34" s="1"/>
  <c r="U96" i="34"/>
  <c r="V96" i="34"/>
  <c r="W96" i="34"/>
  <c r="X96" i="34"/>
  <c r="Y96" i="34"/>
  <c r="Y97" i="34" s="1"/>
  <c r="Z96" i="34"/>
  <c r="Z97" i="34" s="1"/>
  <c r="AA96" i="34"/>
  <c r="AA97" i="34" s="1"/>
  <c r="AB96" i="34"/>
  <c r="AC96" i="34"/>
  <c r="AC97" i="34" s="1"/>
  <c r="AD96" i="34"/>
  <c r="AE96" i="34"/>
  <c r="AF96" i="34"/>
  <c r="AG96" i="34"/>
  <c r="AH96" i="34"/>
  <c r="AH97" i="34" s="1"/>
  <c r="AI96" i="34"/>
  <c r="AJ96" i="34"/>
  <c r="AK96" i="34"/>
  <c r="AK97" i="34" s="1"/>
  <c r="AL96" i="34"/>
  <c r="AM96" i="34"/>
  <c r="AN96" i="34"/>
  <c r="AN97" i="34" s="1"/>
  <c r="AO96" i="34"/>
  <c r="AP96" i="34"/>
  <c r="AQ96" i="34"/>
  <c r="C97" i="34"/>
  <c r="G97" i="34"/>
  <c r="P97" i="34"/>
  <c r="W97" i="34"/>
  <c r="X97" i="34"/>
  <c r="AI97" i="34"/>
  <c r="C100" i="34"/>
  <c r="C101" i="34" s="1"/>
  <c r="D100" i="34"/>
  <c r="Q101" i="34" s="1"/>
  <c r="E100" i="34"/>
  <c r="E101" i="34" s="1"/>
  <c r="F100" i="34"/>
  <c r="F101" i="34" s="1"/>
  <c r="G100" i="34"/>
  <c r="G101" i="34" s="1"/>
  <c r="H100" i="34"/>
  <c r="I100" i="34"/>
  <c r="J100" i="34"/>
  <c r="J101" i="34" s="1"/>
  <c r="K100" i="34"/>
  <c r="L100" i="34"/>
  <c r="M100" i="34"/>
  <c r="M101" i="34" s="1"/>
  <c r="N100" i="34"/>
  <c r="O100" i="34"/>
  <c r="O101" i="34" s="1"/>
  <c r="P100" i="34"/>
  <c r="Q100" i="34"/>
  <c r="R100" i="34"/>
  <c r="S100" i="34"/>
  <c r="S102" i="34" s="1"/>
  <c r="T100" i="34"/>
  <c r="T101" i="34" s="1"/>
  <c r="U100" i="34"/>
  <c r="V100" i="34"/>
  <c r="V101" i="34" s="1"/>
  <c r="W100" i="34"/>
  <c r="W101" i="34" s="1"/>
  <c r="X100" i="34"/>
  <c r="Y100" i="34"/>
  <c r="Z100" i="34"/>
  <c r="Z101" i="34" s="1"/>
  <c r="Z118" i="34" s="1"/>
  <c r="Z122" i="34" s="1"/>
  <c r="AA100" i="34"/>
  <c r="AA101" i="34" s="1"/>
  <c r="AB100" i="34"/>
  <c r="AC100" i="34"/>
  <c r="AC101" i="34" s="1"/>
  <c r="AD100" i="34"/>
  <c r="AE100" i="34"/>
  <c r="AE102" i="34" s="1"/>
  <c r="AF100" i="34"/>
  <c r="AG100" i="34"/>
  <c r="AH100" i="34"/>
  <c r="AH101" i="34" s="1"/>
  <c r="AI100" i="34"/>
  <c r="AI101" i="34" s="1"/>
  <c r="AJ100" i="34"/>
  <c r="AJ101" i="34" s="1"/>
  <c r="AK100" i="34"/>
  <c r="AK101" i="34" s="1"/>
  <c r="AL100" i="34"/>
  <c r="AL101" i="34" s="1"/>
  <c r="AM100" i="34"/>
  <c r="AN100" i="34"/>
  <c r="AO100" i="34"/>
  <c r="AP100" i="34"/>
  <c r="AQ100" i="34"/>
  <c r="D101" i="34"/>
  <c r="N101" i="34"/>
  <c r="P101" i="34"/>
  <c r="P118" i="34" s="1"/>
  <c r="P122" i="34" s="1"/>
  <c r="X101" i="34"/>
  <c r="Y101" i="34"/>
  <c r="AB101" i="34"/>
  <c r="AN101" i="34"/>
  <c r="C102" i="34"/>
  <c r="C103" i="34" s="1"/>
  <c r="G102" i="34"/>
  <c r="G103" i="34" s="1"/>
  <c r="H102" i="34"/>
  <c r="I102" i="34"/>
  <c r="O102" i="34"/>
  <c r="O103" i="34" s="1"/>
  <c r="P102" i="34"/>
  <c r="P103" i="34" s="1"/>
  <c r="Q102" i="34"/>
  <c r="W102" i="34"/>
  <c r="W103" i="34" s="1"/>
  <c r="X102" i="34"/>
  <c r="X103" i="34" s="1"/>
  <c r="Y102" i="34"/>
  <c r="Y103" i="34" s="1"/>
  <c r="AA102" i="34"/>
  <c r="AA103" i="34" s="1"/>
  <c r="AI102" i="34"/>
  <c r="AI103" i="34" s="1"/>
  <c r="AN102" i="34"/>
  <c r="AN103" i="34" s="1"/>
  <c r="AP102" i="34"/>
  <c r="C107" i="34"/>
  <c r="D107" i="34"/>
  <c r="D113" i="34" s="1"/>
  <c r="D114" i="34" s="1"/>
  <c r="E107" i="34"/>
  <c r="F107" i="34"/>
  <c r="F113" i="34" s="1"/>
  <c r="F114" i="34" s="1"/>
  <c r="G107" i="34"/>
  <c r="G113" i="34" s="1"/>
  <c r="G114" i="34" s="1"/>
  <c r="H107" i="34"/>
  <c r="H113" i="34" s="1"/>
  <c r="I107" i="34"/>
  <c r="I108" i="34" s="1"/>
  <c r="J107" i="34"/>
  <c r="K107" i="34"/>
  <c r="L107" i="34"/>
  <c r="M107" i="34"/>
  <c r="N107" i="34"/>
  <c r="N113" i="34" s="1"/>
  <c r="N114" i="34" s="1"/>
  <c r="O107" i="34"/>
  <c r="O113" i="34" s="1"/>
  <c r="O114" i="34" s="1"/>
  <c r="P107" i="34"/>
  <c r="P113" i="34" s="1"/>
  <c r="P114" i="34" s="1"/>
  <c r="P119" i="34" s="1"/>
  <c r="P123" i="34" s="1"/>
  <c r="Q107" i="34"/>
  <c r="Q113" i="34" s="1"/>
  <c r="R107" i="34"/>
  <c r="R113" i="34" s="1"/>
  <c r="R114" i="34" s="1"/>
  <c r="S107" i="34"/>
  <c r="T107" i="34"/>
  <c r="U107" i="34"/>
  <c r="V107" i="34"/>
  <c r="W107" i="34"/>
  <c r="W108" i="34" s="1"/>
  <c r="X107" i="34"/>
  <c r="X113" i="34" s="1"/>
  <c r="X114" i="34" s="1"/>
  <c r="Y107" i="34"/>
  <c r="Z107" i="34"/>
  <c r="Z108" i="34" s="1"/>
  <c r="Z117" i="34" s="1"/>
  <c r="Z121" i="34" s="1"/>
  <c r="AA107" i="34"/>
  <c r="AB107" i="34"/>
  <c r="AB108" i="34" s="1"/>
  <c r="AC107" i="34"/>
  <c r="AD107" i="34"/>
  <c r="AD108" i="34" s="1"/>
  <c r="AE107" i="34"/>
  <c r="AF107" i="34"/>
  <c r="AF113" i="34" s="1"/>
  <c r="AG107" i="34"/>
  <c r="AG113" i="34" s="1"/>
  <c r="AH107" i="34"/>
  <c r="AH108" i="34" s="1"/>
  <c r="AI107" i="34"/>
  <c r="AJ107" i="34"/>
  <c r="AJ108" i="34" s="1"/>
  <c r="AK107" i="34"/>
  <c r="AL107" i="34"/>
  <c r="AM107" i="34"/>
  <c r="AN107" i="34"/>
  <c r="AN113" i="34" s="1"/>
  <c r="AO107" i="34"/>
  <c r="AP107" i="34"/>
  <c r="AQ107" i="34"/>
  <c r="D108" i="34"/>
  <c r="E108" i="34"/>
  <c r="F108" i="34"/>
  <c r="G108" i="34"/>
  <c r="O108" i="34"/>
  <c r="O117" i="34" s="1"/>
  <c r="O121" i="34" s="1"/>
  <c r="R108" i="34"/>
  <c r="X108" i="34"/>
  <c r="X117" i="34" s="1"/>
  <c r="X121" i="34" s="1"/>
  <c r="C111" i="34"/>
  <c r="D111" i="34"/>
  <c r="D112" i="34" s="1"/>
  <c r="D118" i="34" s="1"/>
  <c r="D122" i="34" s="1"/>
  <c r="E111" i="34"/>
  <c r="F111" i="34"/>
  <c r="F112" i="34" s="1"/>
  <c r="G111" i="34"/>
  <c r="G112" i="34" s="1"/>
  <c r="G118" i="34" s="1"/>
  <c r="G122" i="34" s="1"/>
  <c r="H111" i="34"/>
  <c r="I111" i="34"/>
  <c r="I112" i="34" s="1"/>
  <c r="J111" i="34"/>
  <c r="K111" i="34"/>
  <c r="L111" i="34"/>
  <c r="M111" i="34"/>
  <c r="M112" i="34" s="1"/>
  <c r="N111" i="34"/>
  <c r="N112" i="34" s="1"/>
  <c r="O111" i="34"/>
  <c r="O112" i="34" s="1"/>
  <c r="O118" i="34" s="1"/>
  <c r="O122" i="34" s="1"/>
  <c r="P111" i="34"/>
  <c r="Q111" i="34"/>
  <c r="R111" i="34"/>
  <c r="S111" i="34"/>
  <c r="T111" i="34"/>
  <c r="U111" i="34"/>
  <c r="V111" i="34"/>
  <c r="V112" i="34" s="1"/>
  <c r="W111" i="34"/>
  <c r="W112" i="34" s="1"/>
  <c r="W118" i="34" s="1"/>
  <c r="W122" i="34" s="1"/>
  <c r="X111" i="34"/>
  <c r="Y111" i="34"/>
  <c r="Y112" i="34" s="1"/>
  <c r="Z111" i="34"/>
  <c r="Z112" i="34" s="1"/>
  <c r="AA111" i="34"/>
  <c r="AA112" i="34" s="1"/>
  <c r="AA118" i="34" s="1"/>
  <c r="AA122" i="34" s="1"/>
  <c r="AB111" i="34"/>
  <c r="AB112" i="34" s="1"/>
  <c r="AC111" i="34"/>
  <c r="AC112" i="34" s="1"/>
  <c r="AD111" i="34"/>
  <c r="AE111" i="34"/>
  <c r="AF111" i="34"/>
  <c r="AG111" i="34"/>
  <c r="AH111" i="34"/>
  <c r="AH112" i="34" s="1"/>
  <c r="AI111" i="34"/>
  <c r="AI112" i="34" s="1"/>
  <c r="AI118" i="34" s="1"/>
  <c r="AI122" i="34" s="1"/>
  <c r="AJ111" i="34"/>
  <c r="AJ112" i="34" s="1"/>
  <c r="AJ118" i="34" s="1"/>
  <c r="AJ122" i="34" s="1"/>
  <c r="AK111" i="34"/>
  <c r="AK112" i="34" s="1"/>
  <c r="AL111" i="34"/>
  <c r="AL112" i="34" s="1"/>
  <c r="AM111" i="34"/>
  <c r="AM112" i="34" s="1"/>
  <c r="AN111" i="34"/>
  <c r="AO111" i="34"/>
  <c r="AP111" i="34"/>
  <c r="AQ111" i="34"/>
  <c r="P112" i="34"/>
  <c r="R112" i="34"/>
  <c r="X112" i="34"/>
  <c r="X118" i="34" s="1"/>
  <c r="X122" i="34" s="1"/>
  <c r="W113" i="34"/>
  <c r="W114" i="34" s="1"/>
  <c r="Z113" i="34"/>
  <c r="Z114" i="34" s="1"/>
  <c r="AH113" i="34"/>
  <c r="AH114" i="34" s="1"/>
  <c r="C128" i="34"/>
  <c r="C132" i="34" s="1"/>
  <c r="C135" i="34" s="1"/>
  <c r="D128" i="34"/>
  <c r="E128" i="34"/>
  <c r="E133" i="34" s="1"/>
  <c r="F128" i="34"/>
  <c r="G128" i="34"/>
  <c r="G132" i="34" s="1"/>
  <c r="H128" i="34"/>
  <c r="I128" i="34"/>
  <c r="I132" i="34" s="1"/>
  <c r="I135" i="34" s="1"/>
  <c r="J128" i="34"/>
  <c r="J132" i="34" s="1"/>
  <c r="K128" i="34"/>
  <c r="L128" i="34"/>
  <c r="M128" i="34"/>
  <c r="M133" i="34" s="1"/>
  <c r="N128" i="34"/>
  <c r="O128" i="34"/>
  <c r="O132" i="34" s="1"/>
  <c r="O135" i="34" s="1"/>
  <c r="P128" i="34"/>
  <c r="Q128" i="34"/>
  <c r="R128" i="34"/>
  <c r="S128" i="34"/>
  <c r="T128" i="34"/>
  <c r="U128" i="34"/>
  <c r="V128" i="34"/>
  <c r="W128" i="34"/>
  <c r="W132" i="34" s="1"/>
  <c r="W135" i="34" s="1"/>
  <c r="X128" i="34"/>
  <c r="X132" i="34" s="1"/>
  <c r="X135" i="34" s="1"/>
  <c r="Y128" i="34"/>
  <c r="Y133" i="34" s="1"/>
  <c r="Z128" i="34"/>
  <c r="AA128" i="34"/>
  <c r="AA132" i="34" s="1"/>
  <c r="AA135" i="34" s="1"/>
  <c r="AB128" i="34"/>
  <c r="AC128" i="34"/>
  <c r="AC133" i="34" s="1"/>
  <c r="AD128" i="34"/>
  <c r="AE128" i="34"/>
  <c r="AF128" i="34"/>
  <c r="AG128" i="34"/>
  <c r="AH128" i="34"/>
  <c r="AI128" i="34"/>
  <c r="AI132" i="34" s="1"/>
  <c r="AI135" i="34" s="1"/>
  <c r="AJ128" i="34"/>
  <c r="AJ133" i="34" s="1"/>
  <c r="AK128" i="34"/>
  <c r="AK133" i="34" s="1"/>
  <c r="AL128" i="34"/>
  <c r="AM128" i="34"/>
  <c r="AM132" i="34" s="1"/>
  <c r="AM135" i="34" s="1"/>
  <c r="AN128" i="34"/>
  <c r="AO128" i="34"/>
  <c r="AP128" i="34"/>
  <c r="AQ128" i="34"/>
  <c r="C131" i="34"/>
  <c r="D131" i="34"/>
  <c r="D134" i="34" s="1"/>
  <c r="E131" i="34"/>
  <c r="E134" i="34" s="1"/>
  <c r="F131" i="34"/>
  <c r="F134" i="34" s="1"/>
  <c r="G131" i="34"/>
  <c r="G134" i="34" s="1"/>
  <c r="H131" i="34"/>
  <c r="I131" i="34"/>
  <c r="I134" i="34" s="1"/>
  <c r="J131" i="34"/>
  <c r="K131" i="34"/>
  <c r="L131" i="34"/>
  <c r="M131" i="34"/>
  <c r="M134" i="34" s="1"/>
  <c r="N131" i="34"/>
  <c r="N134" i="34" s="1"/>
  <c r="O131" i="34"/>
  <c r="O134" i="34" s="1"/>
  <c r="P131" i="34"/>
  <c r="P134" i="34" s="1"/>
  <c r="Q131" i="34"/>
  <c r="R131" i="34"/>
  <c r="R134" i="34" s="1"/>
  <c r="S131" i="34"/>
  <c r="T131" i="34"/>
  <c r="U131" i="34"/>
  <c r="V131" i="34"/>
  <c r="V134" i="34" s="1"/>
  <c r="W131" i="34"/>
  <c r="W134" i="34" s="1"/>
  <c r="X131" i="34"/>
  <c r="Y131" i="34"/>
  <c r="Y134" i="34" s="1"/>
  <c r="Z131" i="34"/>
  <c r="Z134" i="34" s="1"/>
  <c r="AA131" i="34"/>
  <c r="AA134" i="34" s="1"/>
  <c r="AB131" i="34"/>
  <c r="AB134" i="34" s="1"/>
  <c r="AC131" i="34"/>
  <c r="AC134" i="34" s="1"/>
  <c r="AD131" i="34"/>
  <c r="AE131" i="34"/>
  <c r="AF131" i="34"/>
  <c r="AG131" i="34"/>
  <c r="AH131" i="34"/>
  <c r="AH134" i="34" s="1"/>
  <c r="AI131" i="34"/>
  <c r="AI134" i="34" s="1"/>
  <c r="AJ131" i="34"/>
  <c r="AJ134" i="34" s="1"/>
  <c r="AK131" i="34"/>
  <c r="AK134" i="34" s="1"/>
  <c r="AL131" i="34"/>
  <c r="AL134" i="34" s="1"/>
  <c r="AM131" i="34"/>
  <c r="AM134" i="34" s="1"/>
  <c r="AN131" i="34"/>
  <c r="AO131" i="34"/>
  <c r="AP131" i="34"/>
  <c r="AQ131" i="34"/>
  <c r="E132" i="34"/>
  <c r="M132" i="34"/>
  <c r="P132" i="34"/>
  <c r="P135" i="34" s="1"/>
  <c r="Y132" i="34"/>
  <c r="Y135" i="34" s="1"/>
  <c r="AC132" i="34"/>
  <c r="AC135" i="34" s="1"/>
  <c r="AK132" i="34"/>
  <c r="AK135" i="34" s="1"/>
  <c r="P133" i="34"/>
  <c r="AI133" i="34"/>
  <c r="AM133" i="34"/>
  <c r="X134" i="34"/>
  <c r="E135" i="34"/>
  <c r="G135" i="34"/>
  <c r="M135" i="34"/>
  <c r="C141" i="34"/>
  <c r="C142" i="34" s="1"/>
  <c r="D141" i="34"/>
  <c r="D142" i="34" s="1"/>
  <c r="E141" i="34"/>
  <c r="E142" i="34" s="1"/>
  <c r="F141" i="34"/>
  <c r="F142" i="34" s="1"/>
  <c r="G141" i="34"/>
  <c r="G142" i="34" s="1"/>
  <c r="H141" i="34"/>
  <c r="I141" i="34"/>
  <c r="J141" i="34"/>
  <c r="J142" i="34" s="1"/>
  <c r="K141" i="34"/>
  <c r="L141" i="34"/>
  <c r="M141" i="34"/>
  <c r="M142" i="34" s="1"/>
  <c r="N141" i="34"/>
  <c r="N142" i="34" s="1"/>
  <c r="O141" i="34"/>
  <c r="O142" i="34" s="1"/>
  <c r="P141" i="34"/>
  <c r="P142" i="34" s="1"/>
  <c r="Q141" i="34"/>
  <c r="R141" i="34"/>
  <c r="S141" i="34"/>
  <c r="T141" i="34"/>
  <c r="T142" i="34" s="1"/>
  <c r="U141" i="34"/>
  <c r="V141" i="34"/>
  <c r="W141" i="34"/>
  <c r="X141" i="34"/>
  <c r="X142" i="34" s="1"/>
  <c r="Y141" i="34"/>
  <c r="Y142" i="34" s="1"/>
  <c r="Z141" i="34"/>
  <c r="Z142" i="34" s="1"/>
  <c r="AA141" i="34"/>
  <c r="AA142" i="34" s="1"/>
  <c r="AB141" i="34"/>
  <c r="AC141" i="34"/>
  <c r="AC142" i="34" s="1"/>
  <c r="AD141" i="34"/>
  <c r="AE141" i="34"/>
  <c r="AF141" i="34"/>
  <c r="AG141" i="34"/>
  <c r="AH141" i="34"/>
  <c r="AH142" i="34" s="1"/>
  <c r="AI141" i="34"/>
  <c r="AI142" i="34" s="1"/>
  <c r="AJ141" i="34"/>
  <c r="AJ142" i="34" s="1"/>
  <c r="AK141" i="34"/>
  <c r="AK142" i="34" s="1"/>
  <c r="AL141" i="34"/>
  <c r="AL142" i="34" s="1"/>
  <c r="AM141" i="34"/>
  <c r="AN141" i="34"/>
  <c r="AN142" i="34" s="1"/>
  <c r="AO141" i="34"/>
  <c r="AP141" i="34"/>
  <c r="AQ141" i="34"/>
  <c r="V142" i="34"/>
  <c r="W142" i="34"/>
  <c r="AB142" i="34"/>
  <c r="C143" i="34"/>
  <c r="C144" i="34" s="1"/>
  <c r="D143" i="34"/>
  <c r="E143" i="34"/>
  <c r="F143" i="34"/>
  <c r="F144" i="34" s="1"/>
  <c r="G143" i="34"/>
  <c r="G144" i="34" s="1"/>
  <c r="H143" i="34"/>
  <c r="I143" i="34"/>
  <c r="J143" i="34"/>
  <c r="J144" i="34" s="1"/>
  <c r="K143" i="34"/>
  <c r="L143" i="34"/>
  <c r="M143" i="34"/>
  <c r="N143" i="34"/>
  <c r="N144" i="34" s="1"/>
  <c r="O143" i="34"/>
  <c r="O144" i="34" s="1"/>
  <c r="P143" i="34"/>
  <c r="P144" i="34" s="1"/>
  <c r="Q143" i="34"/>
  <c r="R143" i="34"/>
  <c r="S143" i="34"/>
  <c r="T143" i="34"/>
  <c r="T144" i="34" s="1"/>
  <c r="U143" i="34"/>
  <c r="V143" i="34"/>
  <c r="V144" i="34" s="1"/>
  <c r="W143" i="34"/>
  <c r="W144" i="34" s="1"/>
  <c r="X143" i="34"/>
  <c r="X144" i="34" s="1"/>
  <c r="Y143" i="34"/>
  <c r="Y144" i="34" s="1"/>
  <c r="Z143" i="34"/>
  <c r="Z144" i="34" s="1"/>
  <c r="AA143" i="34"/>
  <c r="AA144" i="34" s="1"/>
  <c r="AB143" i="34"/>
  <c r="AB144" i="34" s="1"/>
  <c r="AC143" i="34"/>
  <c r="AC144" i="34" s="1"/>
  <c r="AD143" i="34"/>
  <c r="AE143" i="34"/>
  <c r="AF143" i="34"/>
  <c r="AG143" i="34"/>
  <c r="AH143" i="34"/>
  <c r="AH144" i="34" s="1"/>
  <c r="AI143" i="34"/>
  <c r="AI144" i="34" s="1"/>
  <c r="AJ143" i="34"/>
  <c r="AJ144" i="34" s="1"/>
  <c r="AK143" i="34"/>
  <c r="AL143" i="34"/>
  <c r="AL144" i="34" s="1"/>
  <c r="AM143" i="34"/>
  <c r="AN143" i="34"/>
  <c r="AN144" i="34" s="1"/>
  <c r="AO143" i="34"/>
  <c r="AP143" i="34"/>
  <c r="AQ143" i="34"/>
  <c r="D144" i="34"/>
  <c r="E144" i="34"/>
  <c r="M144" i="34"/>
  <c r="AK144" i="34"/>
  <c r="C145" i="34"/>
  <c r="C146" i="34" s="1"/>
  <c r="D145" i="34"/>
  <c r="E145" i="34"/>
  <c r="F145" i="34"/>
  <c r="G145" i="34"/>
  <c r="H145" i="34"/>
  <c r="I145" i="34"/>
  <c r="J145" i="34"/>
  <c r="J146" i="34" s="1"/>
  <c r="K145" i="34"/>
  <c r="L145" i="34"/>
  <c r="M145" i="34"/>
  <c r="M146" i="34" s="1"/>
  <c r="N145" i="34"/>
  <c r="N146" i="34" s="1"/>
  <c r="O145" i="34"/>
  <c r="O146" i="34" s="1"/>
  <c r="P145" i="34"/>
  <c r="P146" i="34" s="1"/>
  <c r="Q145" i="34"/>
  <c r="R145" i="34"/>
  <c r="S145" i="34"/>
  <c r="T145" i="34"/>
  <c r="T146" i="34" s="1"/>
  <c r="U145" i="34"/>
  <c r="V145" i="34"/>
  <c r="V146" i="34" s="1"/>
  <c r="W145" i="34"/>
  <c r="W146" i="34" s="1"/>
  <c r="X145" i="34"/>
  <c r="X146" i="34" s="1"/>
  <c r="Y145" i="34"/>
  <c r="Y146" i="34" s="1"/>
  <c r="Z145" i="34"/>
  <c r="AA145" i="34"/>
  <c r="AA146" i="34" s="1"/>
  <c r="AB145" i="34"/>
  <c r="AB146" i="34" s="1"/>
  <c r="AC145" i="34"/>
  <c r="AC146" i="34" s="1"/>
  <c r="AD145" i="34"/>
  <c r="AE145" i="34"/>
  <c r="AF145" i="34"/>
  <c r="AG145" i="34"/>
  <c r="AH145" i="34"/>
  <c r="AH146" i="34" s="1"/>
  <c r="AI145" i="34"/>
  <c r="AI146" i="34" s="1"/>
  <c r="AJ145" i="34"/>
  <c r="AJ146" i="34" s="1"/>
  <c r="AK145" i="34"/>
  <c r="AK146" i="34" s="1"/>
  <c r="AL145" i="34"/>
  <c r="AM145" i="34"/>
  <c r="AN145" i="34"/>
  <c r="AN146" i="34" s="1"/>
  <c r="AO145" i="34"/>
  <c r="AP145" i="34"/>
  <c r="AQ145" i="34"/>
  <c r="E146" i="34"/>
  <c r="F146" i="34"/>
  <c r="G146" i="34"/>
  <c r="Z146" i="34"/>
  <c r="AL146" i="34"/>
  <c r="C151" i="34"/>
  <c r="C152" i="34" s="1"/>
  <c r="D151" i="34"/>
  <c r="E151" i="34"/>
  <c r="F151" i="34"/>
  <c r="F152" i="34" s="1"/>
  <c r="G151" i="34"/>
  <c r="G152" i="34" s="1"/>
  <c r="H151" i="34"/>
  <c r="I151" i="34"/>
  <c r="I152" i="34" s="1"/>
  <c r="J151" i="34"/>
  <c r="K151" i="34"/>
  <c r="L151" i="34"/>
  <c r="M151" i="34"/>
  <c r="N151" i="34"/>
  <c r="N152" i="34" s="1"/>
  <c r="O151" i="34"/>
  <c r="O152" i="34" s="1"/>
  <c r="P151" i="34"/>
  <c r="P152" i="34" s="1"/>
  <c r="Q151" i="34"/>
  <c r="R151" i="34"/>
  <c r="R152" i="34" s="1"/>
  <c r="S151" i="34"/>
  <c r="T151" i="34"/>
  <c r="U151" i="34"/>
  <c r="V151" i="34"/>
  <c r="V152" i="34" s="1"/>
  <c r="W151" i="34"/>
  <c r="W152" i="34" s="1"/>
  <c r="X151" i="34"/>
  <c r="Y151" i="34"/>
  <c r="Y152" i="34" s="1"/>
  <c r="Z151" i="34"/>
  <c r="Z152" i="34" s="1"/>
  <c r="AA151" i="34"/>
  <c r="AA152" i="34" s="1"/>
  <c r="AB151" i="34"/>
  <c r="AB152" i="34" s="1"/>
  <c r="AC151" i="34"/>
  <c r="AC152" i="34" s="1"/>
  <c r="AD151" i="34"/>
  <c r="AE151" i="34"/>
  <c r="AF151" i="34"/>
  <c r="AG151" i="34"/>
  <c r="AH151" i="34"/>
  <c r="AH152" i="34" s="1"/>
  <c r="AH170" i="34" s="1"/>
  <c r="AH174" i="34" s="1"/>
  <c r="AI151" i="34"/>
  <c r="AI152" i="34" s="1"/>
  <c r="AJ151" i="34"/>
  <c r="AJ152" i="34" s="1"/>
  <c r="AK151" i="34"/>
  <c r="AL151" i="34"/>
  <c r="AL152" i="34" s="1"/>
  <c r="AM151" i="34"/>
  <c r="AM152" i="34" s="1"/>
  <c r="AN151" i="34"/>
  <c r="AO151" i="34"/>
  <c r="AP151" i="34"/>
  <c r="AQ151" i="34"/>
  <c r="E152" i="34"/>
  <c r="M152" i="34"/>
  <c r="X152" i="34"/>
  <c r="AK152" i="34"/>
  <c r="C153" i="34"/>
  <c r="D153" i="34"/>
  <c r="E153" i="34"/>
  <c r="E154" i="34" s="1"/>
  <c r="F153" i="34"/>
  <c r="G153" i="34"/>
  <c r="G154" i="34" s="1"/>
  <c r="H153" i="34"/>
  <c r="I153" i="34"/>
  <c r="I154" i="34" s="1"/>
  <c r="J153" i="34"/>
  <c r="K153" i="34"/>
  <c r="L153" i="34"/>
  <c r="M153" i="34"/>
  <c r="M154" i="34" s="1"/>
  <c r="N153" i="34"/>
  <c r="O153" i="34"/>
  <c r="P153" i="34"/>
  <c r="P154" i="34" s="1"/>
  <c r="Q153" i="34"/>
  <c r="R153" i="34"/>
  <c r="R154" i="34" s="1"/>
  <c r="S153" i="34"/>
  <c r="T153" i="34"/>
  <c r="U153" i="34"/>
  <c r="V153" i="34"/>
  <c r="W153" i="34"/>
  <c r="X153" i="34"/>
  <c r="X154" i="34" s="1"/>
  <c r="Y153" i="34"/>
  <c r="Y154" i="34" s="1"/>
  <c r="Z153" i="34"/>
  <c r="Z154" i="34" s="1"/>
  <c r="AA153" i="34"/>
  <c r="AA154" i="34" s="1"/>
  <c r="AB153" i="34"/>
  <c r="AB154" i="34" s="1"/>
  <c r="AC153" i="34"/>
  <c r="AC154" i="34" s="1"/>
  <c r="AD153" i="34"/>
  <c r="AE153" i="34"/>
  <c r="AF153" i="34"/>
  <c r="AG153" i="34"/>
  <c r="AH153" i="34"/>
  <c r="AH154" i="34" s="1"/>
  <c r="AI153" i="34"/>
  <c r="AI154" i="34" s="1"/>
  <c r="AJ153" i="34"/>
  <c r="AJ154" i="34" s="1"/>
  <c r="AK153" i="34"/>
  <c r="AK154" i="34" s="1"/>
  <c r="AL153" i="34"/>
  <c r="AL154" i="34" s="1"/>
  <c r="AM153" i="34"/>
  <c r="AM154" i="34" s="1"/>
  <c r="AN153" i="34"/>
  <c r="AO153" i="34"/>
  <c r="AP153" i="34"/>
  <c r="AQ153" i="34"/>
  <c r="F154" i="34"/>
  <c r="N154" i="34"/>
  <c r="O154" i="34"/>
  <c r="V154" i="34"/>
  <c r="W154" i="34"/>
  <c r="C155" i="34"/>
  <c r="C156" i="34" s="1"/>
  <c r="D155" i="34"/>
  <c r="E155" i="34"/>
  <c r="F155" i="34"/>
  <c r="G155" i="34"/>
  <c r="H155" i="34"/>
  <c r="I155" i="34"/>
  <c r="I156" i="34" s="1"/>
  <c r="J155" i="34"/>
  <c r="K155" i="34"/>
  <c r="L155" i="34"/>
  <c r="M155" i="34"/>
  <c r="N155" i="34"/>
  <c r="N156" i="34" s="1"/>
  <c r="O155" i="34"/>
  <c r="O156" i="34" s="1"/>
  <c r="P155" i="34"/>
  <c r="P156" i="34" s="1"/>
  <c r="Q155" i="34"/>
  <c r="R155" i="34"/>
  <c r="R156" i="34" s="1"/>
  <c r="S155" i="34"/>
  <c r="T155" i="34"/>
  <c r="U155" i="34"/>
  <c r="V155" i="34"/>
  <c r="V156" i="34" s="1"/>
  <c r="W155" i="34"/>
  <c r="W156" i="34" s="1"/>
  <c r="X155" i="34"/>
  <c r="X156" i="34" s="1"/>
  <c r="Y155" i="34"/>
  <c r="Y156" i="34" s="1"/>
  <c r="Z155" i="34"/>
  <c r="Z156" i="34" s="1"/>
  <c r="AA155" i="34"/>
  <c r="AA156" i="34" s="1"/>
  <c r="AB155" i="34"/>
  <c r="AB156" i="34" s="1"/>
  <c r="AC155" i="34"/>
  <c r="AC156" i="34" s="1"/>
  <c r="AD155" i="34"/>
  <c r="AE155" i="34"/>
  <c r="AF155" i="34"/>
  <c r="AG155" i="34"/>
  <c r="AH155" i="34"/>
  <c r="AH156" i="34" s="1"/>
  <c r="AI155" i="34"/>
  <c r="AI156" i="34" s="1"/>
  <c r="AJ155" i="34"/>
  <c r="AJ156" i="34" s="1"/>
  <c r="AK155" i="34"/>
  <c r="AL155" i="34"/>
  <c r="AL156" i="34" s="1"/>
  <c r="AM155" i="34"/>
  <c r="AM156" i="34" s="1"/>
  <c r="AN155" i="34"/>
  <c r="AO155" i="34"/>
  <c r="AP155" i="34"/>
  <c r="AQ155" i="34"/>
  <c r="D156" i="34"/>
  <c r="E156" i="34"/>
  <c r="F156" i="34"/>
  <c r="G156" i="34"/>
  <c r="M156" i="34"/>
  <c r="AK156" i="34"/>
  <c r="C161" i="34"/>
  <c r="D161" i="34"/>
  <c r="E161" i="34"/>
  <c r="F161" i="34"/>
  <c r="G161" i="34"/>
  <c r="H161" i="34"/>
  <c r="H162" i="34" s="1"/>
  <c r="I161" i="34"/>
  <c r="I162" i="34" s="1"/>
  <c r="J161" i="34"/>
  <c r="K161" i="34"/>
  <c r="L161" i="34"/>
  <c r="L162" i="34" s="1"/>
  <c r="M161" i="34"/>
  <c r="M162" i="34" s="1"/>
  <c r="N161" i="34"/>
  <c r="O161" i="34"/>
  <c r="P161" i="34"/>
  <c r="Q161" i="34"/>
  <c r="Q162" i="34" s="1"/>
  <c r="R161" i="34"/>
  <c r="S161" i="34"/>
  <c r="S162" i="34" s="1"/>
  <c r="T161" i="34"/>
  <c r="T162" i="34" s="1"/>
  <c r="U161" i="34"/>
  <c r="U162" i="34" s="1"/>
  <c r="V161" i="34"/>
  <c r="W161" i="34"/>
  <c r="W162" i="34" s="1"/>
  <c r="X161" i="34"/>
  <c r="X162" i="34" s="1"/>
  <c r="Y161" i="34"/>
  <c r="Z161" i="34"/>
  <c r="AA161" i="34"/>
  <c r="AA162" i="34" s="1"/>
  <c r="AB161" i="34"/>
  <c r="AC161" i="34"/>
  <c r="AD161" i="34"/>
  <c r="AD162" i="34" s="1"/>
  <c r="AE161" i="34"/>
  <c r="AE162" i="34" s="1"/>
  <c r="AF161" i="34"/>
  <c r="AF162" i="34" s="1"/>
  <c r="AG161" i="34"/>
  <c r="AG162" i="34" s="1"/>
  <c r="AH161" i="34"/>
  <c r="AI161" i="34"/>
  <c r="AJ161" i="34"/>
  <c r="AK161" i="34"/>
  <c r="AL161" i="34"/>
  <c r="AM161" i="34"/>
  <c r="AM162" i="34" s="1"/>
  <c r="AN161" i="34"/>
  <c r="AN162" i="34" s="1"/>
  <c r="AO161" i="34"/>
  <c r="AO162" i="34" s="1"/>
  <c r="AP161" i="34"/>
  <c r="AQ161" i="34"/>
  <c r="AQ162" i="34" s="1"/>
  <c r="J162" i="34"/>
  <c r="K162" i="34"/>
  <c r="R162" i="34"/>
  <c r="V162" i="34"/>
  <c r="AH162" i="34"/>
  <c r="AI162" i="34"/>
  <c r="AP162" i="34"/>
  <c r="C163" i="34"/>
  <c r="D163" i="34"/>
  <c r="E163" i="34"/>
  <c r="F163" i="34"/>
  <c r="G163" i="34"/>
  <c r="H163" i="34"/>
  <c r="I163" i="34"/>
  <c r="I164" i="34" s="1"/>
  <c r="J163" i="34"/>
  <c r="J164" i="34" s="1"/>
  <c r="K163" i="34"/>
  <c r="K164" i="34" s="1"/>
  <c r="L163" i="34"/>
  <c r="L164" i="34" s="1"/>
  <c r="M163" i="34"/>
  <c r="M164" i="34" s="1"/>
  <c r="N163" i="34"/>
  <c r="O163" i="34"/>
  <c r="P163" i="34"/>
  <c r="Q163" i="34"/>
  <c r="R163" i="34"/>
  <c r="R164" i="34" s="1"/>
  <c r="S163" i="34"/>
  <c r="S164" i="34" s="1"/>
  <c r="T163" i="34"/>
  <c r="T164" i="34" s="1"/>
  <c r="U163" i="34"/>
  <c r="U164" i="34" s="1"/>
  <c r="V163" i="34"/>
  <c r="V164" i="34" s="1"/>
  <c r="W163" i="34"/>
  <c r="W164" i="34" s="1"/>
  <c r="X163" i="34"/>
  <c r="Y163" i="34"/>
  <c r="Z163" i="34"/>
  <c r="AA163" i="34"/>
  <c r="AB163" i="34"/>
  <c r="AC163" i="34"/>
  <c r="AD163" i="34"/>
  <c r="AD164" i="34" s="1"/>
  <c r="AE163" i="34"/>
  <c r="AE164" i="34" s="1"/>
  <c r="AF163" i="34"/>
  <c r="AF164" i="34" s="1"/>
  <c r="AG163" i="34"/>
  <c r="AG164" i="34" s="1"/>
  <c r="AH163" i="34"/>
  <c r="AH164" i="34" s="1"/>
  <c r="AI163" i="34"/>
  <c r="AI164" i="34" s="1"/>
  <c r="AJ163" i="34"/>
  <c r="AK163" i="34"/>
  <c r="AL163" i="34"/>
  <c r="AM163" i="34"/>
  <c r="AM164" i="34" s="1"/>
  <c r="AN163" i="34"/>
  <c r="AN164" i="34" s="1"/>
  <c r="AO163" i="34"/>
  <c r="AO164" i="34" s="1"/>
  <c r="AP163" i="34"/>
  <c r="AP164" i="34" s="1"/>
  <c r="AQ163" i="34"/>
  <c r="AQ164" i="34" s="1"/>
  <c r="H164" i="34"/>
  <c r="Q164" i="34"/>
  <c r="X164" i="34"/>
  <c r="AA164" i="34"/>
  <c r="AA171" i="34" s="1"/>
  <c r="AA175" i="34" s="1"/>
  <c r="C165" i="34"/>
  <c r="D165" i="34"/>
  <c r="E165" i="34"/>
  <c r="F165" i="34"/>
  <c r="G165" i="34"/>
  <c r="H165" i="34"/>
  <c r="I165" i="34"/>
  <c r="J165" i="34"/>
  <c r="J166" i="34" s="1"/>
  <c r="K165" i="34"/>
  <c r="L165" i="34"/>
  <c r="L166" i="34" s="1"/>
  <c r="M165" i="34"/>
  <c r="M166" i="34" s="1"/>
  <c r="N165" i="34"/>
  <c r="O165" i="34"/>
  <c r="P165" i="34"/>
  <c r="Q165" i="34"/>
  <c r="R165" i="34"/>
  <c r="R166" i="34" s="1"/>
  <c r="S165" i="34"/>
  <c r="T165" i="34"/>
  <c r="T166" i="34" s="1"/>
  <c r="U165" i="34"/>
  <c r="U166" i="34" s="1"/>
  <c r="V165" i="34"/>
  <c r="V166" i="34" s="1"/>
  <c r="W165" i="34"/>
  <c r="X165" i="34"/>
  <c r="X166" i="34" s="1"/>
  <c r="Y165" i="34"/>
  <c r="Z165" i="34"/>
  <c r="AA165" i="34"/>
  <c r="AB165" i="34"/>
  <c r="AC165" i="34"/>
  <c r="AD165" i="34"/>
  <c r="AE165" i="34"/>
  <c r="AF165" i="34"/>
  <c r="AG165" i="34"/>
  <c r="AG166" i="34" s="1"/>
  <c r="AH165" i="34"/>
  <c r="AH166" i="34" s="1"/>
  <c r="AH172" i="34" s="1"/>
  <c r="AH176" i="34" s="1"/>
  <c r="AI165" i="34"/>
  <c r="AJ165" i="34"/>
  <c r="AK165" i="34"/>
  <c r="AK166" i="34" s="1"/>
  <c r="AK172" i="34" s="1"/>
  <c r="AL165" i="34"/>
  <c r="AM165" i="34"/>
  <c r="AN165" i="34"/>
  <c r="AN166" i="34" s="1"/>
  <c r="AO165" i="34"/>
  <c r="AP165" i="34"/>
  <c r="AP166" i="34" s="1"/>
  <c r="AQ165" i="34"/>
  <c r="H166" i="34"/>
  <c r="K166" i="34"/>
  <c r="Q166" i="34"/>
  <c r="S166" i="34"/>
  <c r="W166" i="34"/>
  <c r="AA166" i="34"/>
  <c r="AD166" i="34"/>
  <c r="AE166" i="34"/>
  <c r="AF166" i="34"/>
  <c r="AI166" i="34"/>
  <c r="AM166" i="34"/>
  <c r="AO166" i="34"/>
  <c r="AQ166" i="34"/>
  <c r="C181" i="34"/>
  <c r="D181" i="34"/>
  <c r="E181" i="34"/>
  <c r="F181" i="34"/>
  <c r="G181" i="34"/>
  <c r="H181" i="34"/>
  <c r="I181" i="34"/>
  <c r="I182" i="34" s="1"/>
  <c r="J181" i="34"/>
  <c r="K181" i="34"/>
  <c r="L181" i="34"/>
  <c r="M181" i="34"/>
  <c r="N181" i="34"/>
  <c r="O181" i="34"/>
  <c r="O182" i="34" s="1"/>
  <c r="O187" i="34" s="1"/>
  <c r="O188" i="34" s="1"/>
  <c r="P181" i="34"/>
  <c r="P182" i="34" s="1"/>
  <c r="Q181" i="34"/>
  <c r="R181" i="34"/>
  <c r="S181" i="34"/>
  <c r="T181" i="34"/>
  <c r="U181" i="34"/>
  <c r="V181" i="34"/>
  <c r="V182" i="34" s="1"/>
  <c r="W181" i="34"/>
  <c r="W182" i="34" s="1"/>
  <c r="W187" i="34" s="1"/>
  <c r="W188" i="34" s="1"/>
  <c r="X181" i="34"/>
  <c r="X182" i="34" s="1"/>
  <c r="Y181" i="34"/>
  <c r="Y182" i="34" s="1"/>
  <c r="Z181" i="34"/>
  <c r="Z182" i="34" s="1"/>
  <c r="AA181" i="34"/>
  <c r="AA182" i="34" s="1"/>
  <c r="AB181" i="34"/>
  <c r="AC181" i="34"/>
  <c r="AD181" i="34"/>
  <c r="AE181" i="34"/>
  <c r="AF181" i="34"/>
  <c r="AG181" i="34"/>
  <c r="AH181" i="34"/>
  <c r="AH182" i="34" s="1"/>
  <c r="AH187" i="34" s="1"/>
  <c r="AH188" i="34" s="1"/>
  <c r="AI181" i="34"/>
  <c r="AI182" i="34" s="1"/>
  <c r="AJ181" i="34"/>
  <c r="AK181" i="34"/>
  <c r="AK182" i="34" s="1"/>
  <c r="AL181" i="34"/>
  <c r="AL182" i="34" s="1"/>
  <c r="AM181" i="34"/>
  <c r="AM182" i="34" s="1"/>
  <c r="AM187" i="34" s="1"/>
  <c r="AM188" i="34" s="1"/>
  <c r="AN181" i="34"/>
  <c r="AO181" i="34"/>
  <c r="AP181" i="34"/>
  <c r="AQ181" i="34"/>
  <c r="D182" i="34"/>
  <c r="E182" i="34"/>
  <c r="F182" i="34"/>
  <c r="G182" i="34"/>
  <c r="G187" i="34" s="1"/>
  <c r="G188" i="34" s="1"/>
  <c r="M182" i="34"/>
  <c r="N182" i="34"/>
  <c r="R182" i="34"/>
  <c r="R187" i="34" s="1"/>
  <c r="R188" i="34" s="1"/>
  <c r="AB182" i="34"/>
  <c r="AC182" i="34"/>
  <c r="AJ182" i="34"/>
  <c r="C185" i="34"/>
  <c r="C186" i="34" s="1"/>
  <c r="D185" i="34"/>
  <c r="E185" i="34"/>
  <c r="E186" i="34" s="1"/>
  <c r="F185" i="34"/>
  <c r="F186" i="34" s="1"/>
  <c r="G185" i="34"/>
  <c r="G186" i="34" s="1"/>
  <c r="H185" i="34"/>
  <c r="I185" i="34"/>
  <c r="I186" i="34" s="1"/>
  <c r="J185" i="34"/>
  <c r="K185" i="34"/>
  <c r="L185" i="34"/>
  <c r="M185" i="34"/>
  <c r="N185" i="34"/>
  <c r="N186" i="34" s="1"/>
  <c r="O185" i="34"/>
  <c r="O186" i="34" s="1"/>
  <c r="P185" i="34"/>
  <c r="Q185" i="34"/>
  <c r="R185" i="34"/>
  <c r="S185" i="34"/>
  <c r="T185" i="34"/>
  <c r="U185" i="34"/>
  <c r="V185" i="34"/>
  <c r="V186" i="34" s="1"/>
  <c r="W185" i="34"/>
  <c r="W186" i="34" s="1"/>
  <c r="X185" i="34"/>
  <c r="Y185" i="34"/>
  <c r="Y186" i="34" s="1"/>
  <c r="Z185" i="34"/>
  <c r="AA185" i="34"/>
  <c r="AB185" i="34"/>
  <c r="AB186" i="34" s="1"/>
  <c r="AB187" i="34" s="1"/>
  <c r="AB188" i="34" s="1"/>
  <c r="AC185" i="34"/>
  <c r="AC186" i="34" s="1"/>
  <c r="AD185" i="34"/>
  <c r="AE185" i="34"/>
  <c r="AF185" i="34"/>
  <c r="AG185" i="34"/>
  <c r="AH185" i="34"/>
  <c r="AI185" i="34"/>
  <c r="AI186" i="34" s="1"/>
  <c r="AJ185" i="34"/>
  <c r="AJ186" i="34" s="1"/>
  <c r="AK185" i="34"/>
  <c r="AK186" i="34" s="1"/>
  <c r="AL185" i="34"/>
  <c r="AL186" i="34" s="1"/>
  <c r="AM185" i="34"/>
  <c r="AM186" i="34" s="1"/>
  <c r="AN185" i="34"/>
  <c r="AO185" i="34"/>
  <c r="AP185" i="34"/>
  <c r="AQ185" i="34"/>
  <c r="M186" i="34"/>
  <c r="P186" i="34"/>
  <c r="R186" i="34"/>
  <c r="X186" i="34"/>
  <c r="Z186" i="34"/>
  <c r="AA186" i="34"/>
  <c r="AH186" i="34"/>
  <c r="C193" i="34"/>
  <c r="C194" i="34" s="1"/>
  <c r="D193" i="34"/>
  <c r="E193" i="34"/>
  <c r="E194" i="34" s="1"/>
  <c r="F193" i="34"/>
  <c r="F194" i="34" s="1"/>
  <c r="G193" i="34"/>
  <c r="G194" i="34" s="1"/>
  <c r="H193" i="34"/>
  <c r="I193" i="34"/>
  <c r="I194" i="34" s="1"/>
  <c r="J193" i="34"/>
  <c r="K193" i="34"/>
  <c r="L193" i="34"/>
  <c r="M193" i="34"/>
  <c r="M194" i="34" s="1"/>
  <c r="N193" i="34"/>
  <c r="N194" i="34" s="1"/>
  <c r="O193" i="34"/>
  <c r="O194" i="34" s="1"/>
  <c r="P193" i="34"/>
  <c r="P194" i="34" s="1"/>
  <c r="Q193" i="34"/>
  <c r="R193" i="34"/>
  <c r="R194" i="34" s="1"/>
  <c r="S193" i="34"/>
  <c r="T193" i="34"/>
  <c r="U193" i="34"/>
  <c r="V193" i="34"/>
  <c r="V194" i="34" s="1"/>
  <c r="W193" i="34"/>
  <c r="W194" i="34" s="1"/>
  <c r="X193" i="34"/>
  <c r="X194" i="34" s="1"/>
  <c r="Y193" i="34"/>
  <c r="Y194" i="34" s="1"/>
  <c r="Z193" i="34"/>
  <c r="Z194" i="34" s="1"/>
  <c r="AA193" i="34"/>
  <c r="AA194" i="34" s="1"/>
  <c r="AB193" i="34"/>
  <c r="AB194" i="34" s="1"/>
  <c r="AC193" i="34"/>
  <c r="AC194" i="34" s="1"/>
  <c r="AD193" i="34"/>
  <c r="AE193" i="34"/>
  <c r="AF193" i="34"/>
  <c r="AG193" i="34"/>
  <c r="AH193" i="34"/>
  <c r="AH194" i="34" s="1"/>
  <c r="AI193" i="34"/>
  <c r="AI194" i="34" s="1"/>
  <c r="AJ193" i="34"/>
  <c r="AJ194" i="34" s="1"/>
  <c r="AK193" i="34"/>
  <c r="AL193" i="34"/>
  <c r="AL194" i="34" s="1"/>
  <c r="AM193" i="34"/>
  <c r="AM194" i="34" s="1"/>
  <c r="AN193" i="34"/>
  <c r="AO193" i="34"/>
  <c r="AP193" i="34"/>
  <c r="AQ193" i="34"/>
  <c r="D194" i="34"/>
  <c r="AK194" i="34"/>
  <c r="C197" i="34"/>
  <c r="D197" i="34"/>
  <c r="E197" i="34"/>
  <c r="F197" i="34"/>
  <c r="G197" i="34"/>
  <c r="H197" i="34"/>
  <c r="I197" i="34"/>
  <c r="I198" i="34" s="1"/>
  <c r="J197" i="34"/>
  <c r="J198" i="34" s="1"/>
  <c r="K197" i="34"/>
  <c r="K198" i="34" s="1"/>
  <c r="L197" i="34"/>
  <c r="L198" i="34" s="1"/>
  <c r="M197" i="34"/>
  <c r="M198" i="34" s="1"/>
  <c r="N197" i="34"/>
  <c r="O197" i="34"/>
  <c r="P197" i="34"/>
  <c r="Q197" i="34"/>
  <c r="Q198" i="34" s="1"/>
  <c r="R197" i="34"/>
  <c r="R198" i="34" s="1"/>
  <c r="S197" i="34"/>
  <c r="S198" i="34" s="1"/>
  <c r="T197" i="34"/>
  <c r="T198" i="34" s="1"/>
  <c r="U197" i="34"/>
  <c r="U198" i="34" s="1"/>
  <c r="V197" i="34"/>
  <c r="W197" i="34"/>
  <c r="W198" i="34" s="1"/>
  <c r="X197" i="34"/>
  <c r="X198" i="34" s="1"/>
  <c r="Y197" i="34"/>
  <c r="Z197" i="34"/>
  <c r="AA197" i="34"/>
  <c r="AA198" i="34" s="1"/>
  <c r="AB197" i="34"/>
  <c r="AC197" i="34"/>
  <c r="AD197" i="34"/>
  <c r="AE197" i="34"/>
  <c r="AE198" i="34" s="1"/>
  <c r="AF197" i="34"/>
  <c r="AF198" i="34" s="1"/>
  <c r="AG197" i="34"/>
  <c r="AG198" i="34" s="1"/>
  <c r="AH197" i="34"/>
  <c r="AH198" i="34" s="1"/>
  <c r="AI197" i="34"/>
  <c r="AI198" i="34" s="1"/>
  <c r="AJ197" i="34"/>
  <c r="AK197" i="34"/>
  <c r="AL197" i="34"/>
  <c r="AM197" i="34"/>
  <c r="AM198" i="34" s="1"/>
  <c r="AN197" i="34"/>
  <c r="AN198" i="34" s="1"/>
  <c r="AO197" i="34"/>
  <c r="AO198" i="34" s="1"/>
  <c r="AP197" i="34"/>
  <c r="AQ197" i="34"/>
  <c r="AQ198" i="34" s="1"/>
  <c r="H198" i="34"/>
  <c r="V198" i="34"/>
  <c r="V199" i="34" s="1"/>
  <c r="AD198" i="34"/>
  <c r="AP198" i="34"/>
  <c r="M199" i="34"/>
  <c r="M200" i="34" s="1"/>
  <c r="V200" i="34"/>
  <c r="C205" i="34"/>
  <c r="D205" i="34"/>
  <c r="E205" i="34"/>
  <c r="E206" i="34" s="1"/>
  <c r="F205" i="34"/>
  <c r="F206" i="34" s="1"/>
  <c r="G205" i="34"/>
  <c r="H205" i="34"/>
  <c r="I205" i="34"/>
  <c r="I206" i="34" s="1"/>
  <c r="J205" i="34"/>
  <c r="K205" i="34"/>
  <c r="L205" i="34"/>
  <c r="M205" i="34"/>
  <c r="M206" i="34" s="1"/>
  <c r="N205" i="34"/>
  <c r="N206" i="34" s="1"/>
  <c r="O205" i="34"/>
  <c r="P205" i="34"/>
  <c r="P206" i="34" s="1"/>
  <c r="Q205" i="34"/>
  <c r="R205" i="34"/>
  <c r="R206" i="34" s="1"/>
  <c r="S205" i="34"/>
  <c r="T205" i="34"/>
  <c r="U205" i="34"/>
  <c r="V205" i="34"/>
  <c r="V206" i="34" s="1"/>
  <c r="W205" i="34"/>
  <c r="X205" i="34"/>
  <c r="X206" i="34" s="1"/>
  <c r="Y205" i="34"/>
  <c r="Y206" i="34" s="1"/>
  <c r="Z205" i="34"/>
  <c r="Z206" i="34" s="1"/>
  <c r="AA205" i="34"/>
  <c r="AA206" i="34" s="1"/>
  <c r="AB205" i="34"/>
  <c r="AB206" i="34" s="1"/>
  <c r="AC205" i="34"/>
  <c r="AC206" i="34" s="1"/>
  <c r="AD205" i="34"/>
  <c r="AE205" i="34"/>
  <c r="AF205" i="34"/>
  <c r="AG205" i="34"/>
  <c r="AH205" i="34"/>
  <c r="AH206" i="34" s="1"/>
  <c r="AI205" i="34"/>
  <c r="AI206" i="34" s="1"/>
  <c r="AJ205" i="34"/>
  <c r="AK205" i="34"/>
  <c r="AK206" i="34" s="1"/>
  <c r="AL205" i="34"/>
  <c r="AL206" i="34" s="1"/>
  <c r="AM205" i="34"/>
  <c r="AN205" i="34"/>
  <c r="AO205" i="34"/>
  <c r="AP205" i="34"/>
  <c r="AQ205" i="34"/>
  <c r="D206" i="34"/>
  <c r="G206" i="34"/>
  <c r="O206" i="34"/>
  <c r="W206" i="34"/>
  <c r="AJ206" i="34"/>
  <c r="AM206" i="34"/>
  <c r="C210" i="34"/>
  <c r="C211" i="34" s="1"/>
  <c r="D210" i="34"/>
  <c r="E210" i="34"/>
  <c r="F210" i="34"/>
  <c r="F211" i="34" s="1"/>
  <c r="G210" i="34"/>
  <c r="H210" i="34"/>
  <c r="I210" i="34"/>
  <c r="I211" i="34" s="1"/>
  <c r="J210" i="34"/>
  <c r="K210" i="34"/>
  <c r="L210" i="34"/>
  <c r="M210" i="34"/>
  <c r="M211" i="34" s="1"/>
  <c r="N210" i="34"/>
  <c r="N211" i="34" s="1"/>
  <c r="O210" i="34"/>
  <c r="P210" i="34"/>
  <c r="Q210" i="34"/>
  <c r="R210" i="34"/>
  <c r="R211" i="34" s="1"/>
  <c r="S210" i="34"/>
  <c r="T210" i="34"/>
  <c r="U210" i="34"/>
  <c r="V210" i="34"/>
  <c r="V211" i="34" s="1"/>
  <c r="W210" i="34"/>
  <c r="X210" i="34"/>
  <c r="X211" i="34" s="1"/>
  <c r="Y210" i="34"/>
  <c r="Y211" i="34" s="1"/>
  <c r="Z210" i="34"/>
  <c r="Z211" i="34" s="1"/>
  <c r="AA210" i="34"/>
  <c r="AA211" i="34" s="1"/>
  <c r="AB210" i="34"/>
  <c r="AC210" i="34"/>
  <c r="AC211" i="34" s="1"/>
  <c r="AD210" i="34"/>
  <c r="AE210" i="34"/>
  <c r="AF210" i="34"/>
  <c r="AG210" i="34"/>
  <c r="AH210" i="34"/>
  <c r="AH211" i="34" s="1"/>
  <c r="AI210" i="34"/>
  <c r="AI211" i="34" s="1"/>
  <c r="AJ210" i="34"/>
  <c r="AJ211" i="34" s="1"/>
  <c r="AK210" i="34"/>
  <c r="AK211" i="34" s="1"/>
  <c r="AL210" i="34"/>
  <c r="AL211" i="34" s="1"/>
  <c r="AM210" i="34"/>
  <c r="AN210" i="34"/>
  <c r="AO210" i="34"/>
  <c r="AP210" i="34"/>
  <c r="AQ210" i="34"/>
  <c r="D211" i="34"/>
  <c r="E211" i="34"/>
  <c r="G211" i="34"/>
  <c r="O211" i="34"/>
  <c r="P211" i="34"/>
  <c r="W211" i="34"/>
  <c r="AB211" i="34"/>
  <c r="AM211" i="34"/>
  <c r="C215" i="34"/>
  <c r="C216" i="34" s="1"/>
  <c r="D215" i="34"/>
  <c r="E215" i="34"/>
  <c r="F215" i="34"/>
  <c r="G215" i="34"/>
  <c r="H215" i="34"/>
  <c r="I215" i="34"/>
  <c r="J215" i="34"/>
  <c r="J216" i="34" s="1"/>
  <c r="K215" i="34"/>
  <c r="L215" i="34"/>
  <c r="M215" i="34"/>
  <c r="N215" i="34"/>
  <c r="O215" i="34"/>
  <c r="O216" i="34" s="1"/>
  <c r="P215" i="34"/>
  <c r="P216" i="34" s="1"/>
  <c r="Q215" i="34"/>
  <c r="R215" i="34"/>
  <c r="S215" i="34"/>
  <c r="T215" i="34"/>
  <c r="T216" i="34" s="1"/>
  <c r="U215" i="34"/>
  <c r="V215" i="34"/>
  <c r="W215" i="34"/>
  <c r="W216" i="34" s="1"/>
  <c r="X215" i="34"/>
  <c r="X216" i="34" s="1"/>
  <c r="Y215" i="34"/>
  <c r="Y216" i="34" s="1"/>
  <c r="Z215" i="34"/>
  <c r="Z216" i="34" s="1"/>
  <c r="AA215" i="34"/>
  <c r="AA216" i="34" s="1"/>
  <c r="AB215" i="34"/>
  <c r="AB216" i="34" s="1"/>
  <c r="AC215" i="34"/>
  <c r="AC216" i="34" s="1"/>
  <c r="AD215" i="34"/>
  <c r="AE215" i="34"/>
  <c r="AF215" i="34"/>
  <c r="AG215" i="34"/>
  <c r="AH215" i="34"/>
  <c r="AH216" i="34" s="1"/>
  <c r="AI215" i="34"/>
  <c r="AI216" i="34" s="1"/>
  <c r="AJ215" i="34"/>
  <c r="AK215" i="34"/>
  <c r="AL215" i="34"/>
  <c r="AL216" i="34" s="1"/>
  <c r="AM215" i="34"/>
  <c r="AN215" i="34"/>
  <c r="AN216" i="34" s="1"/>
  <c r="AO215" i="34"/>
  <c r="AP215" i="34"/>
  <c r="AQ215" i="34"/>
  <c r="D216" i="34"/>
  <c r="E216" i="34"/>
  <c r="F216" i="34"/>
  <c r="G216" i="34"/>
  <c r="M216" i="34"/>
  <c r="N216" i="34"/>
  <c r="V216" i="34"/>
  <c r="AJ216" i="34"/>
  <c r="AK216" i="34"/>
  <c r="C222" i="34"/>
  <c r="C223" i="34" s="1"/>
  <c r="D222" i="34"/>
  <c r="E222" i="34"/>
  <c r="E223" i="34" s="1"/>
  <c r="F222" i="34"/>
  <c r="G222" i="34"/>
  <c r="H222" i="34"/>
  <c r="I222" i="34"/>
  <c r="J222" i="34"/>
  <c r="J223" i="34" s="1"/>
  <c r="K222" i="34"/>
  <c r="L222" i="34"/>
  <c r="M222" i="34"/>
  <c r="M223" i="34" s="1"/>
  <c r="N222" i="34"/>
  <c r="O222" i="34"/>
  <c r="O223" i="34" s="1"/>
  <c r="P222" i="34"/>
  <c r="P223" i="34" s="1"/>
  <c r="Q222" i="34"/>
  <c r="R222" i="34"/>
  <c r="R223" i="34" s="1"/>
  <c r="S222" i="34"/>
  <c r="T222" i="34"/>
  <c r="T223" i="34" s="1"/>
  <c r="U222" i="34"/>
  <c r="V222" i="34"/>
  <c r="V223" i="34" s="1"/>
  <c r="W222" i="34"/>
  <c r="W223" i="34" s="1"/>
  <c r="X222" i="34"/>
  <c r="X223" i="34" s="1"/>
  <c r="Y222" i="34"/>
  <c r="Y223" i="34" s="1"/>
  <c r="Z222" i="34"/>
  <c r="Z223" i="34" s="1"/>
  <c r="AA222" i="34"/>
  <c r="AA223" i="34" s="1"/>
  <c r="AB222" i="34"/>
  <c r="AB223" i="34" s="1"/>
  <c r="AC222" i="34"/>
  <c r="AC223" i="34" s="1"/>
  <c r="AD222" i="34"/>
  <c r="AE222" i="34"/>
  <c r="AF222" i="34"/>
  <c r="AG222" i="34"/>
  <c r="AH222" i="34"/>
  <c r="AH223" i="34" s="1"/>
  <c r="AI222" i="34"/>
  <c r="AI223" i="34" s="1"/>
  <c r="AJ222" i="34"/>
  <c r="AJ223" i="34" s="1"/>
  <c r="AK222" i="34"/>
  <c r="AK223" i="34" s="1"/>
  <c r="AL222" i="34"/>
  <c r="AL223" i="34" s="1"/>
  <c r="AM222" i="34"/>
  <c r="AN222" i="34"/>
  <c r="AN223" i="34" s="1"/>
  <c r="AO222" i="34"/>
  <c r="AP222" i="34"/>
  <c r="AQ222" i="34"/>
  <c r="D223" i="34"/>
  <c r="F223" i="34"/>
  <c r="N223" i="34"/>
  <c r="C226" i="34"/>
  <c r="D226" i="34"/>
  <c r="E226" i="34"/>
  <c r="F226" i="34"/>
  <c r="G226" i="34"/>
  <c r="H226" i="34"/>
  <c r="I226" i="34"/>
  <c r="I227" i="34" s="1"/>
  <c r="J226" i="34"/>
  <c r="J227" i="34" s="1"/>
  <c r="J228" i="34" s="1"/>
  <c r="J229" i="34" s="1"/>
  <c r="K226" i="34"/>
  <c r="K227" i="34" s="1"/>
  <c r="L226" i="34"/>
  <c r="L227" i="34" s="1"/>
  <c r="M226" i="34"/>
  <c r="N226" i="34"/>
  <c r="O226" i="34"/>
  <c r="P226" i="34"/>
  <c r="Q226" i="34"/>
  <c r="Q227" i="34" s="1"/>
  <c r="R226" i="34"/>
  <c r="R227" i="34" s="1"/>
  <c r="S226" i="34"/>
  <c r="S227" i="34" s="1"/>
  <c r="T226" i="34"/>
  <c r="U226" i="34"/>
  <c r="U227" i="34" s="1"/>
  <c r="V226" i="34"/>
  <c r="V227" i="34" s="1"/>
  <c r="V228" i="34" s="1"/>
  <c r="V229" i="34" s="1"/>
  <c r="W226" i="34"/>
  <c r="W227" i="34" s="1"/>
  <c r="X226" i="34"/>
  <c r="Y226" i="34"/>
  <c r="Z226" i="34"/>
  <c r="AA226" i="34"/>
  <c r="AA227" i="34" s="1"/>
  <c r="AB226" i="34"/>
  <c r="AC226" i="34"/>
  <c r="AD226" i="34"/>
  <c r="AD227" i="34" s="1"/>
  <c r="AE226" i="34"/>
  <c r="AF226" i="34"/>
  <c r="AF227" i="34" s="1"/>
  <c r="AG226" i="34"/>
  <c r="AG227" i="34" s="1"/>
  <c r="AH226" i="34"/>
  <c r="AH227" i="34" s="1"/>
  <c r="AI226" i="34"/>
  <c r="AI227" i="34" s="1"/>
  <c r="AJ226" i="34"/>
  <c r="AK226" i="34"/>
  <c r="AL226" i="34"/>
  <c r="AM226" i="34"/>
  <c r="AM227" i="34" s="1"/>
  <c r="AN226" i="34"/>
  <c r="AO226" i="34"/>
  <c r="AO227" i="34" s="1"/>
  <c r="AP226" i="34"/>
  <c r="AP227" i="34" s="1"/>
  <c r="AQ226" i="34"/>
  <c r="AQ227" i="34" s="1"/>
  <c r="H227" i="34"/>
  <c r="M227" i="34"/>
  <c r="M228" i="34" s="1"/>
  <c r="M229" i="34" s="1"/>
  <c r="T227" i="34"/>
  <c r="X227" i="34"/>
  <c r="AE227" i="34"/>
  <c r="AN227" i="34"/>
  <c r="C234" i="34"/>
  <c r="D234" i="34"/>
  <c r="E234" i="34"/>
  <c r="F234" i="34"/>
  <c r="G234" i="34"/>
  <c r="H234" i="34"/>
  <c r="H239" i="34" s="1"/>
  <c r="I234" i="34"/>
  <c r="I238" i="34" s="1"/>
  <c r="I241" i="34" s="1"/>
  <c r="J234" i="34"/>
  <c r="J238" i="34" s="1"/>
  <c r="J241" i="34" s="1"/>
  <c r="K234" i="34"/>
  <c r="K239" i="34" s="1"/>
  <c r="L234" i="34"/>
  <c r="L238" i="34" s="1"/>
  <c r="L241" i="34" s="1"/>
  <c r="M234" i="34"/>
  <c r="M238" i="34" s="1"/>
  <c r="M241" i="34" s="1"/>
  <c r="N234" i="34"/>
  <c r="N238" i="34" s="1"/>
  <c r="O234" i="34"/>
  <c r="P234" i="34"/>
  <c r="Q234" i="34"/>
  <c r="Q238" i="34" s="1"/>
  <c r="Q241" i="34" s="1"/>
  <c r="R234" i="34"/>
  <c r="R238" i="34" s="1"/>
  <c r="R241" i="34" s="1"/>
  <c r="S234" i="34"/>
  <c r="S238" i="34" s="1"/>
  <c r="S241" i="34" s="1"/>
  <c r="T234" i="34"/>
  <c r="T239" i="34" s="1"/>
  <c r="U234" i="34"/>
  <c r="U239" i="34" s="1"/>
  <c r="V234" i="34"/>
  <c r="V238" i="34" s="1"/>
  <c r="V241" i="34" s="1"/>
  <c r="W234" i="34"/>
  <c r="X234" i="34"/>
  <c r="X239" i="34" s="1"/>
  <c r="Y234" i="34"/>
  <c r="Z234" i="34"/>
  <c r="AA234" i="34"/>
  <c r="AA239" i="34" s="1"/>
  <c r="AB234" i="34"/>
  <c r="AB238" i="34" s="1"/>
  <c r="AC234" i="34"/>
  <c r="AD234" i="34"/>
  <c r="AD239" i="34" s="1"/>
  <c r="AE234" i="34"/>
  <c r="AF234" i="34"/>
  <c r="AF239" i="34" s="1"/>
  <c r="AG234" i="34"/>
  <c r="AG238" i="34" s="1"/>
  <c r="AG241" i="34" s="1"/>
  <c r="AH234" i="34"/>
  <c r="AH238" i="34" s="1"/>
  <c r="AH241" i="34" s="1"/>
  <c r="AI234" i="34"/>
  <c r="AI238" i="34" s="1"/>
  <c r="AI241" i="34" s="1"/>
  <c r="AJ234" i="34"/>
  <c r="AK234" i="34"/>
  <c r="AL234" i="34"/>
  <c r="AM234" i="34"/>
  <c r="AN234" i="34"/>
  <c r="AN239" i="34" s="1"/>
  <c r="AO234" i="34"/>
  <c r="AO238" i="34" s="1"/>
  <c r="AO241" i="34" s="1"/>
  <c r="AP234" i="34"/>
  <c r="AP238" i="34" s="1"/>
  <c r="AP241" i="34" s="1"/>
  <c r="AQ234" i="34"/>
  <c r="C237" i="34"/>
  <c r="D237" i="34"/>
  <c r="E237" i="34"/>
  <c r="F237" i="34"/>
  <c r="G237" i="34"/>
  <c r="H237" i="34"/>
  <c r="H240" i="34" s="1"/>
  <c r="I237" i="34"/>
  <c r="I240" i="34" s="1"/>
  <c r="J237" i="34"/>
  <c r="J240" i="34" s="1"/>
  <c r="K237" i="34"/>
  <c r="K240" i="34" s="1"/>
  <c r="L237" i="34"/>
  <c r="L240" i="34" s="1"/>
  <c r="M237" i="34"/>
  <c r="M240" i="34" s="1"/>
  <c r="N237" i="34"/>
  <c r="O237" i="34"/>
  <c r="P237" i="34"/>
  <c r="Q237" i="34"/>
  <c r="Q240" i="34" s="1"/>
  <c r="R237" i="34"/>
  <c r="R240" i="34" s="1"/>
  <c r="S237" i="34"/>
  <c r="S240" i="34" s="1"/>
  <c r="T237" i="34"/>
  <c r="T240" i="34" s="1"/>
  <c r="U237" i="34"/>
  <c r="U240" i="34" s="1"/>
  <c r="V237" i="34"/>
  <c r="V240" i="34" s="1"/>
  <c r="W237" i="34"/>
  <c r="W240" i="34" s="1"/>
  <c r="X237" i="34"/>
  <c r="X240" i="34" s="1"/>
  <c r="Y237" i="34"/>
  <c r="Z237" i="34"/>
  <c r="AA237" i="34"/>
  <c r="AA240" i="34" s="1"/>
  <c r="AB237" i="34"/>
  <c r="AC237" i="34"/>
  <c r="AD237" i="34"/>
  <c r="AD240" i="34" s="1"/>
  <c r="AE237" i="34"/>
  <c r="AE240" i="34" s="1"/>
  <c r="AF237" i="34"/>
  <c r="AF240" i="34" s="1"/>
  <c r="AG237" i="34"/>
  <c r="AG240" i="34" s="1"/>
  <c r="AH237" i="34"/>
  <c r="AI237" i="34"/>
  <c r="AI240" i="34" s="1"/>
  <c r="AJ237" i="34"/>
  <c r="AJ238" i="34" s="1"/>
  <c r="AK237" i="34"/>
  <c r="AL237" i="34"/>
  <c r="AM237" i="34"/>
  <c r="AM240" i="34" s="1"/>
  <c r="AN237" i="34"/>
  <c r="AN240" i="34" s="1"/>
  <c r="AO237" i="34"/>
  <c r="AO240" i="34" s="1"/>
  <c r="AP237" i="34"/>
  <c r="AP240" i="34" s="1"/>
  <c r="AQ237" i="34"/>
  <c r="AQ240" i="34" s="1"/>
  <c r="D238" i="34"/>
  <c r="F238" i="34"/>
  <c r="H238" i="34"/>
  <c r="H241" i="34" s="1"/>
  <c r="K238" i="34"/>
  <c r="K241" i="34" s="1"/>
  <c r="P238" i="34"/>
  <c r="T238" i="34"/>
  <c r="T241" i="34" s="1"/>
  <c r="W238" i="34"/>
  <c r="W241" i="34" s="1"/>
  <c r="AE238" i="34"/>
  <c r="AE241" i="34" s="1"/>
  <c r="AL238" i="34"/>
  <c r="AM238" i="34"/>
  <c r="AM241" i="34" s="1"/>
  <c r="AN238" i="34"/>
  <c r="AN241" i="34" s="1"/>
  <c r="AQ238" i="34"/>
  <c r="V239" i="34"/>
  <c r="W239" i="34"/>
  <c r="AE239" i="34"/>
  <c r="AM239" i="34"/>
  <c r="AQ239" i="34"/>
  <c r="AH240" i="34"/>
  <c r="AQ241" i="34"/>
  <c r="B10" i="33"/>
  <c r="C10" i="33"/>
  <c r="D10" i="33"/>
  <c r="E10" i="33"/>
  <c r="F10" i="33"/>
  <c r="G10" i="33"/>
  <c r="H10" i="33"/>
  <c r="I10" i="33"/>
  <c r="J10" i="33"/>
  <c r="K10" i="33"/>
  <c r="L10" i="33"/>
  <c r="M10" i="33"/>
  <c r="N10" i="33"/>
  <c r="O10" i="33"/>
  <c r="P10" i="33"/>
  <c r="R10" i="33"/>
  <c r="S10" i="33"/>
  <c r="X11" i="33" s="1"/>
  <c r="T10" i="33"/>
  <c r="U10" i="33"/>
  <c r="V10" i="33"/>
  <c r="W10" i="33"/>
  <c r="X10" i="33"/>
  <c r="Y10" i="33"/>
  <c r="Z10" i="33"/>
  <c r="AA10" i="33"/>
  <c r="AB10" i="33"/>
  <c r="AC10" i="33"/>
  <c r="AD10" i="33"/>
  <c r="AE10" i="33"/>
  <c r="AF10" i="33"/>
  <c r="AG10" i="33"/>
  <c r="AH10" i="33"/>
  <c r="AI10" i="33"/>
  <c r="AJ10" i="33"/>
  <c r="AK10" i="33"/>
  <c r="AL10" i="33"/>
  <c r="AM10" i="33"/>
  <c r="B17" i="33"/>
  <c r="C17" i="33"/>
  <c r="D17" i="33"/>
  <c r="E17" i="33"/>
  <c r="F17" i="33"/>
  <c r="G17" i="33"/>
  <c r="H17" i="33"/>
  <c r="I17" i="33"/>
  <c r="J17" i="33"/>
  <c r="K17" i="33"/>
  <c r="L17" i="33"/>
  <c r="M17" i="33"/>
  <c r="N17" i="33"/>
  <c r="O17" i="33"/>
  <c r="P17" i="33"/>
  <c r="R17" i="33"/>
  <c r="S17" i="33"/>
  <c r="T17" i="33"/>
  <c r="U17" i="33"/>
  <c r="V17" i="33"/>
  <c r="W17" i="33"/>
  <c r="X17" i="33"/>
  <c r="Y17" i="33"/>
  <c r="Z17" i="33"/>
  <c r="AA17" i="33"/>
  <c r="AB17" i="33"/>
  <c r="AC17" i="33"/>
  <c r="AD17" i="33"/>
  <c r="AE17" i="33"/>
  <c r="AF17" i="33"/>
  <c r="AG17" i="33"/>
  <c r="AH17" i="33"/>
  <c r="AI17" i="33"/>
  <c r="AJ17" i="33"/>
  <c r="AK17" i="33"/>
  <c r="AL17" i="33"/>
  <c r="AM17" i="33"/>
  <c r="B24" i="33"/>
  <c r="C24" i="33"/>
  <c r="D24" i="33"/>
  <c r="M25" i="33" s="1"/>
  <c r="E24" i="33"/>
  <c r="F24" i="33"/>
  <c r="B25" i="33" s="1"/>
  <c r="G24" i="33"/>
  <c r="H24" i="33"/>
  <c r="I24" i="33"/>
  <c r="J24" i="33"/>
  <c r="K24" i="33"/>
  <c r="L24" i="33"/>
  <c r="M24" i="33"/>
  <c r="N24" i="33"/>
  <c r="O24" i="33"/>
  <c r="P24" i="33"/>
  <c r="R24" i="33"/>
  <c r="T25" i="33" s="1"/>
  <c r="S24" i="33"/>
  <c r="T24" i="33"/>
  <c r="U24" i="33"/>
  <c r="V24" i="33"/>
  <c r="W24" i="33"/>
  <c r="S25" i="33" s="1"/>
  <c r="X24" i="33"/>
  <c r="Y24" i="33"/>
  <c r="Z24" i="33"/>
  <c r="AA24" i="33"/>
  <c r="AB24" i="33"/>
  <c r="AC24" i="33"/>
  <c r="AD24" i="33"/>
  <c r="AE24" i="33"/>
  <c r="AF24" i="33"/>
  <c r="AG24" i="33"/>
  <c r="AH24" i="33"/>
  <c r="AI24" i="33"/>
  <c r="AJ24" i="33"/>
  <c r="AK24" i="33"/>
  <c r="AL24" i="33"/>
  <c r="AM24" i="33"/>
  <c r="B31" i="33"/>
  <c r="C31" i="33"/>
  <c r="D31" i="33"/>
  <c r="E31" i="33"/>
  <c r="F31" i="33"/>
  <c r="G31" i="33"/>
  <c r="H31" i="33"/>
  <c r="I31" i="33"/>
  <c r="J31" i="33"/>
  <c r="K31" i="33"/>
  <c r="L31" i="33"/>
  <c r="M31" i="33"/>
  <c r="N31" i="33"/>
  <c r="O31" i="33"/>
  <c r="P31" i="33"/>
  <c r="R31" i="33"/>
  <c r="S31" i="33"/>
  <c r="T31" i="33"/>
  <c r="U31" i="33"/>
  <c r="V31" i="33"/>
  <c r="W31" i="33"/>
  <c r="X31" i="33"/>
  <c r="Y31" i="33"/>
  <c r="Z31" i="33"/>
  <c r="AA31" i="33"/>
  <c r="AB31" i="33"/>
  <c r="AC31" i="33"/>
  <c r="AD31" i="33"/>
  <c r="AE31" i="33"/>
  <c r="AF31" i="33"/>
  <c r="AG31" i="33"/>
  <c r="AH31" i="33"/>
  <c r="AI31" i="33"/>
  <c r="AJ31" i="33"/>
  <c r="AK31" i="33"/>
  <c r="AL31" i="33"/>
  <c r="AM31" i="33"/>
  <c r="B38" i="33"/>
  <c r="C38" i="33"/>
  <c r="D38" i="33"/>
  <c r="M39" i="33" s="1"/>
  <c r="E38" i="33"/>
  <c r="F38" i="33"/>
  <c r="B39" i="33" s="1"/>
  <c r="G38" i="33"/>
  <c r="H38" i="33"/>
  <c r="I38" i="33"/>
  <c r="J38" i="33"/>
  <c r="K38" i="33"/>
  <c r="L38" i="33"/>
  <c r="M38" i="33"/>
  <c r="N38" i="33"/>
  <c r="O38" i="33"/>
  <c r="P38" i="33"/>
  <c r="R38" i="33"/>
  <c r="AA39" i="33" s="1"/>
  <c r="S38" i="33"/>
  <c r="T38" i="33"/>
  <c r="U38" i="33"/>
  <c r="V38" i="33"/>
  <c r="W38" i="33"/>
  <c r="T39" i="33" s="1"/>
  <c r="X38" i="33"/>
  <c r="Y38" i="33"/>
  <c r="Z38" i="33"/>
  <c r="AA38" i="33"/>
  <c r="AB38" i="33"/>
  <c r="AC38" i="33"/>
  <c r="AD38" i="33"/>
  <c r="AE38" i="33"/>
  <c r="AF38" i="33"/>
  <c r="AG38" i="33"/>
  <c r="AH38" i="33"/>
  <c r="AI38" i="33"/>
  <c r="AJ38" i="33"/>
  <c r="AK38" i="33"/>
  <c r="AL38" i="33"/>
  <c r="AM38" i="33"/>
  <c r="N39" i="33"/>
  <c r="B45" i="33"/>
  <c r="C45" i="33"/>
  <c r="D45" i="33"/>
  <c r="D46" i="33" s="1"/>
  <c r="E45" i="33"/>
  <c r="F45" i="33"/>
  <c r="H45" i="33"/>
  <c r="I45" i="33"/>
  <c r="J45" i="33"/>
  <c r="K45" i="33"/>
  <c r="L45" i="33"/>
  <c r="M45" i="33"/>
  <c r="M46" i="33" s="1"/>
  <c r="N45" i="33"/>
  <c r="O45" i="33"/>
  <c r="P45" i="33"/>
  <c r="R45" i="33"/>
  <c r="S45" i="33"/>
  <c r="T45" i="33"/>
  <c r="U45" i="33"/>
  <c r="V45" i="33"/>
  <c r="V46" i="33" s="1"/>
  <c r="W45" i="33"/>
  <c r="X45" i="33"/>
  <c r="Y45" i="33"/>
  <c r="Z45" i="33"/>
  <c r="AA45" i="33"/>
  <c r="AB45" i="33"/>
  <c r="AC45" i="33"/>
  <c r="AD45" i="33"/>
  <c r="AD46" i="33" s="1"/>
  <c r="AE45" i="33"/>
  <c r="AF45" i="33"/>
  <c r="AG45" i="33"/>
  <c r="AH45" i="33"/>
  <c r="AI45" i="33"/>
  <c r="AJ45" i="33"/>
  <c r="AK45" i="33"/>
  <c r="AL45" i="33"/>
  <c r="AL46" i="33" s="1"/>
  <c r="AM45" i="33"/>
  <c r="B52" i="33"/>
  <c r="C52" i="33"/>
  <c r="D52" i="33"/>
  <c r="E52" i="33"/>
  <c r="F52" i="33"/>
  <c r="G52" i="33"/>
  <c r="H52" i="33"/>
  <c r="H53" i="33" s="1"/>
  <c r="I52" i="33"/>
  <c r="J52" i="33"/>
  <c r="K52" i="33"/>
  <c r="L52" i="33"/>
  <c r="M52" i="33"/>
  <c r="N52" i="33"/>
  <c r="O52" i="33"/>
  <c r="P52" i="33"/>
  <c r="P53" i="33" s="1"/>
  <c r="R52" i="33"/>
  <c r="X53" i="33" s="1"/>
  <c r="S52" i="33"/>
  <c r="T52" i="33"/>
  <c r="U52" i="33"/>
  <c r="V52" i="33"/>
  <c r="W52" i="33"/>
  <c r="X52" i="33"/>
  <c r="Y52" i="33"/>
  <c r="Y53" i="33" s="1"/>
  <c r="Z52" i="33"/>
  <c r="AA52" i="33"/>
  <c r="AB52" i="33"/>
  <c r="AC52" i="33"/>
  <c r="AE52" i="33"/>
  <c r="AF52" i="33"/>
  <c r="AG52" i="33"/>
  <c r="AH52" i="33"/>
  <c r="AH53" i="33" s="1"/>
  <c r="AI52" i="33"/>
  <c r="AJ52" i="33"/>
  <c r="AK52" i="33"/>
  <c r="AK53" i="33" s="1"/>
  <c r="AL52" i="33"/>
  <c r="AM52" i="33"/>
  <c r="B59" i="33"/>
  <c r="C59" i="33"/>
  <c r="D59" i="33"/>
  <c r="E60" i="33" s="1"/>
  <c r="E59" i="33"/>
  <c r="F59" i="33"/>
  <c r="G59" i="33"/>
  <c r="H59" i="33"/>
  <c r="I59" i="33"/>
  <c r="J59" i="33"/>
  <c r="K59" i="33"/>
  <c r="L59" i="33"/>
  <c r="M59" i="33"/>
  <c r="M60" i="33" s="1"/>
  <c r="N59" i="33"/>
  <c r="O59" i="33"/>
  <c r="P59" i="33"/>
  <c r="R59" i="33"/>
  <c r="S59" i="33"/>
  <c r="T59" i="33"/>
  <c r="U59" i="33"/>
  <c r="V59" i="33"/>
  <c r="W59" i="33"/>
  <c r="X59" i="33"/>
  <c r="Y59" i="33"/>
  <c r="Z59" i="33"/>
  <c r="AA59" i="33"/>
  <c r="AB59" i="33"/>
  <c r="AC59" i="33"/>
  <c r="AD59" i="33"/>
  <c r="AE59" i="33"/>
  <c r="AF59" i="33"/>
  <c r="AG59" i="33"/>
  <c r="AH59" i="33"/>
  <c r="AI59" i="33"/>
  <c r="AJ59" i="33"/>
  <c r="AK59" i="33"/>
  <c r="AL59" i="33"/>
  <c r="AL60" i="33" s="1"/>
  <c r="AM59" i="33"/>
  <c r="B66" i="33"/>
  <c r="C66" i="33"/>
  <c r="D66" i="33"/>
  <c r="G67" i="33" s="1"/>
  <c r="E66" i="33"/>
  <c r="F66" i="33"/>
  <c r="G66" i="33"/>
  <c r="H66" i="33"/>
  <c r="I66" i="33"/>
  <c r="J66" i="33"/>
  <c r="K66" i="33"/>
  <c r="L66" i="33"/>
  <c r="L67" i="33" s="1"/>
  <c r="M66" i="33"/>
  <c r="N66" i="33"/>
  <c r="O66" i="33"/>
  <c r="P66" i="33"/>
  <c r="R66" i="33"/>
  <c r="S66" i="33"/>
  <c r="T66" i="33"/>
  <c r="U66" i="33"/>
  <c r="W67" i="33" s="1"/>
  <c r="V66" i="33"/>
  <c r="W66" i="33"/>
  <c r="X66" i="33"/>
  <c r="Y66" i="33"/>
  <c r="Z66" i="33"/>
  <c r="AA66" i="33"/>
  <c r="AB66" i="33"/>
  <c r="AC66" i="33"/>
  <c r="AC67" i="33" s="1"/>
  <c r="AD66" i="33"/>
  <c r="AE66" i="33"/>
  <c r="AF66" i="33"/>
  <c r="AG66" i="33"/>
  <c r="AH66" i="33"/>
  <c r="AI66" i="33"/>
  <c r="AJ66" i="33"/>
  <c r="AK66" i="33"/>
  <c r="AK67" i="33" s="1"/>
  <c r="AL66" i="33"/>
  <c r="AM66" i="33"/>
  <c r="B73" i="33"/>
  <c r="B74" i="33" s="1"/>
  <c r="C73" i="33"/>
  <c r="D73" i="33"/>
  <c r="E73" i="33"/>
  <c r="F73" i="33"/>
  <c r="G73" i="33"/>
  <c r="H73" i="33"/>
  <c r="I73" i="33"/>
  <c r="J73" i="33"/>
  <c r="J74" i="33" s="1"/>
  <c r="K73" i="33"/>
  <c r="L73" i="33"/>
  <c r="M73" i="33"/>
  <c r="N73" i="33"/>
  <c r="O73" i="33"/>
  <c r="P73" i="33"/>
  <c r="R73" i="33"/>
  <c r="S73" i="33"/>
  <c r="T73" i="33"/>
  <c r="U73" i="33"/>
  <c r="V73" i="33"/>
  <c r="W73" i="33"/>
  <c r="X73" i="33"/>
  <c r="AH74" i="33" s="1"/>
  <c r="Y73" i="33"/>
  <c r="Z73" i="33"/>
  <c r="AA73" i="33"/>
  <c r="AB73" i="33"/>
  <c r="AC73" i="33"/>
  <c r="AD73" i="33"/>
  <c r="AE73" i="33"/>
  <c r="AF73" i="33"/>
  <c r="AG73" i="33"/>
  <c r="AH73" i="33"/>
  <c r="AI73" i="33"/>
  <c r="AJ73" i="33"/>
  <c r="AK73" i="33"/>
  <c r="AL73" i="33"/>
  <c r="AM73" i="33"/>
  <c r="G8" i="32"/>
  <c r="H8" i="32"/>
  <c r="I8" i="32"/>
  <c r="J8" i="32"/>
  <c r="K8" i="32"/>
  <c r="L8" i="32"/>
  <c r="M8" i="32"/>
  <c r="N8" i="32"/>
  <c r="R8" i="32"/>
  <c r="Y8" i="32"/>
  <c r="Z8" i="32"/>
  <c r="AA8" i="32"/>
  <c r="AB8" i="32"/>
  <c r="AC8" i="32"/>
  <c r="AE8" i="32"/>
  <c r="AF8" i="32"/>
  <c r="AO8" i="32"/>
  <c r="AP8" i="32"/>
  <c r="AQ8" i="32"/>
  <c r="AR8" i="32"/>
  <c r="AS8" i="32"/>
  <c r="AT8" i="32"/>
  <c r="AU8" i="32"/>
  <c r="AV8" i="32"/>
  <c r="BG8" i="32"/>
  <c r="BH8" i="32"/>
  <c r="BI8" i="32"/>
  <c r="BJ8" i="32"/>
  <c r="BK8" i="32"/>
  <c r="BL8" i="32"/>
  <c r="BM8" i="32"/>
  <c r="G7" i="31"/>
  <c r="H7" i="31"/>
  <c r="H18" i="31" s="1"/>
  <c r="I7" i="31"/>
  <c r="I18" i="31" s="1"/>
  <c r="J7" i="31"/>
  <c r="J18" i="31" s="1"/>
  <c r="Y7" i="31"/>
  <c r="AN7" i="31"/>
  <c r="AQ7" i="31"/>
  <c r="BG7" i="31"/>
  <c r="BH7" i="31"/>
  <c r="BI7" i="31"/>
  <c r="G13" i="31"/>
  <c r="I13" i="31"/>
  <c r="Y13" i="31"/>
  <c r="AN13" i="31"/>
  <c r="AQ13" i="31"/>
  <c r="BG13" i="31"/>
  <c r="BH13" i="31"/>
  <c r="BI13" i="31"/>
  <c r="C18" i="31"/>
  <c r="D18" i="31"/>
  <c r="E18" i="31"/>
  <c r="F18" i="31"/>
  <c r="G18" i="31"/>
  <c r="G23" i="31" s="1"/>
  <c r="K18" i="31"/>
  <c r="L18" i="31"/>
  <c r="M18" i="31"/>
  <c r="M25" i="31" s="1"/>
  <c r="N18" i="31"/>
  <c r="O18" i="31"/>
  <c r="Q18" i="31"/>
  <c r="R18" i="31"/>
  <c r="T18" i="31"/>
  <c r="U18" i="31"/>
  <c r="V18" i="31"/>
  <c r="W18" i="31"/>
  <c r="X18" i="31"/>
  <c r="Y18" i="31"/>
  <c r="Z18" i="31"/>
  <c r="AA18" i="31"/>
  <c r="AB18" i="31"/>
  <c r="AC18" i="31"/>
  <c r="AD18" i="31"/>
  <c r="AF18" i="31"/>
  <c r="AK18" i="31"/>
  <c r="AL18" i="31"/>
  <c r="AM18" i="31"/>
  <c r="AN18" i="31"/>
  <c r="AO18" i="31"/>
  <c r="AP18" i="31"/>
  <c r="AR18" i="31"/>
  <c r="AT18" i="31"/>
  <c r="AT24" i="31" s="1"/>
  <c r="AU18" i="31"/>
  <c r="AV18" i="31"/>
  <c r="BC18" i="31"/>
  <c r="BC24" i="31" s="1"/>
  <c r="BD18" i="31"/>
  <c r="BE18" i="31"/>
  <c r="BF18" i="31"/>
  <c r="BG18" i="31"/>
  <c r="BG25" i="31" s="1"/>
  <c r="BI18" i="31"/>
  <c r="BI23" i="31" s="1"/>
  <c r="BJ18" i="31"/>
  <c r="BK18" i="31"/>
  <c r="BL18" i="31"/>
  <c r="BL24" i="31" s="1"/>
  <c r="BN18" i="31"/>
  <c r="C19" i="31"/>
  <c r="D19" i="31"/>
  <c r="E19" i="31"/>
  <c r="E23" i="31" s="1"/>
  <c r="F19" i="31"/>
  <c r="F23" i="31" s="1"/>
  <c r="G19" i="31"/>
  <c r="H19" i="31"/>
  <c r="H23" i="31" s="1"/>
  <c r="I19" i="31"/>
  <c r="J19" i="31"/>
  <c r="K19" i="31"/>
  <c r="L19" i="31"/>
  <c r="M19" i="31"/>
  <c r="M23" i="31" s="1"/>
  <c r="N19" i="31"/>
  <c r="N23" i="31" s="1"/>
  <c r="O19" i="31"/>
  <c r="Q19" i="31"/>
  <c r="R19" i="31"/>
  <c r="T19" i="31"/>
  <c r="U19" i="31"/>
  <c r="V19" i="31"/>
  <c r="W19" i="31"/>
  <c r="W23" i="31" s="1"/>
  <c r="X19" i="31"/>
  <c r="X23" i="31" s="1"/>
  <c r="Y19" i="31"/>
  <c r="Z19" i="31"/>
  <c r="AA19" i="31"/>
  <c r="AB19" i="31"/>
  <c r="AC19" i="31"/>
  <c r="AD19" i="31"/>
  <c r="AF19" i="31"/>
  <c r="AF23" i="31" s="1"/>
  <c r="AK19" i="31"/>
  <c r="AK23" i="31" s="1"/>
  <c r="AL19" i="31"/>
  <c r="AM19" i="31"/>
  <c r="AN19" i="31"/>
  <c r="AO19" i="31"/>
  <c r="AP19" i="31"/>
  <c r="AQ19" i="31"/>
  <c r="AR19" i="31"/>
  <c r="AR23" i="31" s="1"/>
  <c r="AT19" i="31"/>
  <c r="AT23" i="31" s="1"/>
  <c r="AU19" i="31"/>
  <c r="AV19" i="31"/>
  <c r="AV23" i="31" s="1"/>
  <c r="BC19" i="31"/>
  <c r="BD19" i="31"/>
  <c r="BE19" i="31"/>
  <c r="BF19" i="31"/>
  <c r="BF23" i="31" s="1"/>
  <c r="BG19" i="31"/>
  <c r="BG23" i="31" s="1"/>
  <c r="BH19" i="31"/>
  <c r="BI19" i="31"/>
  <c r="BJ19" i="31"/>
  <c r="BJ23" i="31" s="1"/>
  <c r="BK19" i="31"/>
  <c r="BL19" i="31"/>
  <c r="BN19" i="31"/>
  <c r="C20" i="31"/>
  <c r="D20" i="31"/>
  <c r="D24" i="31" s="1"/>
  <c r="E20" i="31"/>
  <c r="E24" i="31" s="1"/>
  <c r="F20" i="31"/>
  <c r="G20" i="31"/>
  <c r="H20" i="31"/>
  <c r="I20" i="31"/>
  <c r="J20" i="31"/>
  <c r="K20" i="31"/>
  <c r="K24" i="31" s="1"/>
  <c r="L20" i="31"/>
  <c r="M20" i="31"/>
  <c r="M24" i="31" s="1"/>
  <c r="N20" i="31"/>
  <c r="O20" i="31"/>
  <c r="O24" i="31" s="1"/>
  <c r="Q20" i="31"/>
  <c r="Q24" i="31" s="1"/>
  <c r="R20" i="31"/>
  <c r="T20" i="31"/>
  <c r="U20" i="31"/>
  <c r="U24" i="31" s="1"/>
  <c r="V20" i="31"/>
  <c r="W20" i="31"/>
  <c r="W24" i="31" s="1"/>
  <c r="X20" i="31"/>
  <c r="Y20" i="31"/>
  <c r="Y24" i="31" s="1"/>
  <c r="Z20" i="31"/>
  <c r="AA20" i="31"/>
  <c r="AB20" i="31"/>
  <c r="AC20" i="31"/>
  <c r="AC24" i="31" s="1"/>
  <c r="AD20" i="31"/>
  <c r="AD24" i="31" s="1"/>
  <c r="AF20" i="31"/>
  <c r="AF24" i="31" s="1"/>
  <c r="AK20" i="31"/>
  <c r="AL20" i="31"/>
  <c r="AL24" i="31" s="1"/>
  <c r="AM20" i="31"/>
  <c r="AN20" i="31"/>
  <c r="AO20" i="31"/>
  <c r="AP20" i="31"/>
  <c r="AP24" i="31" s="1"/>
  <c r="AQ20" i="31"/>
  <c r="AR20" i="31"/>
  <c r="AR24" i="31" s="1"/>
  <c r="AT20" i="31"/>
  <c r="AU20" i="31"/>
  <c r="AU24" i="31" s="1"/>
  <c r="AV20" i="31"/>
  <c r="AV24" i="31" s="1"/>
  <c r="BC20" i="31"/>
  <c r="BD20" i="31"/>
  <c r="BE20" i="31"/>
  <c r="BE24" i="31" s="1"/>
  <c r="BF20" i="31"/>
  <c r="BG20" i="31"/>
  <c r="BG24" i="31" s="1"/>
  <c r="BH20" i="31"/>
  <c r="BI20" i="31"/>
  <c r="BJ20" i="31"/>
  <c r="BK20" i="31"/>
  <c r="BL20" i="31"/>
  <c r="BN20" i="31"/>
  <c r="BN24" i="31" s="1"/>
  <c r="G21" i="31"/>
  <c r="H21" i="31"/>
  <c r="H25" i="31" s="1"/>
  <c r="I21" i="31"/>
  <c r="J21" i="31"/>
  <c r="K21" i="31"/>
  <c r="L21" i="31"/>
  <c r="M21" i="31"/>
  <c r="N21" i="31"/>
  <c r="N25" i="31" s="1"/>
  <c r="O21" i="31"/>
  <c r="Q21" i="31"/>
  <c r="Q25" i="31" s="1"/>
  <c r="R21" i="31"/>
  <c r="Y21" i="31"/>
  <c r="Y25" i="31" s="1"/>
  <c r="Z21" i="31"/>
  <c r="AA21" i="31"/>
  <c r="AB21" i="31"/>
  <c r="AC21" i="31"/>
  <c r="AC25" i="31" s="1"/>
  <c r="AD21" i="31"/>
  <c r="AD25" i="31" s="1"/>
  <c r="AF21" i="31"/>
  <c r="AF25" i="31" s="1"/>
  <c r="AN21" i="31"/>
  <c r="AO21" i="31"/>
  <c r="AO25" i="31" s="1"/>
  <c r="AP21" i="31"/>
  <c r="AP25" i="31" s="1"/>
  <c r="AQ21" i="31"/>
  <c r="AR21" i="31"/>
  <c r="AT21" i="31"/>
  <c r="AU21" i="31"/>
  <c r="AV21" i="31"/>
  <c r="AV25" i="31" s="1"/>
  <c r="BG21" i="31"/>
  <c r="BH21" i="31"/>
  <c r="BI21" i="31"/>
  <c r="BJ21" i="31"/>
  <c r="BK21" i="31"/>
  <c r="BL21" i="31"/>
  <c r="BL25" i="31" s="1"/>
  <c r="BN21" i="31"/>
  <c r="BN25" i="31" s="1"/>
  <c r="C23" i="31"/>
  <c r="K23" i="31"/>
  <c r="R23" i="31"/>
  <c r="T23" i="31"/>
  <c r="U23" i="31"/>
  <c r="AA23" i="31"/>
  <c r="AB23" i="31"/>
  <c r="AC23" i="31"/>
  <c r="AN23" i="31"/>
  <c r="AO23" i="31"/>
  <c r="AP23" i="31"/>
  <c r="BC23" i="31"/>
  <c r="BD23" i="31"/>
  <c r="BE23" i="31"/>
  <c r="BK23" i="31"/>
  <c r="BL23" i="31"/>
  <c r="BN23" i="31"/>
  <c r="F24" i="31"/>
  <c r="L24" i="31"/>
  <c r="N24" i="31"/>
  <c r="V24" i="31"/>
  <c r="X24" i="31"/>
  <c r="Z24" i="31"/>
  <c r="AK24" i="31"/>
  <c r="AM24" i="31"/>
  <c r="BF24" i="31"/>
  <c r="BJ24" i="31"/>
  <c r="K25" i="31"/>
  <c r="L25" i="31"/>
  <c r="Z25" i="31"/>
  <c r="AB25" i="31"/>
  <c r="AR25" i="31"/>
  <c r="BJ25" i="31"/>
  <c r="BK25" i="31"/>
  <c r="B18" i="30"/>
  <c r="AK24" i="30" s="1"/>
  <c r="C18" i="30"/>
  <c r="W24" i="30" s="1"/>
  <c r="D18" i="30"/>
  <c r="E18" i="30"/>
  <c r="F18" i="30"/>
  <c r="G18" i="30"/>
  <c r="F24" i="30" s="1"/>
  <c r="H18" i="30"/>
  <c r="I18" i="30"/>
  <c r="I24" i="30" s="1"/>
  <c r="J18" i="30"/>
  <c r="J24" i="30" s="1"/>
  <c r="K18" i="30"/>
  <c r="BI24" i="30" s="1"/>
  <c r="L18" i="30"/>
  <c r="M18" i="30"/>
  <c r="N18" i="30"/>
  <c r="O18" i="30"/>
  <c r="P18" i="30"/>
  <c r="Q18" i="30"/>
  <c r="Q24" i="30" s="1"/>
  <c r="S18" i="30"/>
  <c r="S24" i="30" s="1"/>
  <c r="T18" i="30"/>
  <c r="U18" i="30"/>
  <c r="V18" i="30"/>
  <c r="W18" i="30"/>
  <c r="X18" i="30"/>
  <c r="Y18" i="30"/>
  <c r="Z18" i="30"/>
  <c r="Z24" i="30" s="1"/>
  <c r="AA18" i="30"/>
  <c r="AA24" i="30" s="1"/>
  <c r="AB18" i="30"/>
  <c r="AC18" i="30"/>
  <c r="AD18" i="30"/>
  <c r="AE18" i="30"/>
  <c r="AJ18" i="30"/>
  <c r="AK18" i="30"/>
  <c r="AL18" i="30"/>
  <c r="AL24" i="30" s="1"/>
  <c r="AM18" i="30"/>
  <c r="AM24" i="30" s="1"/>
  <c r="AN18" i="30"/>
  <c r="AO18" i="30"/>
  <c r="AP18" i="30"/>
  <c r="AQ18" i="30"/>
  <c r="AR18" i="30"/>
  <c r="AS18" i="30"/>
  <c r="AT18" i="30"/>
  <c r="AT24" i="30" s="1"/>
  <c r="AU18" i="30"/>
  <c r="AU24" i="30" s="1"/>
  <c r="BA18" i="30"/>
  <c r="BB18" i="30"/>
  <c r="BC18" i="30"/>
  <c r="BD18" i="30"/>
  <c r="BE18" i="30"/>
  <c r="BF18" i="30"/>
  <c r="BG18" i="30"/>
  <c r="BH18" i="30"/>
  <c r="BH24" i="30" s="1"/>
  <c r="BI18" i="30"/>
  <c r="BJ18" i="30"/>
  <c r="BK18" i="30"/>
  <c r="BL18" i="30"/>
  <c r="BM18" i="30"/>
  <c r="B19" i="30"/>
  <c r="C19" i="30"/>
  <c r="D19" i="30"/>
  <c r="E19" i="30"/>
  <c r="AK25" i="30" s="1"/>
  <c r="F19" i="30"/>
  <c r="G19" i="30"/>
  <c r="H25" i="30" s="1"/>
  <c r="H19" i="30"/>
  <c r="I19" i="30"/>
  <c r="J19" i="30"/>
  <c r="K19" i="30"/>
  <c r="L19" i="30"/>
  <c r="M19" i="30"/>
  <c r="N19" i="30"/>
  <c r="O19" i="30"/>
  <c r="P19" i="30"/>
  <c r="Q19" i="30"/>
  <c r="S19" i="30"/>
  <c r="T19" i="30"/>
  <c r="U19" i="30"/>
  <c r="V19" i="30"/>
  <c r="W19" i="30"/>
  <c r="X19" i="30"/>
  <c r="Y19" i="30"/>
  <c r="Z19" i="30"/>
  <c r="AA19" i="30"/>
  <c r="AB19" i="30"/>
  <c r="AC19" i="30"/>
  <c r="AD19" i="30"/>
  <c r="AE19" i="30"/>
  <c r="AJ19" i="30"/>
  <c r="AK19" i="30"/>
  <c r="AL19" i="30"/>
  <c r="AM19" i="30"/>
  <c r="AN19" i="30"/>
  <c r="AO19" i="30"/>
  <c r="AP19" i="30"/>
  <c r="AQ19" i="30"/>
  <c r="AR19" i="30"/>
  <c r="AS19" i="30"/>
  <c r="AT19" i="30"/>
  <c r="AU19" i="30"/>
  <c r="BA19" i="30"/>
  <c r="BB19" i="30"/>
  <c r="BC19" i="30"/>
  <c r="BD19" i="30"/>
  <c r="BE19" i="30"/>
  <c r="BF19" i="30"/>
  <c r="BG19" i="30"/>
  <c r="BH19" i="30"/>
  <c r="BI19" i="30"/>
  <c r="BJ19" i="30"/>
  <c r="BK19" i="30"/>
  <c r="BL19" i="30"/>
  <c r="BM19" i="30"/>
  <c r="B20" i="30"/>
  <c r="D26" i="30" s="1"/>
  <c r="C20" i="30"/>
  <c r="B26" i="30" s="1"/>
  <c r="D20" i="30"/>
  <c r="E20" i="30"/>
  <c r="F20" i="30"/>
  <c r="G20" i="30"/>
  <c r="J26" i="30" s="1"/>
  <c r="H20" i="30"/>
  <c r="I20" i="30"/>
  <c r="J20" i="30"/>
  <c r="K20" i="30"/>
  <c r="L20" i="30"/>
  <c r="M20" i="30"/>
  <c r="N20" i="30"/>
  <c r="O20" i="30"/>
  <c r="P20" i="30"/>
  <c r="Q20" i="30"/>
  <c r="S20" i="30"/>
  <c r="T20" i="30"/>
  <c r="U20" i="30"/>
  <c r="V20" i="30"/>
  <c r="W20" i="30"/>
  <c r="X20" i="30"/>
  <c r="Y20" i="30"/>
  <c r="Z20" i="30"/>
  <c r="AA20" i="30"/>
  <c r="AB20" i="30"/>
  <c r="AC20" i="30"/>
  <c r="AD20" i="30"/>
  <c r="AE20" i="30"/>
  <c r="AJ20" i="30"/>
  <c r="AK20" i="30"/>
  <c r="AL20" i="30"/>
  <c r="AM20" i="30"/>
  <c r="AN20" i="30"/>
  <c r="AO20" i="30"/>
  <c r="AP20" i="30"/>
  <c r="AQ20" i="30"/>
  <c r="AR20" i="30"/>
  <c r="AS20" i="30"/>
  <c r="AT20" i="30"/>
  <c r="AU20" i="30"/>
  <c r="BA20" i="30"/>
  <c r="BB20" i="30"/>
  <c r="BC20" i="30"/>
  <c r="BD20" i="30"/>
  <c r="BE20" i="30"/>
  <c r="BF20" i="30"/>
  <c r="BG20" i="30"/>
  <c r="BH20" i="30"/>
  <c r="BI20" i="30"/>
  <c r="BJ20" i="30"/>
  <c r="BK20" i="30"/>
  <c r="BL20" i="30"/>
  <c r="BM20" i="30"/>
  <c r="B21" i="30"/>
  <c r="C21" i="30"/>
  <c r="D27" i="30" s="1"/>
  <c r="D21" i="30"/>
  <c r="E21" i="30"/>
  <c r="F21" i="30"/>
  <c r="G21" i="30"/>
  <c r="H21" i="30"/>
  <c r="I21" i="30"/>
  <c r="L27" i="30" s="1"/>
  <c r="J21" i="30"/>
  <c r="K21" i="30"/>
  <c r="Z27" i="30" s="1"/>
  <c r="L21" i="30"/>
  <c r="M21" i="30"/>
  <c r="N21" i="30"/>
  <c r="O21" i="30"/>
  <c r="P21" i="30"/>
  <c r="Q21" i="30"/>
  <c r="S21" i="30"/>
  <c r="T21" i="30"/>
  <c r="U21" i="30"/>
  <c r="V21" i="30"/>
  <c r="W21" i="30"/>
  <c r="X21" i="30"/>
  <c r="Y21" i="30"/>
  <c r="Z21" i="30"/>
  <c r="AA21" i="30"/>
  <c r="AB21" i="30"/>
  <c r="AC21" i="30"/>
  <c r="AD21" i="30"/>
  <c r="AE21" i="30"/>
  <c r="AJ21" i="30"/>
  <c r="AK21" i="30"/>
  <c r="AL21" i="30"/>
  <c r="AM21" i="30"/>
  <c r="AN21" i="30"/>
  <c r="AO21" i="30"/>
  <c r="AP21" i="30"/>
  <c r="AQ21" i="30"/>
  <c r="AR21" i="30"/>
  <c r="AS21" i="30"/>
  <c r="AT21" i="30"/>
  <c r="AU21" i="30"/>
  <c r="BA21" i="30"/>
  <c r="BB21" i="30"/>
  <c r="BC21" i="30"/>
  <c r="BD21" i="30"/>
  <c r="BE21" i="30"/>
  <c r="BF21" i="30"/>
  <c r="BG21" i="30"/>
  <c r="BH21" i="30"/>
  <c r="BI21" i="30"/>
  <c r="BJ21" i="30"/>
  <c r="BK21" i="30"/>
  <c r="BL21" i="30"/>
  <c r="BM21" i="30"/>
  <c r="C24" i="30"/>
  <c r="E24" i="30"/>
  <c r="G24" i="30"/>
  <c r="M24" i="30"/>
  <c r="O24" i="30"/>
  <c r="T24" i="30"/>
  <c r="V24" i="30"/>
  <c r="X24" i="30"/>
  <c r="AD24" i="30"/>
  <c r="AJ24" i="30"/>
  <c r="AP24" i="30"/>
  <c r="AR24" i="30"/>
  <c r="BA24" i="30"/>
  <c r="BC24" i="30"/>
  <c r="BE24" i="30"/>
  <c r="BK24" i="30"/>
  <c r="BM24" i="30"/>
  <c r="E25" i="30"/>
  <c r="G25" i="30"/>
  <c r="I25" i="30"/>
  <c r="M25" i="30"/>
  <c r="O25" i="30"/>
  <c r="Q25" i="30"/>
  <c r="V25" i="30"/>
  <c r="X25" i="30"/>
  <c r="Z25" i="30"/>
  <c r="AD25" i="30"/>
  <c r="AJ25" i="30"/>
  <c r="AL25" i="30"/>
  <c r="AP25" i="30"/>
  <c r="AR25" i="30"/>
  <c r="AT25" i="30"/>
  <c r="BC25" i="30"/>
  <c r="BE25" i="30"/>
  <c r="BG25" i="30"/>
  <c r="BK25" i="30"/>
  <c r="BM25" i="30"/>
  <c r="C26" i="30"/>
  <c r="G26" i="30"/>
  <c r="I26" i="30"/>
  <c r="K26" i="30"/>
  <c r="O26" i="30"/>
  <c r="Q26" i="30"/>
  <c r="T26" i="30"/>
  <c r="X26" i="30"/>
  <c r="Z26" i="30"/>
  <c r="AB26" i="30"/>
  <c r="AJ26" i="30"/>
  <c r="AL26" i="30"/>
  <c r="AN26" i="30"/>
  <c r="AR26" i="30"/>
  <c r="AT26" i="30"/>
  <c r="BA26" i="30"/>
  <c r="BE26" i="30"/>
  <c r="BG26" i="30"/>
  <c r="BI26" i="30"/>
  <c r="BM26" i="30"/>
  <c r="C27" i="30"/>
  <c r="E27" i="30"/>
  <c r="K27" i="30"/>
  <c r="M27" i="30"/>
  <c r="T27" i="30"/>
  <c r="V27" i="30"/>
  <c r="AB27" i="30"/>
  <c r="AD27" i="30"/>
  <c r="AL27" i="30"/>
  <c r="AN27" i="30"/>
  <c r="AP27" i="30"/>
  <c r="AT27" i="30"/>
  <c r="BA27" i="30"/>
  <c r="BC27" i="30"/>
  <c r="BG27" i="30"/>
  <c r="BI27" i="30"/>
  <c r="BK27" i="30"/>
  <c r="C15" i="29"/>
  <c r="D15" i="29"/>
  <c r="E15" i="29"/>
  <c r="F15" i="29"/>
  <c r="G15" i="29"/>
  <c r="H15" i="29"/>
  <c r="I15" i="29"/>
  <c r="J15" i="29"/>
  <c r="J20" i="29" s="1"/>
  <c r="K15" i="29"/>
  <c r="K21" i="29" s="1"/>
  <c r="L15" i="29"/>
  <c r="M15" i="29"/>
  <c r="N15" i="29"/>
  <c r="P15" i="29"/>
  <c r="Q15" i="29"/>
  <c r="R15" i="29"/>
  <c r="T15" i="29"/>
  <c r="T20" i="29" s="1"/>
  <c r="U15" i="29"/>
  <c r="U20" i="29" s="1"/>
  <c r="V15" i="29"/>
  <c r="W15" i="29"/>
  <c r="Y15" i="29"/>
  <c r="Z15" i="29"/>
  <c r="AA15" i="29"/>
  <c r="AB15" i="29"/>
  <c r="AC15" i="29"/>
  <c r="AC20" i="29" s="1"/>
  <c r="AE15" i="29"/>
  <c r="AE20" i="29" s="1"/>
  <c r="AF15" i="29"/>
  <c r="AK15" i="29"/>
  <c r="AL15" i="29"/>
  <c r="AM15" i="29"/>
  <c r="AN15" i="29"/>
  <c r="AO15" i="29"/>
  <c r="AP15" i="29"/>
  <c r="AP20" i="29" s="1"/>
  <c r="AQ15" i="29"/>
  <c r="AQ20" i="29" s="1"/>
  <c r="AR15" i="29"/>
  <c r="AS15" i="29"/>
  <c r="AT15" i="29"/>
  <c r="AU15" i="29"/>
  <c r="AV15" i="29"/>
  <c r="BC15" i="29"/>
  <c r="BD15" i="29"/>
  <c r="BD20" i="29" s="1"/>
  <c r="BE15" i="29"/>
  <c r="BE20" i="29" s="1"/>
  <c r="BF15" i="29"/>
  <c r="BG15" i="29"/>
  <c r="BI15" i="29"/>
  <c r="BJ15" i="29"/>
  <c r="BK15" i="29"/>
  <c r="BL15" i="29"/>
  <c r="BM15" i="29"/>
  <c r="BM20" i="29" s="1"/>
  <c r="BN15" i="29"/>
  <c r="BN20" i="29" s="1"/>
  <c r="C19" i="29"/>
  <c r="D19" i="29"/>
  <c r="D20" i="29" s="1"/>
  <c r="E19" i="29"/>
  <c r="F19" i="29"/>
  <c r="G19" i="29"/>
  <c r="H19" i="29"/>
  <c r="H20" i="29" s="1"/>
  <c r="I19" i="29"/>
  <c r="J19" i="29"/>
  <c r="K19" i="29"/>
  <c r="L19" i="29"/>
  <c r="L20" i="29" s="1"/>
  <c r="M19" i="29"/>
  <c r="N19" i="29"/>
  <c r="N20" i="29" s="1"/>
  <c r="P19" i="29"/>
  <c r="P20" i="29" s="1"/>
  <c r="Q19" i="29"/>
  <c r="Q20" i="29" s="1"/>
  <c r="R19" i="29"/>
  <c r="T19" i="29"/>
  <c r="U19" i="29"/>
  <c r="V19" i="29"/>
  <c r="V20" i="29" s="1"/>
  <c r="W19" i="29"/>
  <c r="Y19" i="29"/>
  <c r="Y20" i="29" s="1"/>
  <c r="Z19" i="29"/>
  <c r="Z20" i="29" s="1"/>
  <c r="AA19" i="29"/>
  <c r="AA20" i="29" s="1"/>
  <c r="AB19" i="29"/>
  <c r="AC19" i="29"/>
  <c r="AE19" i="29"/>
  <c r="AF19" i="29"/>
  <c r="AF20" i="29" s="1"/>
  <c r="AK19" i="29"/>
  <c r="AL19" i="29"/>
  <c r="AL20" i="29" s="1"/>
  <c r="AM19" i="29"/>
  <c r="AN19" i="29"/>
  <c r="AN20" i="29" s="1"/>
  <c r="AO19" i="29"/>
  <c r="AP19" i="29"/>
  <c r="AQ19" i="29"/>
  <c r="AR19" i="29"/>
  <c r="AR20" i="29" s="1"/>
  <c r="AR22" i="29" s="1"/>
  <c r="AS19" i="29"/>
  <c r="AT19" i="29"/>
  <c r="AT20" i="29" s="1"/>
  <c r="AU19" i="29"/>
  <c r="AU20" i="29" s="1"/>
  <c r="AV19" i="29"/>
  <c r="AV20" i="29" s="1"/>
  <c r="AV22" i="29" s="1"/>
  <c r="BC19" i="29"/>
  <c r="BD19" i="29"/>
  <c r="BE19" i="29"/>
  <c r="BF19" i="29"/>
  <c r="BF20" i="29" s="1"/>
  <c r="BG19" i="29"/>
  <c r="BI19" i="29"/>
  <c r="BI20" i="29" s="1"/>
  <c r="BI22" i="29" s="1"/>
  <c r="BJ19" i="29"/>
  <c r="BJ20" i="29" s="1"/>
  <c r="BK19" i="29"/>
  <c r="BL19" i="29"/>
  <c r="BM19" i="29"/>
  <c r="BN19" i="29"/>
  <c r="E20" i="29"/>
  <c r="I20" i="29"/>
  <c r="M20" i="29"/>
  <c r="R20" i="29"/>
  <c r="W20" i="29"/>
  <c r="AB20" i="29"/>
  <c r="AK20" i="29"/>
  <c r="AO20" i="29"/>
  <c r="AS20" i="29"/>
  <c r="BC20" i="29"/>
  <c r="BG20" i="29"/>
  <c r="BL20" i="29"/>
  <c r="BL22" i="29" s="1"/>
  <c r="D21" i="29"/>
  <c r="E21" i="29"/>
  <c r="F21" i="29"/>
  <c r="G21" i="29"/>
  <c r="H21" i="29"/>
  <c r="I21" i="29"/>
  <c r="J21" i="29"/>
  <c r="L21" i="29"/>
  <c r="M21" i="29"/>
  <c r="N21" i="29"/>
  <c r="O21" i="29"/>
  <c r="P21" i="29"/>
  <c r="Q21" i="29"/>
  <c r="R21" i="29"/>
  <c r="V21" i="29"/>
  <c r="W21" i="29"/>
  <c r="Y21" i="29"/>
  <c r="Z21" i="29"/>
  <c r="AA21" i="29"/>
  <c r="AB21" i="29"/>
  <c r="AD21" i="29"/>
  <c r="AF21" i="29"/>
  <c r="AK21" i="29"/>
  <c r="AL21" i="29"/>
  <c r="AM21" i="29"/>
  <c r="AN21" i="29"/>
  <c r="AO21" i="29"/>
  <c r="AR21" i="29"/>
  <c r="AS21" i="29"/>
  <c r="AT21" i="29"/>
  <c r="AU21" i="29"/>
  <c r="AV21" i="29"/>
  <c r="BC21" i="29"/>
  <c r="BF21" i="29"/>
  <c r="BG21" i="29"/>
  <c r="BH21" i="29"/>
  <c r="BI21" i="29"/>
  <c r="BJ21" i="29"/>
  <c r="BK21" i="29"/>
  <c r="BL21" i="29"/>
  <c r="BN21" i="29"/>
  <c r="C42" i="29"/>
  <c r="D42" i="29"/>
  <c r="E42" i="29"/>
  <c r="F42" i="29"/>
  <c r="G42" i="29"/>
  <c r="H42" i="29"/>
  <c r="I42" i="29"/>
  <c r="J42" i="29"/>
  <c r="K42" i="29"/>
  <c r="L42" i="29"/>
  <c r="M42" i="29"/>
  <c r="N42" i="29"/>
  <c r="O42" i="29"/>
  <c r="P42" i="29"/>
  <c r="Q42" i="29"/>
  <c r="R42" i="29"/>
  <c r="S42" i="29"/>
  <c r="T42" i="29"/>
  <c r="U42" i="29"/>
  <c r="V42" i="29"/>
  <c r="W42" i="29"/>
  <c r="X42" i="29"/>
  <c r="Y42" i="29"/>
  <c r="Z42" i="29"/>
  <c r="AA42" i="29"/>
  <c r="AB42" i="29"/>
  <c r="AC42" i="29"/>
  <c r="AE42" i="29"/>
  <c r="AF42" i="29"/>
  <c r="AG42" i="29"/>
  <c r="AH42" i="29"/>
  <c r="AI42" i="29"/>
  <c r="AJ42" i="29"/>
  <c r="AK42" i="29"/>
  <c r="AL42" i="29"/>
  <c r="AM42" i="29"/>
  <c r="AN42" i="29"/>
  <c r="AO42" i="29"/>
  <c r="AP42" i="29"/>
  <c r="AQ42" i="29"/>
  <c r="AR42" i="29"/>
  <c r="AS42" i="29"/>
  <c r="AT42" i="29"/>
  <c r="AU42" i="29"/>
  <c r="AV42" i="29"/>
  <c r="AW42" i="29"/>
  <c r="AX42" i="29"/>
  <c r="AY42" i="29"/>
  <c r="AZ42" i="29"/>
  <c r="BA42" i="29"/>
  <c r="BB42" i="29"/>
  <c r="BC42" i="29"/>
  <c r="BD42" i="29"/>
  <c r="BE42" i="29"/>
  <c r="BF42" i="29"/>
  <c r="BG42" i="29"/>
  <c r="BH42" i="29"/>
  <c r="BI42" i="29"/>
  <c r="BJ42" i="29"/>
  <c r="BK42" i="29"/>
  <c r="BL42" i="29"/>
  <c r="BM42" i="29"/>
  <c r="BN42" i="29"/>
  <c r="C43" i="29"/>
  <c r="D43" i="29"/>
  <c r="E43" i="29"/>
  <c r="F43" i="29"/>
  <c r="G43" i="29"/>
  <c r="H43" i="29"/>
  <c r="I43" i="29"/>
  <c r="J43" i="29"/>
  <c r="K43" i="29"/>
  <c r="L43" i="29"/>
  <c r="M43" i="29"/>
  <c r="N43" i="29"/>
  <c r="O43" i="29"/>
  <c r="P43" i="29"/>
  <c r="Q43" i="29"/>
  <c r="R43" i="29"/>
  <c r="S43" i="29"/>
  <c r="T43" i="29"/>
  <c r="U43" i="29"/>
  <c r="V43" i="29"/>
  <c r="W43" i="29"/>
  <c r="X43" i="29"/>
  <c r="Y43" i="29"/>
  <c r="Z43" i="29"/>
  <c r="AA43" i="29"/>
  <c r="AB43" i="29"/>
  <c r="AC43" i="29"/>
  <c r="AE43" i="29"/>
  <c r="AF43" i="29"/>
  <c r="AG43" i="29"/>
  <c r="AH43" i="29"/>
  <c r="AI43" i="29"/>
  <c r="AJ43" i="29"/>
  <c r="AK43" i="29"/>
  <c r="AL43" i="29"/>
  <c r="AM43" i="29"/>
  <c r="AN43" i="29"/>
  <c r="AO43" i="29"/>
  <c r="AP43" i="29"/>
  <c r="AQ43" i="29"/>
  <c r="AR43" i="29"/>
  <c r="AS43" i="29"/>
  <c r="AT43" i="29"/>
  <c r="AU43" i="29"/>
  <c r="AV43" i="29"/>
  <c r="AW43" i="29"/>
  <c r="AX43" i="29"/>
  <c r="AY43" i="29"/>
  <c r="AZ43" i="29"/>
  <c r="BA43" i="29"/>
  <c r="BB43" i="29"/>
  <c r="BC43" i="29"/>
  <c r="BD43" i="29"/>
  <c r="BE43" i="29"/>
  <c r="BF43" i="29"/>
  <c r="BG43" i="29"/>
  <c r="BH43" i="29"/>
  <c r="BI43" i="29"/>
  <c r="BJ43" i="29"/>
  <c r="BK43" i="29"/>
  <c r="BL43" i="29"/>
  <c r="BM43" i="29"/>
  <c r="BN43" i="29"/>
  <c r="C44" i="29"/>
  <c r="D44" i="29"/>
  <c r="E44" i="29"/>
  <c r="F44" i="29"/>
  <c r="G44" i="29"/>
  <c r="H44" i="29"/>
  <c r="I44" i="29"/>
  <c r="J44" i="29"/>
  <c r="K44" i="29"/>
  <c r="L44" i="29"/>
  <c r="M44" i="29"/>
  <c r="N44" i="29"/>
  <c r="O44" i="29"/>
  <c r="P44" i="29"/>
  <c r="Q44" i="29"/>
  <c r="R44" i="29"/>
  <c r="S44" i="29"/>
  <c r="T44" i="29"/>
  <c r="U44" i="29"/>
  <c r="V44" i="29"/>
  <c r="W44" i="29"/>
  <c r="X44" i="29"/>
  <c r="Y44" i="29"/>
  <c r="Z44" i="29"/>
  <c r="AA44" i="29"/>
  <c r="AB44" i="29"/>
  <c r="AC44" i="29"/>
  <c r="AE44" i="29"/>
  <c r="AF44" i="29"/>
  <c r="AG44" i="29"/>
  <c r="AH44" i="29"/>
  <c r="AI44" i="29"/>
  <c r="AJ44" i="29"/>
  <c r="AK44" i="29"/>
  <c r="AL44" i="29"/>
  <c r="AM44" i="29"/>
  <c r="AN44" i="29"/>
  <c r="AO44" i="29"/>
  <c r="AP44" i="29"/>
  <c r="AQ44" i="29"/>
  <c r="AR44" i="29"/>
  <c r="AS44" i="29"/>
  <c r="AT44" i="29"/>
  <c r="AU44" i="29"/>
  <c r="AV44" i="29"/>
  <c r="AW44" i="29"/>
  <c r="AX44" i="29"/>
  <c r="AY44" i="29"/>
  <c r="AZ44" i="29"/>
  <c r="BA44" i="29"/>
  <c r="BB44" i="29"/>
  <c r="BC44" i="29"/>
  <c r="BD44" i="29"/>
  <c r="BE44" i="29"/>
  <c r="BF44" i="29"/>
  <c r="BG44" i="29"/>
  <c r="BH44" i="29"/>
  <c r="BI44" i="29"/>
  <c r="BJ44" i="29"/>
  <c r="BK44" i="29"/>
  <c r="BL44" i="29"/>
  <c r="BM44" i="29"/>
  <c r="BN44" i="29"/>
  <c r="C45" i="29"/>
  <c r="D45" i="29"/>
  <c r="E45" i="29"/>
  <c r="F45" i="29"/>
  <c r="G45" i="29"/>
  <c r="H45" i="29"/>
  <c r="I45" i="29"/>
  <c r="J45" i="29"/>
  <c r="K45" i="29"/>
  <c r="L45" i="29"/>
  <c r="M45" i="29"/>
  <c r="N45" i="29"/>
  <c r="O45" i="29"/>
  <c r="P45" i="29"/>
  <c r="Q45" i="29"/>
  <c r="R45" i="29"/>
  <c r="S45" i="29"/>
  <c r="T45" i="29"/>
  <c r="U45" i="29"/>
  <c r="V45" i="29"/>
  <c r="W45" i="29"/>
  <c r="X45" i="29"/>
  <c r="Y45" i="29"/>
  <c r="Z45" i="29"/>
  <c r="AA45" i="29"/>
  <c r="AB45" i="29"/>
  <c r="AC45" i="29"/>
  <c r="AE45" i="29"/>
  <c r="AF45" i="29"/>
  <c r="AG45" i="29"/>
  <c r="AH45" i="29"/>
  <c r="AI45" i="29"/>
  <c r="AJ45" i="29"/>
  <c r="AK45" i="29"/>
  <c r="AL45" i="29"/>
  <c r="AM45" i="29"/>
  <c r="AN45" i="29"/>
  <c r="AO45" i="29"/>
  <c r="AP45" i="29"/>
  <c r="AQ45" i="29"/>
  <c r="AR45" i="29"/>
  <c r="AS45" i="29"/>
  <c r="AT45" i="29"/>
  <c r="AU45" i="29"/>
  <c r="AV45" i="29"/>
  <c r="AW45" i="29"/>
  <c r="AX45" i="29"/>
  <c r="AY45" i="29"/>
  <c r="AZ45" i="29"/>
  <c r="BA45" i="29"/>
  <c r="BB45" i="29"/>
  <c r="BC45" i="29"/>
  <c r="BD45" i="29"/>
  <c r="BE45" i="29"/>
  <c r="BF45" i="29"/>
  <c r="BG45" i="29"/>
  <c r="BH45" i="29"/>
  <c r="BI45" i="29"/>
  <c r="BJ45" i="29"/>
  <c r="BK45" i="29"/>
  <c r="BL45" i="29"/>
  <c r="BM45" i="29"/>
  <c r="BN45" i="29"/>
  <c r="C46" i="29"/>
  <c r="D46" i="29"/>
  <c r="E46" i="29"/>
  <c r="F46" i="29"/>
  <c r="G46" i="29"/>
  <c r="H46" i="29"/>
  <c r="I46" i="29"/>
  <c r="J46" i="29"/>
  <c r="K46" i="29"/>
  <c r="L46" i="29"/>
  <c r="M46" i="29"/>
  <c r="N46" i="29"/>
  <c r="O46" i="29"/>
  <c r="P46" i="29"/>
  <c r="Q46" i="29"/>
  <c r="R46" i="29"/>
  <c r="S46" i="29"/>
  <c r="T46" i="29"/>
  <c r="U46" i="29"/>
  <c r="V46" i="29"/>
  <c r="W46" i="29"/>
  <c r="X46" i="29"/>
  <c r="Y46" i="29"/>
  <c r="Z46" i="29"/>
  <c r="AA46" i="29"/>
  <c r="AB46" i="29"/>
  <c r="AC46" i="29"/>
  <c r="AE46" i="29"/>
  <c r="AF46" i="29"/>
  <c r="AG46" i="29"/>
  <c r="AH46" i="29"/>
  <c r="AI46" i="29"/>
  <c r="AJ46" i="29"/>
  <c r="AK46" i="29"/>
  <c r="AL46" i="29"/>
  <c r="AM46" i="29"/>
  <c r="AN46" i="29"/>
  <c r="AO46" i="29"/>
  <c r="AP46" i="29"/>
  <c r="AQ46" i="29"/>
  <c r="AR46" i="29"/>
  <c r="AS46" i="29"/>
  <c r="AT46" i="29"/>
  <c r="AU46" i="29"/>
  <c r="AV46" i="29"/>
  <c r="AW46" i="29"/>
  <c r="AX46" i="29"/>
  <c r="AY46" i="29"/>
  <c r="AZ46" i="29"/>
  <c r="BA46" i="29"/>
  <c r="BB46" i="29"/>
  <c r="BC46" i="29"/>
  <c r="BD46" i="29"/>
  <c r="BE46" i="29"/>
  <c r="BF46" i="29"/>
  <c r="BG46" i="29"/>
  <c r="BH46" i="29"/>
  <c r="BI46" i="29"/>
  <c r="BJ46" i="29"/>
  <c r="BK46" i="29"/>
  <c r="BL46" i="29"/>
  <c r="BM46" i="29"/>
  <c r="BN46" i="29"/>
  <c r="C47" i="29"/>
  <c r="D47" i="29"/>
  <c r="E47" i="29"/>
  <c r="F47" i="29"/>
  <c r="G47" i="29"/>
  <c r="H47" i="29"/>
  <c r="I47" i="29"/>
  <c r="J47" i="29"/>
  <c r="K47" i="29"/>
  <c r="L47" i="29"/>
  <c r="M47" i="29"/>
  <c r="N47" i="29"/>
  <c r="O47" i="29"/>
  <c r="P47" i="29"/>
  <c r="Q47" i="29"/>
  <c r="R47" i="29"/>
  <c r="S47" i="29"/>
  <c r="T47" i="29"/>
  <c r="U47" i="29"/>
  <c r="V47" i="29"/>
  <c r="W47" i="29"/>
  <c r="X47" i="29"/>
  <c r="Y47" i="29"/>
  <c r="Z47" i="29"/>
  <c r="AA47" i="29"/>
  <c r="AB47" i="29"/>
  <c r="AC47" i="29"/>
  <c r="AE47" i="29"/>
  <c r="AF47" i="29"/>
  <c r="AG47" i="29"/>
  <c r="AH47" i="29"/>
  <c r="AI47" i="29"/>
  <c r="AJ47" i="29"/>
  <c r="AK47" i="29"/>
  <c r="AL47" i="29"/>
  <c r="AM47" i="29"/>
  <c r="AN47" i="29"/>
  <c r="AO47" i="29"/>
  <c r="AP47" i="29"/>
  <c r="AQ47" i="29"/>
  <c r="AR47" i="29"/>
  <c r="AS47" i="29"/>
  <c r="AT47" i="29"/>
  <c r="AU47" i="29"/>
  <c r="AV47" i="29"/>
  <c r="AW47" i="29"/>
  <c r="AX47" i="29"/>
  <c r="AY47" i="29"/>
  <c r="AZ47" i="29"/>
  <c r="BA47" i="29"/>
  <c r="BB47" i="29"/>
  <c r="BC47" i="29"/>
  <c r="BD47" i="29"/>
  <c r="BE47" i="29"/>
  <c r="BF47" i="29"/>
  <c r="BG47" i="29"/>
  <c r="BH47" i="29"/>
  <c r="BI47" i="29"/>
  <c r="BJ47" i="29"/>
  <c r="BK47" i="29"/>
  <c r="BL47" i="29"/>
  <c r="BM47" i="29"/>
  <c r="BN47" i="29"/>
  <c r="C48" i="29"/>
  <c r="D48" i="29"/>
  <c r="E48" i="29"/>
  <c r="F48" i="29"/>
  <c r="G48" i="29"/>
  <c r="H48" i="29"/>
  <c r="I48" i="29"/>
  <c r="J48" i="29"/>
  <c r="K48" i="29"/>
  <c r="L48" i="29"/>
  <c r="M48" i="29"/>
  <c r="N48" i="29"/>
  <c r="O48" i="29"/>
  <c r="P48" i="29"/>
  <c r="Q48" i="29"/>
  <c r="R48" i="29"/>
  <c r="S48" i="29"/>
  <c r="T48" i="29"/>
  <c r="U48" i="29"/>
  <c r="V48" i="29"/>
  <c r="W48" i="29"/>
  <c r="X48" i="29"/>
  <c r="Y48" i="29"/>
  <c r="Z48" i="29"/>
  <c r="AA48" i="29"/>
  <c r="AB48" i="29"/>
  <c r="AC48" i="29"/>
  <c r="AE48" i="29"/>
  <c r="AF48" i="29"/>
  <c r="AG48" i="29"/>
  <c r="AH48" i="29"/>
  <c r="AI48" i="29"/>
  <c r="AJ48" i="29"/>
  <c r="AK48" i="29"/>
  <c r="AL48" i="29"/>
  <c r="AM48" i="29"/>
  <c r="AN48" i="29"/>
  <c r="AO48" i="29"/>
  <c r="AP48" i="29"/>
  <c r="AQ48" i="29"/>
  <c r="AR48" i="29"/>
  <c r="AS48" i="29"/>
  <c r="AT48" i="29"/>
  <c r="AU48" i="29"/>
  <c r="AV48" i="29"/>
  <c r="AW48" i="29"/>
  <c r="AX48" i="29"/>
  <c r="AY48" i="29"/>
  <c r="AZ48" i="29"/>
  <c r="BA48" i="29"/>
  <c r="BB48" i="29"/>
  <c r="BC48" i="29"/>
  <c r="BD48" i="29"/>
  <c r="BE48" i="29"/>
  <c r="BF48" i="29"/>
  <c r="BG48" i="29"/>
  <c r="BH48" i="29"/>
  <c r="BI48" i="29"/>
  <c r="BJ48" i="29"/>
  <c r="BK48" i="29"/>
  <c r="BL48" i="29"/>
  <c r="BM48" i="29"/>
  <c r="BN48" i="29"/>
  <c r="C49" i="29"/>
  <c r="D49" i="29"/>
  <c r="E49" i="29"/>
  <c r="F49" i="29"/>
  <c r="G49" i="29"/>
  <c r="H49" i="29"/>
  <c r="I49" i="29"/>
  <c r="J49" i="29"/>
  <c r="K49" i="29"/>
  <c r="L49" i="29"/>
  <c r="M49" i="29"/>
  <c r="N49" i="29"/>
  <c r="O49" i="29"/>
  <c r="P49" i="29"/>
  <c r="Q49" i="29"/>
  <c r="R49" i="29"/>
  <c r="S49" i="29"/>
  <c r="T49" i="29"/>
  <c r="U49" i="29"/>
  <c r="V49" i="29"/>
  <c r="W49" i="29"/>
  <c r="X49" i="29"/>
  <c r="Y49" i="29"/>
  <c r="Z49" i="29"/>
  <c r="AA49" i="29"/>
  <c r="AB49" i="29"/>
  <c r="AC49" i="29"/>
  <c r="AE49" i="29"/>
  <c r="AF49" i="29"/>
  <c r="AG49" i="29"/>
  <c r="AH49" i="29"/>
  <c r="AI49" i="29"/>
  <c r="AJ49" i="29"/>
  <c r="AK49" i="29"/>
  <c r="AL49" i="29"/>
  <c r="AM49" i="29"/>
  <c r="AN49" i="29"/>
  <c r="AO49" i="29"/>
  <c r="AP49" i="29"/>
  <c r="AQ49" i="29"/>
  <c r="AR49" i="29"/>
  <c r="AS49" i="29"/>
  <c r="AT49" i="29"/>
  <c r="AU49" i="29"/>
  <c r="AV49" i="29"/>
  <c r="AW49" i="29"/>
  <c r="AX49" i="29"/>
  <c r="AY49" i="29"/>
  <c r="AZ49" i="29"/>
  <c r="BA49" i="29"/>
  <c r="BB49" i="29"/>
  <c r="BC49" i="29"/>
  <c r="BD49" i="29"/>
  <c r="BE49" i="29"/>
  <c r="BF49" i="29"/>
  <c r="BG49" i="29"/>
  <c r="BH49" i="29"/>
  <c r="BI49" i="29"/>
  <c r="BJ49" i="29"/>
  <c r="BK49" i="29"/>
  <c r="BL49" i="29"/>
  <c r="BM49" i="29"/>
  <c r="BN49" i="29"/>
  <c r="C50" i="29"/>
  <c r="D50" i="29"/>
  <c r="E50" i="29"/>
  <c r="F50" i="29"/>
  <c r="G50" i="29"/>
  <c r="H50" i="29"/>
  <c r="I50" i="29"/>
  <c r="J50" i="29"/>
  <c r="K50" i="29"/>
  <c r="L50" i="29"/>
  <c r="M50" i="29"/>
  <c r="N50" i="29"/>
  <c r="O50" i="29"/>
  <c r="P50" i="29"/>
  <c r="Q50" i="29"/>
  <c r="R50" i="29"/>
  <c r="S50" i="29"/>
  <c r="T50" i="29"/>
  <c r="U50" i="29"/>
  <c r="V50" i="29"/>
  <c r="W50" i="29"/>
  <c r="X50" i="29"/>
  <c r="Y50" i="29"/>
  <c r="Z50" i="29"/>
  <c r="AA50" i="29"/>
  <c r="AB50" i="29"/>
  <c r="AC50" i="29"/>
  <c r="AE50" i="29"/>
  <c r="AF50" i="29"/>
  <c r="AG50" i="29"/>
  <c r="AH50" i="29"/>
  <c r="AI50" i="29"/>
  <c r="AJ50" i="29"/>
  <c r="AK50" i="29"/>
  <c r="AL50" i="29"/>
  <c r="AM50" i="29"/>
  <c r="AN50" i="29"/>
  <c r="AO50" i="29"/>
  <c r="AP50" i="29"/>
  <c r="AQ50" i="29"/>
  <c r="AR50" i="29"/>
  <c r="AS50" i="29"/>
  <c r="AT50" i="29"/>
  <c r="AU50" i="29"/>
  <c r="AV50" i="29"/>
  <c r="AW50" i="29"/>
  <c r="AX50" i="29"/>
  <c r="AY50" i="29"/>
  <c r="AZ50" i="29"/>
  <c r="BA50" i="29"/>
  <c r="BB50" i="29"/>
  <c r="BC50" i="29"/>
  <c r="BD50" i="29"/>
  <c r="BE50" i="29"/>
  <c r="BF50" i="29"/>
  <c r="BG50" i="29"/>
  <c r="BH50" i="29"/>
  <c r="BI50" i="29"/>
  <c r="BJ50" i="29"/>
  <c r="BK50" i="29"/>
  <c r="BL50" i="29"/>
  <c r="BM50" i="29"/>
  <c r="BN50" i="29"/>
  <c r="C51" i="29"/>
  <c r="D51" i="29"/>
  <c r="E51" i="29"/>
  <c r="F51" i="29"/>
  <c r="G51" i="29"/>
  <c r="H51" i="29"/>
  <c r="I51" i="29"/>
  <c r="J51" i="29"/>
  <c r="K51" i="29"/>
  <c r="L51" i="29"/>
  <c r="M51" i="29"/>
  <c r="N51" i="29"/>
  <c r="O51" i="29"/>
  <c r="P51" i="29"/>
  <c r="Q51" i="29"/>
  <c r="R51" i="29"/>
  <c r="S51" i="29"/>
  <c r="T51" i="29"/>
  <c r="U51" i="29"/>
  <c r="V51" i="29"/>
  <c r="W51" i="29"/>
  <c r="X51" i="29"/>
  <c r="Y51" i="29"/>
  <c r="Z51" i="29"/>
  <c r="AA51" i="29"/>
  <c r="AB51" i="29"/>
  <c r="AC51" i="29"/>
  <c r="AE51" i="29"/>
  <c r="AF51" i="29"/>
  <c r="AG51" i="29"/>
  <c r="AH51" i="29"/>
  <c r="AI51" i="29"/>
  <c r="AJ51" i="29"/>
  <c r="AK51" i="29"/>
  <c r="AL51" i="29"/>
  <c r="AM51" i="29"/>
  <c r="AN51" i="29"/>
  <c r="AO51" i="29"/>
  <c r="AP51" i="29"/>
  <c r="AQ51" i="29"/>
  <c r="AR51" i="29"/>
  <c r="AS51" i="29"/>
  <c r="AT51" i="29"/>
  <c r="AU51" i="29"/>
  <c r="AV51" i="29"/>
  <c r="AW51" i="29"/>
  <c r="AX51" i="29"/>
  <c r="AY51" i="29"/>
  <c r="AZ51" i="29"/>
  <c r="BA51" i="29"/>
  <c r="BB51" i="29"/>
  <c r="BC51" i="29"/>
  <c r="BD51" i="29"/>
  <c r="BE51" i="29"/>
  <c r="BF51" i="29"/>
  <c r="BG51" i="29"/>
  <c r="BH51" i="29"/>
  <c r="BI51" i="29"/>
  <c r="BJ51" i="29"/>
  <c r="BK51" i="29"/>
  <c r="BL51" i="29"/>
  <c r="BM51" i="29"/>
  <c r="BN51" i="29"/>
  <c r="G63" i="29"/>
  <c r="H63" i="29"/>
  <c r="I63" i="29"/>
  <c r="J63" i="29"/>
  <c r="J68" i="29" s="1"/>
  <c r="K63" i="29"/>
  <c r="K68" i="29" s="1"/>
  <c r="L63" i="29"/>
  <c r="M63" i="29"/>
  <c r="N63" i="29"/>
  <c r="O63" i="29"/>
  <c r="P63" i="29"/>
  <c r="R63" i="29"/>
  <c r="Y63" i="29"/>
  <c r="Y68" i="29" s="1"/>
  <c r="Z63" i="29"/>
  <c r="Z68" i="29" s="1"/>
  <c r="AA63" i="29"/>
  <c r="AB63" i="29"/>
  <c r="AC63" i="29"/>
  <c r="AD63" i="29"/>
  <c r="AE63" i="29"/>
  <c r="AF63" i="29"/>
  <c r="AN63" i="29"/>
  <c r="AN68" i="29" s="1"/>
  <c r="AO63" i="29"/>
  <c r="AO68" i="29" s="1"/>
  <c r="AP63" i="29"/>
  <c r="AQ63" i="29"/>
  <c r="AR63" i="29"/>
  <c r="AS63" i="29"/>
  <c r="AT63" i="29"/>
  <c r="AU63" i="29"/>
  <c r="AV63" i="29"/>
  <c r="AV68" i="29" s="1"/>
  <c r="BG63" i="29"/>
  <c r="BH63" i="29"/>
  <c r="BI63" i="29"/>
  <c r="BJ63" i="29"/>
  <c r="BK63" i="29"/>
  <c r="BL63" i="29"/>
  <c r="BM63" i="29"/>
  <c r="BN63" i="29"/>
  <c r="BN68" i="29" s="1"/>
  <c r="G67" i="29"/>
  <c r="H67" i="29"/>
  <c r="H68" i="29" s="1"/>
  <c r="I67" i="29"/>
  <c r="J67" i="29"/>
  <c r="K67" i="29"/>
  <c r="L67" i="29"/>
  <c r="L68" i="29" s="1"/>
  <c r="M67" i="29"/>
  <c r="N67" i="29"/>
  <c r="O67" i="29"/>
  <c r="P67" i="29"/>
  <c r="P68" i="29" s="1"/>
  <c r="R67" i="29"/>
  <c r="Y67" i="29"/>
  <c r="Z67" i="29"/>
  <c r="AA67" i="29"/>
  <c r="AA68" i="29" s="1"/>
  <c r="AB67" i="29"/>
  <c r="AC67" i="29"/>
  <c r="AD67" i="29"/>
  <c r="AE67" i="29"/>
  <c r="AE68" i="29" s="1"/>
  <c r="AF67" i="29"/>
  <c r="AN67" i="29"/>
  <c r="AO67" i="29"/>
  <c r="AP67" i="29"/>
  <c r="AP68" i="29" s="1"/>
  <c r="AQ67" i="29"/>
  <c r="AR67" i="29"/>
  <c r="AS67" i="29"/>
  <c r="AT67" i="29"/>
  <c r="AU67" i="29"/>
  <c r="AV67" i="29"/>
  <c r="BG67" i="29"/>
  <c r="BH67" i="29"/>
  <c r="BH68" i="29" s="1"/>
  <c r="BI67" i="29"/>
  <c r="BJ67" i="29"/>
  <c r="BK67" i="29"/>
  <c r="BL67" i="29"/>
  <c r="BL68" i="29" s="1"/>
  <c r="BM67" i="29"/>
  <c r="BN67" i="29"/>
  <c r="G68" i="29"/>
  <c r="I68" i="29"/>
  <c r="M68" i="29"/>
  <c r="N68" i="29"/>
  <c r="O68" i="29"/>
  <c r="R68" i="29"/>
  <c r="AB68" i="29"/>
  <c r="AC68" i="29"/>
  <c r="AD68" i="29"/>
  <c r="AF68" i="29"/>
  <c r="AQ68" i="29"/>
  <c r="AR68" i="29"/>
  <c r="AS68" i="29"/>
  <c r="AU68" i="29"/>
  <c r="BI68" i="29"/>
  <c r="BJ68" i="29"/>
  <c r="BK68" i="29"/>
  <c r="BM68" i="29"/>
  <c r="G69" i="29"/>
  <c r="H69" i="29"/>
  <c r="I69" i="29"/>
  <c r="L69" i="29"/>
  <c r="M69" i="29"/>
  <c r="N69" i="29"/>
  <c r="O69" i="29"/>
  <c r="P69" i="29"/>
  <c r="R69" i="29"/>
  <c r="AA69" i="29"/>
  <c r="AB69" i="29"/>
  <c r="AC69" i="29"/>
  <c r="AD69" i="29"/>
  <c r="AE69" i="29"/>
  <c r="AF69" i="29"/>
  <c r="AP69" i="29"/>
  <c r="AQ69" i="29"/>
  <c r="AR69" i="29"/>
  <c r="AS69" i="29"/>
  <c r="AT69" i="29"/>
  <c r="AU69" i="29"/>
  <c r="BH69" i="29"/>
  <c r="BI69" i="29"/>
  <c r="BJ69" i="29"/>
  <c r="BK69" i="29"/>
  <c r="BL69" i="29"/>
  <c r="BM69" i="29"/>
  <c r="C87" i="29"/>
  <c r="D87" i="29"/>
  <c r="E87" i="29"/>
  <c r="F87" i="29"/>
  <c r="G87" i="29"/>
  <c r="H87" i="29"/>
  <c r="I87" i="29"/>
  <c r="J87" i="29"/>
  <c r="K87" i="29"/>
  <c r="L87" i="29"/>
  <c r="M87" i="29"/>
  <c r="N87" i="29"/>
  <c r="O87" i="29"/>
  <c r="P87" i="29"/>
  <c r="Q87" i="29"/>
  <c r="R87" i="29"/>
  <c r="S87" i="29"/>
  <c r="T87" i="29"/>
  <c r="U87" i="29"/>
  <c r="V87" i="29"/>
  <c r="W87" i="29"/>
  <c r="X87" i="29"/>
  <c r="Y87" i="29"/>
  <c r="Z87" i="29"/>
  <c r="AA87" i="29"/>
  <c r="AB87" i="29"/>
  <c r="AC87" i="29"/>
  <c r="AD87" i="29"/>
  <c r="AE87" i="29"/>
  <c r="AF87" i="29"/>
  <c r="AG87" i="29"/>
  <c r="AH87" i="29"/>
  <c r="AI87" i="29"/>
  <c r="AJ87" i="29"/>
  <c r="AK87" i="29"/>
  <c r="AL87" i="29"/>
  <c r="AM87" i="29"/>
  <c r="AN87" i="29"/>
  <c r="AO87" i="29"/>
  <c r="AP87" i="29"/>
  <c r="AQ87" i="29"/>
  <c r="AR87" i="29"/>
  <c r="AS87" i="29"/>
  <c r="AT87" i="29"/>
  <c r="AU87" i="29"/>
  <c r="AV87" i="29"/>
  <c r="AW87" i="29"/>
  <c r="AX87" i="29"/>
  <c r="AY87" i="29"/>
  <c r="AZ87" i="29"/>
  <c r="BA87" i="29"/>
  <c r="BB87" i="29"/>
  <c r="BC87" i="29"/>
  <c r="BD87" i="29"/>
  <c r="BE87" i="29"/>
  <c r="BF87" i="29"/>
  <c r="BG87" i="29"/>
  <c r="BH87" i="29"/>
  <c r="BI87" i="29"/>
  <c r="BJ87" i="29"/>
  <c r="BK87" i="29"/>
  <c r="BL87" i="29"/>
  <c r="BM87" i="29"/>
  <c r="BN87" i="29"/>
  <c r="C88" i="29"/>
  <c r="D88" i="29"/>
  <c r="E88" i="29"/>
  <c r="F88" i="29"/>
  <c r="G88" i="29"/>
  <c r="H88" i="29"/>
  <c r="I88" i="29"/>
  <c r="J88" i="29"/>
  <c r="K88" i="29"/>
  <c r="L88" i="29"/>
  <c r="M88" i="29"/>
  <c r="N88" i="29"/>
  <c r="O88" i="29"/>
  <c r="P88" i="29"/>
  <c r="Q88" i="29"/>
  <c r="R88" i="29"/>
  <c r="S88" i="29"/>
  <c r="T88" i="29"/>
  <c r="U88" i="29"/>
  <c r="V88" i="29"/>
  <c r="W88" i="29"/>
  <c r="X88" i="29"/>
  <c r="Y88" i="29"/>
  <c r="Z88" i="29"/>
  <c r="AA88" i="29"/>
  <c r="AB88" i="29"/>
  <c r="AC88" i="29"/>
  <c r="AD88" i="29"/>
  <c r="AE88" i="29"/>
  <c r="AF88" i="29"/>
  <c r="AG88" i="29"/>
  <c r="AH88" i="29"/>
  <c r="AI88" i="29"/>
  <c r="AJ88" i="29"/>
  <c r="AK88" i="29"/>
  <c r="AL88" i="29"/>
  <c r="AM88" i="29"/>
  <c r="AN88" i="29"/>
  <c r="AO88" i="29"/>
  <c r="AP88" i="29"/>
  <c r="AQ88" i="29"/>
  <c r="AR88" i="29"/>
  <c r="AS88" i="29"/>
  <c r="AT88" i="29"/>
  <c r="AU88" i="29"/>
  <c r="AV88" i="29"/>
  <c r="AW88" i="29"/>
  <c r="AX88" i="29"/>
  <c r="AY88" i="29"/>
  <c r="AZ88" i="29"/>
  <c r="BA88" i="29"/>
  <c r="BB88" i="29"/>
  <c r="BC88" i="29"/>
  <c r="BD88" i="29"/>
  <c r="BE88" i="29"/>
  <c r="BF88" i="29"/>
  <c r="BG88" i="29"/>
  <c r="BH88" i="29"/>
  <c r="BI88" i="29"/>
  <c r="BJ88" i="29"/>
  <c r="BK88" i="29"/>
  <c r="BL88" i="29"/>
  <c r="BM88" i="29"/>
  <c r="BN88" i="29"/>
  <c r="C89" i="29"/>
  <c r="D89" i="29"/>
  <c r="E89" i="29"/>
  <c r="F89" i="29"/>
  <c r="G89" i="29"/>
  <c r="H89" i="29"/>
  <c r="I89" i="29"/>
  <c r="J89" i="29"/>
  <c r="K89" i="29"/>
  <c r="L89" i="29"/>
  <c r="M89" i="29"/>
  <c r="N89" i="29"/>
  <c r="O89" i="29"/>
  <c r="P89" i="29"/>
  <c r="Q89" i="29"/>
  <c r="R89" i="29"/>
  <c r="S89" i="29"/>
  <c r="T89" i="29"/>
  <c r="U89" i="29"/>
  <c r="V89" i="29"/>
  <c r="W89" i="29"/>
  <c r="X89" i="29"/>
  <c r="Y89" i="29"/>
  <c r="Z89" i="29"/>
  <c r="AA89" i="29"/>
  <c r="AB89" i="29"/>
  <c r="AC89" i="29"/>
  <c r="AD89" i="29"/>
  <c r="AE89" i="29"/>
  <c r="AF89" i="29"/>
  <c r="AG89" i="29"/>
  <c r="AH89" i="29"/>
  <c r="AI89" i="29"/>
  <c r="AJ89" i="29"/>
  <c r="AK89" i="29"/>
  <c r="AL89" i="29"/>
  <c r="AM89" i="29"/>
  <c r="AN89" i="29"/>
  <c r="AO89" i="29"/>
  <c r="AP89" i="29"/>
  <c r="AQ89" i="29"/>
  <c r="AR89" i="29"/>
  <c r="AS89" i="29"/>
  <c r="AT89" i="29"/>
  <c r="AU89" i="29"/>
  <c r="AV89" i="29"/>
  <c r="AW89" i="29"/>
  <c r="AX89" i="29"/>
  <c r="AY89" i="29"/>
  <c r="AZ89" i="29"/>
  <c r="BA89" i="29"/>
  <c r="BB89" i="29"/>
  <c r="BC89" i="29"/>
  <c r="BD89" i="29"/>
  <c r="BE89" i="29"/>
  <c r="BF89" i="29"/>
  <c r="BG89" i="29"/>
  <c r="BH89" i="29"/>
  <c r="BI89" i="29"/>
  <c r="BJ89" i="29"/>
  <c r="BK89" i="29"/>
  <c r="BL89" i="29"/>
  <c r="BM89" i="29"/>
  <c r="BN89" i="29"/>
  <c r="C90" i="29"/>
  <c r="D90" i="29"/>
  <c r="E90" i="29"/>
  <c r="F90" i="29"/>
  <c r="G90" i="29"/>
  <c r="H90" i="29"/>
  <c r="I90" i="29"/>
  <c r="J90" i="29"/>
  <c r="K90" i="29"/>
  <c r="L90" i="29"/>
  <c r="M90" i="29"/>
  <c r="N90" i="29"/>
  <c r="O90" i="29"/>
  <c r="P90" i="29"/>
  <c r="Q90" i="29"/>
  <c r="R90" i="29"/>
  <c r="S90" i="29"/>
  <c r="T90" i="29"/>
  <c r="U90" i="29"/>
  <c r="V90" i="29"/>
  <c r="W90" i="29"/>
  <c r="X90" i="29"/>
  <c r="Y90" i="29"/>
  <c r="Z90" i="29"/>
  <c r="AA90" i="29"/>
  <c r="AB90" i="29"/>
  <c r="AC90" i="29"/>
  <c r="AD90" i="29"/>
  <c r="AE90" i="29"/>
  <c r="AF90" i="29"/>
  <c r="AG90" i="29"/>
  <c r="AH90" i="29"/>
  <c r="AI90" i="29"/>
  <c r="AJ90" i="29"/>
  <c r="AK90" i="29"/>
  <c r="AL90" i="29"/>
  <c r="AM90" i="29"/>
  <c r="AN90" i="29"/>
  <c r="AO90" i="29"/>
  <c r="AP90" i="29"/>
  <c r="AQ90" i="29"/>
  <c r="AR90" i="29"/>
  <c r="AS90" i="29"/>
  <c r="AT90" i="29"/>
  <c r="AU90" i="29"/>
  <c r="AV90" i="29"/>
  <c r="AW90" i="29"/>
  <c r="AX90" i="29"/>
  <c r="AY90" i="29"/>
  <c r="AZ90" i="29"/>
  <c r="BA90" i="29"/>
  <c r="BB90" i="29"/>
  <c r="BC90" i="29"/>
  <c r="BD90" i="29"/>
  <c r="BE90" i="29"/>
  <c r="BF90" i="29"/>
  <c r="BG90" i="29"/>
  <c r="BH90" i="29"/>
  <c r="BI90" i="29"/>
  <c r="BJ90" i="29"/>
  <c r="BK90" i="29"/>
  <c r="BL90" i="29"/>
  <c r="BM90" i="29"/>
  <c r="BN90" i="29"/>
  <c r="C91" i="29"/>
  <c r="D91" i="29"/>
  <c r="E91" i="29"/>
  <c r="F91" i="29"/>
  <c r="G91" i="29"/>
  <c r="H91" i="29"/>
  <c r="I91" i="29"/>
  <c r="J91" i="29"/>
  <c r="K91" i="29"/>
  <c r="L91" i="29"/>
  <c r="M91" i="29"/>
  <c r="N91" i="29"/>
  <c r="O91" i="29"/>
  <c r="P91" i="29"/>
  <c r="Q91" i="29"/>
  <c r="R91" i="29"/>
  <c r="S91" i="29"/>
  <c r="T91" i="29"/>
  <c r="U91" i="29"/>
  <c r="V91" i="29"/>
  <c r="W91" i="29"/>
  <c r="X91" i="29"/>
  <c r="Y91" i="29"/>
  <c r="Z91" i="29"/>
  <c r="AA91" i="29"/>
  <c r="AB91" i="29"/>
  <c r="AC91" i="29"/>
  <c r="AD91" i="29"/>
  <c r="AE91" i="29"/>
  <c r="AF91" i="29"/>
  <c r="AG91" i="29"/>
  <c r="AH91" i="29"/>
  <c r="AI91" i="29"/>
  <c r="AJ91" i="29"/>
  <c r="AK91" i="29"/>
  <c r="AL91" i="29"/>
  <c r="AM91" i="29"/>
  <c r="AN91" i="29"/>
  <c r="AO91" i="29"/>
  <c r="AP91" i="29"/>
  <c r="AQ91" i="29"/>
  <c r="AR91" i="29"/>
  <c r="AS91" i="29"/>
  <c r="AT91" i="29"/>
  <c r="AU91" i="29"/>
  <c r="AV91" i="29"/>
  <c r="AW91" i="29"/>
  <c r="AX91" i="29"/>
  <c r="AY91" i="29"/>
  <c r="AZ91" i="29"/>
  <c r="BA91" i="29"/>
  <c r="BB91" i="29"/>
  <c r="BC91" i="29"/>
  <c r="BD91" i="29"/>
  <c r="BE91" i="29"/>
  <c r="BF91" i="29"/>
  <c r="BG91" i="29"/>
  <c r="BH91" i="29"/>
  <c r="BI91" i="29"/>
  <c r="BJ91" i="29"/>
  <c r="BK91" i="29"/>
  <c r="BL91" i="29"/>
  <c r="BM91" i="29"/>
  <c r="BN91" i="29"/>
  <c r="C92" i="29"/>
  <c r="D92" i="29"/>
  <c r="E92" i="29"/>
  <c r="F92" i="29"/>
  <c r="G92" i="29"/>
  <c r="H92" i="29"/>
  <c r="I92" i="29"/>
  <c r="J92" i="29"/>
  <c r="K92" i="29"/>
  <c r="L92" i="29"/>
  <c r="M92" i="29"/>
  <c r="N92" i="29"/>
  <c r="O92" i="29"/>
  <c r="P92" i="29"/>
  <c r="Q92" i="29"/>
  <c r="R92" i="29"/>
  <c r="S92" i="29"/>
  <c r="T92" i="29"/>
  <c r="U92" i="29"/>
  <c r="V92" i="29"/>
  <c r="W92" i="29"/>
  <c r="X92" i="29"/>
  <c r="Y92" i="29"/>
  <c r="Z92" i="29"/>
  <c r="AA92" i="29"/>
  <c r="AB92" i="29"/>
  <c r="AC92" i="29"/>
  <c r="AD92" i="29"/>
  <c r="AE92" i="29"/>
  <c r="AF92" i="29"/>
  <c r="AG92" i="29"/>
  <c r="AH92" i="29"/>
  <c r="AI92" i="29"/>
  <c r="AJ92" i="29"/>
  <c r="AK92" i="29"/>
  <c r="AL92" i="29"/>
  <c r="AM92" i="29"/>
  <c r="AN92" i="29"/>
  <c r="AO92" i="29"/>
  <c r="AP92" i="29"/>
  <c r="AQ92" i="29"/>
  <c r="AR92" i="29"/>
  <c r="AS92" i="29"/>
  <c r="AT92" i="29"/>
  <c r="AU92" i="29"/>
  <c r="AV92" i="29"/>
  <c r="AW92" i="29"/>
  <c r="AX92" i="29"/>
  <c r="AY92" i="29"/>
  <c r="AZ92" i="29"/>
  <c r="BA92" i="29"/>
  <c r="BB92" i="29"/>
  <c r="BC92" i="29"/>
  <c r="BD92" i="29"/>
  <c r="BE92" i="29"/>
  <c r="BF92" i="29"/>
  <c r="BG92" i="29"/>
  <c r="BH92" i="29"/>
  <c r="BI92" i="29"/>
  <c r="BJ92" i="29"/>
  <c r="BK92" i="29"/>
  <c r="BL92" i="29"/>
  <c r="BM92" i="29"/>
  <c r="BN92" i="29"/>
  <c r="C93" i="29"/>
  <c r="D93" i="29"/>
  <c r="E93" i="29"/>
  <c r="F93" i="29"/>
  <c r="G93" i="29"/>
  <c r="H93" i="29"/>
  <c r="I93" i="29"/>
  <c r="J93" i="29"/>
  <c r="K93" i="29"/>
  <c r="L93" i="29"/>
  <c r="M93" i="29"/>
  <c r="N93" i="29"/>
  <c r="O93" i="29"/>
  <c r="P93" i="29"/>
  <c r="Q93" i="29"/>
  <c r="R93" i="29"/>
  <c r="S93" i="29"/>
  <c r="T93" i="29"/>
  <c r="U93" i="29"/>
  <c r="V93" i="29"/>
  <c r="W93" i="29"/>
  <c r="X93" i="29"/>
  <c r="Y93" i="29"/>
  <c r="Z93" i="29"/>
  <c r="AA93" i="29"/>
  <c r="AB93" i="29"/>
  <c r="AC93" i="29"/>
  <c r="AD93" i="29"/>
  <c r="AE93" i="29"/>
  <c r="AF93" i="29"/>
  <c r="AG93" i="29"/>
  <c r="AH93" i="29"/>
  <c r="AI93" i="29"/>
  <c r="AJ93" i="29"/>
  <c r="AK93" i="29"/>
  <c r="AL93" i="29"/>
  <c r="AM93" i="29"/>
  <c r="AN93" i="29"/>
  <c r="AO93" i="29"/>
  <c r="AP93" i="29"/>
  <c r="AQ93" i="29"/>
  <c r="AR93" i="29"/>
  <c r="AS93" i="29"/>
  <c r="AT93" i="29"/>
  <c r="AU93" i="29"/>
  <c r="AV93" i="29"/>
  <c r="AW93" i="29"/>
  <c r="AX93" i="29"/>
  <c r="AY93" i="29"/>
  <c r="AZ93" i="29"/>
  <c r="BA93" i="29"/>
  <c r="BB93" i="29"/>
  <c r="BC93" i="29"/>
  <c r="BD93" i="29"/>
  <c r="BE93" i="29"/>
  <c r="BF93" i="29"/>
  <c r="BG93" i="29"/>
  <c r="BH93" i="29"/>
  <c r="BI93" i="29"/>
  <c r="BJ93" i="29"/>
  <c r="BK93" i="29"/>
  <c r="BL93" i="29"/>
  <c r="BM93" i="29"/>
  <c r="BN93" i="29"/>
  <c r="C94" i="29"/>
  <c r="D94" i="29"/>
  <c r="E94" i="29"/>
  <c r="F94" i="29"/>
  <c r="G94" i="29"/>
  <c r="H94" i="29"/>
  <c r="I94" i="29"/>
  <c r="J94" i="29"/>
  <c r="K94" i="29"/>
  <c r="L94" i="29"/>
  <c r="M94" i="29"/>
  <c r="N94" i="29"/>
  <c r="O94" i="29"/>
  <c r="P94" i="29"/>
  <c r="Q94" i="29"/>
  <c r="R94" i="29"/>
  <c r="S94" i="29"/>
  <c r="T94" i="29"/>
  <c r="U94" i="29"/>
  <c r="V94" i="29"/>
  <c r="W94" i="29"/>
  <c r="X94" i="29"/>
  <c r="Y94" i="29"/>
  <c r="Z94" i="29"/>
  <c r="AA94" i="29"/>
  <c r="AB94" i="29"/>
  <c r="AC94" i="29"/>
  <c r="AD94" i="29"/>
  <c r="AE94" i="29"/>
  <c r="AF94" i="29"/>
  <c r="AG94" i="29"/>
  <c r="AH94" i="29"/>
  <c r="AI94" i="29"/>
  <c r="AJ94" i="29"/>
  <c r="AK94" i="29"/>
  <c r="AL94" i="29"/>
  <c r="AM94" i="29"/>
  <c r="AN94" i="29"/>
  <c r="AO94" i="29"/>
  <c r="AP94" i="29"/>
  <c r="AQ94" i="29"/>
  <c r="AR94" i="29"/>
  <c r="AS94" i="29"/>
  <c r="AT94" i="29"/>
  <c r="AU94" i="29"/>
  <c r="AV94" i="29"/>
  <c r="AW94" i="29"/>
  <c r="AX94" i="29"/>
  <c r="AY94" i="29"/>
  <c r="AZ94" i="29"/>
  <c r="BA94" i="29"/>
  <c r="BB94" i="29"/>
  <c r="BC94" i="29"/>
  <c r="BD94" i="29"/>
  <c r="BE94" i="29"/>
  <c r="BF94" i="29"/>
  <c r="BG94" i="29"/>
  <c r="BH94" i="29"/>
  <c r="BI94" i="29"/>
  <c r="BJ94" i="29"/>
  <c r="BK94" i="29"/>
  <c r="BL94" i="29"/>
  <c r="BM94" i="29"/>
  <c r="BN94" i="29"/>
  <c r="C95" i="29"/>
  <c r="D95" i="29"/>
  <c r="E95" i="29"/>
  <c r="F95" i="29"/>
  <c r="G95" i="29"/>
  <c r="H95" i="29"/>
  <c r="I95" i="29"/>
  <c r="J95" i="29"/>
  <c r="K95" i="29"/>
  <c r="L95" i="29"/>
  <c r="M95" i="29"/>
  <c r="N95" i="29"/>
  <c r="O95" i="29"/>
  <c r="P95" i="29"/>
  <c r="Q95" i="29"/>
  <c r="R95" i="29"/>
  <c r="S95" i="29"/>
  <c r="T95" i="29"/>
  <c r="U95" i="29"/>
  <c r="V95" i="29"/>
  <c r="W95" i="29"/>
  <c r="X95" i="29"/>
  <c r="Y95" i="29"/>
  <c r="Z95" i="29"/>
  <c r="AA95" i="29"/>
  <c r="AB95" i="29"/>
  <c r="AC95" i="29"/>
  <c r="AD95" i="29"/>
  <c r="AE95" i="29"/>
  <c r="AF95" i="29"/>
  <c r="AG95" i="29"/>
  <c r="AH95" i="29"/>
  <c r="AI95" i="29"/>
  <c r="AJ95" i="29"/>
  <c r="AK95" i="29"/>
  <c r="AL95" i="29"/>
  <c r="AM95" i="29"/>
  <c r="AN95" i="29"/>
  <c r="AO95" i="29"/>
  <c r="AP95" i="29"/>
  <c r="AQ95" i="29"/>
  <c r="AR95" i="29"/>
  <c r="AS95" i="29"/>
  <c r="AT95" i="29"/>
  <c r="AU95" i="29"/>
  <c r="AV95" i="29"/>
  <c r="AW95" i="29"/>
  <c r="AX95" i="29"/>
  <c r="AY95" i="29"/>
  <c r="AZ95" i="29"/>
  <c r="BA95" i="29"/>
  <c r="BB95" i="29"/>
  <c r="BC95" i="29"/>
  <c r="BD95" i="29"/>
  <c r="BE95" i="29"/>
  <c r="BF95" i="29"/>
  <c r="BG95" i="29"/>
  <c r="BH95" i="29"/>
  <c r="BI95" i="29"/>
  <c r="BJ95" i="29"/>
  <c r="BK95" i="29"/>
  <c r="BL95" i="29"/>
  <c r="BM95" i="29"/>
  <c r="BN95" i="29"/>
  <c r="C96" i="29"/>
  <c r="D96" i="29"/>
  <c r="E96" i="29"/>
  <c r="F96" i="29"/>
  <c r="G96" i="29"/>
  <c r="H96" i="29"/>
  <c r="I96" i="29"/>
  <c r="J96" i="29"/>
  <c r="K96" i="29"/>
  <c r="L96" i="29"/>
  <c r="M96" i="29"/>
  <c r="N96" i="29"/>
  <c r="O96" i="29"/>
  <c r="P96" i="29"/>
  <c r="Q96" i="29"/>
  <c r="R96" i="29"/>
  <c r="S96" i="29"/>
  <c r="T96" i="29"/>
  <c r="U96" i="29"/>
  <c r="V96" i="29"/>
  <c r="W96" i="29"/>
  <c r="X96" i="29"/>
  <c r="Y96" i="29"/>
  <c r="Z96" i="29"/>
  <c r="AA96" i="29"/>
  <c r="AB96" i="29"/>
  <c r="AC96" i="29"/>
  <c r="AD96" i="29"/>
  <c r="AE96" i="29"/>
  <c r="AF96" i="29"/>
  <c r="AG96" i="29"/>
  <c r="AH96" i="29"/>
  <c r="AI96" i="29"/>
  <c r="AJ96" i="29"/>
  <c r="AK96" i="29"/>
  <c r="AL96" i="29"/>
  <c r="AM96" i="29"/>
  <c r="AN96" i="29"/>
  <c r="AO96" i="29"/>
  <c r="AP96" i="29"/>
  <c r="AQ96" i="29"/>
  <c r="AR96" i="29"/>
  <c r="AS96" i="29"/>
  <c r="AT96" i="29"/>
  <c r="AU96" i="29"/>
  <c r="AV96" i="29"/>
  <c r="AW96" i="29"/>
  <c r="AX96" i="29"/>
  <c r="AY96" i="29"/>
  <c r="AZ96" i="29"/>
  <c r="BA96" i="29"/>
  <c r="BB96" i="29"/>
  <c r="BC96" i="29"/>
  <c r="BD96" i="29"/>
  <c r="BE96" i="29"/>
  <c r="BF96" i="29"/>
  <c r="BG96" i="29"/>
  <c r="BH96" i="29"/>
  <c r="BI96" i="29"/>
  <c r="BJ96" i="29"/>
  <c r="BK96" i="29"/>
  <c r="BL96" i="29"/>
  <c r="BM96" i="29"/>
  <c r="BN96" i="29"/>
  <c r="L13" i="28"/>
  <c r="L14" i="28" s="1"/>
  <c r="M13" i="28"/>
  <c r="N13" i="28"/>
  <c r="N14" i="28" s="1"/>
  <c r="O13" i="28"/>
  <c r="O14" i="28" s="1"/>
  <c r="P13" i="28"/>
  <c r="Q13" i="28"/>
  <c r="R13" i="28"/>
  <c r="R14" i="28" s="1"/>
  <c r="AB13" i="28"/>
  <c r="AC13" i="28"/>
  <c r="AC14" i="28" s="1"/>
  <c r="AD13" i="28"/>
  <c r="AE13" i="28"/>
  <c r="AE14" i="28" s="1"/>
  <c r="AF13" i="28"/>
  <c r="AF14" i="28" s="1"/>
  <c r="AM13" i="28"/>
  <c r="AP13" i="28"/>
  <c r="AQ13" i="28"/>
  <c r="AR13" i="28"/>
  <c r="AS13" i="28"/>
  <c r="AS14" i="28" s="1"/>
  <c r="BC13" i="28"/>
  <c r="BD13" i="28"/>
  <c r="BE13" i="28"/>
  <c r="BE14" i="28" s="1"/>
  <c r="BF13" i="28"/>
  <c r="BG13" i="28"/>
  <c r="M14" i="28"/>
  <c r="P14" i="28"/>
  <c r="Q14" i="28"/>
  <c r="AB14" i="28"/>
  <c r="AD14" i="28"/>
  <c r="AM14" i="28"/>
  <c r="AP14" i="28"/>
  <c r="AR14" i="28"/>
  <c r="BC14" i="28"/>
  <c r="BD14" i="28"/>
  <c r="BF14" i="28"/>
  <c r="BG14" i="28"/>
  <c r="G20" i="28"/>
  <c r="H20" i="28"/>
  <c r="I20" i="28"/>
  <c r="J20" i="28"/>
  <c r="K20" i="28"/>
  <c r="L20" i="28"/>
  <c r="M20" i="28"/>
  <c r="N20" i="28"/>
  <c r="O20" i="28"/>
  <c r="P20" i="28"/>
  <c r="Q20" i="28"/>
  <c r="R20" i="28"/>
  <c r="Y20" i="28"/>
  <c r="Z20" i="28"/>
  <c r="AA20" i="28"/>
  <c r="AB20" i="28"/>
  <c r="AC20" i="28"/>
  <c r="AD20" i="28"/>
  <c r="AE20" i="28"/>
  <c r="AF20" i="28"/>
  <c r="AK20" i="28"/>
  <c r="AL20" i="28"/>
  <c r="AM20" i="28"/>
  <c r="AN20" i="28"/>
  <c r="AO20" i="28"/>
  <c r="AP20" i="28"/>
  <c r="AQ20" i="28"/>
  <c r="AR20" i="28"/>
  <c r="AS20" i="28"/>
  <c r="AZ20" i="28"/>
  <c r="BA20" i="28"/>
  <c r="BB20" i="28"/>
  <c r="BC20" i="28"/>
  <c r="BD20" i="28"/>
  <c r="BE20" i="28"/>
  <c r="BF20" i="28"/>
  <c r="BG20" i="28"/>
  <c r="G21" i="28"/>
  <c r="H21" i="28"/>
  <c r="I21" i="28"/>
  <c r="J21" i="28"/>
  <c r="K21" i="28"/>
  <c r="L21" i="28"/>
  <c r="M21" i="28"/>
  <c r="N21" i="28"/>
  <c r="O21" i="28"/>
  <c r="P21" i="28"/>
  <c r="Q21" i="28"/>
  <c r="R21" i="28"/>
  <c r="Y21" i="28"/>
  <c r="Z21" i="28"/>
  <c r="AA21" i="28"/>
  <c r="AB21" i="28"/>
  <c r="AC21" i="28"/>
  <c r="AD21" i="28"/>
  <c r="AE21" i="28"/>
  <c r="AF21" i="28"/>
  <c r="AK21" i="28"/>
  <c r="AL21" i="28"/>
  <c r="AM21" i="28"/>
  <c r="AN21" i="28"/>
  <c r="AO21" i="28"/>
  <c r="AP21" i="28"/>
  <c r="AQ21" i="28"/>
  <c r="AR21" i="28"/>
  <c r="AS21" i="28"/>
  <c r="AZ21" i="28"/>
  <c r="BA21" i="28"/>
  <c r="BB21" i="28"/>
  <c r="BC21" i="28"/>
  <c r="BD21" i="28"/>
  <c r="BE21" i="28"/>
  <c r="BF21" i="28"/>
  <c r="BG21" i="28"/>
  <c r="B41" i="27"/>
  <c r="C41" i="27"/>
  <c r="C38" i="27" s="1"/>
  <c r="D41" i="27"/>
  <c r="E41" i="27"/>
  <c r="G41" i="27"/>
  <c r="H41" i="27"/>
  <c r="I41" i="27"/>
  <c r="J41" i="27"/>
  <c r="L41" i="27"/>
  <c r="M41" i="27"/>
  <c r="M38" i="27" s="1"/>
  <c r="N41" i="27"/>
  <c r="Q41" i="27"/>
  <c r="R41" i="27"/>
  <c r="S41" i="27"/>
  <c r="B42" i="27"/>
  <c r="C42" i="27"/>
  <c r="D42" i="27"/>
  <c r="E42" i="27"/>
  <c r="G42" i="27"/>
  <c r="H42" i="27"/>
  <c r="I42" i="27"/>
  <c r="J42" i="27"/>
  <c r="L42" i="27"/>
  <c r="M42" i="27"/>
  <c r="N42" i="27"/>
  <c r="Q42" i="27"/>
  <c r="R42" i="27"/>
  <c r="S42" i="27"/>
  <c r="B43" i="27"/>
  <c r="C43" i="27"/>
  <c r="D43" i="27"/>
  <c r="E43" i="27"/>
  <c r="G43" i="27"/>
  <c r="H43" i="27"/>
  <c r="I43" i="27"/>
  <c r="J43" i="27"/>
  <c r="L43" i="27"/>
  <c r="M43" i="27"/>
  <c r="N43" i="27"/>
  <c r="Q43" i="27"/>
  <c r="R43" i="27"/>
  <c r="S43" i="27"/>
  <c r="B44" i="27"/>
  <c r="C44" i="27"/>
  <c r="D44" i="27"/>
  <c r="E44" i="27"/>
  <c r="G44" i="27"/>
  <c r="H44" i="27"/>
  <c r="I44" i="27"/>
  <c r="J44" i="27"/>
  <c r="L44" i="27"/>
  <c r="M44" i="27"/>
  <c r="N44" i="27"/>
  <c r="Q44" i="27"/>
  <c r="R44" i="27"/>
  <c r="S44" i="27"/>
  <c r="B45" i="27"/>
  <c r="C45" i="27"/>
  <c r="D45" i="27"/>
  <c r="E45" i="27"/>
  <c r="G45" i="27"/>
  <c r="H45" i="27"/>
  <c r="I45" i="27"/>
  <c r="J45" i="27"/>
  <c r="L45" i="27"/>
  <c r="M45" i="27"/>
  <c r="N45" i="27"/>
  <c r="Q45" i="27"/>
  <c r="R45" i="27"/>
  <c r="S45" i="27"/>
  <c r="B46" i="27"/>
  <c r="C46" i="27"/>
  <c r="D46" i="27"/>
  <c r="E46" i="27"/>
  <c r="G46" i="27"/>
  <c r="H46" i="27"/>
  <c r="I46" i="27"/>
  <c r="J46" i="27"/>
  <c r="L46" i="27"/>
  <c r="M46" i="27"/>
  <c r="N46" i="27"/>
  <c r="Q46" i="27"/>
  <c r="R46" i="27"/>
  <c r="S46" i="27"/>
  <c r="B47" i="27"/>
  <c r="C47" i="27"/>
  <c r="D47" i="27"/>
  <c r="E47" i="27"/>
  <c r="G47" i="27"/>
  <c r="H47" i="27"/>
  <c r="I47" i="27"/>
  <c r="J47" i="27"/>
  <c r="L47" i="27"/>
  <c r="M47" i="27"/>
  <c r="N47" i="27"/>
  <c r="Q47" i="27"/>
  <c r="R47" i="27"/>
  <c r="S47" i="27"/>
  <c r="B48" i="27"/>
  <c r="C48" i="27"/>
  <c r="D48" i="27"/>
  <c r="E48" i="27"/>
  <c r="G48" i="27"/>
  <c r="H48" i="27"/>
  <c r="I48" i="27"/>
  <c r="J48" i="27"/>
  <c r="L48" i="27"/>
  <c r="M48" i="27"/>
  <c r="N48" i="27"/>
  <c r="Q48" i="27"/>
  <c r="R48" i="27"/>
  <c r="S48" i="27"/>
  <c r="B49" i="27"/>
  <c r="C49" i="27"/>
  <c r="D49" i="27"/>
  <c r="E49" i="27"/>
  <c r="G49" i="27"/>
  <c r="H49" i="27"/>
  <c r="I49" i="27"/>
  <c r="J49" i="27"/>
  <c r="L49" i="27"/>
  <c r="M49" i="27"/>
  <c r="N49" i="27"/>
  <c r="Q49" i="27"/>
  <c r="R49" i="27"/>
  <c r="S49" i="27"/>
  <c r="B50" i="27"/>
  <c r="C50" i="27"/>
  <c r="D50" i="27"/>
  <c r="E50" i="27"/>
  <c r="G50" i="27"/>
  <c r="H50" i="27"/>
  <c r="I50" i="27"/>
  <c r="J50" i="27"/>
  <c r="L50" i="27"/>
  <c r="M50" i="27"/>
  <c r="N50" i="27"/>
  <c r="Q50" i="27"/>
  <c r="R50" i="27"/>
  <c r="S50" i="27"/>
  <c r="B51" i="27"/>
  <c r="C51" i="27"/>
  <c r="D51" i="27"/>
  <c r="E51" i="27"/>
  <c r="G51" i="27"/>
  <c r="H51" i="27"/>
  <c r="I51" i="27"/>
  <c r="J51" i="27"/>
  <c r="L51" i="27"/>
  <c r="M51" i="27"/>
  <c r="N51" i="27"/>
  <c r="Q51" i="27"/>
  <c r="R51" i="27"/>
  <c r="S51" i="27"/>
  <c r="B52" i="27"/>
  <c r="C52" i="27"/>
  <c r="D52" i="27"/>
  <c r="E52" i="27"/>
  <c r="G52" i="27"/>
  <c r="H52" i="27"/>
  <c r="I52" i="27"/>
  <c r="J52" i="27"/>
  <c r="L52" i="27"/>
  <c r="M52" i="27"/>
  <c r="N52" i="27"/>
  <c r="Q52" i="27"/>
  <c r="R52" i="27"/>
  <c r="S52" i="27"/>
  <c r="B53" i="27"/>
  <c r="C53" i="27"/>
  <c r="D53" i="27"/>
  <c r="E53" i="27"/>
  <c r="G53" i="27"/>
  <c r="H53" i="27"/>
  <c r="I53" i="27"/>
  <c r="J53" i="27"/>
  <c r="L53" i="27"/>
  <c r="M53" i="27"/>
  <c r="N53" i="27"/>
  <c r="Q53" i="27"/>
  <c r="R53" i="27"/>
  <c r="S53" i="27"/>
  <c r="J31" i="34" l="1"/>
  <c r="J35" i="34" s="1"/>
  <c r="G238" i="34"/>
  <c r="I133" i="34"/>
  <c r="T113" i="34"/>
  <c r="R20" i="34"/>
  <c r="J9" i="34"/>
  <c r="R216" i="34"/>
  <c r="AQ206" i="34"/>
  <c r="S206" i="34"/>
  <c r="K206" i="34"/>
  <c r="C133" i="34"/>
  <c r="S132" i="34"/>
  <c r="T132" i="34"/>
  <c r="AB90" i="34"/>
  <c r="AQ89" i="34"/>
  <c r="K89" i="34"/>
  <c r="Z59" i="34"/>
  <c r="Z60" i="34" s="1"/>
  <c r="U59" i="34"/>
  <c r="C45" i="34"/>
  <c r="C48" i="34" s="1"/>
  <c r="T47" i="34"/>
  <c r="E20" i="34"/>
  <c r="E29" i="34" s="1"/>
  <c r="AH14" i="34"/>
  <c r="AH15" i="34" s="1"/>
  <c r="U238" i="34"/>
  <c r="U241" i="34" s="1"/>
  <c r="AK238" i="34"/>
  <c r="AC238" i="34"/>
  <c r="E238" i="34"/>
  <c r="T228" i="34"/>
  <c r="T229" i="34" s="1"/>
  <c r="V118" i="34"/>
  <c r="V122" i="34" s="1"/>
  <c r="AD102" i="34"/>
  <c r="L65" i="34"/>
  <c r="AI46" i="34"/>
  <c r="L46" i="34"/>
  <c r="AH31" i="34"/>
  <c r="AH35" i="34" s="1"/>
  <c r="T29" i="34"/>
  <c r="AF13" i="34"/>
  <c r="AJ239" i="34"/>
  <c r="AF211" i="34"/>
  <c r="AP194" i="34"/>
  <c r="AP199" i="34" s="1"/>
  <c r="AH199" i="34"/>
  <c r="AH200" i="34" s="1"/>
  <c r="R199" i="34"/>
  <c r="R200" i="34" s="1"/>
  <c r="Q154" i="34"/>
  <c r="AP152" i="34"/>
  <c r="J152" i="34"/>
  <c r="AA133" i="34"/>
  <c r="W119" i="34"/>
  <c r="W123" i="34" s="1"/>
  <c r="AK118" i="34"/>
  <c r="AK122" i="34" s="1"/>
  <c r="X119" i="34"/>
  <c r="X123" i="34" s="1"/>
  <c r="L102" i="34"/>
  <c r="AH29" i="34"/>
  <c r="U102" i="34"/>
  <c r="Z240" i="34"/>
  <c r="G239" i="34"/>
  <c r="D227" i="34"/>
  <c r="D228" i="34" s="1"/>
  <c r="AI228" i="34"/>
  <c r="AI229" i="34" s="1"/>
  <c r="AA228" i="34"/>
  <c r="AA229" i="34" s="1"/>
  <c r="I199" i="34"/>
  <c r="I200" i="34" s="1"/>
  <c r="AE134" i="34"/>
  <c r="AN132" i="34"/>
  <c r="AF133" i="34"/>
  <c r="H132" i="34"/>
  <c r="O119" i="34"/>
  <c r="O123" i="34" s="1"/>
  <c r="G119" i="34"/>
  <c r="G123" i="34" s="1"/>
  <c r="AK102" i="34"/>
  <c r="AK103" i="34" s="1"/>
  <c r="AM90" i="34"/>
  <c r="AE89" i="34"/>
  <c r="AN76" i="34"/>
  <c r="AN80" i="34" s="1"/>
  <c r="J75" i="34"/>
  <c r="J79" i="34" s="1"/>
  <c r="J59" i="34"/>
  <c r="J60" i="34" s="1"/>
  <c r="S59" i="34"/>
  <c r="M239" i="34"/>
  <c r="AD238" i="34"/>
  <c r="AD241" i="34" s="1"/>
  <c r="Z227" i="34"/>
  <c r="Z228" i="34" s="1"/>
  <c r="AH228" i="34"/>
  <c r="AH229" i="34" s="1"/>
  <c r="Y162" i="34"/>
  <c r="Y170" i="34" s="1"/>
  <c r="I113" i="34"/>
  <c r="I114" i="34" s="1"/>
  <c r="R102" i="34"/>
  <c r="Y70" i="34"/>
  <c r="L239" i="34"/>
  <c r="C166" i="34"/>
  <c r="AQ156" i="34"/>
  <c r="O133" i="34"/>
  <c r="AP113" i="34"/>
  <c r="AH118" i="34"/>
  <c r="AH122" i="34" s="1"/>
  <c r="J113" i="34"/>
  <c r="E117" i="34"/>
  <c r="E121" i="34" s="1"/>
  <c r="AC102" i="34"/>
  <c r="AC103" i="34" s="1"/>
  <c r="M102" i="34"/>
  <c r="M103" i="34" s="1"/>
  <c r="Y118" i="34"/>
  <c r="Y122" i="34" s="1"/>
  <c r="D90" i="34"/>
  <c r="V76" i="34"/>
  <c r="V80" i="34" s="1"/>
  <c r="X75" i="34"/>
  <c r="X79" i="34" s="1"/>
  <c r="AA54" i="34"/>
  <c r="AE14" i="34"/>
  <c r="N25" i="33"/>
  <c r="AM74" i="33"/>
  <c r="AE74" i="33"/>
  <c r="W74" i="33"/>
  <c r="N74" i="33"/>
  <c r="F74" i="33"/>
  <c r="AJ67" i="33"/>
  <c r="AB67" i="33"/>
  <c r="R67" i="33"/>
  <c r="K67" i="33"/>
  <c r="I67" i="33"/>
  <c r="AI32" i="33"/>
  <c r="AA32" i="33"/>
  <c r="S32" i="33"/>
  <c r="J32" i="33"/>
  <c r="G32" i="33"/>
  <c r="AI18" i="33"/>
  <c r="AA18" i="33"/>
  <c r="S18" i="33"/>
  <c r="J18" i="33"/>
  <c r="G18" i="33"/>
  <c r="AL74" i="33"/>
  <c r="AD74" i="33"/>
  <c r="T74" i="33"/>
  <c r="AI60" i="33"/>
  <c r="AA60" i="33"/>
  <c r="AD60" i="33"/>
  <c r="J60" i="33"/>
  <c r="G60" i="33"/>
  <c r="AF53" i="33"/>
  <c r="AI53" i="33"/>
  <c r="N53" i="33"/>
  <c r="B53" i="33"/>
  <c r="AJ46" i="33"/>
  <c r="AB46" i="33"/>
  <c r="X46" i="33"/>
  <c r="K46" i="33"/>
  <c r="I46" i="33"/>
  <c r="K39" i="33"/>
  <c r="AK39" i="33"/>
  <c r="AC39" i="33"/>
  <c r="U39" i="33"/>
  <c r="L39" i="33"/>
  <c r="D39" i="33"/>
  <c r="X32" i="33"/>
  <c r="AJ25" i="33"/>
  <c r="K25" i="33"/>
  <c r="AK25" i="33"/>
  <c r="AC25" i="33"/>
  <c r="U25" i="33"/>
  <c r="L25" i="33"/>
  <c r="D25" i="33"/>
  <c r="X18" i="33"/>
  <c r="AF11" i="33"/>
  <c r="AG11" i="33"/>
  <c r="Y11" i="33"/>
  <c r="P11" i="33"/>
  <c r="H11" i="33"/>
  <c r="M74" i="33"/>
  <c r="AH60" i="33"/>
  <c r="Z60" i="33"/>
  <c r="X60" i="33"/>
  <c r="I60" i="33"/>
  <c r="AM53" i="33"/>
  <c r="AE53" i="33"/>
  <c r="U53" i="33"/>
  <c r="M53" i="33"/>
  <c r="D53" i="33"/>
  <c r="AI46" i="33"/>
  <c r="AA46" i="33"/>
  <c r="R46" i="33"/>
  <c r="J46" i="33"/>
  <c r="AJ39" i="33"/>
  <c r="J39" i="33"/>
  <c r="AI25" i="33"/>
  <c r="J25" i="33"/>
  <c r="C74" i="33"/>
  <c r="AG67" i="33"/>
  <c r="Y67" i="33"/>
  <c r="P67" i="33"/>
  <c r="H67" i="33"/>
  <c r="AI39" i="33"/>
  <c r="F39" i="33"/>
  <c r="R39" i="33"/>
  <c r="I39" i="33"/>
  <c r="AB25" i="33"/>
  <c r="F25" i="33"/>
  <c r="R25" i="33"/>
  <c r="I25" i="33"/>
  <c r="AA74" i="33"/>
  <c r="S74" i="33"/>
  <c r="AB39" i="33"/>
  <c r="E39" i="33"/>
  <c r="AM32" i="33"/>
  <c r="AE32" i="33"/>
  <c r="AH32" i="33"/>
  <c r="N32" i="33"/>
  <c r="F32" i="33"/>
  <c r="AA25" i="33"/>
  <c r="E25" i="33"/>
  <c r="AM18" i="33"/>
  <c r="AE18" i="33"/>
  <c r="W18" i="33"/>
  <c r="N18" i="33"/>
  <c r="H18" i="33"/>
  <c r="AI74" i="33"/>
  <c r="X74" i="33"/>
  <c r="AM60" i="33"/>
  <c r="AE60" i="33"/>
  <c r="W60" i="33"/>
  <c r="N60" i="33"/>
  <c r="F60" i="33"/>
  <c r="G53" i="33"/>
  <c r="C39" i="33"/>
  <c r="AG39" i="33"/>
  <c r="Y39" i="33"/>
  <c r="P39" i="33"/>
  <c r="H39" i="33"/>
  <c r="AL32" i="33"/>
  <c r="AD32" i="33"/>
  <c r="T32" i="33"/>
  <c r="M32" i="33"/>
  <c r="C32" i="33"/>
  <c r="C25" i="33"/>
  <c r="AG25" i="33"/>
  <c r="Y25" i="33"/>
  <c r="P25" i="33"/>
  <c r="H25" i="33"/>
  <c r="AL18" i="33"/>
  <c r="AD18" i="33"/>
  <c r="T18" i="33"/>
  <c r="M18" i="33"/>
  <c r="C18" i="33"/>
  <c r="AK11" i="33"/>
  <c r="AC11" i="33"/>
  <c r="W11" i="33"/>
  <c r="L11" i="33"/>
  <c r="F11" i="33"/>
  <c r="AF39" i="33"/>
  <c r="V39" i="33"/>
  <c r="O39" i="33"/>
  <c r="G39" i="33"/>
  <c r="AF25" i="33"/>
  <c r="V25" i="33"/>
  <c r="O25" i="33"/>
  <c r="G25" i="33"/>
  <c r="AJ11" i="33"/>
  <c r="AB11" i="33"/>
  <c r="R11" i="33"/>
  <c r="K11" i="33"/>
  <c r="I11" i="33"/>
  <c r="J24" i="31"/>
  <c r="J23" i="31"/>
  <c r="I24" i="31"/>
  <c r="I23" i="31"/>
  <c r="AU23" i="31"/>
  <c r="BH23" i="31"/>
  <c r="AT25" i="31"/>
  <c r="C24" i="31"/>
  <c r="AD23" i="31"/>
  <c r="V23" i="31"/>
  <c r="L23" i="31"/>
  <c r="D23" i="31"/>
  <c r="H24" i="31"/>
  <c r="AO24" i="31"/>
  <c r="AB24" i="31"/>
  <c r="T24" i="31"/>
  <c r="BH18" i="31"/>
  <c r="BH24" i="31" s="1"/>
  <c r="BD24" i="31"/>
  <c r="AN24" i="31"/>
  <c r="AA24" i="31"/>
  <c r="R24" i="31"/>
  <c r="AQ18" i="31"/>
  <c r="AQ24" i="31" s="1"/>
  <c r="BH25" i="31"/>
  <c r="J25" i="31"/>
  <c r="BI24" i="31"/>
  <c r="G24" i="31"/>
  <c r="AM23" i="31"/>
  <c r="Z23" i="31"/>
  <c r="Q23" i="31"/>
  <c r="BK24" i="31"/>
  <c r="AL23" i="31"/>
  <c r="Y23" i="31"/>
  <c r="O23" i="31"/>
  <c r="Q38" i="27"/>
  <c r="J39" i="27"/>
  <c r="I39" i="27"/>
  <c r="N38" i="27"/>
  <c r="D38" i="27"/>
  <c r="H39" i="27"/>
  <c r="R39" i="27"/>
  <c r="G39" i="27"/>
  <c r="L38" i="27"/>
  <c r="B38" i="27"/>
  <c r="S39" i="27"/>
  <c r="J38" i="27"/>
  <c r="N39" i="27"/>
  <c r="D39" i="27"/>
  <c r="I38" i="27"/>
  <c r="E38" i="27"/>
  <c r="E39" i="27"/>
  <c r="M39" i="27"/>
  <c r="C39" i="27"/>
  <c r="S38" i="27"/>
  <c r="H38" i="27"/>
  <c r="Q39" i="27"/>
  <c r="L39" i="27"/>
  <c r="B39" i="27"/>
  <c r="R38" i="27"/>
  <c r="G38" i="27"/>
  <c r="AP144" i="34"/>
  <c r="AJ97" i="34"/>
  <c r="AJ117" i="34" s="1"/>
  <c r="AJ121" i="34" s="1"/>
  <c r="AJ102" i="34"/>
  <c r="AJ103" i="34" s="1"/>
  <c r="AB102" i="34"/>
  <c r="AB103" i="34" s="1"/>
  <c r="AB97" i="34"/>
  <c r="AB117" i="34" s="1"/>
  <c r="AB121" i="34" s="1"/>
  <c r="D97" i="34"/>
  <c r="D117" i="34" s="1"/>
  <c r="D121" i="34" s="1"/>
  <c r="H97" i="34"/>
  <c r="K97" i="34"/>
  <c r="AQ97" i="34"/>
  <c r="D102" i="34"/>
  <c r="D103" i="34" s="1"/>
  <c r="D119" i="34" s="1"/>
  <c r="D123" i="34" s="1"/>
  <c r="AE97" i="34"/>
  <c r="Z238" i="34"/>
  <c r="H223" i="34"/>
  <c r="H228" i="34" s="1"/>
  <c r="AO194" i="34"/>
  <c r="AO199" i="34" s="1"/>
  <c r="AG144" i="34"/>
  <c r="AI65" i="34"/>
  <c r="AI75" i="34" s="1"/>
  <c r="AI79" i="34" s="1"/>
  <c r="AI70" i="34"/>
  <c r="AI71" i="34" s="1"/>
  <c r="AA70" i="34"/>
  <c r="AA71" i="34" s="1"/>
  <c r="AA77" i="34" s="1"/>
  <c r="AA81" i="34" s="1"/>
  <c r="AA65" i="34"/>
  <c r="AA75" i="34" s="1"/>
  <c r="AA79" i="34" s="1"/>
  <c r="K65" i="34"/>
  <c r="K70" i="34"/>
  <c r="K71" i="34" s="1"/>
  <c r="G65" i="34"/>
  <c r="G75" i="34" s="1"/>
  <c r="AK54" i="34"/>
  <c r="AK59" i="34"/>
  <c r="AK60" i="34" s="1"/>
  <c r="AC54" i="34"/>
  <c r="AC59" i="34"/>
  <c r="AC60" i="34" s="1"/>
  <c r="R54" i="34"/>
  <c r="E59" i="34"/>
  <c r="E60" i="34" s="1"/>
  <c r="AI239" i="34"/>
  <c r="S239" i="34"/>
  <c r="P240" i="34"/>
  <c r="Y238" i="34"/>
  <c r="AN228" i="34"/>
  <c r="AN229" i="34" s="1"/>
  <c r="AF223" i="34"/>
  <c r="AF228" i="34" s="1"/>
  <c r="X228" i="34"/>
  <c r="X229" i="34" s="1"/>
  <c r="AO216" i="34"/>
  <c r="AG216" i="34"/>
  <c r="Q216" i="34"/>
  <c r="H216" i="34"/>
  <c r="AO206" i="34"/>
  <c r="AG206" i="34"/>
  <c r="Q206" i="34"/>
  <c r="X199" i="34"/>
  <c r="X200" i="34" s="1"/>
  <c r="AJ187" i="34"/>
  <c r="AJ188" i="34" s="1"/>
  <c r="I166" i="34"/>
  <c r="AC164" i="34"/>
  <c r="AC171" i="34" s="1"/>
  <c r="M171" i="34"/>
  <c r="M175" i="34" s="1"/>
  <c r="D164" i="34"/>
  <c r="AM144" i="34"/>
  <c r="AM171" i="34" s="1"/>
  <c r="AF144" i="34"/>
  <c r="AO144" i="34"/>
  <c r="H144" i="34"/>
  <c r="N118" i="34"/>
  <c r="N122" i="34" s="1"/>
  <c r="Y113" i="34"/>
  <c r="Y114" i="34" s="1"/>
  <c r="Y119" i="34" s="1"/>
  <c r="Y123" i="34" s="1"/>
  <c r="Y108" i="34"/>
  <c r="Y117" i="34" s="1"/>
  <c r="Y121" i="34" s="1"/>
  <c r="AB65" i="34"/>
  <c r="M59" i="34"/>
  <c r="M60" i="34" s="1"/>
  <c r="E54" i="34"/>
  <c r="AJ46" i="34"/>
  <c r="AJ45" i="34"/>
  <c r="AJ48" i="34" s="1"/>
  <c r="AB46" i="34"/>
  <c r="AB45" i="34"/>
  <c r="AB48" i="34" s="1"/>
  <c r="D46" i="34"/>
  <c r="AF46" i="34"/>
  <c r="D25" i="34"/>
  <c r="O24" i="34"/>
  <c r="O30" i="34" s="1"/>
  <c r="M187" i="34"/>
  <c r="M188" i="34" s="1"/>
  <c r="T211" i="34"/>
  <c r="AG194" i="34"/>
  <c r="L186" i="34"/>
  <c r="O240" i="34"/>
  <c r="P239" i="34"/>
  <c r="I223" i="34"/>
  <c r="I228" i="34" s="1"/>
  <c r="K223" i="34"/>
  <c r="K228" i="34" s="1"/>
  <c r="I216" i="34"/>
  <c r="AF216" i="34"/>
  <c r="H211" i="34"/>
  <c r="AF206" i="34"/>
  <c r="H206" i="34"/>
  <c r="Y198" i="34"/>
  <c r="Y199" i="34" s="1"/>
  <c r="AC166" i="34"/>
  <c r="AC172" i="34" s="1"/>
  <c r="M172" i="34"/>
  <c r="M176" i="34" s="1"/>
  <c r="AA172" i="34"/>
  <c r="AA176" i="34" s="1"/>
  <c r="S156" i="34"/>
  <c r="K156" i="34"/>
  <c r="C172" i="34"/>
  <c r="E112" i="34"/>
  <c r="T112" i="34"/>
  <c r="T118" i="34" s="1"/>
  <c r="Y89" i="34"/>
  <c r="Y92" i="34" s="1"/>
  <c r="P69" i="34"/>
  <c r="P76" i="34" s="1"/>
  <c r="AQ20" i="34"/>
  <c r="AQ25" i="34"/>
  <c r="AQ26" i="34" s="1"/>
  <c r="AI20" i="34"/>
  <c r="AI25" i="34"/>
  <c r="AI26" i="34" s="1"/>
  <c r="AI31" i="34" s="1"/>
  <c r="AI35" i="34" s="1"/>
  <c r="AA20" i="34"/>
  <c r="AA25" i="34"/>
  <c r="AA26" i="34" s="1"/>
  <c r="AA31" i="34" s="1"/>
  <c r="AA35" i="34" s="1"/>
  <c r="S20" i="34"/>
  <c r="S25" i="34"/>
  <c r="S26" i="34" s="1"/>
  <c r="K20" i="34"/>
  <c r="K25" i="34"/>
  <c r="K26" i="34" s="1"/>
  <c r="Y20" i="34"/>
  <c r="Y29" i="34" s="1"/>
  <c r="AL20" i="34"/>
  <c r="AL29" i="34" s="1"/>
  <c r="AG223" i="34"/>
  <c r="AA170" i="34"/>
  <c r="AA174" i="34" s="1"/>
  <c r="AF97" i="34"/>
  <c r="O239" i="34"/>
  <c r="G240" i="34"/>
  <c r="AM223" i="34"/>
  <c r="AM228" i="34" s="1"/>
  <c r="AE223" i="34"/>
  <c r="AE228" i="34" s="1"/>
  <c r="AA238" i="34"/>
  <c r="AA241" i="34" s="1"/>
  <c r="O238" i="34"/>
  <c r="AL240" i="34"/>
  <c r="N240" i="34"/>
  <c r="D240" i="34"/>
  <c r="C239" i="34"/>
  <c r="N227" i="34"/>
  <c r="N228" i="34" s="1"/>
  <c r="AM216" i="34"/>
  <c r="AE216" i="34"/>
  <c r="L216" i="34"/>
  <c r="Z187" i="34"/>
  <c r="Z188" i="34" s="1"/>
  <c r="AJ166" i="34"/>
  <c r="AJ172" i="34" s="1"/>
  <c r="U154" i="34"/>
  <c r="AE144" i="34"/>
  <c r="AD144" i="34"/>
  <c r="K112" i="34"/>
  <c r="G117" i="34"/>
  <c r="G121" i="34" s="1"/>
  <c r="AM113" i="34"/>
  <c r="AM114" i="34" s="1"/>
  <c r="AM108" i="34"/>
  <c r="AE113" i="34"/>
  <c r="W117" i="34"/>
  <c r="W121" i="34" s="1"/>
  <c r="Y240" i="34"/>
  <c r="AO223" i="34"/>
  <c r="AO228" i="34" s="1"/>
  <c r="X238" i="34"/>
  <c r="X241" i="34" s="1"/>
  <c r="AD216" i="34"/>
  <c r="AD211" i="34"/>
  <c r="AM199" i="34"/>
  <c r="AM200" i="34" s="1"/>
  <c r="W199" i="34"/>
  <c r="W200" i="34" s="1"/>
  <c r="C198" i="34"/>
  <c r="AL187" i="34"/>
  <c r="AL188" i="34" s="1"/>
  <c r="AQ182" i="34"/>
  <c r="AI187" i="34"/>
  <c r="AI188" i="34" s="1"/>
  <c r="AA187" i="34"/>
  <c r="AA188" i="34" s="1"/>
  <c r="AO156" i="34"/>
  <c r="U152" i="34"/>
  <c r="AF132" i="34"/>
  <c r="T102" i="34"/>
  <c r="T103" i="34" s="1"/>
  <c r="M118" i="34"/>
  <c r="M122" i="34" s="1"/>
  <c r="AQ65" i="34"/>
  <c r="C238" i="34"/>
  <c r="G241" i="34" s="1"/>
  <c r="U211" i="34"/>
  <c r="AP211" i="34"/>
  <c r="Z166" i="34"/>
  <c r="Z172" i="34" s="1"/>
  <c r="S154" i="34"/>
  <c r="C154" i="34"/>
  <c r="AP154" i="34"/>
  <c r="L152" i="34"/>
  <c r="D152" i="34"/>
  <c r="AQ152" i="34"/>
  <c r="V172" i="34"/>
  <c r="V176" i="34" s="1"/>
  <c r="S142" i="34"/>
  <c r="AG132" i="34"/>
  <c r="AG134" i="34"/>
  <c r="Z133" i="34"/>
  <c r="Z132" i="34"/>
  <c r="Z135" i="34" s="1"/>
  <c r="AL102" i="34"/>
  <c r="AL103" i="34" s="1"/>
  <c r="AL97" i="34"/>
  <c r="V102" i="34"/>
  <c r="V103" i="34" s="1"/>
  <c r="V97" i="34"/>
  <c r="N102" i="34"/>
  <c r="N103" i="34" s="1"/>
  <c r="N119" i="34" s="1"/>
  <c r="N123" i="34" s="1"/>
  <c r="N97" i="34"/>
  <c r="F102" i="34"/>
  <c r="F103" i="34" s="1"/>
  <c r="F119" i="34" s="1"/>
  <c r="F123" i="34" s="1"/>
  <c r="F97" i="34"/>
  <c r="F117" i="34" s="1"/>
  <c r="F121" i="34" s="1"/>
  <c r="S70" i="34"/>
  <c r="S71" i="34" s="1"/>
  <c r="O65" i="34"/>
  <c r="Y227" i="34"/>
  <c r="Q223" i="34"/>
  <c r="Q228" i="34" s="1"/>
  <c r="Q194" i="34"/>
  <c r="Q144" i="34"/>
  <c r="Q171" i="34" s="1"/>
  <c r="AF238" i="34"/>
  <c r="AF241" i="34" s="1"/>
  <c r="C240" i="34"/>
  <c r="G227" i="34"/>
  <c r="S223" i="34"/>
  <c r="S228" i="34" s="1"/>
  <c r="N187" i="34"/>
  <c r="N188" i="34" s="1"/>
  <c r="Y187" i="34"/>
  <c r="Y188" i="34" s="1"/>
  <c r="I187" i="34"/>
  <c r="I188" i="34" s="1"/>
  <c r="Y166" i="34"/>
  <c r="X133" i="34"/>
  <c r="AI89" i="34"/>
  <c r="AI92" i="34" s="1"/>
  <c r="AI90" i="34"/>
  <c r="H90" i="34"/>
  <c r="M70" i="34"/>
  <c r="M71" i="34" s="1"/>
  <c r="M77" i="34" s="1"/>
  <c r="M81" i="34" s="1"/>
  <c r="M65" i="34"/>
  <c r="M75" i="34" s="1"/>
  <c r="M79" i="34" s="1"/>
  <c r="O59" i="34"/>
  <c r="O60" i="34" s="1"/>
  <c r="O54" i="34"/>
  <c r="V29" i="34"/>
  <c r="AL164" i="34"/>
  <c r="AL171" i="34" s="1"/>
  <c r="V171" i="34"/>
  <c r="V175" i="34" s="1"/>
  <c r="AK164" i="34"/>
  <c r="AK171" i="34" s="1"/>
  <c r="AF156" i="34"/>
  <c r="W133" i="34"/>
  <c r="AJ113" i="34"/>
  <c r="AJ114" i="34" s="1"/>
  <c r="AJ119" i="34" s="1"/>
  <c r="AJ123" i="34" s="1"/>
  <c r="AB118" i="34"/>
  <c r="AB122" i="34" s="1"/>
  <c r="L113" i="34"/>
  <c r="AD113" i="34"/>
  <c r="Z102" i="34"/>
  <c r="Z103" i="34" s="1"/>
  <c r="Z119" i="34" s="1"/>
  <c r="Z123" i="34" s="1"/>
  <c r="E102" i="34"/>
  <c r="E103" i="34" s="1"/>
  <c r="AO65" i="34"/>
  <c r="AL59" i="34"/>
  <c r="AL60" i="34" s="1"/>
  <c r="AN75" i="34"/>
  <c r="AN79" i="34" s="1"/>
  <c r="C54" i="34"/>
  <c r="R46" i="34"/>
  <c r="U20" i="34"/>
  <c r="Z25" i="34"/>
  <c r="AA9" i="34"/>
  <c r="AQ112" i="34"/>
  <c r="U112" i="34"/>
  <c r="AQ101" i="34"/>
  <c r="X76" i="34"/>
  <c r="X80" i="34" s="1"/>
  <c r="C9" i="34"/>
  <c r="V170" i="34"/>
  <c r="V174" i="34" s="1"/>
  <c r="X171" i="34"/>
  <c r="X175" i="34" s="1"/>
  <c r="W171" i="34"/>
  <c r="W175" i="34" s="1"/>
  <c r="AP142" i="34"/>
  <c r="R142" i="34"/>
  <c r="AE132" i="34"/>
  <c r="AH102" i="34"/>
  <c r="AH103" i="34" s="1"/>
  <c r="AH119" i="34" s="1"/>
  <c r="AH123" i="34" s="1"/>
  <c r="AM97" i="34"/>
  <c r="L97" i="34"/>
  <c r="AG70" i="34"/>
  <c r="AG71" i="34" s="1"/>
  <c r="AI59" i="34"/>
  <c r="AI60" i="34" s="1"/>
  <c r="AN47" i="34"/>
  <c r="AF47" i="34"/>
  <c r="H47" i="34"/>
  <c r="Q46" i="34"/>
  <c r="AI170" i="34"/>
  <c r="AI174" i="34" s="1"/>
  <c r="AM146" i="34"/>
  <c r="W172" i="34"/>
  <c r="W176" i="34" s="1"/>
  <c r="AO113" i="34"/>
  <c r="AG102" i="34"/>
  <c r="AO101" i="34"/>
  <c r="J97" i="34"/>
  <c r="AF102" i="34"/>
  <c r="V77" i="34"/>
  <c r="V81" i="34" s="1"/>
  <c r="I70" i="34"/>
  <c r="I71" i="34" s="1"/>
  <c r="T65" i="34"/>
  <c r="AH59" i="34"/>
  <c r="AH60" i="34" s="1"/>
  <c r="AA46" i="34"/>
  <c r="F46" i="34"/>
  <c r="AF30" i="34"/>
  <c r="X30" i="34"/>
  <c r="X34" i="34" s="1"/>
  <c r="AI172" i="34"/>
  <c r="AI176" i="34" s="1"/>
  <c r="AE152" i="34"/>
  <c r="AE170" i="34" s="1"/>
  <c r="AQ144" i="34"/>
  <c r="S144" i="34"/>
  <c r="K144" i="34"/>
  <c r="G133" i="34"/>
  <c r="AB113" i="34"/>
  <c r="AB114" i="34" s="1"/>
  <c r="AN112" i="34"/>
  <c r="AF112" i="34"/>
  <c r="AH117" i="34"/>
  <c r="AH121" i="34" s="1"/>
  <c r="P108" i="34"/>
  <c r="P117" i="34" s="1"/>
  <c r="P121" i="34" s="1"/>
  <c r="AQ102" i="34"/>
  <c r="S101" i="34"/>
  <c r="AM102" i="34"/>
  <c r="U91" i="34"/>
  <c r="V75" i="34"/>
  <c r="V79" i="34" s="1"/>
  <c r="N70" i="34"/>
  <c r="N59" i="34"/>
  <c r="N60" i="34" s="1"/>
  <c r="H59" i="34"/>
  <c r="Z46" i="34"/>
  <c r="P14" i="34"/>
  <c r="P15" i="34" s="1"/>
  <c r="E166" i="34"/>
  <c r="E172" i="34" s="1"/>
  <c r="X170" i="34"/>
  <c r="X174" i="34" s="1"/>
  <c r="S152" i="34"/>
  <c r="L112" i="34"/>
  <c r="Q70" i="34"/>
  <c r="Q71" i="34" s="1"/>
  <c r="V46" i="34"/>
  <c r="U45" i="34"/>
  <c r="F17" i="35"/>
  <c r="AI17" i="35"/>
  <c r="AA17" i="35"/>
  <c r="H17" i="35"/>
  <c r="G17" i="35"/>
  <c r="V17" i="35"/>
  <c r="AE14" i="35"/>
  <c r="AE16" i="35"/>
  <c r="AE17" i="35" s="1"/>
  <c r="W16" i="35"/>
  <c r="L16" i="35"/>
  <c r="D16" i="35"/>
  <c r="AD14" i="35"/>
  <c r="V14" i="35"/>
  <c r="K14" i="35"/>
  <c r="C14" i="35"/>
  <c r="AB11" i="35"/>
  <c r="T11" i="35"/>
  <c r="I11" i="35"/>
  <c r="W14" i="35"/>
  <c r="C16" i="35"/>
  <c r="C17" i="35" s="1"/>
  <c r="AC14" i="35"/>
  <c r="U14" i="35"/>
  <c r="B14" i="35"/>
  <c r="AI11" i="35"/>
  <c r="AA11" i="35"/>
  <c r="S11" i="35"/>
  <c r="T16" i="35"/>
  <c r="AI14" i="35"/>
  <c r="AA14" i="35"/>
  <c r="S14" i="35"/>
  <c r="H14" i="35"/>
  <c r="AG11" i="35"/>
  <c r="Y11" i="35"/>
  <c r="N11" i="35"/>
  <c r="F11" i="35"/>
  <c r="S16" i="35"/>
  <c r="Y17" i="35" s="1"/>
  <c r="AH14" i="35"/>
  <c r="O14" i="35"/>
  <c r="O17" i="35"/>
  <c r="AD11" i="35"/>
  <c r="R228" i="34"/>
  <c r="AG228" i="34"/>
  <c r="Y228" i="34"/>
  <c r="AG199" i="34"/>
  <c r="AM172" i="34"/>
  <c r="W228" i="34"/>
  <c r="W229" i="34" s="1"/>
  <c r="Q199" i="34"/>
  <c r="S182" i="34"/>
  <c r="C182" i="34"/>
  <c r="C187" i="34" s="1"/>
  <c r="C188" i="34" s="1"/>
  <c r="L182" i="34"/>
  <c r="T182" i="34"/>
  <c r="U182" i="34"/>
  <c r="J182" i="34"/>
  <c r="AP182" i="34"/>
  <c r="AE146" i="34"/>
  <c r="U146" i="34"/>
  <c r="Q9" i="34"/>
  <c r="Q29" i="34" s="1"/>
  <c r="D239" i="34"/>
  <c r="AK227" i="34"/>
  <c r="AK228" i="34" s="1"/>
  <c r="AB227" i="34"/>
  <c r="AB228" i="34" s="1"/>
  <c r="AP223" i="34"/>
  <c r="AP228" i="34" s="1"/>
  <c r="AP216" i="34"/>
  <c r="AN211" i="34"/>
  <c r="AQ211" i="34"/>
  <c r="S211" i="34"/>
  <c r="K211" i="34"/>
  <c r="AN206" i="34"/>
  <c r="L194" i="34"/>
  <c r="L199" i="34" s="1"/>
  <c r="T186" i="34"/>
  <c r="J186" i="34"/>
  <c r="D186" i="34"/>
  <c r="D187" i="34" s="1"/>
  <c r="D188" i="34" s="1"/>
  <c r="S186" i="34"/>
  <c r="AF186" i="34"/>
  <c r="H186" i="34"/>
  <c r="U186" i="34"/>
  <c r="K186" i="34"/>
  <c r="AN186" i="34"/>
  <c r="AD182" i="34"/>
  <c r="AO182" i="34"/>
  <c r="AG182" i="34"/>
  <c r="Q182" i="34"/>
  <c r="AL162" i="34"/>
  <c r="AL170" i="34" s="1"/>
  <c r="N162" i="34"/>
  <c r="N170" i="34" s="1"/>
  <c r="D162" i="34"/>
  <c r="AB162" i="34"/>
  <c r="AB170" i="34" s="1"/>
  <c r="AJ162" i="34"/>
  <c r="AJ170" i="34" s="1"/>
  <c r="E162" i="34"/>
  <c r="E170" i="34" s="1"/>
  <c r="AC162" i="34"/>
  <c r="AC170" i="34" s="1"/>
  <c r="F162" i="34"/>
  <c r="F170" i="34" s="1"/>
  <c r="AG156" i="34"/>
  <c r="Q156" i="34"/>
  <c r="H156" i="34"/>
  <c r="T154" i="34"/>
  <c r="T171" i="34" s="1"/>
  <c r="L154" i="34"/>
  <c r="D154" i="34"/>
  <c r="D171" i="34" s="1"/>
  <c r="K154" i="34"/>
  <c r="AO154" i="34"/>
  <c r="AO171" i="34" s="1"/>
  <c r="AQ154" i="34"/>
  <c r="S170" i="34"/>
  <c r="AO142" i="34"/>
  <c r="AG142" i="34"/>
  <c r="I142" i="34"/>
  <c r="I170" i="34" s="1"/>
  <c r="AL239" i="34"/>
  <c r="F239" i="34"/>
  <c r="P162" i="34"/>
  <c r="P170" i="34" s="1"/>
  <c r="AO9" i="34"/>
  <c r="AO29" i="34" s="1"/>
  <c r="AO14" i="34"/>
  <c r="AE182" i="34"/>
  <c r="E164" i="34"/>
  <c r="E171" i="34" s="1"/>
  <c r="AJ164" i="34"/>
  <c r="AJ171" i="34" s="1"/>
  <c r="C164" i="34"/>
  <c r="AB164" i="34"/>
  <c r="AB171" i="34" s="1"/>
  <c r="W170" i="34"/>
  <c r="W174" i="34" s="1"/>
  <c r="F240" i="34"/>
  <c r="AJ227" i="34"/>
  <c r="AJ228" i="34" s="1"/>
  <c r="U223" i="34"/>
  <c r="U228" i="34" s="1"/>
  <c r="G198" i="34"/>
  <c r="G199" i="34" s="1"/>
  <c r="K194" i="34"/>
  <c r="K199" i="34" s="1"/>
  <c r="P164" i="34"/>
  <c r="P171" i="34" s="1"/>
  <c r="AQ132" i="34"/>
  <c r="AQ134" i="34"/>
  <c r="K132" i="34"/>
  <c r="K134" i="34"/>
  <c r="C134" i="34"/>
  <c r="J134" i="34"/>
  <c r="AN134" i="34"/>
  <c r="AD134" i="34"/>
  <c r="H134" i="34"/>
  <c r="AP134" i="34"/>
  <c r="AF134" i="34"/>
  <c r="AB132" i="34"/>
  <c r="AB135" i="34" s="1"/>
  <c r="AB133" i="34"/>
  <c r="L133" i="34"/>
  <c r="L132" i="34"/>
  <c r="D133" i="34"/>
  <c r="K133" i="34"/>
  <c r="D132" i="34"/>
  <c r="AN133" i="34"/>
  <c r="AO133" i="34"/>
  <c r="Q133" i="34"/>
  <c r="AE133" i="34"/>
  <c r="AQ133" i="34"/>
  <c r="H133" i="34"/>
  <c r="J133" i="34"/>
  <c r="AG133" i="34"/>
  <c r="J206" i="34"/>
  <c r="C206" i="34"/>
  <c r="L206" i="34"/>
  <c r="AE206" i="34"/>
  <c r="AE211" i="34"/>
  <c r="AG9" i="34"/>
  <c r="AG29" i="34" s="1"/>
  <c r="AG14" i="34"/>
  <c r="AC239" i="34"/>
  <c r="AC227" i="34"/>
  <c r="AC228" i="34" s="1"/>
  <c r="AQ223" i="34"/>
  <c r="AQ228" i="34" s="1"/>
  <c r="AJ241" i="34"/>
  <c r="AK240" i="34"/>
  <c r="AC240" i="34"/>
  <c r="E240" i="34"/>
  <c r="AP239" i="34"/>
  <c r="AH239" i="34"/>
  <c r="Z239" i="34"/>
  <c r="R239" i="34"/>
  <c r="J239" i="34"/>
  <c r="P227" i="34"/>
  <c r="P228" i="34" s="1"/>
  <c r="L223" i="34"/>
  <c r="L228" i="34" s="1"/>
  <c r="L211" i="34"/>
  <c r="AO211" i="34"/>
  <c r="AG211" i="34"/>
  <c r="Q211" i="34"/>
  <c r="T206" i="34"/>
  <c r="AJ198" i="34"/>
  <c r="AJ199" i="34" s="1"/>
  <c r="U194" i="34"/>
  <c r="U199" i="34" s="1"/>
  <c r="AQ186" i="34"/>
  <c r="G162" i="34"/>
  <c r="G170" i="34" s="1"/>
  <c r="J154" i="34"/>
  <c r="J171" i="34" s="1"/>
  <c r="AF142" i="34"/>
  <c r="T133" i="34"/>
  <c r="AK108" i="34"/>
  <c r="AK117" i="34" s="1"/>
  <c r="AK121" i="34" s="1"/>
  <c r="AK113" i="34"/>
  <c r="AK114" i="34" s="1"/>
  <c r="AC108" i="34"/>
  <c r="AC117" i="34" s="1"/>
  <c r="AC121" i="34" s="1"/>
  <c r="AC113" i="34"/>
  <c r="AC114" i="34" s="1"/>
  <c r="U113" i="34"/>
  <c r="U108" i="34"/>
  <c r="M108" i="34"/>
  <c r="M117" i="34" s="1"/>
  <c r="M121" i="34" s="1"/>
  <c r="M113" i="34"/>
  <c r="M114" i="34" s="1"/>
  <c r="E113" i="34"/>
  <c r="E114" i="34" s="1"/>
  <c r="E119" i="34" s="1"/>
  <c r="E123" i="34" s="1"/>
  <c r="Q108" i="34"/>
  <c r="AF146" i="34"/>
  <c r="AF172" i="34" s="1"/>
  <c r="H146" i="34"/>
  <c r="N239" i="34"/>
  <c r="C227" i="34"/>
  <c r="C228" i="34" s="1"/>
  <c r="F164" i="34"/>
  <c r="F171" i="34" s="1"/>
  <c r="AK239" i="34"/>
  <c r="E239" i="34"/>
  <c r="AL227" i="34"/>
  <c r="AL228" i="34" s="1"/>
  <c r="G223" i="34"/>
  <c r="O162" i="34"/>
  <c r="O170" i="34" s="1"/>
  <c r="AJ240" i="34"/>
  <c r="AB240" i="34"/>
  <c r="AO239" i="34"/>
  <c r="AG239" i="34"/>
  <c r="Y239" i="34"/>
  <c r="Q239" i="34"/>
  <c r="I239" i="34"/>
  <c r="O227" i="34"/>
  <c r="O228" i="34" s="1"/>
  <c r="F227" i="34"/>
  <c r="F228" i="34" s="1"/>
  <c r="AD223" i="34"/>
  <c r="AD228" i="34" s="1"/>
  <c r="U216" i="34"/>
  <c r="AQ216" i="34"/>
  <c r="S216" i="34"/>
  <c r="K216" i="34"/>
  <c r="J211" i="34"/>
  <c r="AP206" i="34"/>
  <c r="U206" i="34"/>
  <c r="C199" i="34"/>
  <c r="T194" i="34"/>
  <c r="T199" i="34" s="1"/>
  <c r="J194" i="34"/>
  <c r="J199" i="34" s="1"/>
  <c r="AN194" i="34"/>
  <c r="AN199" i="34" s="1"/>
  <c r="AP186" i="34"/>
  <c r="AO186" i="34"/>
  <c r="AG186" i="34"/>
  <c r="Q186" i="34"/>
  <c r="X172" i="34"/>
  <c r="X176" i="34" s="1"/>
  <c r="AG154" i="34"/>
  <c r="AP170" i="34"/>
  <c r="R170" i="34"/>
  <c r="J170" i="34"/>
  <c r="S133" i="34"/>
  <c r="AJ132" i="34"/>
  <c r="AJ135" i="34" s="1"/>
  <c r="O198" i="34"/>
  <c r="O199" i="34" s="1"/>
  <c r="K182" i="34"/>
  <c r="N164" i="34"/>
  <c r="N171" i="34" s="1"/>
  <c r="I9" i="34"/>
  <c r="I29" i="34" s="1"/>
  <c r="N198" i="34"/>
  <c r="N199" i="34" s="1"/>
  <c r="F198" i="34"/>
  <c r="F199" i="34" s="1"/>
  <c r="P198" i="34"/>
  <c r="P199" i="34" s="1"/>
  <c r="AL198" i="34"/>
  <c r="AL199" i="34" s="1"/>
  <c r="AD146" i="34"/>
  <c r="AB239" i="34"/>
  <c r="E227" i="34"/>
  <c r="E228" i="34" s="1"/>
  <c r="AD206" i="34"/>
  <c r="Z198" i="34"/>
  <c r="Z199" i="34" s="1"/>
  <c r="AQ194" i="34"/>
  <c r="AQ199" i="34" s="1"/>
  <c r="AI199" i="34"/>
  <c r="AI200" i="34" s="1"/>
  <c r="S194" i="34"/>
  <c r="S199" i="34" s="1"/>
  <c r="AF194" i="34"/>
  <c r="AF199" i="34" s="1"/>
  <c r="AP171" i="34"/>
  <c r="AK162" i="34"/>
  <c r="AK170" i="34" s="1"/>
  <c r="AN156" i="34"/>
  <c r="AN172" i="34" s="1"/>
  <c r="S134" i="34"/>
  <c r="AA199" i="34"/>
  <c r="AA200" i="34" s="1"/>
  <c r="AC187" i="34"/>
  <c r="AC188" i="34" s="1"/>
  <c r="Y172" i="34"/>
  <c r="Z164" i="34"/>
  <c r="Z171" i="34" s="1"/>
  <c r="T170" i="34"/>
  <c r="AP156" i="34"/>
  <c r="J156" i="34"/>
  <c r="J172" i="34" s="1"/>
  <c r="AD154" i="34"/>
  <c r="AE154" i="34"/>
  <c r="AE171" i="34" s="1"/>
  <c r="K152" i="34"/>
  <c r="K146" i="34"/>
  <c r="S146" i="34"/>
  <c r="S172" i="34" s="1"/>
  <c r="AQ146" i="34"/>
  <c r="AQ172" i="34" s="1"/>
  <c r="AQ108" i="34"/>
  <c r="AQ117" i="34" s="1"/>
  <c r="AQ113" i="34"/>
  <c r="AI108" i="34"/>
  <c r="AI117" i="34" s="1"/>
  <c r="AI121" i="34" s="1"/>
  <c r="AI113" i="34"/>
  <c r="AI114" i="34" s="1"/>
  <c r="AI119" i="34" s="1"/>
  <c r="AI123" i="34" s="1"/>
  <c r="AA108" i="34"/>
  <c r="AA117" i="34" s="1"/>
  <c r="AA121" i="34" s="1"/>
  <c r="AA113" i="34"/>
  <c r="AA114" i="34" s="1"/>
  <c r="AA119" i="34" s="1"/>
  <c r="AA123" i="34" s="1"/>
  <c r="S108" i="34"/>
  <c r="S113" i="34"/>
  <c r="K108" i="34"/>
  <c r="K117" i="34" s="1"/>
  <c r="K113" i="34"/>
  <c r="C108" i="34"/>
  <c r="C117" i="34" s="1"/>
  <c r="J108" i="34"/>
  <c r="J117" i="34" s="1"/>
  <c r="T108" i="34"/>
  <c r="T117" i="34" s="1"/>
  <c r="C113" i="34"/>
  <c r="H108" i="34"/>
  <c r="AG108" i="34"/>
  <c r="L108" i="34"/>
  <c r="AO108" i="34"/>
  <c r="AP108" i="34"/>
  <c r="AN9" i="34"/>
  <c r="AN14" i="34"/>
  <c r="AN15" i="34" s="1"/>
  <c r="AF9" i="34"/>
  <c r="AF29" i="34" s="1"/>
  <c r="AF14" i="34"/>
  <c r="K9" i="34"/>
  <c r="L9" i="34"/>
  <c r="L29" i="34" s="1"/>
  <c r="S9" i="34"/>
  <c r="X14" i="34"/>
  <c r="X15" i="34" s="1"/>
  <c r="X9" i="34"/>
  <c r="X29" i="34" s="1"/>
  <c r="AM9" i="34"/>
  <c r="AM29" i="34" s="1"/>
  <c r="AP9" i="34"/>
  <c r="AQ9" i="34"/>
  <c r="AQ29" i="34" s="1"/>
  <c r="H9" i="34"/>
  <c r="H29" i="34" s="1"/>
  <c r="AE9" i="34"/>
  <c r="R9" i="34"/>
  <c r="AN182" i="34"/>
  <c r="AF182" i="34"/>
  <c r="AF187" i="34" s="1"/>
  <c r="X187" i="34"/>
  <c r="X188" i="34" s="1"/>
  <c r="P187" i="34"/>
  <c r="P188" i="34" s="1"/>
  <c r="H182" i="34"/>
  <c r="H187" i="34" s="1"/>
  <c r="K171" i="34"/>
  <c r="Z162" i="34"/>
  <c r="Z170" i="34" s="1"/>
  <c r="AD156" i="34"/>
  <c r="AD152" i="34"/>
  <c r="L146" i="34"/>
  <c r="R146" i="34"/>
  <c r="R172" i="34" s="1"/>
  <c r="Q142" i="34"/>
  <c r="AK198" i="34"/>
  <c r="AK199" i="34" s="1"/>
  <c r="AC198" i="34"/>
  <c r="AC199" i="34" s="1"/>
  <c r="E198" i="34"/>
  <c r="E199" i="34" s="1"/>
  <c r="AE186" i="34"/>
  <c r="AK187" i="34"/>
  <c r="AK188" i="34" s="1"/>
  <c r="AB166" i="34"/>
  <c r="AB172" i="34" s="1"/>
  <c r="D166" i="34"/>
  <c r="AI171" i="34"/>
  <c r="AI175" i="34" s="1"/>
  <c r="U156" i="34"/>
  <c r="U172" i="34" s="1"/>
  <c r="AN154" i="34"/>
  <c r="AN171" i="34" s="1"/>
  <c r="AF154" i="34"/>
  <c r="H154" i="34"/>
  <c r="H171" i="34" s="1"/>
  <c r="T152" i="34"/>
  <c r="R144" i="34"/>
  <c r="R171" i="34" s="1"/>
  <c r="AQ142" i="34"/>
  <c r="AQ170" i="34" s="1"/>
  <c r="L142" i="34"/>
  <c r="AO132" i="34"/>
  <c r="AO134" i="34"/>
  <c r="Q134" i="34"/>
  <c r="Q132" i="34"/>
  <c r="AP132" i="34"/>
  <c r="AP133" i="34"/>
  <c r="AH133" i="34"/>
  <c r="AH132" i="34"/>
  <c r="AH135" i="34" s="1"/>
  <c r="R132" i="34"/>
  <c r="R135" i="34" s="1"/>
  <c r="R133" i="34"/>
  <c r="AB198" i="34"/>
  <c r="AB199" i="34" s="1"/>
  <c r="D198" i="34"/>
  <c r="D199" i="34" s="1"/>
  <c r="H194" i="34"/>
  <c r="H199" i="34" s="1"/>
  <c r="AE194" i="34"/>
  <c r="AE199" i="34" s="1"/>
  <c r="AD186" i="34"/>
  <c r="V187" i="34"/>
  <c r="V188" i="34" s="1"/>
  <c r="F187" i="34"/>
  <c r="F188" i="34" s="1"/>
  <c r="F166" i="34"/>
  <c r="F172" i="34" s="1"/>
  <c r="N166" i="34"/>
  <c r="N172" i="34" s="1"/>
  <c r="AL166" i="34"/>
  <c r="AL172" i="34" s="1"/>
  <c r="G166" i="34"/>
  <c r="G172" i="34" s="1"/>
  <c r="O166" i="34"/>
  <c r="O172" i="34" s="1"/>
  <c r="P166" i="34"/>
  <c r="P172" i="34" s="1"/>
  <c r="AH171" i="34"/>
  <c r="AH175" i="34" s="1"/>
  <c r="H152" i="34"/>
  <c r="AF152" i="34"/>
  <c r="AN152" i="34"/>
  <c r="AN170" i="34" s="1"/>
  <c r="Q152" i="34"/>
  <c r="AG152" i="34"/>
  <c r="AO152" i="34"/>
  <c r="H142" i="34"/>
  <c r="AD194" i="34"/>
  <c r="AD199" i="34" s="1"/>
  <c r="E187" i="34"/>
  <c r="E188" i="34" s="1"/>
  <c r="S171" i="34"/>
  <c r="O164" i="34"/>
  <c r="O171" i="34" s="1"/>
  <c r="G164" i="34"/>
  <c r="G171" i="34" s="1"/>
  <c r="M170" i="34"/>
  <c r="M174" i="34" s="1"/>
  <c r="AE156" i="34"/>
  <c r="AO146" i="34"/>
  <c r="AO172" i="34" s="1"/>
  <c r="AG146" i="34"/>
  <c r="Q146" i="34"/>
  <c r="I146" i="34"/>
  <c r="I172" i="34" s="1"/>
  <c r="I144" i="34"/>
  <c r="I171" i="34" s="1"/>
  <c r="L58" i="34"/>
  <c r="D58" i="34"/>
  <c r="AF58" i="34"/>
  <c r="AF76" i="34" s="1"/>
  <c r="U58" i="34"/>
  <c r="AD58" i="34"/>
  <c r="AD76" i="34" s="1"/>
  <c r="S58" i="34"/>
  <c r="S76" i="34" s="1"/>
  <c r="H58" i="34"/>
  <c r="H76" i="34" s="1"/>
  <c r="AQ58" i="34"/>
  <c r="AQ76" i="34" s="1"/>
  <c r="K58" i="34"/>
  <c r="K76" i="34" s="1"/>
  <c r="D146" i="34"/>
  <c r="AM142" i="34"/>
  <c r="AM170" i="34" s="1"/>
  <c r="V90" i="34"/>
  <c r="AJ54" i="34"/>
  <c r="AJ59" i="34"/>
  <c r="AJ60" i="34" s="1"/>
  <c r="AB54" i="34"/>
  <c r="AB59" i="34"/>
  <c r="AB60" i="34" s="1"/>
  <c r="T54" i="34"/>
  <c r="T59" i="34"/>
  <c r="T60" i="34" s="1"/>
  <c r="T77" i="34" s="1"/>
  <c r="T81" i="34" s="1"/>
  <c r="L54" i="34"/>
  <c r="L75" i="34" s="1"/>
  <c r="L59" i="34"/>
  <c r="D54" i="34"/>
  <c r="K54" i="34"/>
  <c r="K75" i="34" s="1"/>
  <c r="U54" i="34"/>
  <c r="AQ54" i="34"/>
  <c r="I54" i="34"/>
  <c r="I75" i="34" s="1"/>
  <c r="AP54" i="34"/>
  <c r="AP75" i="34" s="1"/>
  <c r="H54" i="34"/>
  <c r="H75" i="34" s="1"/>
  <c r="AG54" i="34"/>
  <c r="AG75" i="34" s="1"/>
  <c r="D59" i="34"/>
  <c r="Y164" i="34"/>
  <c r="Y171" i="34" s="1"/>
  <c r="C162" i="34"/>
  <c r="C170" i="34" s="1"/>
  <c r="U144" i="34"/>
  <c r="U171" i="34" s="1"/>
  <c r="S112" i="34"/>
  <c r="S118" i="34" s="1"/>
  <c r="AP112" i="34"/>
  <c r="C112" i="34"/>
  <c r="C118" i="34" s="1"/>
  <c r="H112" i="34"/>
  <c r="J112" i="34"/>
  <c r="J118" i="34" s="1"/>
  <c r="N108" i="34"/>
  <c r="N117" i="34" s="1"/>
  <c r="H101" i="34"/>
  <c r="AO58" i="34"/>
  <c r="AO76" i="34" s="1"/>
  <c r="AG58" i="34"/>
  <c r="AG76" i="34" s="1"/>
  <c r="Q58" i="34"/>
  <c r="Q76" i="34" s="1"/>
  <c r="I58" i="34"/>
  <c r="I76" i="34" s="1"/>
  <c r="T156" i="34"/>
  <c r="T172" i="34" s="1"/>
  <c r="L156" i="34"/>
  <c r="L172" i="34" s="1"/>
  <c r="AP146" i="34"/>
  <c r="L144" i="34"/>
  <c r="L171" i="34" s="1"/>
  <c r="U142" i="34"/>
  <c r="U170" i="34" s="1"/>
  <c r="U101" i="34"/>
  <c r="U118" i="34" s="1"/>
  <c r="C69" i="34"/>
  <c r="C76" i="34" s="1"/>
  <c r="AJ70" i="34"/>
  <c r="AJ69" i="34"/>
  <c r="AJ76" i="34" s="1"/>
  <c r="AB70" i="34"/>
  <c r="AB69" i="34"/>
  <c r="AB76" i="34" s="1"/>
  <c r="T76" i="34"/>
  <c r="T80" i="34" s="1"/>
  <c r="L76" i="34"/>
  <c r="D69" i="34"/>
  <c r="D70" i="34"/>
  <c r="R75" i="34"/>
  <c r="Q47" i="34"/>
  <c r="K142" i="34"/>
  <c r="AE142" i="34"/>
  <c r="U134" i="34"/>
  <c r="AD112" i="34"/>
  <c r="AO112" i="34"/>
  <c r="AG112" i="34"/>
  <c r="AG118" i="34" s="1"/>
  <c r="Q112" i="34"/>
  <c r="Q118" i="34" s="1"/>
  <c r="L101" i="34"/>
  <c r="L118" i="34" s="1"/>
  <c r="AD91" i="34"/>
  <c r="E69" i="34"/>
  <c r="E76" i="34" s="1"/>
  <c r="O69" i="34"/>
  <c r="O76" i="34" s="1"/>
  <c r="G69" i="34"/>
  <c r="G76" i="34" s="1"/>
  <c r="AC69" i="34"/>
  <c r="AC76" i="34" s="1"/>
  <c r="AK69" i="34"/>
  <c r="AK76" i="34" s="1"/>
  <c r="Y69" i="34"/>
  <c r="Y76" i="34" s="1"/>
  <c r="C70" i="34"/>
  <c r="Z69" i="34"/>
  <c r="Z76" i="34" s="1"/>
  <c r="AN118" i="34"/>
  <c r="AL108" i="34"/>
  <c r="AL117" i="34" s="1"/>
  <c r="AL121" i="34" s="1"/>
  <c r="AL113" i="34"/>
  <c r="AL114" i="34" s="1"/>
  <c r="V108" i="34"/>
  <c r="V117" i="34" s="1"/>
  <c r="V121" i="34" s="1"/>
  <c r="V113" i="34"/>
  <c r="V114" i="34" s="1"/>
  <c r="V119" i="34" s="1"/>
  <c r="V123" i="34" s="1"/>
  <c r="K102" i="34"/>
  <c r="K101" i="34"/>
  <c r="AG101" i="34"/>
  <c r="I101" i="34"/>
  <c r="I118" i="34" s="1"/>
  <c r="AD101" i="34"/>
  <c r="AF101" i="34"/>
  <c r="AF118" i="34" s="1"/>
  <c r="L91" i="34"/>
  <c r="S91" i="34"/>
  <c r="AM91" i="34"/>
  <c r="K91" i="34"/>
  <c r="AQ91" i="34"/>
  <c r="R91" i="34"/>
  <c r="AE91" i="34"/>
  <c r="AL89" i="34"/>
  <c r="AL92" i="34" s="1"/>
  <c r="AL90" i="34"/>
  <c r="AD89" i="34"/>
  <c r="AD90" i="34"/>
  <c r="N89" i="34"/>
  <c r="N92" i="34" s="1"/>
  <c r="N90" i="34"/>
  <c r="F89" i="34"/>
  <c r="F92" i="34" s="1"/>
  <c r="AE90" i="34"/>
  <c r="AF90" i="34"/>
  <c r="AN77" i="34"/>
  <c r="AN81" i="34" s="1"/>
  <c r="AO45" i="34"/>
  <c r="AO46" i="34"/>
  <c r="AG45" i="34"/>
  <c r="AG46" i="34"/>
  <c r="Y45" i="34"/>
  <c r="Y48" i="34" s="1"/>
  <c r="Y46" i="34"/>
  <c r="I45" i="34"/>
  <c r="I48" i="34" s="1"/>
  <c r="I46" i="34"/>
  <c r="AL132" i="34"/>
  <c r="AL135" i="34" s="1"/>
  <c r="AL133" i="34"/>
  <c r="AD132" i="34"/>
  <c r="AD133" i="34"/>
  <c r="V132" i="34"/>
  <c r="V135" i="34" s="1"/>
  <c r="V133" i="34"/>
  <c r="N132" i="34"/>
  <c r="N135" i="34" s="1"/>
  <c r="N133" i="34"/>
  <c r="F132" i="34"/>
  <c r="F135" i="34" s="1"/>
  <c r="F133" i="34"/>
  <c r="AC118" i="34"/>
  <c r="AC122" i="34" s="1"/>
  <c r="AE112" i="34"/>
  <c r="AP101" i="34"/>
  <c r="R101" i="34"/>
  <c r="R118" i="34" s="1"/>
  <c r="AP91" i="34"/>
  <c r="AA89" i="34"/>
  <c r="AA92" i="34" s="1"/>
  <c r="AA90" i="34"/>
  <c r="S89" i="34"/>
  <c r="S90" i="34"/>
  <c r="C89" i="34"/>
  <c r="U90" i="34"/>
  <c r="AB75" i="34"/>
  <c r="AJ24" i="34"/>
  <c r="AJ30" i="34" s="1"/>
  <c r="Z24" i="34"/>
  <c r="Z30" i="34" s="1"/>
  <c r="C24" i="34"/>
  <c r="C30" i="34" s="1"/>
  <c r="AB24" i="34"/>
  <c r="AB30" i="34" s="1"/>
  <c r="D24" i="34"/>
  <c r="D30" i="34" s="1"/>
  <c r="G24" i="34"/>
  <c r="C25" i="34"/>
  <c r="T134" i="34"/>
  <c r="L134" i="34"/>
  <c r="U133" i="34"/>
  <c r="C90" i="34"/>
  <c r="AH65" i="34"/>
  <c r="AH75" i="34" s="1"/>
  <c r="AH79" i="34" s="1"/>
  <c r="AH70" i="34"/>
  <c r="AH71" i="34" s="1"/>
  <c r="AH77" i="34" s="1"/>
  <c r="AH81" i="34" s="1"/>
  <c r="Z65" i="34"/>
  <c r="Z75" i="34" s="1"/>
  <c r="J70" i="34"/>
  <c r="J71" i="34" s="1"/>
  <c r="J77" i="34" s="1"/>
  <c r="J81" i="34" s="1"/>
  <c r="AC65" i="34"/>
  <c r="AC75" i="34" s="1"/>
  <c r="AM58" i="34"/>
  <c r="AE58" i="34"/>
  <c r="AE76" i="34" s="1"/>
  <c r="F118" i="34"/>
  <c r="F122" i="34" s="1"/>
  <c r="E118" i="34"/>
  <c r="E122" i="34" s="1"/>
  <c r="AN108" i="34"/>
  <c r="AN117" i="34" s="1"/>
  <c r="AO97" i="34"/>
  <c r="AO102" i="34"/>
  <c r="AG97" i="34"/>
  <c r="Q97" i="34"/>
  <c r="I97" i="34"/>
  <c r="I117" i="34" s="1"/>
  <c r="AQ90" i="34"/>
  <c r="L90" i="34"/>
  <c r="AF91" i="34"/>
  <c r="AF89" i="34"/>
  <c r="H91" i="34"/>
  <c r="H89" i="34"/>
  <c r="AO90" i="34"/>
  <c r="AG90" i="34"/>
  <c r="AG89" i="34"/>
  <c r="Q90" i="34"/>
  <c r="I90" i="34"/>
  <c r="AM76" i="34"/>
  <c r="AD142" i="34"/>
  <c r="U132" i="34"/>
  <c r="AL118" i="34"/>
  <c r="AL122" i="34" s="1"/>
  <c r="AF108" i="34"/>
  <c r="AF117" i="34" s="1"/>
  <c r="AE108" i="34"/>
  <c r="AE117" i="34" s="1"/>
  <c r="S97" i="34"/>
  <c r="AD97" i="34"/>
  <c r="AD117" i="34" s="1"/>
  <c r="K90" i="34"/>
  <c r="U76" i="34"/>
  <c r="L47" i="34"/>
  <c r="AO47" i="34"/>
  <c r="AD47" i="34"/>
  <c r="AE47" i="34"/>
  <c r="AK46" i="34"/>
  <c r="AK45" i="34"/>
  <c r="AK48" i="34" s="1"/>
  <c r="E45" i="34"/>
  <c r="E46" i="34"/>
  <c r="AQ46" i="34"/>
  <c r="S54" i="34"/>
  <c r="S75" i="34" s="1"/>
  <c r="C60" i="34"/>
  <c r="AO91" i="34"/>
  <c r="AG91" i="34"/>
  <c r="Q91" i="34"/>
  <c r="I91" i="34"/>
  <c r="AP89" i="34"/>
  <c r="AP90" i="34"/>
  <c r="AH89" i="34"/>
  <c r="AH92" i="34" s="1"/>
  <c r="AH90" i="34"/>
  <c r="Z89" i="34"/>
  <c r="Z92" i="34" s="1"/>
  <c r="Z90" i="34"/>
  <c r="R89" i="34"/>
  <c r="R90" i="34"/>
  <c r="J89" i="34"/>
  <c r="J92" i="34" s="1"/>
  <c r="J90" i="34"/>
  <c r="AL65" i="34"/>
  <c r="AL75" i="34" s="1"/>
  <c r="AL70" i="34"/>
  <c r="F65" i="34"/>
  <c r="F75" i="34" s="1"/>
  <c r="D65" i="34"/>
  <c r="D75" i="34" s="1"/>
  <c r="U47" i="34"/>
  <c r="AL46" i="34"/>
  <c r="AL45" i="34"/>
  <c r="AL48" i="34" s="1"/>
  <c r="AD45" i="34"/>
  <c r="AD46" i="34"/>
  <c r="N45" i="34"/>
  <c r="N48" i="34" s="1"/>
  <c r="N46" i="34"/>
  <c r="AM101" i="34"/>
  <c r="AM118" i="34" s="1"/>
  <c r="AE101" i="34"/>
  <c r="U97" i="34"/>
  <c r="AK65" i="34"/>
  <c r="N65" i="34"/>
  <c r="N75" i="34" s="1"/>
  <c r="E65" i="34"/>
  <c r="AF54" i="34"/>
  <c r="AF75" i="34" s="1"/>
  <c r="AF59" i="34"/>
  <c r="H46" i="34"/>
  <c r="R97" i="34"/>
  <c r="R117" i="34" s="1"/>
  <c r="AP97" i="34"/>
  <c r="X77" i="34"/>
  <c r="X81" i="34" s="1"/>
  <c r="AJ65" i="34"/>
  <c r="AM54" i="34"/>
  <c r="AM75" i="34" s="1"/>
  <c r="AM59" i="34"/>
  <c r="AE59" i="34"/>
  <c r="AE54" i="34"/>
  <c r="AE75" i="34" s="1"/>
  <c r="W54" i="34"/>
  <c r="W75" i="34" s="1"/>
  <c r="W79" i="34" s="1"/>
  <c r="W59" i="34"/>
  <c r="W60" i="34" s="1"/>
  <c r="W77" i="34" s="1"/>
  <c r="W81" i="34" s="1"/>
  <c r="AL24" i="34"/>
  <c r="AL30" i="34" s="1"/>
  <c r="N24" i="34"/>
  <c r="N30" i="34" s="1"/>
  <c r="F24" i="34"/>
  <c r="F30" i="34" s="1"/>
  <c r="AK25" i="34"/>
  <c r="AK20" i="34"/>
  <c r="AK29" i="34" s="1"/>
  <c r="AC25" i="34"/>
  <c r="AC20" i="34"/>
  <c r="AC29" i="34" s="1"/>
  <c r="M25" i="34"/>
  <c r="M26" i="34" s="1"/>
  <c r="M31" i="34" s="1"/>
  <c r="M35" i="34" s="1"/>
  <c r="M20" i="34"/>
  <c r="M29" i="34" s="1"/>
  <c r="E25" i="34"/>
  <c r="N20" i="34"/>
  <c r="N29" i="34" s="1"/>
  <c r="AB20" i="34"/>
  <c r="AB29" i="34" s="1"/>
  <c r="F20" i="34"/>
  <c r="F29" i="34" s="1"/>
  <c r="AJ20" i="34"/>
  <c r="AJ29" i="34" s="1"/>
  <c r="AO59" i="34"/>
  <c r="AO54" i="34"/>
  <c r="AO75" i="34" s="1"/>
  <c r="AG59" i="34"/>
  <c r="Q59" i="34"/>
  <c r="I59" i="34"/>
  <c r="P24" i="34"/>
  <c r="P30" i="34" s="1"/>
  <c r="AP20" i="34"/>
  <c r="AP25" i="34"/>
  <c r="AP26" i="34" s="1"/>
  <c r="R29" i="34"/>
  <c r="AL69" i="34"/>
  <c r="AL76" i="34" s="1"/>
  <c r="N69" i="34"/>
  <c r="N76" i="34" s="1"/>
  <c r="F69" i="34"/>
  <c r="F76" i="34" s="1"/>
  <c r="Q54" i="34"/>
  <c r="Q75" i="34" s="1"/>
  <c r="AD54" i="34"/>
  <c r="AD75" i="34" s="1"/>
  <c r="AD59" i="34"/>
  <c r="AQ47" i="34"/>
  <c r="S47" i="34"/>
  <c r="K47" i="34"/>
  <c r="C47" i="34"/>
  <c r="AG47" i="34"/>
  <c r="T46" i="34"/>
  <c r="T45" i="34"/>
  <c r="L45" i="34"/>
  <c r="AE20" i="34"/>
  <c r="AE29" i="34" s="1"/>
  <c r="AE25" i="34"/>
  <c r="AE26" i="34" s="1"/>
  <c r="W20" i="34"/>
  <c r="W29" i="34" s="1"/>
  <c r="W25" i="34"/>
  <c r="W26" i="34" s="1"/>
  <c r="W31" i="34" s="1"/>
  <c r="W35" i="34" s="1"/>
  <c r="O20" i="34"/>
  <c r="O29" i="34" s="1"/>
  <c r="O25" i="34"/>
  <c r="G20" i="34"/>
  <c r="G29" i="34" s="1"/>
  <c r="AP14" i="34"/>
  <c r="AP13" i="34"/>
  <c r="AP30" i="34" s="1"/>
  <c r="R14" i="34"/>
  <c r="R13" i="34"/>
  <c r="R30" i="34" s="1"/>
  <c r="U65" i="34"/>
  <c r="U75" i="34" s="1"/>
  <c r="C65" i="34"/>
  <c r="C75" i="34" s="1"/>
  <c r="P65" i="34"/>
  <c r="P75" i="34" s="1"/>
  <c r="Y65" i="34"/>
  <c r="Y75" i="34" s="1"/>
  <c r="AP58" i="34"/>
  <c r="AP76" i="34" s="1"/>
  <c r="R58" i="34"/>
  <c r="R76" i="34" s="1"/>
  <c r="R59" i="34"/>
  <c r="AP45" i="34"/>
  <c r="AP47" i="34"/>
  <c r="J47" i="34"/>
  <c r="J45" i="34"/>
  <c r="AQ45" i="34"/>
  <c r="S46" i="34"/>
  <c r="K46" i="34"/>
  <c r="J46" i="34"/>
  <c r="C46" i="34"/>
  <c r="AN46" i="34"/>
  <c r="AP46" i="34"/>
  <c r="AH30" i="34"/>
  <c r="AH34" i="34" s="1"/>
  <c r="Z20" i="34"/>
  <c r="Z29" i="34" s="1"/>
  <c r="J20" i="34"/>
  <c r="J29" i="34" s="1"/>
  <c r="I13" i="34"/>
  <c r="D20" i="34"/>
  <c r="D29" i="34" s="1"/>
  <c r="AO13" i="34"/>
  <c r="AO30" i="34" s="1"/>
  <c r="AG13" i="34"/>
  <c r="AG30" i="34" s="1"/>
  <c r="Q13" i="34"/>
  <c r="AK24" i="34"/>
  <c r="AK30" i="34" s="1"/>
  <c r="AC24" i="34"/>
  <c r="AC30" i="34" s="1"/>
  <c r="M30" i="34"/>
  <c r="M34" i="34" s="1"/>
  <c r="E24" i="34"/>
  <c r="E30" i="34" s="1"/>
  <c r="AM13" i="34"/>
  <c r="AM30" i="34" s="1"/>
  <c r="AM14" i="34"/>
  <c r="AE13" i="34"/>
  <c r="AE30" i="34" s="1"/>
  <c r="G13" i="34"/>
  <c r="H13" i="34"/>
  <c r="H30" i="34" s="1"/>
  <c r="U13" i="34"/>
  <c r="U30" i="34" s="1"/>
  <c r="AN29" i="34"/>
  <c r="P20" i="34"/>
  <c r="P29" i="34" s="1"/>
  <c r="AD13" i="34"/>
  <c r="AD30" i="34" s="1"/>
  <c r="AD9" i="34"/>
  <c r="AD29" i="34" s="1"/>
  <c r="U9" i="34"/>
  <c r="O45" i="34"/>
  <c r="O48" i="34" s="1"/>
  <c r="AN45" i="34"/>
  <c r="AF45" i="34"/>
  <c r="H45" i="34"/>
  <c r="T31" i="34"/>
  <c r="T35" i="34" s="1"/>
  <c r="L13" i="34"/>
  <c r="L30" i="34" s="1"/>
  <c r="AE46" i="34"/>
  <c r="Y24" i="34"/>
  <c r="Y30" i="34" s="1"/>
  <c r="Q30" i="34"/>
  <c r="I30" i="34"/>
  <c r="AI29" i="34"/>
  <c r="S29" i="34"/>
  <c r="K29" i="34"/>
  <c r="C20" i="34"/>
  <c r="C29" i="34" s="1"/>
  <c r="AQ13" i="34"/>
  <c r="AQ30" i="34" s="1"/>
  <c r="S13" i="34"/>
  <c r="S30" i="34" s="1"/>
  <c r="K13" i="34"/>
  <c r="K30" i="34" s="1"/>
  <c r="AQ14" i="34"/>
  <c r="S14" i="34"/>
  <c r="K14" i="34"/>
  <c r="AN25" i="34"/>
  <c r="AN26" i="34" s="1"/>
  <c r="AF25" i="34"/>
  <c r="AF26" i="34" s="1"/>
  <c r="X25" i="34"/>
  <c r="X26" i="34" s="1"/>
  <c r="X31" i="34" s="1"/>
  <c r="X35" i="34" s="1"/>
  <c r="P25" i="34"/>
  <c r="H25" i="34"/>
  <c r="H26" i="34" s="1"/>
  <c r="AL14" i="34"/>
  <c r="AL15" i="34" s="1"/>
  <c r="AD14" i="34"/>
  <c r="V14" i="34"/>
  <c r="V15" i="34" s="1"/>
  <c r="V31" i="34" s="1"/>
  <c r="V35" i="34" s="1"/>
  <c r="N14" i="34"/>
  <c r="N15" i="34" s="1"/>
  <c r="F14" i="34"/>
  <c r="Z74" i="33"/>
  <c r="R74" i="33"/>
  <c r="I74" i="33"/>
  <c r="Y74" i="33"/>
  <c r="P74" i="33"/>
  <c r="H74" i="33"/>
  <c r="Z53" i="33"/>
  <c r="N46" i="33"/>
  <c r="AG18" i="33"/>
  <c r="K74" i="33"/>
  <c r="AB53" i="33"/>
  <c r="T53" i="33"/>
  <c r="K53" i="33"/>
  <c r="C53" i="33"/>
  <c r="AG46" i="33"/>
  <c r="Y46" i="33"/>
  <c r="P46" i="33"/>
  <c r="H46" i="33"/>
  <c r="B32" i="33"/>
  <c r="B18" i="33"/>
  <c r="AM67" i="33"/>
  <c r="S39" i="33"/>
  <c r="Y32" i="33"/>
  <c r="P32" i="33"/>
  <c r="H32" i="33"/>
  <c r="Y18" i="33"/>
  <c r="AM11" i="33"/>
  <c r="AF74" i="33"/>
  <c r="O74" i="33"/>
  <c r="G74" i="33"/>
  <c r="AL67" i="33"/>
  <c r="AD67" i="33"/>
  <c r="V67" i="33"/>
  <c r="M67" i="33"/>
  <c r="E67" i="33"/>
  <c r="AJ60" i="33"/>
  <c r="AB60" i="33"/>
  <c r="T60" i="33"/>
  <c r="K60" i="33"/>
  <c r="C60" i="33"/>
  <c r="AH39" i="33"/>
  <c r="Z39" i="33"/>
  <c r="AF32" i="33"/>
  <c r="O32" i="33"/>
  <c r="AH25" i="33"/>
  <c r="Z25" i="33"/>
  <c r="AF18" i="33"/>
  <c r="O18" i="33"/>
  <c r="AL11" i="33"/>
  <c r="AD11" i="33"/>
  <c r="V11" i="33"/>
  <c r="M11" i="33"/>
  <c r="E11" i="33"/>
  <c r="AA53" i="33"/>
  <c r="J53" i="33"/>
  <c r="Z32" i="33"/>
  <c r="R32" i="33"/>
  <c r="I32" i="33"/>
  <c r="AH18" i="33"/>
  <c r="Z18" i="33"/>
  <c r="R18" i="33"/>
  <c r="I18" i="33"/>
  <c r="AK60" i="33"/>
  <c r="U60" i="33"/>
  <c r="L60" i="33"/>
  <c r="AE46" i="33"/>
  <c r="W46" i="33"/>
  <c r="E46" i="33"/>
  <c r="P18" i="33"/>
  <c r="AE11" i="33"/>
  <c r="U67" i="33"/>
  <c r="D67" i="33"/>
  <c r="S60" i="33"/>
  <c r="B60" i="33"/>
  <c r="AG53" i="33"/>
  <c r="O53" i="33"/>
  <c r="AK46" i="33"/>
  <c r="AC46" i="33"/>
  <c r="U46" i="33"/>
  <c r="L46" i="33"/>
  <c r="C46" i="33"/>
  <c r="W32" i="33"/>
  <c r="F18" i="33"/>
  <c r="U11" i="33"/>
  <c r="D11" i="33"/>
  <c r="AF46" i="33"/>
  <c r="O11" i="33"/>
  <c r="G11" i="33"/>
  <c r="AE67" i="33"/>
  <c r="AC60" i="33"/>
  <c r="D60" i="33"/>
  <c r="AM46" i="33"/>
  <c r="AG32" i="33"/>
  <c r="N11" i="33"/>
  <c r="V74" i="33"/>
  <c r="E74" i="33"/>
  <c r="T67" i="33"/>
  <c r="C67" i="33"/>
  <c r="R60" i="33"/>
  <c r="W53" i="33"/>
  <c r="F53" i="33"/>
  <c r="T46" i="33"/>
  <c r="B46" i="33"/>
  <c r="X39" i="33"/>
  <c r="V32" i="33"/>
  <c r="E32" i="33"/>
  <c r="X25" i="33"/>
  <c r="V18" i="33"/>
  <c r="E18" i="33"/>
  <c r="T11" i="33"/>
  <c r="C11" i="33"/>
  <c r="AF67" i="33"/>
  <c r="X67" i="33"/>
  <c r="O67" i="33"/>
  <c r="V60" i="33"/>
  <c r="AG74" i="33"/>
  <c r="N67" i="33"/>
  <c r="F67" i="33"/>
  <c r="AK74" i="33"/>
  <c r="AC74" i="33"/>
  <c r="U74" i="33"/>
  <c r="L74" i="33"/>
  <c r="D74" i="33"/>
  <c r="AI67" i="33"/>
  <c r="AA67" i="33"/>
  <c r="S67" i="33"/>
  <c r="J67" i="33"/>
  <c r="B67" i="33"/>
  <c r="AG60" i="33"/>
  <c r="Y60" i="33"/>
  <c r="P60" i="33"/>
  <c r="H60" i="33"/>
  <c r="V53" i="33"/>
  <c r="E53" i="33"/>
  <c r="S46" i="33"/>
  <c r="AM39" i="33"/>
  <c r="AE39" i="33"/>
  <c r="W39" i="33"/>
  <c r="AK32" i="33"/>
  <c r="AC32" i="33"/>
  <c r="U32" i="33"/>
  <c r="L32" i="33"/>
  <c r="D32" i="33"/>
  <c r="AM25" i="33"/>
  <c r="AE25" i="33"/>
  <c r="W25" i="33"/>
  <c r="AK18" i="33"/>
  <c r="AC18" i="33"/>
  <c r="U18" i="33"/>
  <c r="L18" i="33"/>
  <c r="D18" i="33"/>
  <c r="AI11" i="33"/>
  <c r="AA11" i="33"/>
  <c r="S11" i="33"/>
  <c r="J11" i="33"/>
  <c r="B11" i="33"/>
  <c r="AJ53" i="33"/>
  <c r="S53" i="33"/>
  <c r="O46" i="33"/>
  <c r="F46" i="33"/>
  <c r="R53" i="33"/>
  <c r="I53" i="33"/>
  <c r="AJ74" i="33"/>
  <c r="AB74" i="33"/>
  <c r="AH67" i="33"/>
  <c r="Z67" i="33"/>
  <c r="AF60" i="33"/>
  <c r="O60" i="33"/>
  <c r="AL53" i="33"/>
  <c r="AC53" i="33"/>
  <c r="L53" i="33"/>
  <c r="AH46" i="33"/>
  <c r="Z46" i="33"/>
  <c r="AL39" i="33"/>
  <c r="AD39" i="33"/>
  <c r="AJ32" i="33"/>
  <c r="AB32" i="33"/>
  <c r="K32" i="33"/>
  <c r="AL25" i="33"/>
  <c r="AD25" i="33"/>
  <c r="AJ18" i="33"/>
  <c r="AB18" i="33"/>
  <c r="K18" i="33"/>
  <c r="AH11" i="33"/>
  <c r="Z11" i="33"/>
  <c r="AQ23" i="31"/>
  <c r="AU25" i="31"/>
  <c r="O25" i="31"/>
  <c r="G25" i="31"/>
  <c r="AA25" i="31"/>
  <c r="BI25" i="31"/>
  <c r="AN25" i="31"/>
  <c r="R25" i="31"/>
  <c r="I25" i="31"/>
  <c r="BH27" i="30"/>
  <c r="AU27" i="30"/>
  <c r="AM27" i="30"/>
  <c r="AA27" i="30"/>
  <c r="S27" i="30"/>
  <c r="J27" i="30"/>
  <c r="B27" i="30"/>
  <c r="BF26" i="30"/>
  <c r="AS26" i="30"/>
  <c r="AK26" i="30"/>
  <c r="Y26" i="30"/>
  <c r="P26" i="30"/>
  <c r="H26" i="30"/>
  <c r="BL25" i="30"/>
  <c r="BD25" i="30"/>
  <c r="AQ25" i="30"/>
  <c r="AE25" i="30"/>
  <c r="W25" i="30"/>
  <c r="N25" i="30"/>
  <c r="F25" i="30"/>
  <c r="BJ24" i="30"/>
  <c r="BB24" i="30"/>
  <c r="AO24" i="30"/>
  <c r="AC24" i="30"/>
  <c r="U24" i="30"/>
  <c r="L24" i="30"/>
  <c r="D24" i="30"/>
  <c r="Q27" i="30"/>
  <c r="AN24" i="30"/>
  <c r="K24" i="30"/>
  <c r="I27" i="30"/>
  <c r="AB24" i="30"/>
  <c r="BF27" i="30"/>
  <c r="AS27" i="30"/>
  <c r="AK27" i="30"/>
  <c r="Y27" i="30"/>
  <c r="P27" i="30"/>
  <c r="H27" i="30"/>
  <c r="BL26" i="30"/>
  <c r="BD26" i="30"/>
  <c r="AQ26" i="30"/>
  <c r="AE26" i="30"/>
  <c r="W26" i="30"/>
  <c r="N26" i="30"/>
  <c r="F26" i="30"/>
  <c r="BJ25" i="30"/>
  <c r="BB25" i="30"/>
  <c r="AO25" i="30"/>
  <c r="AC25" i="30"/>
  <c r="U25" i="30"/>
  <c r="L25" i="30"/>
  <c r="D25" i="30"/>
  <c r="B24" i="30"/>
  <c r="BM27" i="30"/>
  <c r="BE27" i="30"/>
  <c r="AR27" i="30"/>
  <c r="AJ27" i="30"/>
  <c r="X27" i="30"/>
  <c r="O27" i="30"/>
  <c r="G27" i="30"/>
  <c r="BK26" i="30"/>
  <c r="BC26" i="30"/>
  <c r="AP26" i="30"/>
  <c r="AD26" i="30"/>
  <c r="V26" i="30"/>
  <c r="M26" i="30"/>
  <c r="E26" i="30"/>
  <c r="BI25" i="30"/>
  <c r="BA25" i="30"/>
  <c r="AN25" i="30"/>
  <c r="AB25" i="30"/>
  <c r="T25" i="30"/>
  <c r="K25" i="30"/>
  <c r="C25" i="30"/>
  <c r="BG24" i="30"/>
  <c r="BL27" i="30"/>
  <c r="BD27" i="30"/>
  <c r="AQ27" i="30"/>
  <c r="AE27" i="30"/>
  <c r="W27" i="30"/>
  <c r="N27" i="30"/>
  <c r="F27" i="30"/>
  <c r="BJ26" i="30"/>
  <c r="BB26" i="30"/>
  <c r="AO26" i="30"/>
  <c r="AC26" i="30"/>
  <c r="U26" i="30"/>
  <c r="L26" i="30"/>
  <c r="BH25" i="30"/>
  <c r="AU25" i="30"/>
  <c r="AM25" i="30"/>
  <c r="AA25" i="30"/>
  <c r="S25" i="30"/>
  <c r="J25" i="30"/>
  <c r="B25" i="30"/>
  <c r="BF24" i="30"/>
  <c r="AS24" i="30"/>
  <c r="Y24" i="30"/>
  <c r="P24" i="30"/>
  <c r="H24" i="30"/>
  <c r="BJ27" i="30"/>
  <c r="BB27" i="30"/>
  <c r="AO27" i="30"/>
  <c r="AC27" i="30"/>
  <c r="U27" i="30"/>
  <c r="BH26" i="30"/>
  <c r="AU26" i="30"/>
  <c r="AM26" i="30"/>
  <c r="AA26" i="30"/>
  <c r="S26" i="30"/>
  <c r="BF25" i="30"/>
  <c r="AS25" i="30"/>
  <c r="Y25" i="30"/>
  <c r="P25" i="30"/>
  <c r="BL24" i="30"/>
  <c r="BD24" i="30"/>
  <c r="AQ24" i="30"/>
  <c r="AE24" i="30"/>
  <c r="N24" i="30"/>
  <c r="AO22" i="29"/>
  <c r="BF22" i="29"/>
  <c r="BM22" i="29"/>
  <c r="AP22" i="29"/>
  <c r="AN22" i="29"/>
  <c r="BJ22" i="29"/>
  <c r="AU22" i="29"/>
  <c r="AS22" i="29"/>
  <c r="AT22" i="29"/>
  <c r="AK22" i="29"/>
  <c r="AL22" i="29"/>
  <c r="BN22" i="29"/>
  <c r="BE22" i="29"/>
  <c r="AQ22" i="29"/>
  <c r="BG22" i="29"/>
  <c r="BC22" i="29"/>
  <c r="BK20" i="29"/>
  <c r="BK22" i="29" s="1"/>
  <c r="AT68" i="29"/>
  <c r="AM20" i="29"/>
  <c r="AM22" i="29" s="1"/>
  <c r="G20" i="29"/>
  <c r="F20" i="29"/>
  <c r="BM21" i="29"/>
  <c r="BE21" i="29"/>
  <c r="AQ21" i="29"/>
  <c r="AE21" i="29"/>
  <c r="BG69" i="29"/>
  <c r="AO69" i="29"/>
  <c r="Z69" i="29"/>
  <c r="K69" i="29"/>
  <c r="BD21" i="29"/>
  <c r="AP21" i="29"/>
  <c r="U21" i="29"/>
  <c r="K20" i="29"/>
  <c r="C20" i="29"/>
  <c r="BN69" i="29"/>
  <c r="AV69" i="29"/>
  <c r="AN69" i="29"/>
  <c r="Y69" i="29"/>
  <c r="J69" i="29"/>
  <c r="BG68" i="29"/>
  <c r="AC21" i="29"/>
  <c r="T21" i="29"/>
  <c r="C21" i="29"/>
  <c r="AQ14" i="28"/>
  <c r="H117" i="34" l="1"/>
  <c r="R121" i="34" s="1"/>
  <c r="G71" i="34"/>
  <c r="G77" i="34" s="1"/>
  <c r="D76" i="34"/>
  <c r="T75" i="34"/>
  <c r="T79" i="34" s="1"/>
  <c r="H170" i="34"/>
  <c r="D172" i="34"/>
  <c r="K172" i="34"/>
  <c r="Q172" i="34"/>
  <c r="AL119" i="34"/>
  <c r="AL123" i="34" s="1"/>
  <c r="AQ75" i="34"/>
  <c r="AQ79" i="34" s="1"/>
  <c r="AO170" i="34"/>
  <c r="AC119" i="34"/>
  <c r="AC123" i="34" s="1"/>
  <c r="E241" i="34"/>
  <c r="AQ171" i="34"/>
  <c r="AQ175" i="34" s="1"/>
  <c r="L187" i="34"/>
  <c r="U29" i="34"/>
  <c r="U33" i="34" s="1"/>
  <c r="AN187" i="34"/>
  <c r="G228" i="34"/>
  <c r="AB229" i="34" s="1"/>
  <c r="F241" i="34"/>
  <c r="AK75" i="34"/>
  <c r="AD171" i="34"/>
  <c r="AK119" i="34"/>
  <c r="AK123" i="34" s="1"/>
  <c r="AF92" i="34"/>
  <c r="AQ92" i="34"/>
  <c r="D241" i="34"/>
  <c r="O241" i="34"/>
  <c r="H118" i="34"/>
  <c r="AF170" i="34"/>
  <c r="L117" i="34"/>
  <c r="I121" i="34" s="1"/>
  <c r="AG171" i="34"/>
  <c r="M119" i="34"/>
  <c r="M123" i="34" s="1"/>
  <c r="AB241" i="34"/>
  <c r="O75" i="34"/>
  <c r="AA29" i="34"/>
  <c r="AQ25" i="31"/>
  <c r="E75" i="34"/>
  <c r="AD79" i="34" s="1"/>
  <c r="AG92" i="34"/>
  <c r="AD135" i="34"/>
  <c r="AP172" i="34"/>
  <c r="AG170" i="34"/>
  <c r="K187" i="34"/>
  <c r="Q117" i="34"/>
  <c r="D170" i="34"/>
  <c r="J187" i="34"/>
  <c r="AI77" i="34"/>
  <c r="AI81" i="34" s="1"/>
  <c r="F71" i="34"/>
  <c r="F77" i="34" s="1"/>
  <c r="AE80" i="34"/>
  <c r="K118" i="34"/>
  <c r="U122" i="34" s="1"/>
  <c r="E71" i="34"/>
  <c r="E77" i="34" s="1"/>
  <c r="AB71" i="34"/>
  <c r="AB77" i="34" s="1"/>
  <c r="Q170" i="34"/>
  <c r="AM33" i="34"/>
  <c r="AE114" i="34"/>
  <c r="AQ118" i="34"/>
  <c r="AQ122" i="34" s="1"/>
  <c r="Y241" i="34"/>
  <c r="AD33" i="34"/>
  <c r="AF103" i="34"/>
  <c r="Q135" i="34"/>
  <c r="AD170" i="34"/>
  <c r="AG172" i="34"/>
  <c r="P241" i="34"/>
  <c r="AL241" i="34"/>
  <c r="D33" i="34"/>
  <c r="R15" i="34"/>
  <c r="R31" i="34" s="1"/>
  <c r="H92" i="34"/>
  <c r="AB79" i="34"/>
  <c r="Q92" i="34"/>
  <c r="AF171" i="34"/>
  <c r="AF175" i="34" s="1"/>
  <c r="AD172" i="34"/>
  <c r="J121" i="34"/>
  <c r="C171" i="34"/>
  <c r="C241" i="34"/>
  <c r="H48" i="34"/>
  <c r="AO103" i="34"/>
  <c r="AL26" i="34"/>
  <c r="AL31" i="34" s="1"/>
  <c r="U92" i="34"/>
  <c r="P80" i="34"/>
  <c r="H79" i="34"/>
  <c r="AP117" i="34"/>
  <c r="J175" i="34"/>
  <c r="AM117" i="34"/>
  <c r="AC241" i="34"/>
  <c r="AO118" i="34"/>
  <c r="AC200" i="34"/>
  <c r="L114" i="34"/>
  <c r="Z241" i="34"/>
  <c r="AB119" i="34"/>
  <c r="AB123" i="34" s="1"/>
  <c r="AK241" i="34"/>
  <c r="P26" i="34"/>
  <c r="P31" i="34" s="1"/>
  <c r="AF60" i="34"/>
  <c r="AF77" i="34" s="1"/>
  <c r="AD118" i="34"/>
  <c r="K80" i="34"/>
  <c r="L170" i="34"/>
  <c r="AQ187" i="34"/>
  <c r="N241" i="34"/>
  <c r="T17" i="35"/>
  <c r="K17" i="35"/>
  <c r="N17" i="35"/>
  <c r="B17" i="35"/>
  <c r="D17" i="35"/>
  <c r="AD17" i="35"/>
  <c r="Z17" i="35"/>
  <c r="AH17" i="35"/>
  <c r="S17" i="35"/>
  <c r="L17" i="35"/>
  <c r="I17" i="35"/>
  <c r="AG17" i="35"/>
  <c r="W17" i="35"/>
  <c r="AC17" i="35"/>
  <c r="U17" i="35"/>
  <c r="P200" i="34"/>
  <c r="AJ200" i="34"/>
  <c r="AD121" i="34"/>
  <c r="D175" i="34"/>
  <c r="AL175" i="34"/>
  <c r="AK175" i="34"/>
  <c r="Q175" i="34"/>
  <c r="L175" i="34"/>
  <c r="U175" i="34"/>
  <c r="T175" i="34"/>
  <c r="S80" i="34"/>
  <c r="D200" i="34"/>
  <c r="AP200" i="34"/>
  <c r="AD80" i="34"/>
  <c r="AM80" i="34"/>
  <c r="AB80" i="34"/>
  <c r="H175" i="34"/>
  <c r="AF33" i="34"/>
  <c r="AC26" i="34"/>
  <c r="AC31" i="34" s="1"/>
  <c r="S79" i="34"/>
  <c r="AP114" i="34"/>
  <c r="T114" i="34"/>
  <c r="T119" i="34" s="1"/>
  <c r="U103" i="34"/>
  <c r="AE175" i="34"/>
  <c r="I33" i="34"/>
  <c r="O200" i="34"/>
  <c r="AG15" i="34"/>
  <c r="AG31" i="34" s="1"/>
  <c r="T135" i="34"/>
  <c r="P175" i="34"/>
  <c r="AE187" i="34"/>
  <c r="AO175" i="34"/>
  <c r="G26" i="34"/>
  <c r="G31" i="34" s="1"/>
  <c r="F15" i="34"/>
  <c r="L15" i="34"/>
  <c r="L31" i="34" s="1"/>
  <c r="C33" i="34"/>
  <c r="AN48" i="34"/>
  <c r="AM15" i="34"/>
  <c r="AM31" i="34" s="1"/>
  <c r="R80" i="34"/>
  <c r="AE33" i="34"/>
  <c r="F80" i="34"/>
  <c r="AB33" i="34"/>
  <c r="AK33" i="34"/>
  <c r="AL33" i="34"/>
  <c r="AP92" i="34"/>
  <c r="AE121" i="34"/>
  <c r="L92" i="34"/>
  <c r="AN121" i="34"/>
  <c r="Z80" i="34"/>
  <c r="AJ80" i="34"/>
  <c r="H135" i="34"/>
  <c r="AG114" i="34"/>
  <c r="AE172" i="34"/>
  <c r="AN175" i="34"/>
  <c r="AE103" i="34"/>
  <c r="AE119" i="34" s="1"/>
  <c r="AO117" i="34"/>
  <c r="AO121" i="34" s="1"/>
  <c r="K114" i="34"/>
  <c r="AQ114" i="34"/>
  <c r="AF200" i="34"/>
  <c r="AN200" i="34"/>
  <c r="AG33" i="34"/>
  <c r="AO15" i="34"/>
  <c r="AO31" i="34" s="1"/>
  <c r="AD187" i="34"/>
  <c r="S187" i="34"/>
  <c r="AG229" i="34"/>
  <c r="AJ26" i="34"/>
  <c r="AJ31" i="34" s="1"/>
  <c r="AP48" i="34"/>
  <c r="AJ33" i="34"/>
  <c r="H200" i="34"/>
  <c r="AG103" i="34"/>
  <c r="Q33" i="34"/>
  <c r="Q229" i="34"/>
  <c r="AP29" i="34"/>
  <c r="AP33" i="34" s="1"/>
  <c r="AP79" i="34"/>
  <c r="Q114" i="34"/>
  <c r="AP121" i="34"/>
  <c r="AK26" i="34"/>
  <c r="AK31" i="34" s="1"/>
  <c r="D79" i="34"/>
  <c r="AD114" i="34"/>
  <c r="AK71" i="34"/>
  <c r="AK77" i="34" s="1"/>
  <c r="Y71" i="34"/>
  <c r="Y77" i="34" s="1"/>
  <c r="AC71" i="34"/>
  <c r="AC77" i="34" s="1"/>
  <c r="P71" i="34"/>
  <c r="P77" i="34" s="1"/>
  <c r="Z71" i="34"/>
  <c r="Z77" i="34" s="1"/>
  <c r="C71" i="34"/>
  <c r="C77" i="34" s="1"/>
  <c r="AJ71" i="34"/>
  <c r="AJ77" i="34" s="1"/>
  <c r="AO135" i="34"/>
  <c r="AQ121" i="34"/>
  <c r="AO114" i="34"/>
  <c r="AO119" i="34" s="1"/>
  <c r="AO33" i="34"/>
  <c r="R175" i="34"/>
  <c r="Q200" i="34"/>
  <c r="AO229" i="34"/>
  <c r="K15" i="34"/>
  <c r="K31" i="34" s="1"/>
  <c r="S33" i="34"/>
  <c r="Q15" i="34"/>
  <c r="Q31" i="34" s="1"/>
  <c r="AQ48" i="34"/>
  <c r="Y79" i="34"/>
  <c r="G33" i="34"/>
  <c r="Q60" i="34"/>
  <c r="Q77" i="34" s="1"/>
  <c r="E26" i="34"/>
  <c r="E31" i="34" s="1"/>
  <c r="AE60" i="34"/>
  <c r="AE77" i="34" s="1"/>
  <c r="AK79" i="34"/>
  <c r="F79" i="34"/>
  <c r="R92" i="34"/>
  <c r="C92" i="34"/>
  <c r="I92" i="34"/>
  <c r="AO92" i="34"/>
  <c r="Y80" i="34"/>
  <c r="AN114" i="34"/>
  <c r="AN119" i="34" s="1"/>
  <c r="D71" i="34"/>
  <c r="C80" i="34"/>
  <c r="I80" i="34"/>
  <c r="G175" i="34"/>
  <c r="AE92" i="34"/>
  <c r="Q103" i="34"/>
  <c r="Y33" i="34"/>
  <c r="AG117" i="34"/>
  <c r="AG121" i="34" s="1"/>
  <c r="S114" i="34"/>
  <c r="AL200" i="34"/>
  <c r="N175" i="34"/>
  <c r="T200" i="34"/>
  <c r="G229" i="34"/>
  <c r="F175" i="34"/>
  <c r="D135" i="34"/>
  <c r="AG135" i="34"/>
  <c r="AE135" i="34"/>
  <c r="AF135" i="34"/>
  <c r="K135" i="34"/>
  <c r="AB175" i="34"/>
  <c r="AP229" i="34"/>
  <c r="AP187" i="34"/>
  <c r="AG200" i="34"/>
  <c r="AC33" i="34"/>
  <c r="O80" i="34"/>
  <c r="AK200" i="34"/>
  <c r="Q79" i="34"/>
  <c r="AF79" i="34"/>
  <c r="E80" i="34"/>
  <c r="C121" i="34"/>
  <c r="K33" i="34"/>
  <c r="Z33" i="34"/>
  <c r="I60" i="34"/>
  <c r="I77" i="34" s="1"/>
  <c r="AO48" i="34"/>
  <c r="AF80" i="34"/>
  <c r="AD200" i="34"/>
  <c r="E33" i="34"/>
  <c r="S200" i="34"/>
  <c r="Q121" i="34"/>
  <c r="AD15" i="34"/>
  <c r="AD31" i="34" s="1"/>
  <c r="Y26" i="34"/>
  <c r="Y31" i="34" s="1"/>
  <c r="J48" i="34"/>
  <c r="P79" i="34"/>
  <c r="O26" i="34"/>
  <c r="O31" i="34" s="1"/>
  <c r="L48" i="34"/>
  <c r="AL80" i="34"/>
  <c r="AG60" i="34"/>
  <c r="AG77" i="34" s="1"/>
  <c r="AM60" i="34"/>
  <c r="AM77" i="34" s="1"/>
  <c r="O71" i="34"/>
  <c r="O77" i="34" s="1"/>
  <c r="N71" i="34"/>
  <c r="N77" i="34" s="1"/>
  <c r="E48" i="34"/>
  <c r="AE48" i="34"/>
  <c r="C26" i="34"/>
  <c r="C31" i="34" s="1"/>
  <c r="F26" i="34"/>
  <c r="Z26" i="34"/>
  <c r="Z31" i="34" s="1"/>
  <c r="N26" i="34"/>
  <c r="N31" i="34" s="1"/>
  <c r="K92" i="34"/>
  <c r="AK80" i="34"/>
  <c r="AM92" i="34"/>
  <c r="D80" i="34"/>
  <c r="Q80" i="34"/>
  <c r="Y175" i="34"/>
  <c r="K79" i="34"/>
  <c r="I175" i="34"/>
  <c r="O175" i="34"/>
  <c r="H103" i="34"/>
  <c r="L33" i="34"/>
  <c r="H121" i="34"/>
  <c r="S117" i="34"/>
  <c r="S121" i="34" s="1"/>
  <c r="AQ200" i="34"/>
  <c r="J135" i="34"/>
  <c r="C200" i="34"/>
  <c r="AD229" i="34"/>
  <c r="E200" i="34"/>
  <c r="S135" i="34"/>
  <c r="G200" i="34"/>
  <c r="C175" i="34"/>
  <c r="AD175" i="34"/>
  <c r="L200" i="34"/>
  <c r="AO200" i="34"/>
  <c r="AP103" i="34"/>
  <c r="K170" i="34"/>
  <c r="K174" i="34" s="1"/>
  <c r="U114" i="34"/>
  <c r="U119" i="34" s="1"/>
  <c r="AO187" i="34"/>
  <c r="AF48" i="34"/>
  <c r="AP80" i="34"/>
  <c r="AG48" i="34"/>
  <c r="AN31" i="34"/>
  <c r="AN35" i="34" s="1"/>
  <c r="P33" i="34"/>
  <c r="N80" i="34"/>
  <c r="AE79" i="34"/>
  <c r="AF121" i="34"/>
  <c r="AQ80" i="34"/>
  <c r="N121" i="34"/>
  <c r="AQ103" i="34"/>
  <c r="L121" i="34"/>
  <c r="J200" i="34"/>
  <c r="K200" i="34"/>
  <c r="AQ15" i="34"/>
  <c r="AQ31" i="34" s="1"/>
  <c r="T48" i="34"/>
  <c r="H15" i="34"/>
  <c r="AO79" i="34"/>
  <c r="AL71" i="34"/>
  <c r="AL77" i="34" s="1"/>
  <c r="U48" i="34"/>
  <c r="U80" i="34"/>
  <c r="O79" i="34"/>
  <c r="G30" i="34"/>
  <c r="G34" i="34" s="1"/>
  <c r="R103" i="34"/>
  <c r="R119" i="34" s="1"/>
  <c r="AD92" i="34"/>
  <c r="K103" i="34"/>
  <c r="S103" i="34"/>
  <c r="AN122" i="34"/>
  <c r="AC80" i="34"/>
  <c r="L80" i="34"/>
  <c r="AG80" i="34"/>
  <c r="C122" i="34"/>
  <c r="D60" i="34"/>
  <c r="AQ60" i="34"/>
  <c r="AQ77" i="34" s="1"/>
  <c r="U60" i="34"/>
  <c r="U77" i="34" s="1"/>
  <c r="K60" i="34"/>
  <c r="K77" i="34" s="1"/>
  <c r="S175" i="34"/>
  <c r="AD103" i="34"/>
  <c r="H33" i="34"/>
  <c r="C114" i="34"/>
  <c r="C119" i="34" s="1"/>
  <c r="C123" i="34" s="1"/>
  <c r="H114" i="34"/>
  <c r="AF114" i="34"/>
  <c r="AF119" i="34" s="1"/>
  <c r="J114" i="34"/>
  <c r="J119" i="34" s="1"/>
  <c r="Z175" i="34"/>
  <c r="Z200" i="34"/>
  <c r="F200" i="34"/>
  <c r="U200" i="34"/>
  <c r="AJ175" i="34"/>
  <c r="AM175" i="34"/>
  <c r="H172" i="34"/>
  <c r="H176" i="34" s="1"/>
  <c r="Q187" i="34"/>
  <c r="U187" i="34"/>
  <c r="Q48" i="34"/>
  <c r="AM103" i="34"/>
  <c r="AM119" i="34" s="1"/>
  <c r="AP175" i="34"/>
  <c r="AB200" i="34"/>
  <c r="R60" i="34"/>
  <c r="R77" i="34" s="1"/>
  <c r="F33" i="34"/>
  <c r="AC79" i="34"/>
  <c r="AM34" i="34"/>
  <c r="AP15" i="34"/>
  <c r="AP31" i="34" s="1"/>
  <c r="N33" i="34"/>
  <c r="N79" i="34"/>
  <c r="K175" i="34"/>
  <c r="K121" i="34"/>
  <c r="AG175" i="34"/>
  <c r="S15" i="34"/>
  <c r="S31" i="34" s="1"/>
  <c r="AE15" i="34"/>
  <c r="AE31" i="34" s="1"/>
  <c r="D26" i="34"/>
  <c r="D31" i="34" s="1"/>
  <c r="I15" i="34"/>
  <c r="I31" i="34" s="1"/>
  <c r="O33" i="34"/>
  <c r="S48" i="34"/>
  <c r="AM79" i="34"/>
  <c r="U135" i="34"/>
  <c r="H31" i="34"/>
  <c r="AQ33" i="34"/>
  <c r="AB26" i="34"/>
  <c r="AB31" i="34" s="1"/>
  <c r="U15" i="34"/>
  <c r="U31" i="34" s="1"/>
  <c r="AD60" i="34"/>
  <c r="AD77" i="34" s="1"/>
  <c r="R33" i="34"/>
  <c r="AO60" i="34"/>
  <c r="AO77" i="34" s="1"/>
  <c r="AL34" i="34"/>
  <c r="AJ75" i="34"/>
  <c r="H60" i="34"/>
  <c r="H77" i="34" s="1"/>
  <c r="AD48" i="34"/>
  <c r="S60" i="34"/>
  <c r="S77" i="34" s="1"/>
  <c r="D34" i="34"/>
  <c r="K48" i="34"/>
  <c r="S92" i="34"/>
  <c r="AE118" i="34"/>
  <c r="L103" i="34"/>
  <c r="L119" i="34" s="1"/>
  <c r="AN135" i="34"/>
  <c r="G80" i="34"/>
  <c r="AO80" i="34"/>
  <c r="AP118" i="34"/>
  <c r="AG79" i="34"/>
  <c r="L60" i="34"/>
  <c r="L77" i="34" s="1"/>
  <c r="H80" i="34"/>
  <c r="AP60" i="34"/>
  <c r="AP77" i="34" s="1"/>
  <c r="AE200" i="34"/>
  <c r="I103" i="34"/>
  <c r="I119" i="34" s="1"/>
  <c r="AP135" i="34"/>
  <c r="AF15" i="34"/>
  <c r="AF31" i="34" s="1"/>
  <c r="T121" i="34"/>
  <c r="N200" i="34"/>
  <c r="Y200" i="34"/>
  <c r="U117" i="34"/>
  <c r="U121" i="34" s="1"/>
  <c r="L135" i="34"/>
  <c r="AQ135" i="34"/>
  <c r="E175" i="34"/>
  <c r="AG187" i="34"/>
  <c r="T187" i="34"/>
  <c r="AC175" i="34"/>
  <c r="AM176" i="34"/>
  <c r="BD22" i="29"/>
  <c r="Y229" i="34" l="1"/>
  <c r="P229" i="34"/>
  <c r="U229" i="34"/>
  <c r="Z229" i="34"/>
  <c r="L122" i="34"/>
  <c r="AM121" i="34"/>
  <c r="AF229" i="34"/>
  <c r="AM229" i="34"/>
  <c r="AE229" i="34"/>
  <c r="O229" i="34"/>
  <c r="E229" i="34"/>
  <c r="AG122" i="34"/>
  <c r="AQ229" i="34"/>
  <c r="T122" i="34"/>
  <c r="L229" i="34"/>
  <c r="I229" i="34"/>
  <c r="AP122" i="34"/>
  <c r="Q122" i="34"/>
  <c r="H122" i="34"/>
  <c r="S229" i="34"/>
  <c r="AL79" i="34"/>
  <c r="U79" i="34"/>
  <c r="AK229" i="34"/>
  <c r="F229" i="34"/>
  <c r="C229" i="34"/>
  <c r="AD119" i="34"/>
  <c r="C34" i="34"/>
  <c r="I79" i="34"/>
  <c r="H229" i="34"/>
  <c r="AC229" i="34"/>
  <c r="R79" i="34"/>
  <c r="C79" i="34"/>
  <c r="N229" i="34"/>
  <c r="K229" i="34"/>
  <c r="AL229" i="34"/>
  <c r="R122" i="34"/>
  <c r="D229" i="34"/>
  <c r="Z79" i="34"/>
  <c r="R229" i="34"/>
  <c r="E79" i="34"/>
  <c r="AJ229" i="34"/>
  <c r="AD122" i="34"/>
  <c r="L79" i="34"/>
  <c r="L188" i="34"/>
  <c r="AE122" i="34"/>
  <c r="K122" i="34"/>
  <c r="G79" i="34"/>
  <c r="AM122" i="34"/>
  <c r="AG34" i="34"/>
  <c r="Q188" i="34"/>
  <c r="K188" i="34"/>
  <c r="AP188" i="34"/>
  <c r="AN188" i="34"/>
  <c r="AF188" i="34"/>
  <c r="AO122" i="34"/>
  <c r="I122" i="34"/>
  <c r="AD176" i="34"/>
  <c r="O176" i="34"/>
  <c r="AF34" i="34"/>
  <c r="AQ188" i="34"/>
  <c r="AQ176" i="34"/>
  <c r="AJ176" i="34"/>
  <c r="U34" i="34"/>
  <c r="E34" i="34"/>
  <c r="F31" i="34"/>
  <c r="P35" i="34" s="1"/>
  <c r="S122" i="34"/>
  <c r="J122" i="34"/>
  <c r="AF122" i="34"/>
  <c r="AF176" i="34"/>
  <c r="I35" i="34"/>
  <c r="T188" i="34"/>
  <c r="AG188" i="34"/>
  <c r="L34" i="34"/>
  <c r="AO188" i="34"/>
  <c r="J188" i="34"/>
  <c r="R35" i="34"/>
  <c r="S176" i="34"/>
  <c r="C176" i="34"/>
  <c r="Q176" i="34"/>
  <c r="AE35" i="34"/>
  <c r="H188" i="34"/>
  <c r="AP35" i="34"/>
  <c r="U188" i="34"/>
  <c r="H119" i="34"/>
  <c r="AM123" i="34" s="1"/>
  <c r="I34" i="34"/>
  <c r="S188" i="34"/>
  <c r="G176" i="34"/>
  <c r="AD188" i="34"/>
  <c r="AE188" i="34"/>
  <c r="J176" i="34"/>
  <c r="AJ35" i="34"/>
  <c r="I174" i="34"/>
  <c r="J174" i="34"/>
  <c r="T174" i="34"/>
  <c r="AJ34" i="34"/>
  <c r="K119" i="34"/>
  <c r="AG119" i="34"/>
  <c r="Y34" i="34"/>
  <c r="AN174" i="34"/>
  <c r="AQ34" i="34"/>
  <c r="AE34" i="34"/>
  <c r="AG176" i="34"/>
  <c r="E174" i="34"/>
  <c r="AC35" i="34"/>
  <c r="L174" i="34"/>
  <c r="AB35" i="34"/>
  <c r="D35" i="34"/>
  <c r="F176" i="34"/>
  <c r="AN176" i="34"/>
  <c r="D176" i="34"/>
  <c r="AQ35" i="34"/>
  <c r="R176" i="34"/>
  <c r="O35" i="34"/>
  <c r="AC34" i="34"/>
  <c r="S119" i="34"/>
  <c r="S123" i="34" s="1"/>
  <c r="C174" i="34"/>
  <c r="Q35" i="34"/>
  <c r="Z174" i="34"/>
  <c r="AP34" i="34"/>
  <c r="AG35" i="34"/>
  <c r="AB34" i="34"/>
  <c r="Q174" i="34"/>
  <c r="AK176" i="34"/>
  <c r="U174" i="34"/>
  <c r="AF174" i="34"/>
  <c r="N174" i="34"/>
  <c r="S174" i="34"/>
  <c r="AK174" i="34"/>
  <c r="AJ79" i="34"/>
  <c r="AD34" i="34"/>
  <c r="O34" i="34"/>
  <c r="N35" i="34"/>
  <c r="F34" i="34"/>
  <c r="AK35" i="34"/>
  <c r="G35" i="34"/>
  <c r="G174" i="34"/>
  <c r="AB176" i="34"/>
  <c r="AG174" i="34"/>
  <c r="AQ174" i="34"/>
  <c r="K34" i="34"/>
  <c r="AM174" i="34"/>
  <c r="J123" i="34"/>
  <c r="P176" i="34"/>
  <c r="Z35" i="34"/>
  <c r="T176" i="34"/>
  <c r="AC176" i="34"/>
  <c r="E35" i="34"/>
  <c r="K35" i="34"/>
  <c r="AP174" i="34"/>
  <c r="AK34" i="34"/>
  <c r="L35" i="34"/>
  <c r="AL174" i="34"/>
  <c r="AE174" i="34"/>
  <c r="U176" i="34"/>
  <c r="L176" i="34"/>
  <c r="Y174" i="34"/>
  <c r="AO174" i="34"/>
  <c r="AO34" i="34"/>
  <c r="H35" i="34"/>
  <c r="S35" i="34"/>
  <c r="D174" i="34"/>
  <c r="I176" i="34"/>
  <c r="F35" i="34"/>
  <c r="N34" i="34"/>
  <c r="Y35" i="34"/>
  <c r="AJ174" i="34"/>
  <c r="Q34" i="34"/>
  <c r="AC174" i="34"/>
  <c r="N176" i="34"/>
  <c r="Z34" i="34"/>
  <c r="AM35" i="34"/>
  <c r="F174" i="34"/>
  <c r="R174" i="34"/>
  <c r="AP119" i="34"/>
  <c r="O174" i="34"/>
  <c r="AD174" i="34"/>
  <c r="S34" i="34"/>
  <c r="AP176" i="34"/>
  <c r="H34" i="34"/>
  <c r="AB174" i="34"/>
  <c r="H174" i="34"/>
  <c r="Z176" i="34"/>
  <c r="C35" i="34"/>
  <c r="AD35" i="34"/>
  <c r="AL176" i="34"/>
  <c r="P174" i="34"/>
  <c r="E176" i="34"/>
  <c r="D77" i="34"/>
  <c r="AD81" i="34" s="1"/>
  <c r="Q119" i="34"/>
  <c r="AO35" i="34"/>
  <c r="AQ119" i="34"/>
  <c r="AE176" i="34"/>
  <c r="P34" i="34"/>
  <c r="Y176" i="34"/>
  <c r="K176" i="34"/>
  <c r="R34" i="34"/>
  <c r="AO176" i="34"/>
  <c r="AL35" i="34"/>
  <c r="AF81" i="34" l="1"/>
  <c r="H81" i="34"/>
  <c r="S81" i="34"/>
  <c r="U35" i="34"/>
  <c r="AO123" i="34"/>
  <c r="Z81" i="34"/>
  <c r="K123" i="34"/>
  <c r="C81" i="34"/>
  <c r="AK81" i="34"/>
  <c r="Y81" i="34"/>
  <c r="Q81" i="34"/>
  <c r="AO81" i="34"/>
  <c r="AG81" i="34"/>
  <c r="AQ81" i="34"/>
  <c r="AF35" i="34"/>
  <c r="I123" i="34"/>
  <c r="AN123" i="34"/>
  <c r="K81" i="34"/>
  <c r="E81" i="34"/>
  <c r="L81" i="34"/>
  <c r="O81" i="34"/>
  <c r="N81" i="34"/>
  <c r="L123" i="34"/>
  <c r="T123" i="34"/>
  <c r="AP81" i="34"/>
  <c r="H123" i="34"/>
  <c r="AF123" i="34"/>
  <c r="R123" i="34"/>
  <c r="AE81" i="34"/>
  <c r="AL81" i="34"/>
  <c r="Q123" i="34"/>
  <c r="U123" i="34"/>
  <c r="AQ123" i="34"/>
  <c r="AD123" i="34"/>
  <c r="AP123" i="34"/>
  <c r="AC81" i="34"/>
  <c r="D81" i="34"/>
  <c r="F81" i="34"/>
  <c r="G81" i="34"/>
  <c r="AB81" i="34"/>
  <c r="I81" i="34"/>
  <c r="AJ81" i="34"/>
  <c r="AM81" i="34"/>
  <c r="AG123" i="34"/>
  <c r="U81" i="34"/>
  <c r="P81" i="34"/>
  <c r="R81" i="34"/>
  <c r="AE123" i="34"/>
  <c r="B43" i="24" l="1"/>
  <c r="C43" i="24"/>
  <c r="D43" i="24"/>
  <c r="E43" i="24"/>
  <c r="F43" i="24"/>
  <c r="H43" i="24"/>
  <c r="I43" i="24"/>
  <c r="J43" i="24"/>
  <c r="K43" i="24"/>
  <c r="L43" i="24"/>
  <c r="M43" i="24"/>
  <c r="N43" i="24"/>
  <c r="O43" i="24"/>
  <c r="P43" i="24"/>
  <c r="R43" i="24"/>
  <c r="S43" i="24"/>
  <c r="T43" i="24"/>
  <c r="U43" i="24"/>
  <c r="V43" i="24"/>
  <c r="W43" i="24"/>
  <c r="X43" i="24"/>
  <c r="Y43" i="24"/>
  <c r="Z43" i="24"/>
  <c r="B79" i="24"/>
  <c r="C79" i="24"/>
  <c r="D79" i="24"/>
  <c r="E79" i="24"/>
  <c r="F79" i="24"/>
  <c r="B7" i="24"/>
  <c r="AI83" i="19"/>
  <c r="AH83" i="19"/>
  <c r="AG83" i="19"/>
  <c r="AF83" i="19"/>
  <c r="AE83" i="19"/>
  <c r="AD83" i="19"/>
  <c r="AC83" i="19"/>
  <c r="AA83" i="19"/>
  <c r="Z83" i="19"/>
  <c r="Y83" i="19"/>
  <c r="X83" i="19"/>
  <c r="W83" i="19"/>
  <c r="V83" i="19"/>
  <c r="U83" i="19"/>
  <c r="T83" i="19"/>
  <c r="S83" i="19"/>
  <c r="R83" i="19"/>
  <c r="Q83" i="19"/>
  <c r="P83" i="19"/>
  <c r="O83" i="19"/>
  <c r="M83" i="19"/>
  <c r="L83" i="19"/>
  <c r="K83" i="19"/>
  <c r="J83" i="19"/>
  <c r="I83" i="19"/>
  <c r="H83" i="19"/>
  <c r="G83" i="19"/>
  <c r="F83" i="19"/>
  <c r="E83" i="19"/>
  <c r="D83" i="19"/>
  <c r="C83" i="19"/>
  <c r="AI46" i="19"/>
  <c r="AH46" i="19"/>
  <c r="AG46" i="19"/>
  <c r="AF46" i="19"/>
  <c r="AE46" i="19"/>
  <c r="AD46" i="19"/>
  <c r="AC46" i="19"/>
  <c r="AA46" i="19"/>
  <c r="Z46" i="19"/>
  <c r="Y46" i="19"/>
  <c r="X46" i="19"/>
  <c r="W46" i="19"/>
  <c r="V46" i="19"/>
  <c r="U46" i="19"/>
  <c r="T46" i="19"/>
  <c r="S46" i="19"/>
  <c r="R46" i="19"/>
  <c r="Q46" i="19"/>
  <c r="P46" i="19"/>
  <c r="O46" i="19"/>
  <c r="M46" i="19"/>
  <c r="L46" i="19"/>
  <c r="K46" i="19"/>
  <c r="J46" i="19"/>
  <c r="I46" i="19"/>
  <c r="H46" i="19"/>
  <c r="G46" i="19"/>
  <c r="F46" i="19"/>
  <c r="E46" i="19"/>
  <c r="D46" i="19"/>
  <c r="C46" i="19"/>
  <c r="AI8" i="19"/>
  <c r="AH8" i="19"/>
  <c r="AG8" i="19"/>
  <c r="AF8" i="19"/>
  <c r="AE8" i="19"/>
  <c r="AD8" i="19"/>
  <c r="AC8" i="19"/>
  <c r="AA8" i="19"/>
  <c r="Z8" i="19"/>
  <c r="Y8" i="19"/>
  <c r="X8" i="19"/>
  <c r="W8" i="19"/>
  <c r="V8" i="19"/>
  <c r="U8" i="19"/>
  <c r="T8" i="19"/>
  <c r="S8" i="19"/>
  <c r="R8" i="19"/>
  <c r="Q8" i="19"/>
  <c r="P8" i="19"/>
  <c r="O8" i="19"/>
  <c r="D8" i="19"/>
  <c r="E8" i="19"/>
  <c r="F8" i="19"/>
  <c r="G8" i="19"/>
  <c r="H8" i="19"/>
  <c r="I8" i="19"/>
  <c r="J8" i="19"/>
  <c r="K8" i="19"/>
  <c r="L8" i="19"/>
  <c r="M8" i="19"/>
  <c r="C8" i="19"/>
  <c r="AC2" i="19" l="1"/>
  <c r="C6" i="19"/>
  <c r="C5" i="22"/>
  <c r="AB79" i="22"/>
  <c r="AA79" i="22"/>
  <c r="Z79" i="22"/>
  <c r="Y79" i="22"/>
  <c r="X79" i="22"/>
  <c r="W79" i="22"/>
  <c r="V79" i="22"/>
  <c r="U79" i="22"/>
  <c r="S79" i="22"/>
  <c r="R79" i="22"/>
  <c r="Q79" i="22"/>
  <c r="P79" i="22"/>
  <c r="O79" i="22"/>
  <c r="N79" i="22"/>
  <c r="M79" i="22"/>
  <c r="L79" i="22"/>
  <c r="K79" i="22"/>
  <c r="I79" i="22"/>
  <c r="H79" i="22"/>
  <c r="G79" i="22"/>
  <c r="F79" i="22"/>
  <c r="E79" i="22"/>
  <c r="D79" i="22"/>
  <c r="C79" i="22"/>
  <c r="AB43" i="22"/>
  <c r="AA43" i="22"/>
  <c r="Z43" i="22"/>
  <c r="Y43" i="22"/>
  <c r="X43" i="22"/>
  <c r="W43" i="22"/>
  <c r="V43" i="22"/>
  <c r="U43" i="22"/>
  <c r="S43" i="22"/>
  <c r="R43" i="22"/>
  <c r="Q43" i="22"/>
  <c r="P43" i="22"/>
  <c r="O43" i="22"/>
  <c r="N43" i="22"/>
  <c r="M43" i="22"/>
  <c r="L43" i="22"/>
  <c r="K43" i="22"/>
  <c r="I43" i="22"/>
  <c r="H43" i="22"/>
  <c r="G43" i="22"/>
  <c r="F43" i="22"/>
  <c r="E43" i="22"/>
  <c r="D43" i="22"/>
  <c r="C43" i="22"/>
  <c r="AB7" i="22"/>
  <c r="AA7" i="22"/>
  <c r="Z7" i="22"/>
  <c r="Y7" i="22"/>
  <c r="X7" i="22"/>
  <c r="W7" i="22"/>
  <c r="V7" i="22"/>
  <c r="U7" i="22"/>
  <c r="R7" i="22"/>
  <c r="S7" i="22"/>
  <c r="Q7" i="22"/>
  <c r="P7" i="22"/>
  <c r="O7" i="22"/>
  <c r="N7" i="22"/>
  <c r="M7" i="22"/>
  <c r="L7" i="22"/>
  <c r="K7" i="22"/>
  <c r="D7" i="22"/>
  <c r="E7" i="22"/>
  <c r="F7" i="22"/>
  <c r="G7" i="22"/>
  <c r="H7" i="22"/>
  <c r="I7" i="22"/>
  <c r="C7" i="22"/>
  <c r="AB5" i="22"/>
  <c r="V7" i="23" l="1"/>
  <c r="U7" i="23"/>
  <c r="T7" i="23"/>
  <c r="S7" i="23"/>
  <c r="R7" i="23"/>
  <c r="Q7" i="23"/>
  <c r="O7" i="23"/>
  <c r="N7" i="23"/>
  <c r="M7" i="23"/>
  <c r="L7" i="23"/>
  <c r="K7" i="23"/>
  <c r="J7" i="23"/>
  <c r="H7" i="23"/>
  <c r="G7" i="23"/>
  <c r="F7" i="23"/>
  <c r="E7" i="23"/>
  <c r="D7" i="23"/>
  <c r="C7" i="23"/>
  <c r="V43" i="23"/>
  <c r="U43" i="23"/>
  <c r="T43" i="23"/>
  <c r="S43" i="23"/>
  <c r="R43" i="23"/>
  <c r="Q43" i="23"/>
  <c r="O43" i="23"/>
  <c r="N43" i="23"/>
  <c r="M43" i="23"/>
  <c r="L43" i="23"/>
  <c r="K43" i="23"/>
  <c r="J43" i="23"/>
  <c r="H43" i="23"/>
  <c r="G43" i="23"/>
  <c r="F43" i="23"/>
  <c r="E43" i="23"/>
  <c r="D43" i="23"/>
  <c r="C43" i="23"/>
  <c r="V81" i="23"/>
  <c r="U81" i="23"/>
  <c r="T81" i="23"/>
  <c r="S81" i="23"/>
  <c r="R81" i="23"/>
  <c r="Q81" i="23"/>
  <c r="O81" i="23"/>
  <c r="N81" i="23"/>
  <c r="M81" i="23"/>
  <c r="L81" i="23"/>
  <c r="K81" i="23"/>
  <c r="J81" i="23"/>
  <c r="D81" i="23"/>
  <c r="E81" i="23"/>
  <c r="F81" i="23"/>
  <c r="G81" i="23"/>
  <c r="H81" i="23"/>
  <c r="C81" i="23"/>
  <c r="AW31" i="16"/>
  <c r="AV31" i="16"/>
  <c r="AU31" i="16"/>
  <c r="AT31" i="16"/>
  <c r="AS31" i="16"/>
  <c r="AR31" i="16"/>
  <c r="AQ31" i="16"/>
  <c r="AP31" i="16"/>
  <c r="AO31" i="16"/>
  <c r="AN31" i="16"/>
  <c r="AM31" i="16"/>
  <c r="AL31" i="16"/>
  <c r="AJ31" i="16"/>
  <c r="AI31" i="16"/>
  <c r="AH31" i="16"/>
  <c r="AG31" i="16"/>
  <c r="AF31" i="16"/>
  <c r="AE31" i="16"/>
  <c r="AD31" i="16"/>
  <c r="AC31" i="16"/>
  <c r="AA31" i="16"/>
  <c r="Z31" i="16"/>
  <c r="Y31" i="16"/>
  <c r="X31" i="16"/>
  <c r="W31" i="16"/>
  <c r="V31" i="16"/>
  <c r="U31" i="16"/>
  <c r="T31" i="16"/>
  <c r="S31" i="16"/>
  <c r="R31" i="16"/>
  <c r="Q31" i="16"/>
  <c r="P31" i="16"/>
  <c r="O31" i="16"/>
  <c r="N31" i="16"/>
  <c r="M31" i="16"/>
  <c r="L31" i="16"/>
  <c r="K31" i="16"/>
  <c r="J31" i="16"/>
  <c r="I31" i="16"/>
  <c r="H31" i="16"/>
  <c r="G31" i="16"/>
  <c r="E31" i="16"/>
  <c r="C31" i="16"/>
  <c r="B30" i="12" l="1"/>
  <c r="B29" i="12"/>
  <c r="B28" i="12"/>
  <c r="BB167" i="1" l="1"/>
  <c r="BC167" i="1"/>
  <c r="BD167" i="1"/>
  <c r="BF167" i="1"/>
  <c r="BG167" i="1"/>
  <c r="BH167" i="1"/>
  <c r="BI167" i="1"/>
  <c r="BJ167" i="1"/>
  <c r="BB168" i="1"/>
  <c r="BC168" i="1"/>
  <c r="BD168" i="1"/>
  <c r="BF168" i="1"/>
  <c r="BG168" i="1"/>
  <c r="BH168" i="1"/>
  <c r="BI168" i="1"/>
  <c r="BJ168" i="1"/>
  <c r="BB169" i="1"/>
  <c r="BC169" i="1"/>
  <c r="BD169" i="1"/>
  <c r="BF169" i="1"/>
  <c r="BG169" i="1"/>
  <c r="BH169" i="1"/>
  <c r="BI169" i="1"/>
  <c r="BJ169" i="1"/>
  <c r="BB170" i="1"/>
  <c r="BC170" i="1"/>
  <c r="BD170" i="1"/>
  <c r="BF170" i="1"/>
  <c r="BG170" i="1"/>
  <c r="BH170" i="1"/>
  <c r="BI170" i="1"/>
  <c r="BJ170" i="1"/>
  <c r="BB171" i="1"/>
  <c r="BC171" i="1"/>
  <c r="BD171" i="1"/>
  <c r="BF171" i="1"/>
  <c r="BG171" i="1"/>
  <c r="BH171" i="1"/>
  <c r="BI171" i="1"/>
  <c r="BJ171" i="1"/>
  <c r="BA168" i="1"/>
  <c r="BA169" i="1"/>
  <c r="BA170" i="1"/>
  <c r="BA171" i="1"/>
  <c r="BA167" i="1"/>
  <c r="BG174" i="1"/>
  <c r="BF174" i="1"/>
  <c r="BD174" i="1"/>
  <c r="BJ174" i="1"/>
  <c r="BI174" i="1"/>
  <c r="BH174" i="1"/>
  <c r="BC174" i="1"/>
  <c r="BB174" i="1"/>
  <c r="BA174" i="1"/>
  <c r="V171" i="1"/>
  <c r="V170" i="1"/>
  <c r="V169" i="1"/>
  <c r="V168" i="1"/>
  <c r="V167" i="1"/>
  <c r="T171" i="1"/>
  <c r="S171" i="1"/>
  <c r="R171" i="1"/>
  <c r="Q171" i="1"/>
  <c r="T170" i="1"/>
  <c r="S170" i="1"/>
  <c r="R170" i="1"/>
  <c r="Q170" i="1"/>
  <c r="T169" i="1"/>
  <c r="S169" i="1"/>
  <c r="R169" i="1"/>
  <c r="Q169" i="1"/>
  <c r="T168" i="1"/>
  <c r="S168" i="1"/>
  <c r="R168" i="1"/>
  <c r="Q168" i="1"/>
  <c r="T167" i="1"/>
  <c r="S167" i="1"/>
  <c r="R167" i="1"/>
  <c r="Q167" i="1"/>
  <c r="C167" i="1"/>
  <c r="D167" i="1"/>
  <c r="E167" i="1"/>
  <c r="F167" i="1"/>
  <c r="G167" i="1"/>
  <c r="H167" i="1"/>
  <c r="I167" i="1"/>
  <c r="J167" i="1"/>
  <c r="K167" i="1"/>
  <c r="C168" i="1"/>
  <c r="D168" i="1"/>
  <c r="E168" i="1"/>
  <c r="F168" i="1"/>
  <c r="G168" i="1"/>
  <c r="H168" i="1"/>
  <c r="I168" i="1"/>
  <c r="J168" i="1"/>
  <c r="K168" i="1"/>
  <c r="C169" i="1"/>
  <c r="D169" i="1"/>
  <c r="E169" i="1"/>
  <c r="F169" i="1"/>
  <c r="G169" i="1"/>
  <c r="H169" i="1"/>
  <c r="I169" i="1"/>
  <c r="J169" i="1"/>
  <c r="K169" i="1"/>
  <c r="C170" i="1"/>
  <c r="D170" i="1"/>
  <c r="E170" i="1"/>
  <c r="F170" i="1"/>
  <c r="G170" i="1"/>
  <c r="H170" i="1"/>
  <c r="I170" i="1"/>
  <c r="J170" i="1"/>
  <c r="K170" i="1"/>
  <c r="C171" i="1"/>
  <c r="D171" i="1"/>
  <c r="E171" i="1"/>
  <c r="F171" i="1"/>
  <c r="G171" i="1"/>
  <c r="H171" i="1"/>
  <c r="I171" i="1"/>
  <c r="J171" i="1"/>
  <c r="K171" i="1"/>
  <c r="B168" i="1"/>
  <c r="B169" i="1"/>
  <c r="B170" i="1"/>
  <c r="B171" i="1"/>
  <c r="B167" i="1"/>
  <c r="W171" i="1"/>
  <c r="X167" i="1"/>
  <c r="Y167" i="1"/>
  <c r="AA167" i="1"/>
  <c r="AB167" i="1"/>
  <c r="AC167" i="1"/>
  <c r="AD167" i="1"/>
  <c r="AE167" i="1"/>
  <c r="AF167" i="1"/>
  <c r="AG167" i="1"/>
  <c r="X168" i="1"/>
  <c r="Y168" i="1"/>
  <c r="AA168" i="1"/>
  <c r="AB168" i="1"/>
  <c r="AC168" i="1"/>
  <c r="AD168" i="1"/>
  <c r="AE168" i="1"/>
  <c r="AF168" i="1"/>
  <c r="AG168" i="1"/>
  <c r="X169" i="1"/>
  <c r="Y169" i="1"/>
  <c r="AA169" i="1"/>
  <c r="AB169" i="1"/>
  <c r="AC169" i="1"/>
  <c r="AD169" i="1"/>
  <c r="AE169" i="1"/>
  <c r="AF169" i="1"/>
  <c r="AG169" i="1"/>
  <c r="X170" i="1"/>
  <c r="Y170" i="1"/>
  <c r="AA170" i="1"/>
  <c r="AB170" i="1"/>
  <c r="AC170" i="1"/>
  <c r="AD170" i="1"/>
  <c r="AE170" i="1"/>
  <c r="AF170" i="1"/>
  <c r="AG170" i="1"/>
  <c r="X171" i="1"/>
  <c r="Y171" i="1"/>
  <c r="AA171" i="1"/>
  <c r="AB171" i="1"/>
  <c r="AC171" i="1"/>
  <c r="AD171" i="1"/>
  <c r="AE171" i="1"/>
  <c r="AF171" i="1"/>
  <c r="AG171" i="1"/>
  <c r="W168" i="1"/>
  <c r="W169" i="1"/>
  <c r="W170" i="1"/>
  <c r="W167" i="1"/>
  <c r="AG174" i="1"/>
  <c r="AF174" i="1"/>
  <c r="AE174" i="1"/>
  <c r="AD174" i="1"/>
  <c r="AC174" i="1"/>
  <c r="AB174" i="1"/>
  <c r="AA174" i="1"/>
  <c r="Y174" i="1"/>
  <c r="X174" i="1"/>
  <c r="W174" i="1"/>
  <c r="V174" i="1"/>
  <c r="T174" i="1"/>
  <c r="S174" i="1"/>
  <c r="R174" i="1"/>
  <c r="Q174" i="1"/>
  <c r="K174" i="1"/>
  <c r="J174" i="1"/>
  <c r="I174" i="1"/>
  <c r="H174" i="1"/>
  <c r="G174" i="1"/>
  <c r="F174" i="1"/>
  <c r="E174" i="1"/>
  <c r="D174" i="1"/>
  <c r="C174" i="1"/>
  <c r="B174" i="1"/>
  <c r="AY116" i="1"/>
  <c r="AY138" i="1" s="1"/>
  <c r="AX116" i="1"/>
  <c r="AW116" i="1"/>
  <c r="AW138" i="1" s="1"/>
  <c r="AV116" i="1"/>
  <c r="AU116" i="1"/>
  <c r="AU138" i="1" s="1"/>
  <c r="AT116" i="1"/>
  <c r="AT138" i="1" s="1"/>
  <c r="AS116" i="1"/>
  <c r="AS138" i="1" s="1"/>
  <c r="AR116" i="1"/>
  <c r="AQ116" i="1"/>
  <c r="AQ138" i="1" s="1"/>
  <c r="AP116" i="1"/>
  <c r="AO116" i="1"/>
  <c r="AO138" i="1" s="1"/>
  <c r="AN116" i="1"/>
  <c r="AM116" i="1"/>
  <c r="AM138" i="1" s="1"/>
  <c r="AL116" i="1"/>
  <c r="AL138" i="1" s="1"/>
  <c r="AJ116" i="1"/>
  <c r="AJ138" i="1" s="1"/>
  <c r="AI116" i="1"/>
  <c r="AH116" i="1"/>
  <c r="AG116" i="1"/>
  <c r="AF116" i="1"/>
  <c r="AF138" i="1" s="1"/>
  <c r="AE116" i="1"/>
  <c r="AD116" i="1"/>
  <c r="AD138" i="1" s="1"/>
  <c r="AC116" i="1"/>
  <c r="AC138" i="1" s="1"/>
  <c r="AB116" i="1"/>
  <c r="AB138" i="1" s="1"/>
  <c r="AA116" i="1"/>
  <c r="Z116" i="1"/>
  <c r="Y116" i="1"/>
  <c r="Y138" i="1" s="1"/>
  <c r="X116" i="1"/>
  <c r="X138" i="1" s="1"/>
  <c r="W116" i="1"/>
  <c r="V116" i="1"/>
  <c r="V138" i="1" s="1"/>
  <c r="U116" i="1"/>
  <c r="U138" i="1" s="1"/>
  <c r="T116" i="1"/>
  <c r="T138" i="1" s="1"/>
  <c r="S116" i="1"/>
  <c r="R116" i="1"/>
  <c r="Q116" i="1"/>
  <c r="Q138" i="1" s="1"/>
  <c r="P116" i="1"/>
  <c r="P138" i="1" s="1"/>
  <c r="O116" i="1"/>
  <c r="N116" i="1"/>
  <c r="N138" i="1" s="1"/>
  <c r="M116" i="1"/>
  <c r="M138" i="1" s="1"/>
  <c r="L116" i="1"/>
  <c r="L138" i="1" s="1"/>
  <c r="J116" i="1"/>
  <c r="H116" i="1"/>
  <c r="H138" i="1" s="1"/>
  <c r="G116" i="1"/>
  <c r="G138" i="1" s="1"/>
  <c r="F116" i="1"/>
  <c r="F138" i="1" s="1"/>
  <c r="E116" i="1"/>
  <c r="D116" i="1"/>
  <c r="D138" i="1" s="1"/>
  <c r="C116" i="1"/>
  <c r="C138" i="1" s="1"/>
  <c r="B116" i="1"/>
  <c r="B138" i="1" s="1"/>
  <c r="AY115" i="1"/>
  <c r="AY137" i="1" s="1"/>
  <c r="AX115" i="1"/>
  <c r="AX137" i="1" s="1"/>
  <c r="AW115" i="1"/>
  <c r="AW137" i="1" s="1"/>
  <c r="AV115" i="1"/>
  <c r="AV137" i="1" s="1"/>
  <c r="AU115" i="1"/>
  <c r="AU137" i="1" s="1"/>
  <c r="AT115" i="1"/>
  <c r="AT137" i="1" s="1"/>
  <c r="AS115" i="1"/>
  <c r="AS137" i="1" s="1"/>
  <c r="AR115" i="1"/>
  <c r="AR137" i="1" s="1"/>
  <c r="AQ115" i="1"/>
  <c r="AQ137" i="1" s="1"/>
  <c r="AP115" i="1"/>
  <c r="AP137" i="1" s="1"/>
  <c r="AO115" i="1"/>
  <c r="AO137" i="1" s="1"/>
  <c r="AN115" i="1"/>
  <c r="AN137" i="1" s="1"/>
  <c r="AM115" i="1"/>
  <c r="AM137" i="1" s="1"/>
  <c r="AL115" i="1"/>
  <c r="AL137" i="1" s="1"/>
  <c r="AJ115" i="1"/>
  <c r="AJ137" i="1" s="1"/>
  <c r="AI115" i="1"/>
  <c r="AI137" i="1" s="1"/>
  <c r="AH115" i="1"/>
  <c r="AH137" i="1" s="1"/>
  <c r="AG115" i="1"/>
  <c r="AG137" i="1" s="1"/>
  <c r="AF115" i="1"/>
  <c r="AF137" i="1" s="1"/>
  <c r="AE115" i="1"/>
  <c r="AE137" i="1" s="1"/>
  <c r="AD115" i="1"/>
  <c r="AD137" i="1" s="1"/>
  <c r="AC115" i="1"/>
  <c r="AC137" i="1" s="1"/>
  <c r="AB115" i="1"/>
  <c r="AB137" i="1" s="1"/>
  <c r="AA115" i="1"/>
  <c r="AA137" i="1" s="1"/>
  <c r="Z115" i="1"/>
  <c r="Z137" i="1" s="1"/>
  <c r="Y115" i="1"/>
  <c r="Y137" i="1" s="1"/>
  <c r="X115" i="1"/>
  <c r="X137" i="1" s="1"/>
  <c r="W115" i="1"/>
  <c r="W137" i="1" s="1"/>
  <c r="V115" i="1"/>
  <c r="V137" i="1" s="1"/>
  <c r="U115" i="1"/>
  <c r="U137" i="1" s="1"/>
  <c r="T115" i="1"/>
  <c r="T137" i="1" s="1"/>
  <c r="S115" i="1"/>
  <c r="S137" i="1" s="1"/>
  <c r="R115" i="1"/>
  <c r="R137" i="1" s="1"/>
  <c r="Q115" i="1"/>
  <c r="Q137" i="1" s="1"/>
  <c r="P115" i="1"/>
  <c r="P137" i="1" s="1"/>
  <c r="O115" i="1"/>
  <c r="O137" i="1" s="1"/>
  <c r="N115" i="1"/>
  <c r="N137" i="1" s="1"/>
  <c r="M115" i="1"/>
  <c r="M137" i="1" s="1"/>
  <c r="L115" i="1"/>
  <c r="L137" i="1" s="1"/>
  <c r="J115" i="1"/>
  <c r="J137" i="1" s="1"/>
  <c r="H115" i="1"/>
  <c r="H137" i="1" s="1"/>
  <c r="G115" i="1"/>
  <c r="G137" i="1" s="1"/>
  <c r="F115" i="1"/>
  <c r="F137" i="1" s="1"/>
  <c r="E115" i="1"/>
  <c r="E137" i="1" s="1"/>
  <c r="D115" i="1"/>
  <c r="D137" i="1" s="1"/>
  <c r="C115" i="1"/>
  <c r="C137" i="1" s="1"/>
  <c r="B115" i="1"/>
  <c r="B137" i="1" s="1"/>
  <c r="AY114" i="1"/>
  <c r="AY136" i="1" s="1"/>
  <c r="AX114" i="1"/>
  <c r="AX136" i="1" s="1"/>
  <c r="AW114" i="1"/>
  <c r="AW136" i="1" s="1"/>
  <c r="AV114" i="1"/>
  <c r="AV136" i="1" s="1"/>
  <c r="AU114" i="1"/>
  <c r="AU136" i="1" s="1"/>
  <c r="AT114" i="1"/>
  <c r="AT136" i="1" s="1"/>
  <c r="AS114" i="1"/>
  <c r="AS136" i="1" s="1"/>
  <c r="AR114" i="1"/>
  <c r="AR136" i="1" s="1"/>
  <c r="AQ114" i="1"/>
  <c r="AQ136" i="1" s="1"/>
  <c r="AP114" i="1"/>
  <c r="AP136" i="1" s="1"/>
  <c r="AO114" i="1"/>
  <c r="AO136" i="1" s="1"/>
  <c r="AN114" i="1"/>
  <c r="AN136" i="1" s="1"/>
  <c r="AM114" i="1"/>
  <c r="AM136" i="1" s="1"/>
  <c r="AL114" i="1"/>
  <c r="AL136" i="1" s="1"/>
  <c r="AJ114" i="1"/>
  <c r="AJ136" i="1" s="1"/>
  <c r="AI114" i="1"/>
  <c r="AI136" i="1" s="1"/>
  <c r="AH114" i="1"/>
  <c r="AH136" i="1" s="1"/>
  <c r="AG114" i="1"/>
  <c r="AG136" i="1" s="1"/>
  <c r="AF114" i="1"/>
  <c r="AF136" i="1" s="1"/>
  <c r="AE114" i="1"/>
  <c r="AE136" i="1" s="1"/>
  <c r="AD114" i="1"/>
  <c r="AD136" i="1" s="1"/>
  <c r="AC114" i="1"/>
  <c r="AC136" i="1" s="1"/>
  <c r="AB114" i="1"/>
  <c r="AB136" i="1" s="1"/>
  <c r="AA114" i="1"/>
  <c r="AA136" i="1" s="1"/>
  <c r="Z114" i="1"/>
  <c r="Z136" i="1" s="1"/>
  <c r="Y114" i="1"/>
  <c r="Y136" i="1" s="1"/>
  <c r="X114" i="1"/>
  <c r="X136" i="1" s="1"/>
  <c r="W114" i="1"/>
  <c r="W136" i="1" s="1"/>
  <c r="V114" i="1"/>
  <c r="V136" i="1" s="1"/>
  <c r="U114" i="1"/>
  <c r="U136" i="1" s="1"/>
  <c r="T114" i="1"/>
  <c r="T136" i="1" s="1"/>
  <c r="S114" i="1"/>
  <c r="S136" i="1" s="1"/>
  <c r="R114" i="1"/>
  <c r="R136" i="1" s="1"/>
  <c r="Q114" i="1"/>
  <c r="Q136" i="1" s="1"/>
  <c r="P114" i="1"/>
  <c r="P136" i="1" s="1"/>
  <c r="O114" i="1"/>
  <c r="O136" i="1" s="1"/>
  <c r="N114" i="1"/>
  <c r="N136" i="1" s="1"/>
  <c r="M114" i="1"/>
  <c r="M136" i="1" s="1"/>
  <c r="L114" i="1"/>
  <c r="L136" i="1" s="1"/>
  <c r="J114" i="1"/>
  <c r="J136" i="1" s="1"/>
  <c r="H114" i="1"/>
  <c r="H136" i="1" s="1"/>
  <c r="G114" i="1"/>
  <c r="G136" i="1" s="1"/>
  <c r="F114" i="1"/>
  <c r="F136" i="1" s="1"/>
  <c r="E114" i="1"/>
  <c r="E136" i="1" s="1"/>
  <c r="D114" i="1"/>
  <c r="D136" i="1" s="1"/>
  <c r="C114" i="1"/>
  <c r="C136" i="1" s="1"/>
  <c r="B114" i="1"/>
  <c r="B136" i="1" s="1"/>
  <c r="AY113" i="1"/>
  <c r="AY135" i="1" s="1"/>
  <c r="AX113" i="1"/>
  <c r="AX135" i="1" s="1"/>
  <c r="AW113" i="1"/>
  <c r="AW135" i="1" s="1"/>
  <c r="AV113" i="1"/>
  <c r="AV135" i="1" s="1"/>
  <c r="AU113" i="1"/>
  <c r="AU135" i="1" s="1"/>
  <c r="AT113" i="1"/>
  <c r="AT135" i="1" s="1"/>
  <c r="AS113" i="1"/>
  <c r="AS135" i="1" s="1"/>
  <c r="AR113" i="1"/>
  <c r="AR135" i="1" s="1"/>
  <c r="AQ113" i="1"/>
  <c r="AQ135" i="1" s="1"/>
  <c r="AP113" i="1"/>
  <c r="AP135" i="1" s="1"/>
  <c r="AO113" i="1"/>
  <c r="AO135" i="1" s="1"/>
  <c r="AN113" i="1"/>
  <c r="AN135" i="1" s="1"/>
  <c r="AM113" i="1"/>
  <c r="AM135" i="1" s="1"/>
  <c r="AL113" i="1"/>
  <c r="AL135" i="1" s="1"/>
  <c r="AJ113" i="1"/>
  <c r="AJ135" i="1" s="1"/>
  <c r="AI113" i="1"/>
  <c r="AI135" i="1" s="1"/>
  <c r="AH113" i="1"/>
  <c r="AH135" i="1" s="1"/>
  <c r="AG113" i="1"/>
  <c r="AG135" i="1" s="1"/>
  <c r="AF113" i="1"/>
  <c r="AF135" i="1" s="1"/>
  <c r="AE113" i="1"/>
  <c r="AE135" i="1" s="1"/>
  <c r="AD113" i="1"/>
  <c r="AD135" i="1" s="1"/>
  <c r="AC113" i="1"/>
  <c r="AC135" i="1" s="1"/>
  <c r="AB113" i="1"/>
  <c r="AB135" i="1" s="1"/>
  <c r="AA113" i="1"/>
  <c r="AA135" i="1" s="1"/>
  <c r="Z113" i="1"/>
  <c r="Z135" i="1" s="1"/>
  <c r="Y113" i="1"/>
  <c r="Y135" i="1" s="1"/>
  <c r="X113" i="1"/>
  <c r="X135" i="1" s="1"/>
  <c r="W113" i="1"/>
  <c r="W135" i="1" s="1"/>
  <c r="V113" i="1"/>
  <c r="V135" i="1" s="1"/>
  <c r="U113" i="1"/>
  <c r="U135" i="1" s="1"/>
  <c r="T113" i="1"/>
  <c r="T135" i="1" s="1"/>
  <c r="S113" i="1"/>
  <c r="S135" i="1" s="1"/>
  <c r="R113" i="1"/>
  <c r="R135" i="1" s="1"/>
  <c r="Q113" i="1"/>
  <c r="Q135" i="1" s="1"/>
  <c r="P113" i="1"/>
  <c r="P135" i="1" s="1"/>
  <c r="O113" i="1"/>
  <c r="O135" i="1" s="1"/>
  <c r="N113" i="1"/>
  <c r="N135" i="1" s="1"/>
  <c r="M113" i="1"/>
  <c r="M135" i="1" s="1"/>
  <c r="L113" i="1"/>
  <c r="L135" i="1" s="1"/>
  <c r="J113" i="1"/>
  <c r="J135" i="1" s="1"/>
  <c r="H113" i="1"/>
  <c r="H135" i="1" s="1"/>
  <c r="G113" i="1"/>
  <c r="G135" i="1" s="1"/>
  <c r="F113" i="1"/>
  <c r="F135" i="1" s="1"/>
  <c r="E113" i="1"/>
  <c r="E135" i="1" s="1"/>
  <c r="D113" i="1"/>
  <c r="D135" i="1" s="1"/>
  <c r="C113" i="1"/>
  <c r="C135" i="1" s="1"/>
  <c r="B113" i="1"/>
  <c r="B135" i="1" s="1"/>
  <c r="AY112" i="1"/>
  <c r="AY134" i="1" s="1"/>
  <c r="AX112" i="1"/>
  <c r="AX134" i="1" s="1"/>
  <c r="AW112" i="1"/>
  <c r="AW134" i="1" s="1"/>
  <c r="AV112" i="1"/>
  <c r="AV134" i="1" s="1"/>
  <c r="AU112" i="1"/>
  <c r="AU134" i="1" s="1"/>
  <c r="AT112" i="1"/>
  <c r="AT134" i="1" s="1"/>
  <c r="AS112" i="1"/>
  <c r="AS134" i="1" s="1"/>
  <c r="AR112" i="1"/>
  <c r="AR134" i="1" s="1"/>
  <c r="AQ112" i="1"/>
  <c r="AQ134" i="1" s="1"/>
  <c r="AP112" i="1"/>
  <c r="AP134" i="1" s="1"/>
  <c r="AO112" i="1"/>
  <c r="AO134" i="1" s="1"/>
  <c r="AN112" i="1"/>
  <c r="AN134" i="1" s="1"/>
  <c r="AM112" i="1"/>
  <c r="AM134" i="1" s="1"/>
  <c r="AL112" i="1"/>
  <c r="AL134" i="1" s="1"/>
  <c r="AJ112" i="1"/>
  <c r="AJ134" i="1" s="1"/>
  <c r="AI112" i="1"/>
  <c r="AI134" i="1" s="1"/>
  <c r="AH112" i="1"/>
  <c r="AH134" i="1" s="1"/>
  <c r="AG112" i="1"/>
  <c r="AG134" i="1" s="1"/>
  <c r="AF112" i="1"/>
  <c r="AF134" i="1" s="1"/>
  <c r="AE112" i="1"/>
  <c r="AE134" i="1" s="1"/>
  <c r="AD112" i="1"/>
  <c r="AD134" i="1" s="1"/>
  <c r="AC112" i="1"/>
  <c r="AC134" i="1" s="1"/>
  <c r="AB112" i="1"/>
  <c r="AB134" i="1" s="1"/>
  <c r="AA112" i="1"/>
  <c r="AA134" i="1" s="1"/>
  <c r="Z112" i="1"/>
  <c r="Z134" i="1" s="1"/>
  <c r="Y112" i="1"/>
  <c r="Y134" i="1" s="1"/>
  <c r="X112" i="1"/>
  <c r="X134" i="1" s="1"/>
  <c r="W112" i="1"/>
  <c r="W134" i="1" s="1"/>
  <c r="V112" i="1"/>
  <c r="V134" i="1" s="1"/>
  <c r="U112" i="1"/>
  <c r="U134" i="1" s="1"/>
  <c r="T112" i="1"/>
  <c r="T134" i="1" s="1"/>
  <c r="S112" i="1"/>
  <c r="S134" i="1" s="1"/>
  <c r="R112" i="1"/>
  <c r="R134" i="1" s="1"/>
  <c r="Q112" i="1"/>
  <c r="Q134" i="1" s="1"/>
  <c r="P112" i="1"/>
  <c r="P134" i="1" s="1"/>
  <c r="O112" i="1"/>
  <c r="O134" i="1" s="1"/>
  <c r="N112" i="1"/>
  <c r="N134" i="1" s="1"/>
  <c r="M112" i="1"/>
  <c r="M134" i="1" s="1"/>
  <c r="L112" i="1"/>
  <c r="L134" i="1" s="1"/>
  <c r="J112" i="1"/>
  <c r="J134" i="1" s="1"/>
  <c r="H112" i="1"/>
  <c r="H134" i="1" s="1"/>
  <c r="G112" i="1"/>
  <c r="G134" i="1" s="1"/>
  <c r="F112" i="1"/>
  <c r="F134" i="1" s="1"/>
  <c r="E112" i="1"/>
  <c r="E134" i="1" s="1"/>
  <c r="D112" i="1"/>
  <c r="D134" i="1" s="1"/>
  <c r="C112" i="1"/>
  <c r="C134" i="1" s="1"/>
  <c r="B112" i="1"/>
  <c r="B134" i="1" s="1"/>
  <c r="AY111" i="1"/>
  <c r="AY133" i="1" s="1"/>
  <c r="AX111" i="1"/>
  <c r="AX133" i="1" s="1"/>
  <c r="AW111" i="1"/>
  <c r="AV111" i="1"/>
  <c r="AV133" i="1" s="1"/>
  <c r="AU111" i="1"/>
  <c r="AT111" i="1"/>
  <c r="AT133" i="1" s="1"/>
  <c r="AS111" i="1"/>
  <c r="AS133" i="1" s="1"/>
  <c r="AR111" i="1"/>
  <c r="AR133" i="1" s="1"/>
  <c r="AQ111" i="1"/>
  <c r="AQ133" i="1" s="1"/>
  <c r="AP111" i="1"/>
  <c r="AP133" i="1" s="1"/>
  <c r="AO111" i="1"/>
  <c r="AO133" i="1" s="1"/>
  <c r="AN111" i="1"/>
  <c r="AN133" i="1" s="1"/>
  <c r="AM111" i="1"/>
  <c r="AM133" i="1" s="1"/>
  <c r="AL111" i="1"/>
  <c r="AL133" i="1" s="1"/>
  <c r="AJ110" i="1"/>
  <c r="AJ132" i="1" s="1"/>
  <c r="AI110" i="1"/>
  <c r="AI132" i="1" s="1"/>
  <c r="AH110" i="1"/>
  <c r="AH132" i="1" s="1"/>
  <c r="AG110" i="1"/>
  <c r="AG132" i="1" s="1"/>
  <c r="AF110" i="1"/>
  <c r="AF132" i="1" s="1"/>
  <c r="AE110" i="1"/>
  <c r="AE132" i="1" s="1"/>
  <c r="AD110" i="1"/>
  <c r="AD132" i="1" s="1"/>
  <c r="AC110" i="1"/>
  <c r="AC132" i="1" s="1"/>
  <c r="AB110" i="1"/>
  <c r="AB132" i="1" s="1"/>
  <c r="AA110" i="1"/>
  <c r="AA132" i="1" s="1"/>
  <c r="Z110" i="1"/>
  <c r="Z132" i="1" s="1"/>
  <c r="Y110" i="1"/>
  <c r="Y132" i="1" s="1"/>
  <c r="X110" i="1"/>
  <c r="X132" i="1" s="1"/>
  <c r="W110" i="1"/>
  <c r="W132" i="1" s="1"/>
  <c r="V110" i="1"/>
  <c r="V132" i="1" s="1"/>
  <c r="U110" i="1"/>
  <c r="U132" i="1" s="1"/>
  <c r="T110" i="1"/>
  <c r="T132" i="1" s="1"/>
  <c r="S110" i="1"/>
  <c r="S132" i="1" s="1"/>
  <c r="R110" i="1"/>
  <c r="R132" i="1" s="1"/>
  <c r="Q110" i="1"/>
  <c r="Q132" i="1" s="1"/>
  <c r="P110" i="1"/>
  <c r="P132" i="1" s="1"/>
  <c r="O110" i="1"/>
  <c r="O132" i="1" s="1"/>
  <c r="N110" i="1"/>
  <c r="N132" i="1" s="1"/>
  <c r="M110" i="1"/>
  <c r="M132" i="1" s="1"/>
  <c r="L110" i="1"/>
  <c r="L132" i="1" s="1"/>
  <c r="J110" i="1"/>
  <c r="J132" i="1" s="1"/>
  <c r="H110" i="1"/>
  <c r="H132" i="1" s="1"/>
  <c r="G110" i="1"/>
  <c r="G132" i="1" s="1"/>
  <c r="F110" i="1"/>
  <c r="F132" i="1" s="1"/>
  <c r="E110" i="1"/>
  <c r="E132" i="1" s="1"/>
  <c r="D110" i="1"/>
  <c r="D132" i="1" s="1"/>
  <c r="C110" i="1"/>
  <c r="C132" i="1" s="1"/>
  <c r="B110" i="1"/>
  <c r="B132" i="1" s="1"/>
  <c r="AJ109" i="1"/>
  <c r="AJ131" i="1" s="1"/>
  <c r="AI109" i="1"/>
  <c r="AI131" i="1" s="1"/>
  <c r="AH109" i="1"/>
  <c r="AH131" i="1" s="1"/>
  <c r="AG109" i="1"/>
  <c r="AG131" i="1" s="1"/>
  <c r="AF109" i="1"/>
  <c r="AF131" i="1" s="1"/>
  <c r="AE109" i="1"/>
  <c r="AE131" i="1" s="1"/>
  <c r="AD109" i="1"/>
  <c r="AD131" i="1" s="1"/>
  <c r="AC109" i="1"/>
  <c r="AC131" i="1" s="1"/>
  <c r="AB109" i="1"/>
  <c r="AB131" i="1" s="1"/>
  <c r="AA109" i="1"/>
  <c r="AA131" i="1" s="1"/>
  <c r="Z109" i="1"/>
  <c r="Z131" i="1" s="1"/>
  <c r="Y109" i="1"/>
  <c r="Y131" i="1" s="1"/>
  <c r="X109" i="1"/>
  <c r="X131" i="1" s="1"/>
  <c r="W109" i="1"/>
  <c r="W131" i="1" s="1"/>
  <c r="V109" i="1"/>
  <c r="V131" i="1" s="1"/>
  <c r="U109" i="1"/>
  <c r="U131" i="1" s="1"/>
  <c r="T109" i="1"/>
  <c r="T131" i="1" s="1"/>
  <c r="S109" i="1"/>
  <c r="S131" i="1" s="1"/>
  <c r="R109" i="1"/>
  <c r="R131" i="1" s="1"/>
  <c r="Q109" i="1"/>
  <c r="Q131" i="1" s="1"/>
  <c r="P109" i="1"/>
  <c r="P131" i="1" s="1"/>
  <c r="O109" i="1"/>
  <c r="O131" i="1" s="1"/>
  <c r="N109" i="1"/>
  <c r="N131" i="1" s="1"/>
  <c r="M109" i="1"/>
  <c r="M131" i="1" s="1"/>
  <c r="L109" i="1"/>
  <c r="L131" i="1" s="1"/>
  <c r="J109" i="1"/>
  <c r="J131" i="1" s="1"/>
  <c r="H109" i="1"/>
  <c r="H131" i="1" s="1"/>
  <c r="G109" i="1"/>
  <c r="G131" i="1" s="1"/>
  <c r="F109" i="1"/>
  <c r="F131" i="1" s="1"/>
  <c r="E109" i="1"/>
  <c r="E131" i="1" s="1"/>
  <c r="D109" i="1"/>
  <c r="D131" i="1" s="1"/>
  <c r="C109" i="1"/>
  <c r="C131" i="1" s="1"/>
  <c r="B109" i="1"/>
  <c r="B131" i="1" s="1"/>
  <c r="AL83" i="1"/>
  <c r="AY83" i="1"/>
  <c r="AX83" i="1"/>
  <c r="AW83" i="1"/>
  <c r="AV83" i="1"/>
  <c r="AU83" i="1"/>
  <c r="AT83" i="1"/>
  <c r="AS83" i="1"/>
  <c r="AR83" i="1"/>
  <c r="AQ83" i="1"/>
  <c r="AP83" i="1"/>
  <c r="AO83" i="1"/>
  <c r="AN83" i="1"/>
  <c r="AM83" i="1"/>
  <c r="AR95" i="1"/>
  <c r="AS95" i="1"/>
  <c r="AT95" i="1"/>
  <c r="AU95" i="1"/>
  <c r="AV95" i="1"/>
  <c r="AW95" i="1"/>
  <c r="AX95" i="1"/>
  <c r="AY95" i="1"/>
  <c r="AM95" i="1"/>
  <c r="AN95" i="1"/>
  <c r="AO95" i="1"/>
  <c r="AP95" i="1"/>
  <c r="AQ95" i="1"/>
  <c r="AL95" i="1"/>
  <c r="AJ95" i="1"/>
  <c r="AI95" i="1"/>
  <c r="AH95" i="1"/>
  <c r="AG95" i="1"/>
  <c r="AF95" i="1"/>
  <c r="AE95" i="1"/>
  <c r="AC95" i="1"/>
  <c r="AB95" i="1"/>
  <c r="AA95" i="1"/>
  <c r="Z95" i="1"/>
  <c r="Y95" i="1"/>
  <c r="X95" i="1"/>
  <c r="W95" i="1"/>
  <c r="V95" i="1"/>
  <c r="U95" i="1"/>
  <c r="T95" i="1"/>
  <c r="S95" i="1"/>
  <c r="R95" i="1"/>
  <c r="P95" i="1"/>
  <c r="O95" i="1"/>
  <c r="N95" i="1"/>
  <c r="M95" i="1"/>
  <c r="L95" i="1"/>
  <c r="J95" i="1"/>
  <c r="H95" i="1"/>
  <c r="G95" i="1"/>
  <c r="F95" i="1"/>
  <c r="E95" i="1"/>
  <c r="D95" i="1"/>
  <c r="C95" i="1"/>
  <c r="B95" i="1"/>
  <c r="AJ83" i="1"/>
  <c r="AI83" i="1"/>
  <c r="AH83" i="1"/>
  <c r="AG83" i="1"/>
  <c r="AF83" i="1"/>
  <c r="AE83" i="1"/>
  <c r="AC83" i="1"/>
  <c r="AB83" i="1"/>
  <c r="AA83" i="1"/>
  <c r="Z83" i="1"/>
  <c r="Y83" i="1"/>
  <c r="X83" i="1"/>
  <c r="W83" i="1"/>
  <c r="V83" i="1"/>
  <c r="U83" i="1"/>
  <c r="T83" i="1"/>
  <c r="S83" i="1"/>
  <c r="R83" i="1"/>
  <c r="P83" i="1"/>
  <c r="O83" i="1"/>
  <c r="N83" i="1"/>
  <c r="M83" i="1"/>
  <c r="L83" i="1"/>
  <c r="J83" i="1"/>
  <c r="H83" i="1"/>
  <c r="G83" i="1"/>
  <c r="F83" i="1"/>
  <c r="E83" i="1"/>
  <c r="D83" i="1"/>
  <c r="C83" i="1"/>
  <c r="B83" i="1"/>
  <c r="AJ141" i="1" l="1"/>
  <c r="AJ140" i="1"/>
  <c r="AB173" i="1"/>
  <c r="AC173" i="1"/>
  <c r="BF173" i="1"/>
  <c r="BC173" i="1"/>
  <c r="BB173" i="1"/>
  <c r="BA173" i="1"/>
  <c r="AA173" i="1"/>
  <c r="BD173" i="1"/>
  <c r="Y173" i="1"/>
  <c r="BG173" i="1"/>
  <c r="AF173" i="1"/>
  <c r="AG173" i="1"/>
  <c r="X173" i="1"/>
  <c r="BH173" i="1"/>
  <c r="AD173" i="1"/>
  <c r="AE173" i="1"/>
  <c r="BI173" i="1"/>
  <c r="BJ173" i="1"/>
  <c r="W173" i="1"/>
  <c r="B173" i="1"/>
  <c r="T173" i="1"/>
  <c r="G173" i="1"/>
  <c r="D173" i="1"/>
  <c r="Q173" i="1"/>
  <c r="E173" i="1"/>
  <c r="R173" i="1"/>
  <c r="H173" i="1"/>
  <c r="V173" i="1"/>
  <c r="I173" i="1"/>
  <c r="J173" i="1"/>
  <c r="C173" i="1"/>
  <c r="K173" i="1"/>
  <c r="F173" i="1"/>
  <c r="S173" i="1"/>
  <c r="AP117" i="1"/>
  <c r="AX117" i="1"/>
  <c r="R117" i="1"/>
  <c r="AH117" i="1"/>
  <c r="H117" i="1"/>
  <c r="N117" i="1"/>
  <c r="AH138" i="1"/>
  <c r="AH140" i="1" s="1"/>
  <c r="H140" i="1"/>
  <c r="Z117" i="1"/>
  <c r="AU117" i="1"/>
  <c r="D117" i="1"/>
  <c r="AD117" i="1"/>
  <c r="R138" i="1"/>
  <c r="R140" i="1" s="1"/>
  <c r="Z138" i="1"/>
  <c r="Z141" i="1" s="1"/>
  <c r="AO141" i="1"/>
  <c r="AW141" i="1"/>
  <c r="AP138" i="1"/>
  <c r="AP141" i="1" s="1"/>
  <c r="V117" i="1"/>
  <c r="T117" i="1"/>
  <c r="B117" i="1"/>
  <c r="AX138" i="1"/>
  <c r="AX141" i="1" s="1"/>
  <c r="Q141" i="1"/>
  <c r="AT141" i="1"/>
  <c r="AM141" i="1"/>
  <c r="AU141" i="1"/>
  <c r="L117" i="1"/>
  <c r="AJ117" i="1"/>
  <c r="AU133" i="1"/>
  <c r="W138" i="1"/>
  <c r="W117" i="1"/>
  <c r="X141" i="1"/>
  <c r="X140" i="1"/>
  <c r="G117" i="1"/>
  <c r="Q117" i="1"/>
  <c r="Y117" i="1"/>
  <c r="AG117" i="1"/>
  <c r="M117" i="1"/>
  <c r="AM117" i="1"/>
  <c r="AG138" i="1"/>
  <c r="AB117" i="1"/>
  <c r="AO117" i="1"/>
  <c r="E138" i="1"/>
  <c r="E117" i="1"/>
  <c r="AE138" i="1"/>
  <c r="AE117" i="1"/>
  <c r="AV138" i="1"/>
  <c r="AV141" i="1" s="1"/>
  <c r="AV117" i="1"/>
  <c r="AY117" i="1"/>
  <c r="J117" i="1"/>
  <c r="J138" i="1"/>
  <c r="S117" i="1"/>
  <c r="S138" i="1"/>
  <c r="AA117" i="1"/>
  <c r="AA138" i="1"/>
  <c r="AI117" i="1"/>
  <c r="AI138" i="1"/>
  <c r="AR117" i="1"/>
  <c r="AR138" i="1"/>
  <c r="AR141" i="1" s="1"/>
  <c r="P117" i="1"/>
  <c r="AC117" i="1"/>
  <c r="AQ117" i="1"/>
  <c r="G140" i="1"/>
  <c r="G141" i="1"/>
  <c r="Y140" i="1"/>
  <c r="B141" i="1"/>
  <c r="B140" i="1"/>
  <c r="L141" i="1"/>
  <c r="L140" i="1"/>
  <c r="T141" i="1"/>
  <c r="T140" i="1"/>
  <c r="AB141" i="1"/>
  <c r="AB140" i="1"/>
  <c r="AS141" i="1"/>
  <c r="C117" i="1"/>
  <c r="AS117" i="1"/>
  <c r="H141" i="1"/>
  <c r="AQ141" i="1"/>
  <c r="AW133" i="1"/>
  <c r="AW117" i="1"/>
  <c r="C141" i="1"/>
  <c r="C140" i="1"/>
  <c r="M141" i="1"/>
  <c r="M140" i="1"/>
  <c r="U141" i="1"/>
  <c r="U140" i="1"/>
  <c r="AC141" i="1"/>
  <c r="AC140" i="1"/>
  <c r="AL141" i="1"/>
  <c r="AF117" i="1"/>
  <c r="AT117" i="1"/>
  <c r="Q140" i="1"/>
  <c r="Y141" i="1"/>
  <c r="D141" i="1"/>
  <c r="D140" i="1"/>
  <c r="N141" i="1"/>
  <c r="N140" i="1"/>
  <c r="V141" i="1"/>
  <c r="V140" i="1"/>
  <c r="AD141" i="1"/>
  <c r="AD140" i="1"/>
  <c r="F117" i="1"/>
  <c r="U117" i="1"/>
  <c r="AY141" i="1"/>
  <c r="O138" i="1"/>
  <c r="O117" i="1"/>
  <c r="AN138" i="1"/>
  <c r="AN141" i="1" s="1"/>
  <c r="AN117" i="1"/>
  <c r="F141" i="1"/>
  <c r="F140" i="1"/>
  <c r="P141" i="1"/>
  <c r="P140" i="1"/>
  <c r="AF141" i="1"/>
  <c r="AF140" i="1"/>
  <c r="X117" i="1"/>
  <c r="AL117" i="1"/>
  <c r="R141" i="1" l="1"/>
  <c r="Z140" i="1"/>
  <c r="AH141" i="1"/>
  <c r="S140" i="1"/>
  <c r="S141" i="1"/>
  <c r="AE141" i="1"/>
  <c r="AE140" i="1"/>
  <c r="W141" i="1"/>
  <c r="W140" i="1"/>
  <c r="O141" i="1"/>
  <c r="O140" i="1"/>
  <c r="AG140" i="1"/>
  <c r="AG141" i="1"/>
  <c r="E141" i="1"/>
  <c r="E140" i="1"/>
  <c r="AI140" i="1"/>
  <c r="AI141" i="1"/>
  <c r="J140" i="1"/>
  <c r="J141" i="1"/>
  <c r="AA140" i="1"/>
  <c r="AA141" i="1"/>
  <c r="AJ52" i="1" l="1"/>
  <c r="AI52" i="1"/>
  <c r="AH52" i="1"/>
  <c r="AG52" i="1"/>
  <c r="AF52" i="1"/>
  <c r="AE52" i="1"/>
  <c r="AC52" i="1"/>
  <c r="AB52" i="1"/>
  <c r="AA52" i="1"/>
  <c r="Z52" i="1"/>
  <c r="Y52" i="1"/>
  <c r="X52" i="1"/>
  <c r="W52" i="1"/>
  <c r="AJ53" i="1"/>
  <c r="AI53" i="1"/>
  <c r="AH53" i="1"/>
  <c r="AG53" i="1"/>
  <c r="AF53" i="1"/>
  <c r="AE53" i="1"/>
  <c r="AC53" i="1"/>
  <c r="AB53" i="1"/>
  <c r="AA53" i="1"/>
  <c r="Z53" i="1"/>
  <c r="Y53" i="1"/>
  <c r="X53" i="1"/>
  <c r="W53" i="1"/>
  <c r="AJ54" i="1"/>
  <c r="AI54" i="1"/>
  <c r="AH54" i="1"/>
  <c r="AG54" i="1"/>
  <c r="AF54" i="1"/>
  <c r="AE54" i="1"/>
  <c r="AC54" i="1"/>
  <c r="AB54" i="1"/>
  <c r="AA54" i="1"/>
  <c r="Z54" i="1"/>
  <c r="Y54" i="1"/>
  <c r="X54" i="1"/>
  <c r="W54" i="1"/>
  <c r="W69" i="1"/>
  <c r="X69" i="1"/>
  <c r="Y69" i="1"/>
  <c r="Z69" i="1"/>
  <c r="AA69" i="1"/>
  <c r="AB69" i="1"/>
  <c r="AC69" i="1"/>
  <c r="AE69" i="1"/>
  <c r="AF69" i="1"/>
  <c r="AG69" i="1"/>
  <c r="AH69" i="1"/>
  <c r="AI69" i="1"/>
  <c r="AJ69" i="1"/>
  <c r="W51" i="1"/>
  <c r="AJ26" i="1"/>
  <c r="AI26" i="1"/>
  <c r="AH26" i="1"/>
  <c r="AG26" i="1"/>
  <c r="AF26" i="1"/>
  <c r="AE26" i="1"/>
  <c r="AC26" i="1"/>
  <c r="AB26" i="1"/>
  <c r="AA26" i="1"/>
  <c r="Z26" i="1"/>
  <c r="Y26" i="1"/>
  <c r="X26" i="1"/>
  <c r="W26" i="1"/>
  <c r="V26" i="1"/>
  <c r="W55" i="1"/>
  <c r="X55" i="1"/>
  <c r="Y55" i="1"/>
  <c r="Z55" i="1"/>
  <c r="AA55" i="1"/>
  <c r="AB55" i="1"/>
  <c r="AC55" i="1"/>
  <c r="AE55" i="1"/>
  <c r="AF55" i="1"/>
  <c r="AG55" i="1"/>
  <c r="AH55" i="1"/>
  <c r="AI55" i="1"/>
  <c r="AJ55" i="1"/>
  <c r="W56" i="1"/>
  <c r="X56" i="1"/>
  <c r="Y56" i="1"/>
  <c r="Z56" i="1"/>
  <c r="AA56" i="1"/>
  <c r="AB56" i="1"/>
  <c r="AC56" i="1"/>
  <c r="AE56" i="1"/>
  <c r="AF56" i="1"/>
  <c r="AG56" i="1"/>
  <c r="AH56" i="1"/>
  <c r="AI56" i="1"/>
  <c r="AJ56" i="1"/>
  <c r="W57" i="1"/>
  <c r="X57" i="1"/>
  <c r="Y57" i="1"/>
  <c r="Z57" i="1"/>
  <c r="AA57" i="1"/>
  <c r="AB57" i="1"/>
  <c r="AC57" i="1"/>
  <c r="AE57" i="1"/>
  <c r="AF57" i="1"/>
  <c r="AG57" i="1"/>
  <c r="AH57" i="1"/>
  <c r="AI57" i="1"/>
  <c r="AJ57" i="1"/>
  <c r="W58" i="1"/>
  <c r="X58" i="1"/>
  <c r="Y58" i="1"/>
  <c r="Z58" i="1"/>
  <c r="AA58" i="1"/>
  <c r="AB58" i="1"/>
  <c r="AC58" i="1"/>
  <c r="AE58" i="1"/>
  <c r="AF58" i="1"/>
  <c r="AG58" i="1"/>
  <c r="AH58" i="1"/>
  <c r="AI58" i="1"/>
  <c r="AJ58" i="1"/>
  <c r="W59" i="1"/>
  <c r="X59" i="1"/>
  <c r="Y59" i="1"/>
  <c r="Z59" i="1"/>
  <c r="AA59" i="1"/>
  <c r="AB59" i="1"/>
  <c r="AC59" i="1"/>
  <c r="AE59" i="1"/>
  <c r="AF59" i="1"/>
  <c r="AG59" i="1"/>
  <c r="AH59" i="1"/>
  <c r="AI59" i="1"/>
  <c r="AJ59" i="1"/>
  <c r="W60" i="1"/>
  <c r="X60" i="1"/>
  <c r="Y60" i="1"/>
  <c r="Z60" i="1"/>
  <c r="AA60" i="1"/>
  <c r="AB60" i="1"/>
  <c r="AC60" i="1"/>
  <c r="AE60" i="1"/>
  <c r="AF60" i="1"/>
  <c r="AG60" i="1"/>
  <c r="AH60" i="1"/>
  <c r="AI60" i="1"/>
  <c r="AJ60" i="1"/>
  <c r="W61" i="1"/>
  <c r="X61" i="1"/>
  <c r="Y61" i="1"/>
  <c r="Z61" i="1"/>
  <c r="AA61" i="1"/>
  <c r="AB61" i="1"/>
  <c r="AC61" i="1"/>
  <c r="AE61" i="1"/>
  <c r="AF61" i="1"/>
  <c r="AG61" i="1"/>
  <c r="AH61" i="1"/>
  <c r="AI61" i="1"/>
  <c r="AJ61" i="1"/>
  <c r="W62" i="1"/>
  <c r="X62" i="1"/>
  <c r="Y62" i="1"/>
  <c r="Z62" i="1"/>
  <c r="AA62" i="1"/>
  <c r="AB62" i="1"/>
  <c r="AC62" i="1"/>
  <c r="AE62" i="1"/>
  <c r="AF62" i="1"/>
  <c r="AG62" i="1"/>
  <c r="AH62" i="1"/>
  <c r="AI62" i="1"/>
  <c r="AJ62" i="1"/>
  <c r="W63" i="1"/>
  <c r="X63" i="1"/>
  <c r="Y63" i="1"/>
  <c r="Z63" i="1"/>
  <c r="AA63" i="1"/>
  <c r="AB63" i="1"/>
  <c r="AC63" i="1"/>
  <c r="AE63" i="1"/>
  <c r="AF63" i="1"/>
  <c r="AG63" i="1"/>
  <c r="AH63" i="1"/>
  <c r="AI63" i="1"/>
  <c r="AJ63" i="1"/>
  <c r="W64" i="1"/>
  <c r="X64" i="1"/>
  <c r="Y64" i="1"/>
  <c r="Z64" i="1"/>
  <c r="AA64" i="1"/>
  <c r="AB64" i="1"/>
  <c r="AC64" i="1"/>
  <c r="AE64" i="1"/>
  <c r="AF64" i="1"/>
  <c r="AG64" i="1"/>
  <c r="AH64" i="1"/>
  <c r="AI64" i="1"/>
  <c r="AJ64" i="1"/>
  <c r="W65" i="1"/>
  <c r="X65" i="1"/>
  <c r="Y65" i="1"/>
  <c r="Z65" i="1"/>
  <c r="AA65" i="1"/>
  <c r="AB65" i="1"/>
  <c r="AC65" i="1"/>
  <c r="AE65" i="1"/>
  <c r="AF65" i="1"/>
  <c r="AG65" i="1"/>
  <c r="AH65" i="1"/>
  <c r="AI65" i="1"/>
  <c r="AJ65" i="1"/>
  <c r="W66" i="1"/>
  <c r="X66" i="1"/>
  <c r="Y66" i="1"/>
  <c r="Z66" i="1"/>
  <c r="AA66" i="1"/>
  <c r="AB66" i="1"/>
  <c r="AC66" i="1"/>
  <c r="AE66" i="1"/>
  <c r="AF66" i="1"/>
  <c r="AG66" i="1"/>
  <c r="AH66" i="1"/>
  <c r="AI66" i="1"/>
  <c r="AJ66" i="1"/>
  <c r="W67" i="1"/>
  <c r="X67" i="1"/>
  <c r="Y67" i="1"/>
  <c r="Z67" i="1"/>
  <c r="AA67" i="1"/>
  <c r="AB67" i="1"/>
  <c r="AC67" i="1"/>
  <c r="AE67" i="1"/>
  <c r="AF67" i="1"/>
  <c r="AG67" i="1"/>
  <c r="AH67" i="1"/>
  <c r="AI67" i="1"/>
  <c r="AJ67" i="1"/>
  <c r="W68" i="1"/>
  <c r="X68" i="1"/>
  <c r="Y68" i="1"/>
  <c r="Z68" i="1"/>
  <c r="AA68" i="1"/>
  <c r="AB68" i="1"/>
  <c r="AC68" i="1"/>
  <c r="AE68" i="1"/>
  <c r="AF68" i="1"/>
  <c r="AG68" i="1"/>
  <c r="AH68" i="1"/>
  <c r="AI68" i="1"/>
  <c r="AJ68" i="1"/>
  <c r="AB51" i="1"/>
  <c r="AC51" i="1"/>
  <c r="AE51" i="1"/>
  <c r="AF51" i="1"/>
  <c r="AG51" i="1"/>
  <c r="AH51" i="1"/>
  <c r="AI51" i="1"/>
  <c r="AJ51" i="1"/>
  <c r="AA51" i="1"/>
  <c r="Z51" i="1"/>
  <c r="Y51" i="1"/>
  <c r="X51" i="1"/>
  <c r="V51" i="1"/>
  <c r="V56" i="1"/>
  <c r="AJ70" i="1" l="1"/>
  <c r="AA70" i="1"/>
  <c r="AI70" i="1"/>
  <c r="AH70" i="1"/>
  <c r="Y70" i="1"/>
  <c r="AG70" i="1"/>
  <c r="X70" i="1"/>
  <c r="AF70" i="1"/>
  <c r="W70" i="1"/>
  <c r="AE70" i="1"/>
  <c r="Z70" i="1"/>
  <c r="AC70" i="1"/>
  <c r="AB70" i="1"/>
  <c r="C7" i="24" l="1"/>
  <c r="D7" i="24"/>
  <c r="E7" i="24"/>
  <c r="F7" i="24"/>
  <c r="Z79" i="24" l="1"/>
  <c r="Y79" i="24"/>
  <c r="X79" i="24"/>
  <c r="W79" i="24"/>
  <c r="V79" i="24"/>
  <c r="U79" i="24"/>
  <c r="T79" i="24"/>
  <c r="S79" i="24"/>
  <c r="R79" i="24"/>
  <c r="Z7" i="24"/>
  <c r="Y7" i="24"/>
  <c r="X7" i="24"/>
  <c r="W7" i="24"/>
  <c r="V7" i="24"/>
  <c r="U7" i="24"/>
  <c r="T7" i="24"/>
  <c r="S7" i="24"/>
  <c r="R7" i="24"/>
  <c r="AI6" i="19"/>
  <c r="AH6" i="19"/>
  <c r="AG6" i="19"/>
  <c r="AF6" i="19"/>
  <c r="AE6" i="19"/>
  <c r="AD6" i="19"/>
  <c r="AC6" i="19"/>
  <c r="AI44" i="19"/>
  <c r="AH44" i="19"/>
  <c r="AG44" i="19"/>
  <c r="AF44" i="19"/>
  <c r="AE44" i="19"/>
  <c r="AD44" i="19"/>
  <c r="AC44" i="19"/>
  <c r="AI81" i="19"/>
  <c r="AH81" i="19"/>
  <c r="AG81" i="19"/>
  <c r="AF81" i="19"/>
  <c r="AE81" i="19"/>
  <c r="AD81" i="19"/>
  <c r="AC81" i="19"/>
  <c r="AP31" i="12" l="1"/>
  <c r="AY197" i="16" l="1"/>
  <c r="AY201" i="16" s="1"/>
  <c r="AX197" i="16"/>
  <c r="AX200" i="16" s="1"/>
  <c r="AT197" i="16"/>
  <c r="AS197" i="16"/>
  <c r="AR197" i="16"/>
  <c r="AR200" i="16" s="1"/>
  <c r="AQ197" i="16"/>
  <c r="AQ201" i="16" s="1"/>
  <c r="AP197" i="16"/>
  <c r="AO197" i="16"/>
  <c r="AN197" i="16"/>
  <c r="AN200" i="16" s="1"/>
  <c r="AM197" i="16"/>
  <c r="AM201" i="16" s="1"/>
  <c r="AL197" i="16"/>
  <c r="AK197" i="16"/>
  <c r="AJ197" i="16"/>
  <c r="AJ200" i="16" s="1"/>
  <c r="AI197" i="16"/>
  <c r="AI201" i="16" s="1"/>
  <c r="AH197" i="16"/>
  <c r="AY12" i="16"/>
  <c r="AY15" i="16" s="1"/>
  <c r="AX12" i="16"/>
  <c r="AX15" i="16" s="1"/>
  <c r="AW12" i="16"/>
  <c r="AW15" i="16" s="1"/>
  <c r="AV12" i="16"/>
  <c r="AV16" i="16" s="1"/>
  <c r="AU12" i="16"/>
  <c r="AU15" i="16" s="1"/>
  <c r="AT12" i="16"/>
  <c r="AT15" i="16" s="1"/>
  <c r="AS12" i="16"/>
  <c r="AS15" i="16" s="1"/>
  <c r="AR12" i="16"/>
  <c r="AR16" i="16" s="1"/>
  <c r="AQ12" i="16"/>
  <c r="AQ15" i="16" s="1"/>
  <c r="AP12" i="16"/>
  <c r="AP15" i="16" s="1"/>
  <c r="AO12" i="16"/>
  <c r="AO15" i="16" s="1"/>
  <c r="AN12" i="16"/>
  <c r="AN16" i="16" s="1"/>
  <c r="AM12" i="16"/>
  <c r="AM15" i="16" s="1"/>
  <c r="AL12" i="16"/>
  <c r="AL15" i="16" s="1"/>
  <c r="AK12" i="16"/>
  <c r="AK15" i="16" s="1"/>
  <c r="AJ12" i="16"/>
  <c r="AJ16" i="16" s="1"/>
  <c r="AI12" i="16"/>
  <c r="AI15" i="16" s="1"/>
  <c r="AH12" i="16"/>
  <c r="AH16" i="16" s="1"/>
  <c r="AY16" i="16" l="1"/>
  <c r="AU16" i="16"/>
  <c r="AK200" i="16"/>
  <c r="AS200" i="16"/>
  <c r="AN15" i="16"/>
  <c r="AO200" i="16"/>
  <c r="AJ15" i="16"/>
  <c r="AQ16" i="16"/>
  <c r="AM16" i="16"/>
  <c r="AI16" i="16"/>
  <c r="AV15" i="16"/>
  <c r="AR15" i="16"/>
  <c r="AR201" i="16"/>
  <c r="AX16" i="16"/>
  <c r="AT16" i="16"/>
  <c r="AP16" i="16"/>
  <c r="AL16" i="16"/>
  <c r="AH200" i="16"/>
  <c r="AL200" i="16"/>
  <c r="AP200" i="16"/>
  <c r="AT200" i="16"/>
  <c r="AK201" i="16"/>
  <c r="AO201" i="16"/>
  <c r="AS201" i="16"/>
  <c r="AX201" i="16"/>
  <c r="AN201" i="16"/>
  <c r="AY200" i="16"/>
  <c r="AH15" i="16"/>
  <c r="AW16" i="16"/>
  <c r="AS16" i="16"/>
  <c r="AO16" i="16"/>
  <c r="AK16" i="16"/>
  <c r="AI200" i="16"/>
  <c r="AM200" i="16"/>
  <c r="AQ200" i="16"/>
  <c r="AH201" i="16"/>
  <c r="AL201" i="16"/>
  <c r="AP201" i="16"/>
  <c r="AT201" i="16"/>
  <c r="AJ201" i="16"/>
  <c r="BG64" i="12" l="1"/>
  <c r="BF64" i="12"/>
  <c r="BE64" i="12"/>
  <c r="BD64" i="12"/>
  <c r="BC64" i="12"/>
  <c r="BB64" i="12"/>
  <c r="BA64" i="12"/>
  <c r="AZ64" i="12"/>
  <c r="AY64" i="12"/>
  <c r="AX64" i="12"/>
  <c r="AW64" i="12"/>
  <c r="AV64" i="12"/>
  <c r="AU64" i="12"/>
  <c r="AT64" i="12"/>
  <c r="AS64" i="12"/>
  <c r="AR64" i="12"/>
  <c r="AQ64" i="12"/>
  <c r="AP64" i="12"/>
  <c r="AO64" i="12"/>
  <c r="BG63" i="12"/>
  <c r="BF63" i="12"/>
  <c r="BE63" i="12"/>
  <c r="BD63" i="12"/>
  <c r="BC63" i="12"/>
  <c r="BB63" i="12"/>
  <c r="BA63" i="12"/>
  <c r="AZ63" i="12"/>
  <c r="AY63" i="12"/>
  <c r="AW63" i="12"/>
  <c r="AV63" i="12"/>
  <c r="AU63" i="12"/>
  <c r="AT63" i="12"/>
  <c r="AS63" i="12"/>
  <c r="AR63" i="12"/>
  <c r="AQ63" i="12"/>
  <c r="AP63" i="12"/>
  <c r="AO63" i="12"/>
  <c r="BG62" i="12"/>
  <c r="BF62" i="12"/>
  <c r="BE62" i="12"/>
  <c r="BD62" i="12"/>
  <c r="BC62" i="12"/>
  <c r="BB62" i="12"/>
  <c r="BA62" i="12"/>
  <c r="AZ62" i="12"/>
  <c r="AY62" i="12"/>
  <c r="AX62" i="12"/>
  <c r="AW62" i="12"/>
  <c r="AV62" i="12"/>
  <c r="AU62" i="12"/>
  <c r="AT62" i="12"/>
  <c r="AS62" i="12"/>
  <c r="AR62" i="12"/>
  <c r="AQ62" i="12"/>
  <c r="AP62" i="12"/>
  <c r="AO62" i="12"/>
  <c r="BG61" i="12"/>
  <c r="BF61" i="12"/>
  <c r="BE61" i="12"/>
  <c r="BD61" i="12"/>
  <c r="BC61" i="12"/>
  <c r="BB61" i="12"/>
  <c r="BA61" i="12"/>
  <c r="AZ61" i="12"/>
  <c r="AY61" i="12"/>
  <c r="AX61" i="12"/>
  <c r="AW61" i="12"/>
  <c r="AV61" i="12"/>
  <c r="AU61" i="12"/>
  <c r="AT61" i="12"/>
  <c r="AS61" i="12"/>
  <c r="AR61" i="12"/>
  <c r="AQ61" i="12"/>
  <c r="AP61" i="12"/>
  <c r="AO61" i="12"/>
  <c r="BG60" i="12"/>
  <c r="BF60" i="12"/>
  <c r="BE60" i="12"/>
  <c r="BD60" i="12"/>
  <c r="BC60" i="12"/>
  <c r="BB60" i="12"/>
  <c r="BA60" i="12"/>
  <c r="AZ60" i="12"/>
  <c r="AY60" i="12"/>
  <c r="AX60" i="12"/>
  <c r="AW60" i="12"/>
  <c r="AV60" i="12"/>
  <c r="AU60" i="12"/>
  <c r="AT60" i="12"/>
  <c r="AS60" i="12"/>
  <c r="AR60" i="12"/>
  <c r="AQ60" i="12"/>
  <c r="AP60" i="12"/>
  <c r="AO60" i="12"/>
  <c r="BG59" i="12"/>
  <c r="BF59" i="12"/>
  <c r="BE59" i="12"/>
  <c r="BD59" i="12"/>
  <c r="BC59" i="12"/>
  <c r="BB59" i="12"/>
  <c r="BA59" i="12"/>
  <c r="AZ59" i="12"/>
  <c r="AY59" i="12"/>
  <c r="AX59" i="12"/>
  <c r="AW59" i="12"/>
  <c r="AV59" i="12"/>
  <c r="AU59" i="12"/>
  <c r="AT59" i="12"/>
  <c r="AS59" i="12"/>
  <c r="AR59" i="12"/>
  <c r="AQ59" i="12"/>
  <c r="AP59" i="12"/>
  <c r="AO59" i="12"/>
  <c r="BG58" i="12"/>
  <c r="BF58" i="12"/>
  <c r="BE58" i="12"/>
  <c r="BD58" i="12"/>
  <c r="BC58" i="12"/>
  <c r="BB58" i="12"/>
  <c r="BA58" i="12"/>
  <c r="AZ58" i="12"/>
  <c r="AY58" i="12"/>
  <c r="AX58" i="12"/>
  <c r="AW58" i="12"/>
  <c r="AV58" i="12"/>
  <c r="AU58" i="12"/>
  <c r="AT58" i="12"/>
  <c r="AS58" i="12"/>
  <c r="AR58" i="12"/>
  <c r="AQ58" i="12"/>
  <c r="AP58" i="12"/>
  <c r="AO58" i="12"/>
  <c r="AN63" i="12"/>
  <c r="AN62" i="12"/>
  <c r="AN61" i="12"/>
  <c r="AN60" i="12"/>
  <c r="AN59" i="12"/>
  <c r="AN58" i="12"/>
  <c r="AL64" i="12"/>
  <c r="AK64" i="12"/>
  <c r="AJ64" i="12"/>
  <c r="AI64" i="12"/>
  <c r="AH64" i="12"/>
  <c r="AG64" i="12"/>
  <c r="AF64" i="12"/>
  <c r="AE64" i="12"/>
  <c r="AD64" i="12"/>
  <c r="AC64" i="12"/>
  <c r="AB64" i="12"/>
  <c r="AA64" i="12"/>
  <c r="Z64" i="12"/>
  <c r="Y64" i="12"/>
  <c r="X64" i="12"/>
  <c r="W64" i="12"/>
  <c r="V64" i="12"/>
  <c r="U64" i="12"/>
  <c r="T64" i="12"/>
  <c r="S64" i="12"/>
  <c r="AL63" i="12"/>
  <c r="AK63" i="12"/>
  <c r="AJ63" i="12"/>
  <c r="AI63" i="12"/>
  <c r="AH63" i="12"/>
  <c r="AG63" i="12"/>
  <c r="AF63" i="12"/>
  <c r="AE63" i="12"/>
  <c r="AD63" i="12"/>
  <c r="AC63" i="12"/>
  <c r="AB63" i="12"/>
  <c r="AA63" i="12"/>
  <c r="Z63" i="12"/>
  <c r="Y63" i="12"/>
  <c r="X63" i="12"/>
  <c r="W63" i="12"/>
  <c r="V63" i="12"/>
  <c r="U63" i="12"/>
  <c r="T63" i="12"/>
  <c r="S63" i="12"/>
  <c r="AL62" i="12"/>
  <c r="AK62" i="12"/>
  <c r="AJ62" i="12"/>
  <c r="AI62" i="12"/>
  <c r="AH62" i="12"/>
  <c r="AG62" i="12"/>
  <c r="AF62" i="12"/>
  <c r="AE62" i="12"/>
  <c r="AD62" i="12"/>
  <c r="AC62" i="12"/>
  <c r="AB62" i="12"/>
  <c r="AA62" i="12"/>
  <c r="Z62" i="12"/>
  <c r="Y62" i="12"/>
  <c r="X62" i="12"/>
  <c r="W62" i="12"/>
  <c r="V62" i="12"/>
  <c r="U62" i="12"/>
  <c r="T62" i="12"/>
  <c r="S62" i="12"/>
  <c r="AL61" i="12"/>
  <c r="AK61" i="12"/>
  <c r="AJ61" i="12"/>
  <c r="AI61" i="12"/>
  <c r="AH61" i="12"/>
  <c r="AG61" i="12"/>
  <c r="AF61" i="12"/>
  <c r="AE61" i="12"/>
  <c r="AD61" i="12"/>
  <c r="AC61" i="12"/>
  <c r="AB61" i="12"/>
  <c r="AA61" i="12"/>
  <c r="Z61" i="12"/>
  <c r="Y61" i="12"/>
  <c r="X61" i="12"/>
  <c r="W61" i="12"/>
  <c r="V61" i="12"/>
  <c r="U61" i="12"/>
  <c r="T61" i="12"/>
  <c r="S61" i="12"/>
  <c r="AL60" i="12"/>
  <c r="AK60" i="12"/>
  <c r="AJ60" i="12"/>
  <c r="AI60" i="12"/>
  <c r="AH60" i="12"/>
  <c r="AG60" i="12"/>
  <c r="AF60" i="12"/>
  <c r="AE60" i="12"/>
  <c r="AD60" i="12"/>
  <c r="AC60" i="12"/>
  <c r="AB60" i="12"/>
  <c r="AA60" i="12"/>
  <c r="Z60" i="12"/>
  <c r="Y60" i="12"/>
  <c r="X60" i="12"/>
  <c r="W60" i="12"/>
  <c r="V60" i="12"/>
  <c r="U60" i="12"/>
  <c r="T60" i="12"/>
  <c r="S60" i="12"/>
  <c r="AL59" i="12"/>
  <c r="AK59" i="12"/>
  <c r="AJ59" i="12"/>
  <c r="AI59" i="12"/>
  <c r="AH59" i="12"/>
  <c r="AG59" i="12"/>
  <c r="AF59" i="12"/>
  <c r="AE59" i="12"/>
  <c r="AD59" i="12"/>
  <c r="AC59" i="12"/>
  <c r="AB59" i="12"/>
  <c r="AA59" i="12"/>
  <c r="Z59" i="12"/>
  <c r="Y59" i="12"/>
  <c r="X59" i="12"/>
  <c r="W59" i="12"/>
  <c r="V59" i="12"/>
  <c r="U59" i="12"/>
  <c r="T59" i="12"/>
  <c r="S59" i="12"/>
  <c r="AL58" i="12"/>
  <c r="AK58" i="12"/>
  <c r="AJ58" i="12"/>
  <c r="AI58" i="12"/>
  <c r="AH58" i="12"/>
  <c r="AG58" i="12"/>
  <c r="AF58" i="12"/>
  <c r="AE58" i="12"/>
  <c r="AD58" i="12"/>
  <c r="AC58" i="12"/>
  <c r="AB58" i="12"/>
  <c r="AA58" i="12"/>
  <c r="Z58" i="12"/>
  <c r="Y58" i="12"/>
  <c r="X58" i="12"/>
  <c r="W58" i="12"/>
  <c r="V58" i="12"/>
  <c r="U58" i="12"/>
  <c r="T58" i="12"/>
  <c r="S58" i="12"/>
  <c r="B59" i="12"/>
  <c r="C59" i="12"/>
  <c r="D59" i="12"/>
  <c r="E59" i="12"/>
  <c r="F59" i="12"/>
  <c r="G59" i="12"/>
  <c r="H59" i="12"/>
  <c r="I59" i="12"/>
  <c r="J59" i="12"/>
  <c r="K59" i="12"/>
  <c r="L59" i="12"/>
  <c r="M59" i="12"/>
  <c r="N59" i="12"/>
  <c r="O59" i="12"/>
  <c r="P59" i="12"/>
  <c r="Q59" i="12"/>
  <c r="R59" i="12"/>
  <c r="B60" i="12"/>
  <c r="C60" i="12"/>
  <c r="D60" i="12"/>
  <c r="E60" i="12"/>
  <c r="F60" i="12"/>
  <c r="G60" i="12"/>
  <c r="H60" i="12"/>
  <c r="I60" i="12"/>
  <c r="J60" i="12"/>
  <c r="K60" i="12"/>
  <c r="L60" i="12"/>
  <c r="M60" i="12"/>
  <c r="N60" i="12"/>
  <c r="O60" i="12"/>
  <c r="P60" i="12"/>
  <c r="Q60" i="12"/>
  <c r="R60" i="12"/>
  <c r="B61" i="12"/>
  <c r="C61" i="12"/>
  <c r="D61" i="12"/>
  <c r="E61" i="12"/>
  <c r="F61" i="12"/>
  <c r="G61" i="12"/>
  <c r="H61" i="12"/>
  <c r="I61" i="12"/>
  <c r="J61" i="12"/>
  <c r="K61" i="12"/>
  <c r="L61" i="12"/>
  <c r="M61" i="12"/>
  <c r="N61" i="12"/>
  <c r="O61" i="12"/>
  <c r="P61" i="12"/>
  <c r="Q61" i="12"/>
  <c r="R61" i="12"/>
  <c r="B62" i="12"/>
  <c r="C62" i="12"/>
  <c r="D62" i="12"/>
  <c r="E62" i="12"/>
  <c r="F62" i="12"/>
  <c r="G62" i="12"/>
  <c r="H62" i="12"/>
  <c r="I62" i="12"/>
  <c r="J62" i="12"/>
  <c r="K62" i="12"/>
  <c r="L62" i="12"/>
  <c r="M62" i="12"/>
  <c r="N62" i="12"/>
  <c r="O62" i="12"/>
  <c r="P62" i="12"/>
  <c r="Q62" i="12"/>
  <c r="R62" i="12"/>
  <c r="B63" i="12"/>
  <c r="C63" i="12"/>
  <c r="D63" i="12"/>
  <c r="E63" i="12"/>
  <c r="F63" i="12"/>
  <c r="G63" i="12"/>
  <c r="H63" i="12"/>
  <c r="I63" i="12"/>
  <c r="J63" i="12"/>
  <c r="K63" i="12"/>
  <c r="L63" i="12"/>
  <c r="M63" i="12"/>
  <c r="N63" i="12"/>
  <c r="O63" i="12"/>
  <c r="P63" i="12"/>
  <c r="Q63" i="12"/>
  <c r="R63" i="12"/>
  <c r="B64" i="12"/>
  <c r="C64" i="12"/>
  <c r="D64" i="12"/>
  <c r="E64" i="12"/>
  <c r="F64" i="12"/>
  <c r="G64" i="12"/>
  <c r="H64" i="12"/>
  <c r="I64" i="12"/>
  <c r="J64" i="12"/>
  <c r="K64" i="12"/>
  <c r="L64" i="12"/>
  <c r="M64" i="12"/>
  <c r="N64" i="12"/>
  <c r="O64" i="12"/>
  <c r="P64" i="12"/>
  <c r="Q64" i="12"/>
  <c r="R64" i="12"/>
  <c r="C58" i="12"/>
  <c r="D58" i="12"/>
  <c r="E58" i="12"/>
  <c r="F58" i="12"/>
  <c r="G58" i="12"/>
  <c r="H58" i="12"/>
  <c r="I58" i="12"/>
  <c r="J58" i="12"/>
  <c r="K58" i="12"/>
  <c r="L58" i="12"/>
  <c r="M58" i="12"/>
  <c r="N58" i="12"/>
  <c r="O58" i="12"/>
  <c r="P58" i="12"/>
  <c r="Q58" i="12"/>
  <c r="R58" i="12"/>
  <c r="B58" i="12"/>
  <c r="C15" i="12"/>
  <c r="D15" i="12"/>
  <c r="E15" i="12"/>
  <c r="F15" i="12"/>
  <c r="G15" i="12"/>
  <c r="H15" i="12"/>
  <c r="I15" i="12"/>
  <c r="J15" i="12"/>
  <c r="K15" i="12"/>
  <c r="L15" i="12"/>
  <c r="M15" i="12"/>
  <c r="N15" i="12"/>
  <c r="O15" i="12"/>
  <c r="P15" i="12"/>
  <c r="Q15" i="12"/>
  <c r="R15" i="12"/>
  <c r="S15" i="12"/>
  <c r="T15" i="12"/>
  <c r="U15" i="12"/>
  <c r="V15" i="12"/>
  <c r="W15" i="12"/>
  <c r="X15" i="12"/>
  <c r="Y15" i="12"/>
  <c r="Z15" i="12"/>
  <c r="AA15" i="12"/>
  <c r="AB15" i="12"/>
  <c r="AC15" i="12"/>
  <c r="AD15" i="12"/>
  <c r="AE15" i="12"/>
  <c r="AF15" i="12"/>
  <c r="AG15" i="12"/>
  <c r="AH15" i="12"/>
  <c r="AI15" i="12"/>
  <c r="AJ15" i="12"/>
  <c r="AK15" i="12"/>
  <c r="AL15" i="12"/>
  <c r="AN15" i="12"/>
  <c r="AO15" i="12"/>
  <c r="AP15" i="12"/>
  <c r="AQ15" i="12"/>
  <c r="AR15" i="12"/>
  <c r="AS15" i="12"/>
  <c r="AT15" i="12"/>
  <c r="AU15" i="12"/>
  <c r="AV15" i="12"/>
  <c r="AW15" i="12"/>
  <c r="AX15" i="12"/>
  <c r="AY15" i="12"/>
  <c r="AZ15" i="12"/>
  <c r="BA15" i="12"/>
  <c r="BB15" i="12"/>
  <c r="BC15" i="12"/>
  <c r="BD15" i="12"/>
  <c r="BE15" i="12"/>
  <c r="BF15" i="12"/>
  <c r="BG15" i="12"/>
  <c r="C16" i="12"/>
  <c r="D16" i="12"/>
  <c r="E16" i="12"/>
  <c r="F16" i="12"/>
  <c r="G16" i="12"/>
  <c r="H16" i="12"/>
  <c r="I16" i="12"/>
  <c r="J16" i="12"/>
  <c r="K16" i="12"/>
  <c r="L16" i="12"/>
  <c r="M16" i="12"/>
  <c r="N16" i="12"/>
  <c r="O16" i="12"/>
  <c r="P16" i="12"/>
  <c r="Q16" i="12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D16" i="12"/>
  <c r="AE16" i="12"/>
  <c r="AF16" i="12"/>
  <c r="AG16" i="12"/>
  <c r="AH16" i="12"/>
  <c r="AI16" i="12"/>
  <c r="AJ16" i="12"/>
  <c r="AK16" i="12"/>
  <c r="AL16" i="12"/>
  <c r="AN16" i="12"/>
  <c r="AO16" i="12"/>
  <c r="AP16" i="12"/>
  <c r="AQ16" i="12"/>
  <c r="AR16" i="12"/>
  <c r="AS16" i="12"/>
  <c r="AT16" i="12"/>
  <c r="AU16" i="12"/>
  <c r="AV16" i="12"/>
  <c r="AW16" i="12"/>
  <c r="AX16" i="12"/>
  <c r="AY16" i="12"/>
  <c r="AZ16" i="12"/>
  <c r="BA16" i="12"/>
  <c r="BB16" i="12"/>
  <c r="BC16" i="12"/>
  <c r="BD16" i="12"/>
  <c r="BE16" i="12"/>
  <c r="BF16" i="12"/>
  <c r="BG16" i="12"/>
  <c r="C17" i="12"/>
  <c r="D17" i="12"/>
  <c r="E17" i="12"/>
  <c r="F17" i="12"/>
  <c r="G17" i="12"/>
  <c r="H17" i="12"/>
  <c r="I17" i="12"/>
  <c r="J17" i="12"/>
  <c r="K17" i="12"/>
  <c r="L17" i="12"/>
  <c r="M17" i="12"/>
  <c r="N17" i="12"/>
  <c r="O17" i="12"/>
  <c r="P17" i="12"/>
  <c r="Q17" i="12"/>
  <c r="R17" i="12"/>
  <c r="S17" i="12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AF17" i="12"/>
  <c r="AG17" i="12"/>
  <c r="AH17" i="12"/>
  <c r="AI17" i="12"/>
  <c r="AJ17" i="12"/>
  <c r="AK17" i="12"/>
  <c r="AL17" i="12"/>
  <c r="AN17" i="12"/>
  <c r="AO17" i="12"/>
  <c r="AP17" i="12"/>
  <c r="AQ17" i="12"/>
  <c r="AR17" i="12"/>
  <c r="AS17" i="12"/>
  <c r="AT17" i="12"/>
  <c r="AU17" i="12"/>
  <c r="AV17" i="12"/>
  <c r="AW17" i="12"/>
  <c r="AX17" i="12"/>
  <c r="AY17" i="12"/>
  <c r="AZ17" i="12"/>
  <c r="BA17" i="12"/>
  <c r="BB17" i="12"/>
  <c r="BC17" i="12"/>
  <c r="BD17" i="12"/>
  <c r="BE17" i="12"/>
  <c r="BF17" i="12"/>
  <c r="BG17" i="12"/>
  <c r="C18" i="12"/>
  <c r="D18" i="12"/>
  <c r="E18" i="12"/>
  <c r="F18" i="12"/>
  <c r="G18" i="12"/>
  <c r="H18" i="12"/>
  <c r="I18" i="12"/>
  <c r="J18" i="12"/>
  <c r="K18" i="12"/>
  <c r="L18" i="12"/>
  <c r="M18" i="12"/>
  <c r="N18" i="12"/>
  <c r="O18" i="12"/>
  <c r="P18" i="12"/>
  <c r="Q18" i="12"/>
  <c r="R18" i="12"/>
  <c r="S18" i="12"/>
  <c r="T18" i="12"/>
  <c r="U18" i="12"/>
  <c r="V18" i="12"/>
  <c r="W18" i="12"/>
  <c r="X18" i="12"/>
  <c r="Y18" i="12"/>
  <c r="Z18" i="12"/>
  <c r="AA18" i="12"/>
  <c r="AB18" i="12"/>
  <c r="AC18" i="12"/>
  <c r="AD18" i="12"/>
  <c r="AE18" i="12"/>
  <c r="AF18" i="12"/>
  <c r="AG18" i="12"/>
  <c r="AH18" i="12"/>
  <c r="AI18" i="12"/>
  <c r="AJ18" i="12"/>
  <c r="AK18" i="12"/>
  <c r="AL18" i="12"/>
  <c r="AN18" i="12"/>
  <c r="AO18" i="12"/>
  <c r="AP18" i="12"/>
  <c r="AQ18" i="12"/>
  <c r="AR18" i="12"/>
  <c r="AS18" i="12"/>
  <c r="AT18" i="12"/>
  <c r="AU18" i="12"/>
  <c r="AV18" i="12"/>
  <c r="AW18" i="12"/>
  <c r="AX18" i="12"/>
  <c r="AY18" i="12"/>
  <c r="AZ18" i="12"/>
  <c r="BA18" i="12"/>
  <c r="BB18" i="12"/>
  <c r="BC18" i="12"/>
  <c r="BD18" i="12"/>
  <c r="BE18" i="12"/>
  <c r="BF18" i="12"/>
  <c r="BG18" i="12"/>
  <c r="C19" i="12"/>
  <c r="D19" i="12"/>
  <c r="E19" i="12"/>
  <c r="F19" i="12"/>
  <c r="G19" i="12"/>
  <c r="H19" i="12"/>
  <c r="I19" i="12"/>
  <c r="J19" i="12"/>
  <c r="K19" i="12"/>
  <c r="L19" i="12"/>
  <c r="M19" i="12"/>
  <c r="N19" i="12"/>
  <c r="O19" i="12"/>
  <c r="P19" i="12"/>
  <c r="Q19" i="12"/>
  <c r="R19" i="12"/>
  <c r="S19" i="12"/>
  <c r="T19" i="12"/>
  <c r="U19" i="12"/>
  <c r="V19" i="12"/>
  <c r="W19" i="12"/>
  <c r="X19" i="12"/>
  <c r="Y19" i="12"/>
  <c r="Z19" i="12"/>
  <c r="AA19" i="12"/>
  <c r="AB19" i="12"/>
  <c r="AC19" i="12"/>
  <c r="AD19" i="12"/>
  <c r="AE19" i="12"/>
  <c r="AF19" i="12"/>
  <c r="AG19" i="12"/>
  <c r="AH19" i="12"/>
  <c r="AI19" i="12"/>
  <c r="AJ19" i="12"/>
  <c r="AK19" i="12"/>
  <c r="AL19" i="12"/>
  <c r="AN19" i="12"/>
  <c r="AO19" i="12"/>
  <c r="AP19" i="12"/>
  <c r="AQ19" i="12"/>
  <c r="AR19" i="12"/>
  <c r="AS19" i="12"/>
  <c r="AT19" i="12"/>
  <c r="AU19" i="12"/>
  <c r="AV19" i="12"/>
  <c r="AW19" i="12"/>
  <c r="AX19" i="12"/>
  <c r="AY19" i="12"/>
  <c r="AZ19" i="12"/>
  <c r="BA19" i="12"/>
  <c r="BB19" i="12"/>
  <c r="BC19" i="12"/>
  <c r="BD19" i="12"/>
  <c r="BE19" i="12"/>
  <c r="BF19" i="12"/>
  <c r="BG19" i="12"/>
  <c r="C20" i="12"/>
  <c r="D20" i="12"/>
  <c r="E20" i="12"/>
  <c r="F20" i="12"/>
  <c r="G20" i="12"/>
  <c r="H20" i="12"/>
  <c r="I20" i="12"/>
  <c r="J20" i="12"/>
  <c r="K20" i="12"/>
  <c r="L20" i="12"/>
  <c r="M20" i="12"/>
  <c r="N20" i="12"/>
  <c r="O20" i="12"/>
  <c r="P20" i="12"/>
  <c r="Q20" i="12"/>
  <c r="R20" i="12"/>
  <c r="S20" i="12"/>
  <c r="T20" i="12"/>
  <c r="U20" i="12"/>
  <c r="V20" i="12"/>
  <c r="W20" i="12"/>
  <c r="X20" i="12"/>
  <c r="Y20" i="12"/>
  <c r="Z20" i="12"/>
  <c r="AA20" i="12"/>
  <c r="AB20" i="12"/>
  <c r="AC20" i="12"/>
  <c r="AD20" i="12"/>
  <c r="AE20" i="12"/>
  <c r="AF20" i="12"/>
  <c r="AG20" i="12"/>
  <c r="AH20" i="12"/>
  <c r="AI20" i="12"/>
  <c r="AJ20" i="12"/>
  <c r="AK20" i="12"/>
  <c r="AL20" i="12"/>
  <c r="AN20" i="12"/>
  <c r="AO20" i="12"/>
  <c r="AP20" i="12"/>
  <c r="AQ20" i="12"/>
  <c r="AR20" i="12"/>
  <c r="AS20" i="12"/>
  <c r="AT20" i="12"/>
  <c r="AU20" i="12"/>
  <c r="AV20" i="12"/>
  <c r="AW20" i="12"/>
  <c r="AX20" i="12"/>
  <c r="AY20" i="12"/>
  <c r="AZ20" i="12"/>
  <c r="BA20" i="12"/>
  <c r="BB20" i="12"/>
  <c r="BC20" i="12"/>
  <c r="BD20" i="12"/>
  <c r="BE20" i="12"/>
  <c r="BF20" i="12"/>
  <c r="BG20" i="12"/>
  <c r="C21" i="12"/>
  <c r="D21" i="12"/>
  <c r="E21" i="12"/>
  <c r="F21" i="12"/>
  <c r="G21" i="12"/>
  <c r="H21" i="12"/>
  <c r="I21" i="12"/>
  <c r="J21" i="12"/>
  <c r="K21" i="12"/>
  <c r="L21" i="12"/>
  <c r="M21" i="12"/>
  <c r="N21" i="12"/>
  <c r="O21" i="12"/>
  <c r="P21" i="12"/>
  <c r="Q21" i="12"/>
  <c r="R21" i="12"/>
  <c r="S21" i="12"/>
  <c r="T21" i="12"/>
  <c r="U21" i="12"/>
  <c r="V21" i="12"/>
  <c r="W21" i="12"/>
  <c r="X21" i="12"/>
  <c r="Y21" i="12"/>
  <c r="Z21" i="12"/>
  <c r="AA21" i="12"/>
  <c r="AB21" i="12"/>
  <c r="AC21" i="12"/>
  <c r="AD21" i="12"/>
  <c r="AE21" i="12"/>
  <c r="AF21" i="12"/>
  <c r="AG21" i="12"/>
  <c r="AH21" i="12"/>
  <c r="AI21" i="12"/>
  <c r="AJ21" i="12"/>
  <c r="AK21" i="12"/>
  <c r="AL21" i="12"/>
  <c r="AN21" i="12"/>
  <c r="AO21" i="12"/>
  <c r="AP21" i="12"/>
  <c r="AQ21" i="12"/>
  <c r="AR21" i="12"/>
  <c r="AS21" i="12"/>
  <c r="AT21" i="12"/>
  <c r="AU21" i="12"/>
  <c r="AV21" i="12"/>
  <c r="AW21" i="12"/>
  <c r="AX21" i="12"/>
  <c r="AY21" i="12"/>
  <c r="AZ21" i="12"/>
  <c r="BA21" i="12"/>
  <c r="BB21" i="12"/>
  <c r="BC21" i="12"/>
  <c r="BD21" i="12"/>
  <c r="BE21" i="12"/>
  <c r="BF21" i="12"/>
  <c r="BG21" i="12"/>
  <c r="B16" i="12"/>
  <c r="B17" i="12"/>
  <c r="B18" i="12"/>
  <c r="B19" i="12"/>
  <c r="B20" i="12"/>
  <c r="B21" i="12"/>
  <c r="B15" i="12"/>
  <c r="BG74" i="12" l="1"/>
  <c r="BF74" i="12"/>
  <c r="BE74" i="12"/>
  <c r="BD74" i="12"/>
  <c r="BC74" i="12"/>
  <c r="BB74" i="12"/>
  <c r="BA74" i="12"/>
  <c r="AZ74" i="12"/>
  <c r="AY74" i="12"/>
  <c r="AX74" i="12"/>
  <c r="AW74" i="12"/>
  <c r="AV74" i="12"/>
  <c r="AU74" i="12"/>
  <c r="AT74" i="12"/>
  <c r="AS74" i="12"/>
  <c r="AR74" i="12"/>
  <c r="AQ74" i="12"/>
  <c r="AP74" i="12"/>
  <c r="AO74" i="12"/>
  <c r="BG73" i="12"/>
  <c r="BF73" i="12"/>
  <c r="BE73" i="12"/>
  <c r="BD73" i="12"/>
  <c r="BC73" i="12"/>
  <c r="BB73" i="12"/>
  <c r="BA73" i="12"/>
  <c r="AZ73" i="12"/>
  <c r="AY73" i="12"/>
  <c r="AW73" i="12"/>
  <c r="AV73" i="12"/>
  <c r="AU73" i="12"/>
  <c r="AT73" i="12"/>
  <c r="AS73" i="12"/>
  <c r="AR73" i="12"/>
  <c r="AQ73" i="12"/>
  <c r="AP73" i="12"/>
  <c r="AO73" i="12"/>
  <c r="AN73" i="12"/>
  <c r="BG72" i="12"/>
  <c r="BF72" i="12"/>
  <c r="BE72" i="12"/>
  <c r="BD72" i="12"/>
  <c r="BC72" i="12"/>
  <c r="BB72" i="12"/>
  <c r="BA72" i="12"/>
  <c r="AZ72" i="12"/>
  <c r="AY72" i="12"/>
  <c r="AX72" i="12"/>
  <c r="AW72" i="12"/>
  <c r="AV72" i="12"/>
  <c r="AU72" i="12"/>
  <c r="AT72" i="12"/>
  <c r="AS72" i="12"/>
  <c r="AR72" i="12"/>
  <c r="AQ72" i="12"/>
  <c r="AP72" i="12"/>
  <c r="AO72" i="12"/>
  <c r="AN72" i="12"/>
  <c r="BG71" i="12"/>
  <c r="BF71" i="12"/>
  <c r="BE71" i="12"/>
  <c r="BD71" i="12"/>
  <c r="BC71" i="12"/>
  <c r="BB71" i="12"/>
  <c r="BA71" i="12"/>
  <c r="AZ71" i="12"/>
  <c r="AY71" i="12"/>
  <c r="AX71" i="12"/>
  <c r="AW71" i="12"/>
  <c r="AV71" i="12"/>
  <c r="AU71" i="12"/>
  <c r="AT71" i="12"/>
  <c r="AS71" i="12"/>
  <c r="AR71" i="12"/>
  <c r="AQ71" i="12"/>
  <c r="AP71" i="12"/>
  <c r="AO71" i="12"/>
  <c r="AN71" i="12"/>
  <c r="BG70" i="12"/>
  <c r="BF70" i="12"/>
  <c r="BE70" i="12"/>
  <c r="BD70" i="12"/>
  <c r="BC70" i="12"/>
  <c r="BB70" i="12"/>
  <c r="BA70" i="12"/>
  <c r="AZ70" i="12"/>
  <c r="AY70" i="12"/>
  <c r="AX70" i="12"/>
  <c r="AW70" i="12"/>
  <c r="AV70" i="12"/>
  <c r="AU70" i="12"/>
  <c r="AT70" i="12"/>
  <c r="AS70" i="12"/>
  <c r="AR70" i="12"/>
  <c r="AQ70" i="12"/>
  <c r="AP70" i="12"/>
  <c r="AO70" i="12"/>
  <c r="AN70" i="12"/>
  <c r="BG69" i="12"/>
  <c r="BF69" i="12"/>
  <c r="BE69" i="12"/>
  <c r="BD69" i="12"/>
  <c r="BC69" i="12"/>
  <c r="BB69" i="12"/>
  <c r="BA69" i="12"/>
  <c r="AZ69" i="12"/>
  <c r="AY69" i="12"/>
  <c r="AX69" i="12"/>
  <c r="AW69" i="12"/>
  <c r="AV69" i="12"/>
  <c r="AU69" i="12"/>
  <c r="AT69" i="12"/>
  <c r="AS69" i="12"/>
  <c r="AR69" i="12"/>
  <c r="AQ69" i="12"/>
  <c r="AP69" i="12"/>
  <c r="AO69" i="12"/>
  <c r="AN69" i="12"/>
  <c r="BG68" i="12"/>
  <c r="BF68" i="12"/>
  <c r="BE68" i="12"/>
  <c r="BD68" i="12"/>
  <c r="BC68" i="12"/>
  <c r="BB68" i="12"/>
  <c r="BA68" i="12"/>
  <c r="AZ68" i="12"/>
  <c r="AY68" i="12"/>
  <c r="AX68" i="12"/>
  <c r="AW68" i="12"/>
  <c r="AV68" i="12"/>
  <c r="AU68" i="12"/>
  <c r="AT68" i="12"/>
  <c r="AS68" i="12"/>
  <c r="AR68" i="12"/>
  <c r="AQ68" i="12"/>
  <c r="AP68" i="12"/>
  <c r="AO68" i="12"/>
  <c r="AN68" i="12"/>
  <c r="AN29" i="12"/>
  <c r="AO29" i="12"/>
  <c r="AP29" i="12"/>
  <c r="AQ29" i="12"/>
  <c r="AR29" i="12"/>
  <c r="AS29" i="12"/>
  <c r="AT29" i="12"/>
  <c r="AU29" i="12"/>
  <c r="AV29" i="12"/>
  <c r="AW29" i="12"/>
  <c r="AX29" i="12"/>
  <c r="AY29" i="12"/>
  <c r="AZ29" i="12"/>
  <c r="BA29" i="12"/>
  <c r="BB29" i="12"/>
  <c r="BC29" i="12"/>
  <c r="BD29" i="12"/>
  <c r="BE29" i="12"/>
  <c r="BF29" i="12"/>
  <c r="BG29" i="12"/>
  <c r="AN30" i="12"/>
  <c r="AO30" i="12"/>
  <c r="AP30" i="12"/>
  <c r="AQ30" i="12"/>
  <c r="AR30" i="12"/>
  <c r="AS30" i="12"/>
  <c r="AT30" i="12"/>
  <c r="AU30" i="12"/>
  <c r="AV30" i="12"/>
  <c r="AW30" i="12"/>
  <c r="AX30" i="12"/>
  <c r="AY30" i="12"/>
  <c r="AZ30" i="12"/>
  <c r="BA30" i="12"/>
  <c r="BB30" i="12"/>
  <c r="BC30" i="12"/>
  <c r="BD30" i="12"/>
  <c r="BE30" i="12"/>
  <c r="BF30" i="12"/>
  <c r="BG30" i="12"/>
  <c r="AN31" i="12"/>
  <c r="AO31" i="12"/>
  <c r="AQ31" i="12"/>
  <c r="AR31" i="12"/>
  <c r="AS31" i="12"/>
  <c r="AT31" i="12"/>
  <c r="AU31" i="12"/>
  <c r="AV31" i="12"/>
  <c r="AW31" i="12"/>
  <c r="AX31" i="12"/>
  <c r="AY31" i="12"/>
  <c r="AZ31" i="12"/>
  <c r="BA31" i="12"/>
  <c r="BB31" i="12"/>
  <c r="BC31" i="12"/>
  <c r="BD31" i="12"/>
  <c r="BE31" i="12"/>
  <c r="BF31" i="12"/>
  <c r="BG31" i="12"/>
  <c r="AN32" i="12"/>
  <c r="AO32" i="12"/>
  <c r="AP32" i="12"/>
  <c r="AQ32" i="12"/>
  <c r="AR32" i="12"/>
  <c r="AS32" i="12"/>
  <c r="AT32" i="12"/>
  <c r="AU32" i="12"/>
  <c r="AV32" i="12"/>
  <c r="AW32" i="12"/>
  <c r="AX32" i="12"/>
  <c r="AY32" i="12"/>
  <c r="AZ32" i="12"/>
  <c r="BA32" i="12"/>
  <c r="BB32" i="12"/>
  <c r="BC32" i="12"/>
  <c r="BD32" i="12"/>
  <c r="BE32" i="12"/>
  <c r="BF32" i="12"/>
  <c r="BG32" i="12"/>
  <c r="AN33" i="12"/>
  <c r="AO33" i="12"/>
  <c r="AP33" i="12"/>
  <c r="AQ33" i="12"/>
  <c r="AR33" i="12"/>
  <c r="AS33" i="12"/>
  <c r="AT33" i="12"/>
  <c r="AU33" i="12"/>
  <c r="AV33" i="12"/>
  <c r="AW33" i="12"/>
  <c r="AX33" i="12"/>
  <c r="AY33" i="12"/>
  <c r="AZ33" i="12"/>
  <c r="BA33" i="12"/>
  <c r="BB33" i="12"/>
  <c r="BC33" i="12"/>
  <c r="BD33" i="12"/>
  <c r="BE33" i="12"/>
  <c r="BF33" i="12"/>
  <c r="BG33" i="12"/>
  <c r="AN34" i="12"/>
  <c r="AO34" i="12"/>
  <c r="AP34" i="12"/>
  <c r="AQ34" i="12"/>
  <c r="AR34" i="12"/>
  <c r="AS34" i="12"/>
  <c r="AT34" i="12"/>
  <c r="AU34" i="12"/>
  <c r="AV34" i="12"/>
  <c r="AW34" i="12"/>
  <c r="AX34" i="12"/>
  <c r="AY34" i="12"/>
  <c r="AZ34" i="12"/>
  <c r="BA34" i="12"/>
  <c r="BB34" i="12"/>
  <c r="BC34" i="12"/>
  <c r="BD34" i="12"/>
  <c r="BE34" i="12"/>
  <c r="BF34" i="12"/>
  <c r="BG34" i="12"/>
  <c r="BG28" i="12"/>
  <c r="BF28" i="12"/>
  <c r="BE28" i="12"/>
  <c r="BD28" i="12"/>
  <c r="BC28" i="12"/>
  <c r="BB28" i="12"/>
  <c r="BA28" i="12"/>
  <c r="AZ28" i="12"/>
  <c r="AY28" i="12"/>
  <c r="AX28" i="12"/>
  <c r="AW28" i="12"/>
  <c r="AV28" i="12"/>
  <c r="AU28" i="12"/>
  <c r="AT28" i="12"/>
  <c r="AS28" i="12"/>
  <c r="AR28" i="12"/>
  <c r="AQ28" i="12"/>
  <c r="AP28" i="12"/>
  <c r="AO28" i="12"/>
  <c r="AN28" i="12"/>
  <c r="AH2" i="19" l="1"/>
  <c r="AG2" i="19"/>
  <c r="AF2" i="19"/>
  <c r="AE2" i="19"/>
  <c r="AD2" i="19"/>
  <c r="AB77" i="22" l="1"/>
  <c r="AA77" i="22"/>
  <c r="Z77" i="22"/>
  <c r="Y77" i="22"/>
  <c r="X77" i="22"/>
  <c r="W77" i="22"/>
  <c r="V77" i="22"/>
  <c r="U77" i="22"/>
  <c r="AB41" i="22"/>
  <c r="AA41" i="22"/>
  <c r="Z41" i="22"/>
  <c r="Y41" i="22"/>
  <c r="X41" i="22"/>
  <c r="W41" i="22"/>
  <c r="V41" i="22"/>
  <c r="U41" i="22"/>
  <c r="AB38" i="22"/>
  <c r="AA38" i="22"/>
  <c r="Z38" i="22"/>
  <c r="Y38" i="22"/>
  <c r="X38" i="22"/>
  <c r="W38" i="22"/>
  <c r="V38" i="22"/>
  <c r="U38" i="22"/>
  <c r="AA5" i="22"/>
  <c r="Z5" i="22"/>
  <c r="Y5" i="22"/>
  <c r="X5" i="22"/>
  <c r="W5" i="22"/>
  <c r="V5" i="22"/>
  <c r="U5" i="22"/>
  <c r="AB2" i="22"/>
  <c r="AA2" i="22"/>
  <c r="Z2" i="22"/>
  <c r="Y2" i="22"/>
  <c r="X2" i="22"/>
  <c r="W2" i="22"/>
  <c r="V2" i="22"/>
  <c r="U2" i="22"/>
  <c r="V5" i="23" l="1"/>
  <c r="U5" i="23"/>
  <c r="T5" i="23"/>
  <c r="S5" i="23"/>
  <c r="R5" i="23"/>
  <c r="Q5" i="23"/>
  <c r="V41" i="23"/>
  <c r="U41" i="23"/>
  <c r="T41" i="23"/>
  <c r="S41" i="23"/>
  <c r="R41" i="23"/>
  <c r="Q41" i="23"/>
  <c r="V79" i="23"/>
  <c r="U79" i="23"/>
  <c r="T79" i="23"/>
  <c r="S79" i="23"/>
  <c r="R79" i="23"/>
  <c r="Q79" i="23"/>
  <c r="B74" i="12" l="1"/>
  <c r="B73" i="12"/>
  <c r="B70" i="12"/>
  <c r="B69" i="12"/>
  <c r="B68" i="12"/>
  <c r="AL74" i="12"/>
  <c r="AK74" i="12"/>
  <c r="AJ74" i="12"/>
  <c r="AI74" i="12"/>
  <c r="AH74" i="12"/>
  <c r="AG74" i="12"/>
  <c r="AF74" i="12"/>
  <c r="AE74" i="12"/>
  <c r="AD74" i="12"/>
  <c r="AC74" i="12"/>
  <c r="AB74" i="12"/>
  <c r="AA74" i="12"/>
  <c r="Z74" i="12"/>
  <c r="Y74" i="12"/>
  <c r="X74" i="12"/>
  <c r="W74" i="12"/>
  <c r="V74" i="12"/>
  <c r="U74" i="12"/>
  <c r="T74" i="12"/>
  <c r="S74" i="12"/>
  <c r="R74" i="12"/>
  <c r="Q74" i="12"/>
  <c r="P74" i="12"/>
  <c r="O74" i="12"/>
  <c r="N74" i="12"/>
  <c r="M74" i="12"/>
  <c r="L74" i="12"/>
  <c r="K74" i="12"/>
  <c r="J74" i="12"/>
  <c r="I74" i="12"/>
  <c r="H74" i="12"/>
  <c r="G74" i="12"/>
  <c r="F74" i="12"/>
  <c r="E74" i="12"/>
  <c r="D74" i="12"/>
  <c r="C74" i="12"/>
  <c r="AL73" i="12"/>
  <c r="AK73" i="12"/>
  <c r="AJ73" i="12"/>
  <c r="AI73" i="12"/>
  <c r="AH73" i="12"/>
  <c r="AG73" i="12"/>
  <c r="AF73" i="12"/>
  <c r="AE73" i="12"/>
  <c r="AD73" i="12"/>
  <c r="AC73" i="12"/>
  <c r="AB73" i="12"/>
  <c r="AA73" i="12"/>
  <c r="Z73" i="12"/>
  <c r="Y73" i="12"/>
  <c r="X73" i="12"/>
  <c r="W73" i="12"/>
  <c r="V73" i="12"/>
  <c r="U73" i="12"/>
  <c r="T73" i="12"/>
  <c r="S73" i="12"/>
  <c r="R73" i="12"/>
  <c r="Q73" i="12"/>
  <c r="P73" i="12"/>
  <c r="O73" i="12"/>
  <c r="N73" i="12"/>
  <c r="M73" i="12"/>
  <c r="L73" i="12"/>
  <c r="K73" i="12"/>
  <c r="J73" i="12"/>
  <c r="I73" i="12"/>
  <c r="H73" i="12"/>
  <c r="G73" i="12"/>
  <c r="F73" i="12"/>
  <c r="E73" i="12"/>
  <c r="D73" i="12"/>
  <c r="C73" i="12"/>
  <c r="AL72" i="12"/>
  <c r="AK72" i="12"/>
  <c r="AJ72" i="12"/>
  <c r="AI72" i="12"/>
  <c r="AH72" i="12"/>
  <c r="AG72" i="12"/>
  <c r="AF72" i="12"/>
  <c r="AE72" i="12"/>
  <c r="AD72" i="12"/>
  <c r="AC72" i="12"/>
  <c r="AB72" i="12"/>
  <c r="AA72" i="12"/>
  <c r="Z72" i="12"/>
  <c r="Y72" i="12"/>
  <c r="X72" i="12"/>
  <c r="W72" i="12"/>
  <c r="V72" i="12"/>
  <c r="U72" i="12"/>
  <c r="T72" i="12"/>
  <c r="S72" i="12"/>
  <c r="R72" i="12"/>
  <c r="Q72" i="12"/>
  <c r="P72" i="12"/>
  <c r="O72" i="12"/>
  <c r="N72" i="12"/>
  <c r="M72" i="12"/>
  <c r="L72" i="12"/>
  <c r="K72" i="12"/>
  <c r="J72" i="12"/>
  <c r="I72" i="12"/>
  <c r="H72" i="12"/>
  <c r="G72" i="12"/>
  <c r="F72" i="12"/>
  <c r="E72" i="12"/>
  <c r="D72" i="12"/>
  <c r="C72" i="12"/>
  <c r="B72" i="12"/>
  <c r="AL71" i="12"/>
  <c r="AK71" i="12"/>
  <c r="AJ71" i="12"/>
  <c r="AI71" i="12"/>
  <c r="AH71" i="12"/>
  <c r="AG71" i="12"/>
  <c r="AF71" i="12"/>
  <c r="AE71" i="12"/>
  <c r="AD71" i="12"/>
  <c r="AC71" i="12"/>
  <c r="AB71" i="12"/>
  <c r="AA71" i="12"/>
  <c r="Z71" i="12"/>
  <c r="Y71" i="12"/>
  <c r="X71" i="12"/>
  <c r="W71" i="12"/>
  <c r="V71" i="12"/>
  <c r="U71" i="12"/>
  <c r="T71" i="12"/>
  <c r="S71" i="12"/>
  <c r="R71" i="12"/>
  <c r="Q71" i="12"/>
  <c r="P71" i="12"/>
  <c r="O71" i="12"/>
  <c r="N71" i="12"/>
  <c r="M71" i="12"/>
  <c r="L71" i="12"/>
  <c r="K71" i="12"/>
  <c r="J71" i="12"/>
  <c r="I71" i="12"/>
  <c r="H71" i="12"/>
  <c r="G71" i="12"/>
  <c r="F71" i="12"/>
  <c r="E71" i="12"/>
  <c r="D71" i="12"/>
  <c r="C71" i="12"/>
  <c r="B71" i="12"/>
  <c r="AL70" i="12"/>
  <c r="AK70" i="12"/>
  <c r="AJ70" i="12"/>
  <c r="AI70" i="12"/>
  <c r="AH70" i="12"/>
  <c r="AG70" i="12"/>
  <c r="AF70" i="12"/>
  <c r="AE70" i="12"/>
  <c r="AD70" i="12"/>
  <c r="AC70" i="12"/>
  <c r="AB70" i="12"/>
  <c r="AA70" i="12"/>
  <c r="Z70" i="12"/>
  <c r="Y70" i="12"/>
  <c r="X70" i="12"/>
  <c r="W70" i="12"/>
  <c r="V70" i="12"/>
  <c r="U70" i="12"/>
  <c r="T70" i="12"/>
  <c r="S70" i="12"/>
  <c r="R70" i="12"/>
  <c r="Q70" i="12"/>
  <c r="P70" i="12"/>
  <c r="O70" i="12"/>
  <c r="N70" i="12"/>
  <c r="M70" i="12"/>
  <c r="L70" i="12"/>
  <c r="K70" i="12"/>
  <c r="J70" i="12"/>
  <c r="I70" i="12"/>
  <c r="H70" i="12"/>
  <c r="G70" i="12"/>
  <c r="F70" i="12"/>
  <c r="E70" i="12"/>
  <c r="D70" i="12"/>
  <c r="C70" i="12"/>
  <c r="AL69" i="12"/>
  <c r="AK69" i="12"/>
  <c r="AJ69" i="12"/>
  <c r="AI69" i="12"/>
  <c r="AH69" i="12"/>
  <c r="AG69" i="12"/>
  <c r="AF69" i="12"/>
  <c r="AE69" i="12"/>
  <c r="AD69" i="12"/>
  <c r="AC69" i="12"/>
  <c r="AB69" i="12"/>
  <c r="AA69" i="12"/>
  <c r="Z69" i="12"/>
  <c r="Y69" i="12"/>
  <c r="X69" i="12"/>
  <c r="W69" i="12"/>
  <c r="V69" i="12"/>
  <c r="U69" i="12"/>
  <c r="T69" i="12"/>
  <c r="S69" i="12"/>
  <c r="R69" i="12"/>
  <c r="Q69" i="12"/>
  <c r="P69" i="12"/>
  <c r="O69" i="12"/>
  <c r="N69" i="12"/>
  <c r="M69" i="12"/>
  <c r="L69" i="12"/>
  <c r="K69" i="12"/>
  <c r="J69" i="12"/>
  <c r="I69" i="12"/>
  <c r="H69" i="12"/>
  <c r="G69" i="12"/>
  <c r="F69" i="12"/>
  <c r="E69" i="12"/>
  <c r="D69" i="12"/>
  <c r="C69" i="12"/>
  <c r="AL68" i="12"/>
  <c r="AK68" i="12"/>
  <c r="AJ68" i="12"/>
  <c r="AI68" i="12"/>
  <c r="AH68" i="12"/>
  <c r="AG68" i="12"/>
  <c r="AF68" i="12"/>
  <c r="AE68" i="12"/>
  <c r="AD68" i="12"/>
  <c r="AC68" i="12"/>
  <c r="AB68" i="12"/>
  <c r="AA68" i="12"/>
  <c r="Z68" i="12"/>
  <c r="Y68" i="12"/>
  <c r="X68" i="12"/>
  <c r="W68" i="12"/>
  <c r="V68" i="12"/>
  <c r="U68" i="12"/>
  <c r="T68" i="12"/>
  <c r="S68" i="12"/>
  <c r="R68" i="12"/>
  <c r="Q68" i="12"/>
  <c r="P68" i="12"/>
  <c r="O68" i="12"/>
  <c r="N68" i="12"/>
  <c r="M68" i="12"/>
  <c r="L68" i="12"/>
  <c r="K68" i="12"/>
  <c r="J68" i="12"/>
  <c r="I68" i="12"/>
  <c r="H68" i="12"/>
  <c r="G68" i="12"/>
  <c r="F68" i="12"/>
  <c r="E68" i="12"/>
  <c r="D68" i="12"/>
  <c r="C68" i="12"/>
  <c r="BC80" i="12" l="1"/>
  <c r="AR80" i="12"/>
  <c r="BA80" i="12"/>
  <c r="AT80" i="12"/>
  <c r="AX80" i="12"/>
  <c r="BB80" i="12"/>
  <c r="AN80" i="12"/>
  <c r="AP80" i="12"/>
  <c r="AQ80" i="12"/>
  <c r="BG80" i="12"/>
  <c r="AV80" i="12"/>
  <c r="AO80" i="12"/>
  <c r="BE80" i="12"/>
  <c r="AU80" i="12"/>
  <c r="AZ80" i="12"/>
  <c r="AS80" i="12"/>
  <c r="AY80" i="12"/>
  <c r="BD80" i="12"/>
  <c r="AW80" i="12"/>
  <c r="BF80" i="12"/>
  <c r="AY81" i="12"/>
  <c r="AN81" i="12"/>
  <c r="BD81" i="12"/>
  <c r="AU81" i="12"/>
  <c r="AW81" i="12"/>
  <c r="AP81" i="12"/>
  <c r="BF81" i="12"/>
  <c r="BA81" i="12"/>
  <c r="AZ81" i="12"/>
  <c r="AS81" i="12"/>
  <c r="BC81" i="12"/>
  <c r="AR81" i="12"/>
  <c r="BG81" i="12"/>
  <c r="AT81" i="12"/>
  <c r="AX81" i="12"/>
  <c r="BB81" i="12"/>
  <c r="AV81" i="12"/>
  <c r="AO81" i="12"/>
  <c r="BE81" i="12"/>
  <c r="AQ81" i="12"/>
  <c r="AU78" i="12"/>
  <c r="AZ78" i="12"/>
  <c r="AS78" i="12"/>
  <c r="BB78" i="12"/>
  <c r="AP78" i="12"/>
  <c r="BF78" i="12"/>
  <c r="AV78" i="12"/>
  <c r="BE78" i="12"/>
  <c r="AX78" i="12"/>
  <c r="AY78" i="12"/>
  <c r="AN78" i="12"/>
  <c r="BD78" i="12"/>
  <c r="AW78" i="12"/>
  <c r="BG78" i="12"/>
  <c r="BC78" i="12"/>
  <c r="AR78" i="12"/>
  <c r="BA78" i="12"/>
  <c r="AT78" i="12"/>
  <c r="AQ78" i="12"/>
  <c r="AO78" i="12"/>
  <c r="BE84" i="12"/>
  <c r="AT84" i="12"/>
  <c r="BC84" i="12"/>
  <c r="AW84" i="12"/>
  <c r="AV84" i="12"/>
  <c r="BG84" i="12"/>
  <c r="AZ84" i="12"/>
  <c r="AP84" i="12"/>
  <c r="AR84" i="12"/>
  <c r="AX84" i="12"/>
  <c r="AS84" i="12"/>
  <c r="AQ84" i="12"/>
  <c r="BD84" i="12"/>
  <c r="BF84" i="12"/>
  <c r="AY84" i="12"/>
  <c r="BB84" i="12"/>
  <c r="BA84" i="12"/>
  <c r="AU84" i="12"/>
  <c r="AO84" i="12"/>
  <c r="AZ82" i="12"/>
  <c r="AS82" i="12"/>
  <c r="AQ82" i="12"/>
  <c r="BB82" i="12"/>
  <c r="AP82" i="12"/>
  <c r="BF82" i="12"/>
  <c r="BE82" i="12"/>
  <c r="AX82" i="12"/>
  <c r="AU82" i="12"/>
  <c r="AN82" i="12"/>
  <c r="BD82" i="12"/>
  <c r="AW82" i="12"/>
  <c r="BC82" i="12"/>
  <c r="AV82" i="12"/>
  <c r="AO82" i="12"/>
  <c r="BG82" i="12"/>
  <c r="AR82" i="12"/>
  <c r="AY82" i="12"/>
  <c r="BA82" i="12"/>
  <c r="AT82" i="12"/>
  <c r="AV83" i="12"/>
  <c r="AZ83" i="12"/>
  <c r="AO83" i="12"/>
  <c r="BF83" i="12"/>
  <c r="AY83" i="12"/>
  <c r="AS83" i="12"/>
  <c r="AP83" i="12"/>
  <c r="BG83" i="12"/>
  <c r="AQ83" i="12"/>
  <c r="BA83" i="12"/>
  <c r="BC83" i="12"/>
  <c r="AN83" i="12"/>
  <c r="BE83" i="12"/>
  <c r="AW83" i="12"/>
  <c r="AU83" i="12"/>
  <c r="AR83" i="12"/>
  <c r="BB83" i="12"/>
  <c r="BD83" i="12"/>
  <c r="AT83" i="12"/>
  <c r="AQ79" i="12"/>
  <c r="BG79" i="12"/>
  <c r="AV79" i="12"/>
  <c r="AO79" i="12"/>
  <c r="BE79" i="12"/>
  <c r="AX79" i="12"/>
  <c r="BC79" i="12"/>
  <c r="AU79" i="12"/>
  <c r="AZ79" i="12"/>
  <c r="AS79" i="12"/>
  <c r="BB79" i="12"/>
  <c r="AR79" i="12"/>
  <c r="BA79" i="12"/>
  <c r="AT79" i="12"/>
  <c r="AY79" i="12"/>
  <c r="AN79" i="12"/>
  <c r="BD79" i="12"/>
  <c r="AW79" i="12"/>
  <c r="AP79" i="12"/>
  <c r="BF79" i="12"/>
  <c r="G80" i="12"/>
  <c r="AL84" i="12"/>
  <c r="J78" i="12"/>
  <c r="B79" i="12"/>
  <c r="G79" i="12"/>
  <c r="S79" i="12"/>
  <c r="AI79" i="12"/>
  <c r="D80" i="12"/>
  <c r="X80" i="12"/>
  <c r="D81" i="12"/>
  <c r="AB81" i="12"/>
  <c r="L82" i="12"/>
  <c r="F78" i="12"/>
  <c r="O78" i="12"/>
  <c r="AE78" i="12"/>
  <c r="B82" i="12"/>
  <c r="N78" i="12"/>
  <c r="Z78" i="12"/>
  <c r="K79" i="12"/>
  <c r="AE79" i="12"/>
  <c r="L80" i="12"/>
  <c r="AB80" i="12"/>
  <c r="H81" i="12"/>
  <c r="L81" i="12"/>
  <c r="T81" i="12"/>
  <c r="AF81" i="12"/>
  <c r="AJ81" i="12"/>
  <c r="B80" i="12"/>
  <c r="B78" i="12"/>
  <c r="C78" i="12"/>
  <c r="G78" i="12"/>
  <c r="K78" i="12"/>
  <c r="S78" i="12"/>
  <c r="W78" i="12"/>
  <c r="AA78" i="12"/>
  <c r="AI78" i="12"/>
  <c r="D79" i="12"/>
  <c r="H79" i="12"/>
  <c r="L79" i="12"/>
  <c r="P79" i="12"/>
  <c r="R78" i="12"/>
  <c r="AD78" i="12"/>
  <c r="AL78" i="12"/>
  <c r="O79" i="12"/>
  <c r="AA79" i="12"/>
  <c r="H80" i="12"/>
  <c r="P80" i="12"/>
  <c r="AF80" i="12"/>
  <c r="P81" i="12"/>
  <c r="D78" i="12"/>
  <c r="L78" i="12"/>
  <c r="T78" i="12"/>
  <c r="AB78" i="12"/>
  <c r="AJ78" i="12"/>
  <c r="E79" i="12"/>
  <c r="M79" i="12"/>
  <c r="U79" i="12"/>
  <c r="AC79" i="12"/>
  <c r="F80" i="12"/>
  <c r="N80" i="12"/>
  <c r="V80" i="12"/>
  <c r="AD80" i="12"/>
  <c r="AL80" i="12"/>
  <c r="F81" i="12"/>
  <c r="J81" i="12"/>
  <c r="N81" i="12"/>
  <c r="V81" i="12"/>
  <c r="Z81" i="12"/>
  <c r="AD81" i="12"/>
  <c r="AH81" i="12"/>
  <c r="AL81" i="12"/>
  <c r="F82" i="12"/>
  <c r="J82" i="12"/>
  <c r="N82" i="12"/>
  <c r="R82" i="12"/>
  <c r="V82" i="12"/>
  <c r="Z82" i="12"/>
  <c r="AD82" i="12"/>
  <c r="AH82" i="12"/>
  <c r="AL82" i="12"/>
  <c r="C83" i="12"/>
  <c r="B83" i="12"/>
  <c r="P83" i="12"/>
  <c r="G83" i="12"/>
  <c r="K83" i="12"/>
  <c r="O83" i="12"/>
  <c r="S83" i="12"/>
  <c r="W83" i="12"/>
  <c r="AA83" i="12"/>
  <c r="AE83" i="12"/>
  <c r="AI83" i="12"/>
  <c r="D84" i="12"/>
  <c r="U84" i="12"/>
  <c r="E84" i="12"/>
  <c r="H84" i="12"/>
  <c r="L84" i="12"/>
  <c r="P84" i="12"/>
  <c r="T84" i="12"/>
  <c r="C79" i="12"/>
  <c r="AB82" i="12"/>
  <c r="V78" i="12"/>
  <c r="AH78" i="12"/>
  <c r="W79" i="12"/>
  <c r="T80" i="12"/>
  <c r="AJ80" i="12"/>
  <c r="X81" i="12"/>
  <c r="H78" i="12"/>
  <c r="P78" i="12"/>
  <c r="X78" i="12"/>
  <c r="AF78" i="12"/>
  <c r="I79" i="12"/>
  <c r="Q79" i="12"/>
  <c r="Y79" i="12"/>
  <c r="AG79" i="12"/>
  <c r="AK79" i="12"/>
  <c r="J80" i="12"/>
  <c r="R80" i="12"/>
  <c r="Z80" i="12"/>
  <c r="AH80" i="12"/>
  <c r="B81" i="12"/>
  <c r="R81" i="12"/>
  <c r="E78" i="12"/>
  <c r="I78" i="12"/>
  <c r="M78" i="12"/>
  <c r="Q78" i="12"/>
  <c r="U78" i="12"/>
  <c r="Y78" i="12"/>
  <c r="AC78" i="12"/>
  <c r="AG78" i="12"/>
  <c r="AK78" i="12"/>
  <c r="F79" i="12"/>
  <c r="J79" i="12"/>
  <c r="N79" i="12"/>
  <c r="R79" i="12"/>
  <c r="V79" i="12"/>
  <c r="Z79" i="12"/>
  <c r="AD79" i="12"/>
  <c r="AH79" i="12"/>
  <c r="AL79" i="12"/>
  <c r="C80" i="12"/>
  <c r="K80" i="12"/>
  <c r="O80" i="12"/>
  <c r="S80" i="12"/>
  <c r="W80" i="12"/>
  <c r="AF83" i="12"/>
  <c r="AA80" i="12"/>
  <c r="AE80" i="12"/>
  <c r="AI80" i="12"/>
  <c r="C81" i="12"/>
  <c r="G81" i="12"/>
  <c r="K81" i="12"/>
  <c r="O81" i="12"/>
  <c r="S81" i="12"/>
  <c r="W81" i="12"/>
  <c r="AA81" i="12"/>
  <c r="AE81" i="12"/>
  <c r="AI81" i="12"/>
  <c r="C82" i="12"/>
  <c r="G82" i="12"/>
  <c r="K82" i="12"/>
  <c r="O82" i="12"/>
  <c r="S82" i="12"/>
  <c r="W82" i="12"/>
  <c r="AA82" i="12"/>
  <c r="AE82" i="12"/>
  <c r="AI82" i="12"/>
  <c r="D83" i="12"/>
  <c r="H83" i="12"/>
  <c r="L83" i="12"/>
  <c r="T83" i="12"/>
  <c r="X83" i="12"/>
  <c r="AB83" i="12"/>
  <c r="AJ83" i="12"/>
  <c r="I84" i="12"/>
  <c r="M84" i="12"/>
  <c r="Q84" i="12"/>
  <c r="D82" i="12"/>
  <c r="H82" i="12"/>
  <c r="P82" i="12"/>
  <c r="T82" i="12"/>
  <c r="X82" i="12"/>
  <c r="AF82" i="12"/>
  <c r="AJ82" i="12"/>
  <c r="E83" i="12"/>
  <c r="I83" i="12"/>
  <c r="M83" i="12"/>
  <c r="Q83" i="12"/>
  <c r="U83" i="12"/>
  <c r="Y83" i="12"/>
  <c r="AC83" i="12"/>
  <c r="AG83" i="12"/>
  <c r="AK83" i="12"/>
  <c r="F84" i="12"/>
  <c r="J84" i="12"/>
  <c r="N84" i="12"/>
  <c r="R84" i="12"/>
  <c r="V84" i="12"/>
  <c r="Z84" i="12"/>
  <c r="AD84" i="12"/>
  <c r="AH84" i="12"/>
  <c r="T79" i="12"/>
  <c r="X79" i="12"/>
  <c r="AB79" i="12"/>
  <c r="AF79" i="12"/>
  <c r="AJ79" i="12"/>
  <c r="E80" i="12"/>
  <c r="I80" i="12"/>
  <c r="M80" i="12"/>
  <c r="Q80" i="12"/>
  <c r="U80" i="12"/>
  <c r="Y80" i="12"/>
  <c r="AC80" i="12"/>
  <c r="AG80" i="12"/>
  <c r="AK80" i="12"/>
  <c r="E81" i="12"/>
  <c r="I81" i="12"/>
  <c r="M81" i="12"/>
  <c r="Q81" i="12"/>
  <c r="U81" i="12"/>
  <c r="Y81" i="12"/>
  <c r="AC81" i="12"/>
  <c r="AG81" i="12"/>
  <c r="AK81" i="12"/>
  <c r="E82" i="12"/>
  <c r="I82" i="12"/>
  <c r="M82" i="12"/>
  <c r="Q82" i="12"/>
  <c r="U82" i="12"/>
  <c r="Y82" i="12"/>
  <c r="AC82" i="12"/>
  <c r="AG82" i="12"/>
  <c r="AK82" i="12"/>
  <c r="F83" i="12"/>
  <c r="J83" i="12"/>
  <c r="N83" i="12"/>
  <c r="R83" i="12"/>
  <c r="V83" i="12"/>
  <c r="Z83" i="12"/>
  <c r="AD83" i="12"/>
  <c r="AH83" i="12"/>
  <c r="AL83" i="12"/>
  <c r="C84" i="12"/>
  <c r="G84" i="12"/>
  <c r="K84" i="12"/>
  <c r="O84" i="12"/>
  <c r="S84" i="12"/>
  <c r="W84" i="12"/>
  <c r="AA84" i="12"/>
  <c r="AE84" i="12"/>
  <c r="AI84" i="12"/>
  <c r="B84" i="12"/>
  <c r="X84" i="12"/>
  <c r="AB84" i="12"/>
  <c r="AF84" i="12"/>
  <c r="AJ84" i="12"/>
  <c r="Y84" i="12"/>
  <c r="AC84" i="12"/>
  <c r="AG84" i="12"/>
  <c r="AK84" i="12"/>
  <c r="B26" i="1" l="1"/>
  <c r="U26" i="1"/>
  <c r="T26" i="1"/>
  <c r="S26" i="1"/>
  <c r="R26" i="1"/>
  <c r="P26" i="1"/>
  <c r="O26" i="1"/>
  <c r="N26" i="1"/>
  <c r="M26" i="1"/>
  <c r="L26" i="1"/>
  <c r="J26" i="1"/>
  <c r="H26" i="1"/>
  <c r="G26" i="1"/>
  <c r="F26" i="1"/>
  <c r="E26" i="1"/>
  <c r="D26" i="1"/>
  <c r="C26" i="1"/>
  <c r="B55" i="1" l="1"/>
  <c r="C55" i="1"/>
  <c r="D55" i="1"/>
  <c r="E55" i="1"/>
  <c r="F55" i="1"/>
  <c r="G55" i="1"/>
  <c r="H55" i="1"/>
  <c r="J55" i="1"/>
  <c r="L55" i="1"/>
  <c r="M55" i="1"/>
  <c r="N55" i="1"/>
  <c r="O55" i="1"/>
  <c r="P55" i="1"/>
  <c r="R55" i="1"/>
  <c r="S55" i="1"/>
  <c r="T55" i="1"/>
  <c r="U55" i="1"/>
  <c r="V55" i="1"/>
  <c r="B56" i="1"/>
  <c r="C56" i="1"/>
  <c r="D56" i="1"/>
  <c r="E56" i="1"/>
  <c r="F56" i="1"/>
  <c r="G56" i="1"/>
  <c r="H56" i="1"/>
  <c r="J56" i="1"/>
  <c r="L56" i="1"/>
  <c r="M56" i="1"/>
  <c r="N56" i="1"/>
  <c r="O56" i="1"/>
  <c r="P56" i="1"/>
  <c r="R56" i="1"/>
  <c r="S56" i="1"/>
  <c r="T56" i="1"/>
  <c r="U56" i="1"/>
  <c r="B57" i="1"/>
  <c r="C57" i="1"/>
  <c r="D57" i="1"/>
  <c r="E57" i="1"/>
  <c r="F57" i="1"/>
  <c r="G57" i="1"/>
  <c r="H57" i="1"/>
  <c r="J57" i="1"/>
  <c r="L57" i="1"/>
  <c r="M57" i="1"/>
  <c r="N57" i="1"/>
  <c r="O57" i="1"/>
  <c r="P57" i="1"/>
  <c r="R57" i="1"/>
  <c r="S57" i="1"/>
  <c r="T57" i="1"/>
  <c r="U57" i="1"/>
  <c r="V57" i="1"/>
  <c r="B58" i="1"/>
  <c r="C58" i="1"/>
  <c r="D58" i="1"/>
  <c r="E58" i="1"/>
  <c r="F58" i="1"/>
  <c r="G58" i="1"/>
  <c r="H58" i="1"/>
  <c r="J58" i="1"/>
  <c r="L58" i="1"/>
  <c r="M58" i="1"/>
  <c r="N58" i="1"/>
  <c r="O58" i="1"/>
  <c r="P58" i="1"/>
  <c r="R58" i="1"/>
  <c r="S58" i="1"/>
  <c r="T58" i="1"/>
  <c r="U58" i="1"/>
  <c r="V58" i="1"/>
  <c r="B59" i="1"/>
  <c r="C59" i="1"/>
  <c r="D59" i="1"/>
  <c r="E59" i="1"/>
  <c r="F59" i="1"/>
  <c r="G59" i="1"/>
  <c r="H59" i="1"/>
  <c r="J59" i="1"/>
  <c r="L59" i="1"/>
  <c r="M59" i="1"/>
  <c r="N59" i="1"/>
  <c r="O59" i="1"/>
  <c r="P59" i="1"/>
  <c r="R59" i="1"/>
  <c r="S59" i="1"/>
  <c r="T59" i="1"/>
  <c r="U59" i="1"/>
  <c r="V59" i="1"/>
  <c r="B60" i="1"/>
  <c r="C60" i="1"/>
  <c r="D60" i="1"/>
  <c r="E60" i="1"/>
  <c r="F60" i="1"/>
  <c r="G60" i="1"/>
  <c r="H60" i="1"/>
  <c r="J60" i="1"/>
  <c r="L60" i="1"/>
  <c r="M60" i="1"/>
  <c r="N60" i="1"/>
  <c r="O60" i="1"/>
  <c r="P60" i="1"/>
  <c r="R60" i="1"/>
  <c r="S60" i="1"/>
  <c r="T60" i="1"/>
  <c r="U60" i="1"/>
  <c r="V60" i="1"/>
  <c r="B61" i="1"/>
  <c r="C61" i="1"/>
  <c r="D61" i="1"/>
  <c r="E61" i="1"/>
  <c r="F61" i="1"/>
  <c r="G61" i="1"/>
  <c r="H61" i="1"/>
  <c r="J61" i="1"/>
  <c r="L61" i="1"/>
  <c r="M61" i="1"/>
  <c r="N61" i="1"/>
  <c r="O61" i="1"/>
  <c r="P61" i="1"/>
  <c r="R61" i="1"/>
  <c r="S61" i="1"/>
  <c r="T61" i="1"/>
  <c r="U61" i="1"/>
  <c r="V61" i="1"/>
  <c r="B62" i="1"/>
  <c r="C62" i="1"/>
  <c r="D62" i="1"/>
  <c r="E62" i="1"/>
  <c r="F62" i="1"/>
  <c r="G62" i="1"/>
  <c r="H62" i="1"/>
  <c r="J62" i="1"/>
  <c r="L62" i="1"/>
  <c r="M62" i="1"/>
  <c r="N62" i="1"/>
  <c r="O62" i="1"/>
  <c r="P62" i="1"/>
  <c r="R62" i="1"/>
  <c r="S62" i="1"/>
  <c r="T62" i="1"/>
  <c r="U62" i="1"/>
  <c r="V62" i="1"/>
  <c r="B63" i="1"/>
  <c r="C63" i="1"/>
  <c r="D63" i="1"/>
  <c r="E63" i="1"/>
  <c r="F63" i="1"/>
  <c r="G63" i="1"/>
  <c r="H63" i="1"/>
  <c r="J63" i="1"/>
  <c r="L63" i="1"/>
  <c r="M63" i="1"/>
  <c r="N63" i="1"/>
  <c r="O63" i="1"/>
  <c r="P63" i="1"/>
  <c r="R63" i="1"/>
  <c r="S63" i="1"/>
  <c r="T63" i="1"/>
  <c r="U63" i="1"/>
  <c r="V63" i="1"/>
  <c r="B64" i="1"/>
  <c r="C64" i="1"/>
  <c r="D64" i="1"/>
  <c r="E64" i="1"/>
  <c r="F64" i="1"/>
  <c r="G64" i="1"/>
  <c r="H64" i="1"/>
  <c r="J64" i="1"/>
  <c r="L64" i="1"/>
  <c r="M64" i="1"/>
  <c r="N64" i="1"/>
  <c r="O64" i="1"/>
  <c r="P64" i="1"/>
  <c r="R64" i="1"/>
  <c r="S64" i="1"/>
  <c r="T64" i="1"/>
  <c r="U64" i="1"/>
  <c r="V64" i="1"/>
  <c r="B65" i="1"/>
  <c r="C65" i="1"/>
  <c r="D65" i="1"/>
  <c r="E65" i="1"/>
  <c r="F65" i="1"/>
  <c r="G65" i="1"/>
  <c r="H65" i="1"/>
  <c r="J65" i="1"/>
  <c r="L65" i="1"/>
  <c r="M65" i="1"/>
  <c r="N65" i="1"/>
  <c r="O65" i="1"/>
  <c r="P65" i="1"/>
  <c r="R65" i="1"/>
  <c r="S65" i="1"/>
  <c r="T65" i="1"/>
  <c r="U65" i="1"/>
  <c r="V65" i="1"/>
  <c r="B66" i="1"/>
  <c r="C66" i="1"/>
  <c r="D66" i="1"/>
  <c r="E66" i="1"/>
  <c r="F66" i="1"/>
  <c r="G66" i="1"/>
  <c r="H66" i="1"/>
  <c r="J66" i="1"/>
  <c r="L66" i="1"/>
  <c r="M66" i="1"/>
  <c r="N66" i="1"/>
  <c r="O66" i="1"/>
  <c r="P66" i="1"/>
  <c r="R66" i="1"/>
  <c r="S66" i="1"/>
  <c r="T66" i="1"/>
  <c r="U66" i="1"/>
  <c r="V66" i="1"/>
  <c r="B67" i="1"/>
  <c r="C67" i="1"/>
  <c r="D67" i="1"/>
  <c r="E67" i="1"/>
  <c r="F67" i="1"/>
  <c r="G67" i="1"/>
  <c r="H67" i="1"/>
  <c r="J67" i="1"/>
  <c r="L67" i="1"/>
  <c r="M67" i="1"/>
  <c r="N67" i="1"/>
  <c r="O67" i="1"/>
  <c r="P67" i="1"/>
  <c r="R67" i="1"/>
  <c r="S67" i="1"/>
  <c r="T67" i="1"/>
  <c r="U67" i="1"/>
  <c r="V67" i="1"/>
  <c r="B68" i="1"/>
  <c r="C68" i="1"/>
  <c r="D68" i="1"/>
  <c r="E68" i="1"/>
  <c r="F68" i="1"/>
  <c r="G68" i="1"/>
  <c r="H68" i="1"/>
  <c r="J68" i="1"/>
  <c r="L68" i="1"/>
  <c r="M68" i="1"/>
  <c r="N68" i="1"/>
  <c r="O68" i="1"/>
  <c r="P68" i="1"/>
  <c r="R68" i="1"/>
  <c r="S68" i="1"/>
  <c r="T68" i="1"/>
  <c r="U68" i="1"/>
  <c r="V68" i="1"/>
  <c r="B69" i="1"/>
  <c r="C69" i="1"/>
  <c r="D69" i="1"/>
  <c r="E69" i="1"/>
  <c r="F69" i="1"/>
  <c r="G69" i="1"/>
  <c r="H69" i="1"/>
  <c r="J69" i="1"/>
  <c r="L69" i="1"/>
  <c r="M69" i="1"/>
  <c r="N69" i="1"/>
  <c r="O69" i="1"/>
  <c r="P69" i="1"/>
  <c r="R69" i="1"/>
  <c r="S69" i="1"/>
  <c r="T69" i="1"/>
  <c r="U69" i="1"/>
  <c r="V69" i="1"/>
  <c r="V70" i="1" s="1"/>
  <c r="C51" i="1"/>
  <c r="D51" i="1"/>
  <c r="E51" i="1"/>
  <c r="F51" i="1"/>
  <c r="G51" i="1"/>
  <c r="H51" i="1"/>
  <c r="J51" i="1"/>
  <c r="L51" i="1"/>
  <c r="L70" i="1" s="1"/>
  <c r="M51" i="1"/>
  <c r="N51" i="1"/>
  <c r="O51" i="1"/>
  <c r="P51" i="1"/>
  <c r="R51" i="1"/>
  <c r="S51" i="1"/>
  <c r="T51" i="1"/>
  <c r="U51" i="1"/>
  <c r="U70" i="1" s="1"/>
  <c r="B51" i="1"/>
  <c r="O70" i="1" l="1"/>
  <c r="E70" i="1"/>
  <c r="S70" i="1"/>
  <c r="H70" i="1"/>
  <c r="M70" i="1"/>
  <c r="C70" i="1"/>
  <c r="P70" i="1"/>
  <c r="F70" i="1"/>
  <c r="R70" i="1"/>
  <c r="T70" i="1"/>
  <c r="J70" i="1"/>
  <c r="N70" i="1"/>
  <c r="D70" i="1"/>
  <c r="G70" i="1"/>
  <c r="B70" i="1"/>
  <c r="P79" i="24" l="1"/>
  <c r="O79" i="24"/>
  <c r="N79" i="24"/>
  <c r="M79" i="24"/>
  <c r="L79" i="24"/>
  <c r="K79" i="24"/>
  <c r="J79" i="24"/>
  <c r="I79" i="24"/>
  <c r="H79" i="24"/>
  <c r="P7" i="24"/>
  <c r="O7" i="24"/>
  <c r="N7" i="24"/>
  <c r="M7" i="24"/>
  <c r="L7" i="24"/>
  <c r="K7" i="24"/>
  <c r="J7" i="24"/>
  <c r="I7" i="24"/>
  <c r="H7" i="24"/>
  <c r="I77" i="22" l="1"/>
  <c r="H77" i="22"/>
  <c r="G77" i="22"/>
  <c r="F77" i="22"/>
  <c r="E77" i="22"/>
  <c r="D77" i="22"/>
  <c r="C77" i="22"/>
  <c r="S77" i="22"/>
  <c r="R77" i="22"/>
  <c r="Q77" i="22"/>
  <c r="P77" i="22"/>
  <c r="O77" i="22"/>
  <c r="N77" i="22"/>
  <c r="M77" i="22"/>
  <c r="L77" i="22"/>
  <c r="K77" i="22"/>
  <c r="S41" i="22"/>
  <c r="R41" i="22"/>
  <c r="Q41" i="22"/>
  <c r="P41" i="22"/>
  <c r="O41" i="22"/>
  <c r="N41" i="22"/>
  <c r="M41" i="22"/>
  <c r="L41" i="22"/>
  <c r="K41" i="22"/>
  <c r="I41" i="22"/>
  <c r="H41" i="22"/>
  <c r="G41" i="22"/>
  <c r="F41" i="22"/>
  <c r="E41" i="22"/>
  <c r="D41" i="22"/>
  <c r="C41" i="22"/>
  <c r="S5" i="22"/>
  <c r="R5" i="22"/>
  <c r="Q5" i="22"/>
  <c r="P5" i="22"/>
  <c r="O5" i="22"/>
  <c r="N5" i="22"/>
  <c r="M5" i="22"/>
  <c r="L5" i="22"/>
  <c r="K5" i="22"/>
  <c r="I5" i="22"/>
  <c r="H5" i="22"/>
  <c r="G5" i="22"/>
  <c r="F5" i="22"/>
  <c r="E5" i="22"/>
  <c r="D5" i="22"/>
  <c r="O79" i="23" l="1"/>
  <c r="N79" i="23"/>
  <c r="M79" i="23"/>
  <c r="L79" i="23"/>
  <c r="K79" i="23"/>
  <c r="J79" i="23"/>
  <c r="H79" i="23"/>
  <c r="G79" i="23"/>
  <c r="F79" i="23"/>
  <c r="E79" i="23"/>
  <c r="D79" i="23"/>
  <c r="C79" i="23"/>
  <c r="O41" i="23"/>
  <c r="N41" i="23"/>
  <c r="M41" i="23"/>
  <c r="L41" i="23"/>
  <c r="K41" i="23"/>
  <c r="J41" i="23"/>
  <c r="H41" i="23"/>
  <c r="G41" i="23"/>
  <c r="F41" i="23"/>
  <c r="E41" i="23"/>
  <c r="D41" i="23"/>
  <c r="C41" i="23"/>
  <c r="O5" i="23"/>
  <c r="N5" i="23"/>
  <c r="M5" i="23"/>
  <c r="L5" i="23"/>
  <c r="K5" i="23"/>
  <c r="J5" i="23"/>
  <c r="D5" i="23"/>
  <c r="E5" i="23"/>
  <c r="F5" i="23"/>
  <c r="G5" i="23"/>
  <c r="H5" i="23"/>
  <c r="C5" i="23"/>
  <c r="AA81" i="19" l="1"/>
  <c r="Z81" i="19"/>
  <c r="Y81" i="19"/>
  <c r="O81" i="19"/>
  <c r="X81" i="19"/>
  <c r="W81" i="19"/>
  <c r="V81" i="19"/>
  <c r="U81" i="19"/>
  <c r="T81" i="19"/>
  <c r="S81" i="19"/>
  <c r="R81" i="19"/>
  <c r="Q81" i="19"/>
  <c r="P81" i="19"/>
  <c r="K81" i="19"/>
  <c r="I81" i="19"/>
  <c r="H81" i="19"/>
  <c r="C81" i="19"/>
  <c r="M81" i="19"/>
  <c r="J81" i="19"/>
  <c r="G81" i="19"/>
  <c r="L81" i="19"/>
  <c r="F81" i="19"/>
  <c r="E81" i="19"/>
  <c r="AA44" i="19"/>
  <c r="Z44" i="19"/>
  <c r="Y44" i="19"/>
  <c r="O44" i="19"/>
  <c r="X44" i="19"/>
  <c r="W44" i="19"/>
  <c r="V44" i="19"/>
  <c r="U44" i="19"/>
  <c r="T44" i="19"/>
  <c r="S44" i="19"/>
  <c r="R44" i="19"/>
  <c r="Q44" i="19"/>
  <c r="P44" i="19"/>
  <c r="K44" i="19"/>
  <c r="I44" i="19"/>
  <c r="H44" i="19"/>
  <c r="C44" i="19"/>
  <c r="M44" i="19"/>
  <c r="J44" i="19"/>
  <c r="G44" i="19"/>
  <c r="L44" i="19"/>
  <c r="F44" i="19"/>
  <c r="E44" i="19"/>
  <c r="AA6" i="19"/>
  <c r="Z6" i="19"/>
  <c r="Y6" i="19"/>
  <c r="O6" i="19"/>
  <c r="X6" i="19"/>
  <c r="W6" i="19"/>
  <c r="V6" i="19"/>
  <c r="U6" i="19"/>
  <c r="T6" i="19"/>
  <c r="S6" i="19"/>
  <c r="R6" i="19"/>
  <c r="Q6" i="19"/>
  <c r="P6" i="19"/>
  <c r="E6" i="19"/>
  <c r="F6" i="19"/>
  <c r="L6" i="19"/>
  <c r="G6" i="19"/>
  <c r="J6" i="19"/>
  <c r="M6" i="19"/>
  <c r="H6" i="19"/>
  <c r="I6" i="19"/>
  <c r="K6" i="19"/>
  <c r="D81" i="19"/>
  <c r="D44" i="19"/>
  <c r="D6" i="19"/>
  <c r="Z197" i="16" l="1"/>
  <c r="Z201" i="16" l="1"/>
  <c r="AG197" i="16"/>
  <c r="AG201" i="16" s="1"/>
  <c r="AF197" i="16"/>
  <c r="AF201" i="16" s="1"/>
  <c r="AE197" i="16"/>
  <c r="AE201" i="16" s="1"/>
  <c r="AD197" i="16"/>
  <c r="AD201" i="16" s="1"/>
  <c r="X197" i="16"/>
  <c r="X201" i="16" s="1"/>
  <c r="W197" i="16"/>
  <c r="W201" i="16" s="1"/>
  <c r="V197" i="16"/>
  <c r="V201" i="16" s="1"/>
  <c r="U197" i="16"/>
  <c r="U201" i="16" s="1"/>
  <c r="T197" i="16"/>
  <c r="T201" i="16" s="1"/>
  <c r="S197" i="16"/>
  <c r="S201" i="16" s="1"/>
  <c r="R197" i="16"/>
  <c r="R201" i="16" s="1"/>
  <c r="Q197" i="16"/>
  <c r="Q201" i="16" s="1"/>
  <c r="P197" i="16"/>
  <c r="P201" i="16" s="1"/>
  <c r="O197" i="16"/>
  <c r="O201" i="16" s="1"/>
  <c r="N197" i="16"/>
  <c r="N201" i="16" s="1"/>
  <c r="M197" i="16"/>
  <c r="M201" i="16" s="1"/>
  <c r="L197" i="16"/>
  <c r="L201" i="16" s="1"/>
  <c r="K197" i="16"/>
  <c r="K201" i="16" s="1"/>
  <c r="J197" i="16"/>
  <c r="J201" i="16" s="1"/>
  <c r="I197" i="16"/>
  <c r="I201" i="16" s="1"/>
  <c r="H197" i="16"/>
  <c r="H201" i="16" s="1"/>
  <c r="G197" i="16"/>
  <c r="G201" i="16" s="1"/>
  <c r="F197" i="16"/>
  <c r="F201" i="16" s="1"/>
  <c r="E197" i="16"/>
  <c r="E201" i="16" s="1"/>
  <c r="D197" i="16"/>
  <c r="D201" i="16" s="1"/>
  <c r="AG12" i="16"/>
  <c r="AF12" i="16"/>
  <c r="AE12" i="16"/>
  <c r="AD12" i="16"/>
  <c r="AC12" i="16"/>
  <c r="AB12" i="16"/>
  <c r="AA12" i="16"/>
  <c r="Z12" i="16"/>
  <c r="Y12" i="16"/>
  <c r="X12" i="16"/>
  <c r="W12" i="16"/>
  <c r="V12" i="16"/>
  <c r="U12" i="16"/>
  <c r="T12" i="16"/>
  <c r="S12" i="16"/>
  <c r="R12" i="16"/>
  <c r="Q12" i="16"/>
  <c r="P12" i="16"/>
  <c r="O12" i="16"/>
  <c r="N12" i="16"/>
  <c r="M12" i="16"/>
  <c r="L12" i="16"/>
  <c r="K12" i="16"/>
  <c r="I12" i="16"/>
  <c r="H12" i="16"/>
  <c r="G12" i="16"/>
  <c r="E12" i="16"/>
  <c r="D12" i="16"/>
  <c r="C12" i="16"/>
  <c r="D200" i="16" l="1"/>
  <c r="H200" i="16"/>
  <c r="L200" i="16"/>
  <c r="P200" i="16"/>
  <c r="T200" i="16"/>
  <c r="X200" i="16"/>
  <c r="AG200" i="16"/>
  <c r="K200" i="16"/>
  <c r="S200" i="16"/>
  <c r="AF200" i="16"/>
  <c r="E200" i="16"/>
  <c r="I200" i="16"/>
  <c r="M200" i="16"/>
  <c r="Q200" i="16"/>
  <c r="U200" i="16"/>
  <c r="AD200" i="16"/>
  <c r="G200" i="16"/>
  <c r="O200" i="16"/>
  <c r="W200" i="16"/>
  <c r="F200" i="16"/>
  <c r="J200" i="16"/>
  <c r="N200" i="16"/>
  <c r="R200" i="16"/>
  <c r="V200" i="16"/>
  <c r="AE200" i="16"/>
  <c r="D16" i="16"/>
  <c r="D15" i="16"/>
  <c r="N16" i="16"/>
  <c r="N15" i="16"/>
  <c r="V16" i="16"/>
  <c r="V15" i="16"/>
  <c r="AD16" i="16"/>
  <c r="AD15" i="16"/>
  <c r="E16" i="16"/>
  <c r="E15" i="16"/>
  <c r="O16" i="16"/>
  <c r="O15" i="16"/>
  <c r="W16" i="16"/>
  <c r="W15" i="16"/>
  <c r="AE16" i="16"/>
  <c r="AE15" i="16"/>
  <c r="G16" i="16"/>
  <c r="G15" i="16"/>
  <c r="L16" i="16"/>
  <c r="L15" i="16"/>
  <c r="P16" i="16"/>
  <c r="P15" i="16"/>
  <c r="T16" i="16"/>
  <c r="T15" i="16"/>
  <c r="X16" i="16"/>
  <c r="X15" i="16"/>
  <c r="AB16" i="16"/>
  <c r="AB15" i="16"/>
  <c r="AF16" i="16"/>
  <c r="AF15" i="16"/>
  <c r="I16" i="16"/>
  <c r="I15" i="16"/>
  <c r="R16" i="16"/>
  <c r="R15" i="16"/>
  <c r="Z16" i="16"/>
  <c r="Z15" i="16"/>
  <c r="K16" i="16"/>
  <c r="K15" i="16"/>
  <c r="S16" i="16"/>
  <c r="S15" i="16"/>
  <c r="AA16" i="16"/>
  <c r="AA15" i="16"/>
  <c r="C16" i="16"/>
  <c r="C15" i="16"/>
  <c r="H16" i="16"/>
  <c r="H15" i="16"/>
  <c r="M16" i="16"/>
  <c r="M15" i="16"/>
  <c r="Q16" i="16"/>
  <c r="Q15" i="16"/>
  <c r="U16" i="16"/>
  <c r="U15" i="16"/>
  <c r="Y16" i="16"/>
  <c r="Y15" i="16"/>
  <c r="AC16" i="16"/>
  <c r="AC15" i="16"/>
  <c r="AG16" i="16"/>
  <c r="AG15" i="16"/>
  <c r="AL34" i="12"/>
  <c r="AK34" i="12"/>
  <c r="AJ34" i="12"/>
  <c r="AI34" i="12"/>
  <c r="AH34" i="12"/>
  <c r="AG34" i="12"/>
  <c r="AF34" i="12"/>
  <c r="AE34" i="12"/>
  <c r="AD34" i="12"/>
  <c r="AC34" i="12"/>
  <c r="AB34" i="12"/>
  <c r="AA34" i="12"/>
  <c r="Z34" i="12"/>
  <c r="Y34" i="12"/>
  <c r="X34" i="12"/>
  <c r="W34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34" i="12"/>
  <c r="B34" i="12"/>
  <c r="AL33" i="12"/>
  <c r="AK33" i="12"/>
  <c r="AJ33" i="12"/>
  <c r="AI33" i="12"/>
  <c r="AH33" i="12"/>
  <c r="AG33" i="12"/>
  <c r="AF33" i="12"/>
  <c r="AE33" i="12"/>
  <c r="AD33" i="12"/>
  <c r="AC33" i="12"/>
  <c r="AB33" i="12"/>
  <c r="AA33" i="12"/>
  <c r="Z33" i="12"/>
  <c r="Y33" i="12"/>
  <c r="X33" i="12"/>
  <c r="W33" i="12"/>
  <c r="V33" i="12"/>
  <c r="U33" i="12"/>
  <c r="T33" i="12"/>
  <c r="S33" i="12"/>
  <c r="R33" i="12"/>
  <c r="Q33" i="12"/>
  <c r="P33" i="12"/>
  <c r="O33" i="12"/>
  <c r="N33" i="12"/>
  <c r="M33" i="12"/>
  <c r="L33" i="12"/>
  <c r="K33" i="12"/>
  <c r="J33" i="12"/>
  <c r="I33" i="12"/>
  <c r="H33" i="12"/>
  <c r="G33" i="12"/>
  <c r="F33" i="12"/>
  <c r="E33" i="12"/>
  <c r="D33" i="12"/>
  <c r="C33" i="12"/>
  <c r="B33" i="12"/>
  <c r="AL32" i="12"/>
  <c r="AK32" i="12"/>
  <c r="AJ32" i="12"/>
  <c r="AI32" i="12"/>
  <c r="AH32" i="12"/>
  <c r="AG32" i="12"/>
  <c r="AF32" i="12"/>
  <c r="AE32" i="12"/>
  <c r="AD32" i="12"/>
  <c r="AC32" i="12"/>
  <c r="AB32" i="12"/>
  <c r="AA32" i="12"/>
  <c r="Z32" i="12"/>
  <c r="Y32" i="12"/>
  <c r="X32" i="12"/>
  <c r="W32" i="12"/>
  <c r="V32" i="12"/>
  <c r="U32" i="12"/>
  <c r="T32" i="12"/>
  <c r="S32" i="12"/>
  <c r="R32" i="12"/>
  <c r="Q32" i="12"/>
  <c r="P32" i="12"/>
  <c r="O32" i="12"/>
  <c r="N32" i="12"/>
  <c r="M32" i="12"/>
  <c r="L32" i="12"/>
  <c r="K32" i="12"/>
  <c r="J32" i="12"/>
  <c r="I32" i="12"/>
  <c r="H32" i="12"/>
  <c r="G32" i="12"/>
  <c r="F32" i="12"/>
  <c r="E32" i="12"/>
  <c r="D32" i="12"/>
  <c r="C32" i="12"/>
  <c r="B32" i="12"/>
  <c r="AL31" i="12"/>
  <c r="AK31" i="12"/>
  <c r="AJ31" i="12"/>
  <c r="AI31" i="12"/>
  <c r="AH31" i="12"/>
  <c r="AG31" i="12"/>
  <c r="AF31" i="12"/>
  <c r="AE31" i="12"/>
  <c r="AD31" i="12"/>
  <c r="AC31" i="12"/>
  <c r="AB31" i="12"/>
  <c r="AA31" i="12"/>
  <c r="Z31" i="12"/>
  <c r="Y31" i="12"/>
  <c r="X31" i="12"/>
  <c r="W31" i="12"/>
  <c r="V31" i="12"/>
  <c r="U31" i="12"/>
  <c r="T31" i="12"/>
  <c r="S31" i="12"/>
  <c r="R31" i="12"/>
  <c r="Q31" i="12"/>
  <c r="P31" i="12"/>
  <c r="O31" i="12"/>
  <c r="N31" i="12"/>
  <c r="M31" i="12"/>
  <c r="L31" i="12"/>
  <c r="K31" i="12"/>
  <c r="J31" i="12"/>
  <c r="I31" i="12"/>
  <c r="H31" i="12"/>
  <c r="G31" i="12"/>
  <c r="F31" i="12"/>
  <c r="E31" i="12"/>
  <c r="D31" i="12"/>
  <c r="C31" i="12"/>
  <c r="B31" i="12"/>
  <c r="AL30" i="12"/>
  <c r="AK30" i="12"/>
  <c r="AJ30" i="12"/>
  <c r="AI30" i="12"/>
  <c r="AH30" i="12"/>
  <c r="AG30" i="12"/>
  <c r="AF30" i="12"/>
  <c r="AE30" i="12"/>
  <c r="AD30" i="12"/>
  <c r="AC30" i="12"/>
  <c r="AB30" i="12"/>
  <c r="AA30" i="12"/>
  <c r="Z30" i="12"/>
  <c r="Y30" i="12"/>
  <c r="X30" i="12"/>
  <c r="W30" i="12"/>
  <c r="V30" i="12"/>
  <c r="U30" i="12"/>
  <c r="T30" i="12"/>
  <c r="S30" i="12"/>
  <c r="R30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D30" i="12"/>
  <c r="C30" i="12"/>
  <c r="AL29" i="12"/>
  <c r="AK29" i="12"/>
  <c r="AJ29" i="12"/>
  <c r="AI29" i="12"/>
  <c r="AH29" i="12"/>
  <c r="AG29" i="12"/>
  <c r="AF29" i="12"/>
  <c r="AE29" i="12"/>
  <c r="AD29" i="12"/>
  <c r="AC29" i="12"/>
  <c r="AB29" i="12"/>
  <c r="AA29" i="12"/>
  <c r="Z29" i="12"/>
  <c r="Y29" i="12"/>
  <c r="X29" i="12"/>
  <c r="W29" i="12"/>
  <c r="V29" i="12"/>
  <c r="U29" i="12"/>
  <c r="T29" i="12"/>
  <c r="S29" i="12"/>
  <c r="R29" i="12"/>
  <c r="Q29" i="12"/>
  <c r="P29" i="12"/>
  <c r="O29" i="12"/>
  <c r="N29" i="12"/>
  <c r="M29" i="12"/>
  <c r="L29" i="12"/>
  <c r="K29" i="12"/>
  <c r="J29" i="12"/>
  <c r="I29" i="12"/>
  <c r="H29" i="12"/>
  <c r="G29" i="12"/>
  <c r="F29" i="12"/>
  <c r="E29" i="12"/>
  <c r="D29" i="12"/>
  <c r="C29" i="12"/>
  <c r="AL28" i="12"/>
  <c r="AK28" i="12"/>
  <c r="AJ28" i="12"/>
  <c r="AI28" i="12"/>
  <c r="AH28" i="12"/>
  <c r="AG28" i="12"/>
  <c r="AF28" i="12"/>
  <c r="AE28" i="12"/>
  <c r="AD28" i="12"/>
  <c r="AC28" i="12"/>
  <c r="AB28" i="12"/>
  <c r="AA28" i="12"/>
  <c r="Z28" i="12"/>
  <c r="Y28" i="12"/>
  <c r="X28" i="12"/>
  <c r="W28" i="12"/>
  <c r="V28" i="12"/>
  <c r="U28" i="12"/>
  <c r="T28" i="12"/>
  <c r="S28" i="12"/>
  <c r="R28" i="12"/>
  <c r="Q28" i="12"/>
  <c r="P28" i="12"/>
  <c r="O28" i="12"/>
  <c r="N28" i="12"/>
  <c r="M28" i="12"/>
  <c r="L28" i="12"/>
  <c r="K28" i="12"/>
  <c r="J28" i="12"/>
  <c r="I28" i="12"/>
  <c r="H28" i="12"/>
  <c r="G28" i="12"/>
  <c r="F28" i="12"/>
  <c r="E28" i="12"/>
  <c r="D28" i="12"/>
  <c r="C28" i="12"/>
  <c r="B38" i="12" l="1"/>
  <c r="AN39" i="12"/>
  <c r="D42" i="12"/>
  <c r="D44" i="12"/>
  <c r="D41" i="12"/>
  <c r="AP43" i="12"/>
  <c r="D43" i="12"/>
  <c r="D40" i="12"/>
  <c r="H40" i="12"/>
  <c r="BD39" i="12"/>
  <c r="AZ39" i="12"/>
  <c r="AV39" i="12"/>
  <c r="AR39" i="12"/>
  <c r="AU39" i="12"/>
  <c r="BC39" i="12"/>
  <c r="BG39" i="12"/>
  <c r="BB39" i="12"/>
  <c r="BE39" i="12"/>
  <c r="AO39" i="12"/>
  <c r="AX39" i="12"/>
  <c r="AY39" i="12"/>
  <c r="AP39" i="12"/>
  <c r="BA39" i="12"/>
  <c r="AS39" i="12"/>
  <c r="AT39" i="12"/>
  <c r="AQ39" i="12"/>
  <c r="AW39" i="12"/>
  <c r="BF39" i="12"/>
  <c r="BG40" i="12"/>
  <c r="AQ40" i="12"/>
  <c r="AY40" i="12"/>
  <c r="BA40" i="12"/>
  <c r="BF40" i="12"/>
  <c r="AR40" i="12"/>
  <c r="AT40" i="12"/>
  <c r="BE40" i="12"/>
  <c r="AW40" i="12"/>
  <c r="BB40" i="12"/>
  <c r="BD40" i="12"/>
  <c r="AX40" i="12"/>
  <c r="AN40" i="12"/>
  <c r="AU40" i="12"/>
  <c r="AZ40" i="12"/>
  <c r="BC40" i="12"/>
  <c r="AS40" i="12"/>
  <c r="AP40" i="12"/>
  <c r="AV40" i="12"/>
  <c r="AO40" i="12"/>
  <c r="AU41" i="12"/>
  <c r="BC41" i="12"/>
  <c r="AY41" i="12"/>
  <c r="AW41" i="12"/>
  <c r="AT41" i="12"/>
  <c r="AR41" i="12"/>
  <c r="AZ41" i="12"/>
  <c r="BG41" i="12"/>
  <c r="BD41" i="12"/>
  <c r="AQ41" i="12"/>
  <c r="BB41" i="12"/>
  <c r="AS41" i="12"/>
  <c r="AV41" i="12"/>
  <c r="BA41" i="12"/>
  <c r="AX41" i="12"/>
  <c r="AP41" i="12"/>
  <c r="BE41" i="12"/>
  <c r="AO41" i="12"/>
  <c r="AN41" i="12"/>
  <c r="BF41" i="12"/>
  <c r="AY42" i="12"/>
  <c r="BG42" i="12"/>
  <c r="AQ42" i="12"/>
  <c r="AX42" i="12"/>
  <c r="AS42" i="12"/>
  <c r="BD42" i="12"/>
  <c r="BF42" i="12"/>
  <c r="AR42" i="12"/>
  <c r="BC42" i="12"/>
  <c r="BE42" i="12"/>
  <c r="AO42" i="12"/>
  <c r="AV42" i="12"/>
  <c r="BB42" i="12"/>
  <c r="AU42" i="12"/>
  <c r="BA42" i="12"/>
  <c r="AT42" i="12"/>
  <c r="AN42" i="12"/>
  <c r="AP42" i="12"/>
  <c r="AZ42" i="12"/>
  <c r="AW42" i="12"/>
  <c r="AU43" i="12"/>
  <c r="BC43" i="12"/>
  <c r="AQ43" i="12"/>
  <c r="BE43" i="12"/>
  <c r="AO43" i="12"/>
  <c r="BB43" i="12"/>
  <c r="AV43" i="12"/>
  <c r="AS43" i="12"/>
  <c r="AR43" i="12"/>
  <c r="BA43" i="12"/>
  <c r="AN43" i="12"/>
  <c r="BG43" i="12"/>
  <c r="BF43" i="12"/>
  <c r="AW43" i="12"/>
  <c r="AZ43" i="12"/>
  <c r="AY43" i="12"/>
  <c r="AT43" i="12"/>
  <c r="AX43" i="12"/>
  <c r="BD43" i="12"/>
  <c r="BG44" i="12"/>
  <c r="AQ44" i="12"/>
  <c r="AY44" i="12"/>
  <c r="BC44" i="12"/>
  <c r="BA44" i="12"/>
  <c r="AZ44" i="12"/>
  <c r="BD44" i="12"/>
  <c r="AO44" i="12"/>
  <c r="AT44" i="12"/>
  <c r="AU44" i="12"/>
  <c r="AX44" i="12"/>
  <c r="AW44" i="12"/>
  <c r="AR44" i="12"/>
  <c r="BB44" i="12"/>
  <c r="AV44" i="12"/>
  <c r="AS44" i="12"/>
  <c r="BF44" i="12"/>
  <c r="AP44" i="12"/>
  <c r="AN44" i="12"/>
  <c r="BE44" i="12"/>
  <c r="BC38" i="12"/>
  <c r="AQ38" i="12"/>
  <c r="AY38" i="12"/>
  <c r="AU38" i="12"/>
  <c r="BG38" i="12"/>
  <c r="BE38" i="12"/>
  <c r="AX38" i="12"/>
  <c r="BA38" i="12"/>
  <c r="AV38" i="12"/>
  <c r="AO38" i="12"/>
  <c r="AS38" i="12"/>
  <c r="BB38" i="12"/>
  <c r="AW38" i="12"/>
  <c r="AZ38" i="12"/>
  <c r="AT38" i="12"/>
  <c r="AP38" i="12"/>
  <c r="BF38" i="12"/>
  <c r="AN38" i="12"/>
  <c r="BD38" i="12"/>
  <c r="AR38" i="12"/>
  <c r="H43" i="12"/>
  <c r="L43" i="12"/>
  <c r="L40" i="12"/>
  <c r="X40" i="12"/>
  <c r="AF40" i="12"/>
  <c r="H41" i="12"/>
  <c r="T41" i="12"/>
  <c r="AF41" i="12"/>
  <c r="AJ41" i="12"/>
  <c r="H42" i="12"/>
  <c r="T42" i="12"/>
  <c r="AB42" i="12"/>
  <c r="T43" i="12"/>
  <c r="AB43" i="12"/>
  <c r="AJ43" i="12"/>
  <c r="E44" i="12"/>
  <c r="T40" i="12"/>
  <c r="X41" i="12"/>
  <c r="P42" i="12"/>
  <c r="AJ42" i="12"/>
  <c r="AF43" i="12"/>
  <c r="F39" i="12"/>
  <c r="B40" i="12"/>
  <c r="B41" i="12"/>
  <c r="B42" i="12"/>
  <c r="B44" i="12"/>
  <c r="P40" i="12"/>
  <c r="AB40" i="12"/>
  <c r="AJ40" i="12"/>
  <c r="L41" i="12"/>
  <c r="P41" i="12"/>
  <c r="AB41" i="12"/>
  <c r="L42" i="12"/>
  <c r="X42" i="12"/>
  <c r="AF42" i="12"/>
  <c r="P43" i="12"/>
  <c r="X43" i="12"/>
  <c r="B39" i="12"/>
  <c r="C43" i="12"/>
  <c r="J38" i="12"/>
  <c r="V38" i="12"/>
  <c r="AH38" i="12"/>
  <c r="J39" i="12"/>
  <c r="D39" i="12"/>
  <c r="L39" i="12"/>
  <c r="T39" i="12"/>
  <c r="AB39" i="12"/>
  <c r="AJ39" i="12"/>
  <c r="N38" i="12"/>
  <c r="Z38" i="12"/>
  <c r="AL38" i="12"/>
  <c r="R39" i="12"/>
  <c r="H39" i="12"/>
  <c r="P39" i="12"/>
  <c r="X39" i="12"/>
  <c r="AF39" i="12"/>
  <c r="E39" i="12"/>
  <c r="I39" i="12"/>
  <c r="M39" i="12"/>
  <c r="Q39" i="12"/>
  <c r="U39" i="12"/>
  <c r="Y39" i="12"/>
  <c r="AC39" i="12"/>
  <c r="AG39" i="12"/>
  <c r="AK39" i="12"/>
  <c r="E40" i="12"/>
  <c r="I40" i="12"/>
  <c r="M40" i="12"/>
  <c r="Q40" i="12"/>
  <c r="U40" i="12"/>
  <c r="Y40" i="12"/>
  <c r="AC40" i="12"/>
  <c r="AG40" i="12"/>
  <c r="AK40" i="12"/>
  <c r="E41" i="12"/>
  <c r="I41" i="12"/>
  <c r="M41" i="12"/>
  <c r="Q41" i="12"/>
  <c r="U41" i="12"/>
  <c r="Y41" i="12"/>
  <c r="N39" i="12"/>
  <c r="Z39" i="12"/>
  <c r="AD39" i="12"/>
  <c r="AL39" i="12"/>
  <c r="F40" i="12"/>
  <c r="J40" i="12"/>
  <c r="N40" i="12"/>
  <c r="R40" i="12"/>
  <c r="V40" i="12"/>
  <c r="Z40" i="12"/>
  <c r="AD40" i="12"/>
  <c r="AH40" i="12"/>
  <c r="AL40" i="12"/>
  <c r="F41" i="12"/>
  <c r="J41" i="12"/>
  <c r="N41" i="12"/>
  <c r="R41" i="12"/>
  <c r="V41" i="12"/>
  <c r="Z41" i="12"/>
  <c r="AD41" i="12"/>
  <c r="AH41" i="12"/>
  <c r="AL41" i="12"/>
  <c r="F42" i="12"/>
  <c r="F38" i="12"/>
  <c r="R38" i="12"/>
  <c r="AD38" i="12"/>
  <c r="V39" i="12"/>
  <c r="AH39" i="12"/>
  <c r="C39" i="12"/>
  <c r="G39" i="12"/>
  <c r="K39" i="12"/>
  <c r="O39" i="12"/>
  <c r="S39" i="12"/>
  <c r="W39" i="12"/>
  <c r="AA39" i="12"/>
  <c r="AE39" i="12"/>
  <c r="AI39" i="12"/>
  <c r="C40" i="12"/>
  <c r="G40" i="12"/>
  <c r="K40" i="12"/>
  <c r="O40" i="12"/>
  <c r="S40" i="12"/>
  <c r="W40" i="12"/>
  <c r="AA40" i="12"/>
  <c r="AE40" i="12"/>
  <c r="AI40" i="12"/>
  <c r="C41" i="12"/>
  <c r="G41" i="12"/>
  <c r="K41" i="12"/>
  <c r="O41" i="12"/>
  <c r="S41" i="12"/>
  <c r="W41" i="12"/>
  <c r="AA41" i="12"/>
  <c r="AE41" i="12"/>
  <c r="AI41" i="12"/>
  <c r="C42" i="12"/>
  <c r="G42" i="12"/>
  <c r="K42" i="12"/>
  <c r="O42" i="12"/>
  <c r="S42" i="12"/>
  <c r="W42" i="12"/>
  <c r="AA42" i="12"/>
  <c r="AE42" i="12"/>
  <c r="H44" i="12"/>
  <c r="L44" i="12"/>
  <c r="P44" i="12"/>
  <c r="T44" i="12"/>
  <c r="X44" i="12"/>
  <c r="AB44" i="12"/>
  <c r="AF44" i="12"/>
  <c r="AJ44" i="12"/>
  <c r="AC41" i="12"/>
  <c r="AG41" i="12"/>
  <c r="AK41" i="12"/>
  <c r="E42" i="12"/>
  <c r="I42" i="12"/>
  <c r="M42" i="12"/>
  <c r="Q42" i="12"/>
  <c r="U42" i="12"/>
  <c r="Y42" i="12"/>
  <c r="AC42" i="12"/>
  <c r="AG42" i="12"/>
  <c r="AK42" i="12"/>
  <c r="E43" i="12"/>
  <c r="I43" i="12"/>
  <c r="M43" i="12"/>
  <c r="Q43" i="12"/>
  <c r="U43" i="12"/>
  <c r="Y43" i="12"/>
  <c r="AC43" i="12"/>
  <c r="AG43" i="12"/>
  <c r="AK43" i="12"/>
  <c r="I44" i="12"/>
  <c r="M44" i="12"/>
  <c r="Q44" i="12"/>
  <c r="U44" i="12"/>
  <c r="Y44" i="12"/>
  <c r="AC44" i="12"/>
  <c r="AG44" i="12"/>
  <c r="AK44" i="12"/>
  <c r="J42" i="12"/>
  <c r="N42" i="12"/>
  <c r="R42" i="12"/>
  <c r="V42" i="12"/>
  <c r="Z42" i="12"/>
  <c r="AD42" i="12"/>
  <c r="AH42" i="12"/>
  <c r="AL42" i="12"/>
  <c r="B43" i="12"/>
  <c r="F43" i="12"/>
  <c r="J43" i="12"/>
  <c r="N43" i="12"/>
  <c r="R43" i="12"/>
  <c r="V43" i="12"/>
  <c r="Z43" i="12"/>
  <c r="AD43" i="12"/>
  <c r="AH43" i="12"/>
  <c r="AL43" i="12"/>
  <c r="F44" i="12"/>
  <c r="J44" i="12"/>
  <c r="N44" i="12"/>
  <c r="R44" i="12"/>
  <c r="V44" i="12"/>
  <c r="Z44" i="12"/>
  <c r="AD44" i="12"/>
  <c r="AH44" i="12"/>
  <c r="AL44" i="12"/>
  <c r="AI42" i="12"/>
  <c r="G43" i="12"/>
  <c r="K43" i="12"/>
  <c r="O43" i="12"/>
  <c r="S43" i="12"/>
  <c r="W43" i="12"/>
  <c r="AA43" i="12"/>
  <c r="AE43" i="12"/>
  <c r="AI43" i="12"/>
  <c r="C44" i="12"/>
  <c r="G44" i="12"/>
  <c r="K44" i="12"/>
  <c r="O44" i="12"/>
  <c r="S44" i="12"/>
  <c r="W44" i="12"/>
  <c r="AA44" i="12"/>
  <c r="AE44" i="12"/>
  <c r="AI44" i="12"/>
  <c r="C38" i="12"/>
  <c r="G38" i="12"/>
  <c r="K38" i="12"/>
  <c r="O38" i="12"/>
  <c r="S38" i="12"/>
  <c r="W38" i="12"/>
  <c r="AA38" i="12"/>
  <c r="AE38" i="12"/>
  <c r="AI38" i="12"/>
  <c r="D38" i="12"/>
  <c r="H38" i="12"/>
  <c r="L38" i="12"/>
  <c r="P38" i="12"/>
  <c r="T38" i="12"/>
  <c r="X38" i="12"/>
  <c r="AB38" i="12"/>
  <c r="AF38" i="12"/>
  <c r="AJ38" i="12"/>
  <c r="E38" i="12"/>
  <c r="I38" i="12"/>
  <c r="M38" i="12"/>
  <c r="Q38" i="12"/>
  <c r="U38" i="12"/>
  <c r="Y38" i="12"/>
  <c r="AC38" i="12"/>
  <c r="AG38" i="12"/>
  <c r="AK38" i="12"/>
  <c r="T46" i="12" l="1"/>
  <c r="S46" i="12"/>
</calcChain>
</file>

<file path=xl/comments1.xml><?xml version="1.0" encoding="utf-8"?>
<comments xmlns="http://schemas.openxmlformats.org/spreadsheetml/2006/main">
  <authors>
    <author>Daniel Jacob Ham</author>
  </authors>
  <commentList>
    <comment ref="A93" authorId="0" shapeId="0">
      <text>
        <r>
          <rPr>
            <b/>
            <sz val="9"/>
            <color indexed="81"/>
            <rFont val="Tahoma"/>
            <charset val="1"/>
          </rPr>
          <t>Daniel Jacob Ham:</t>
        </r>
        <r>
          <rPr>
            <sz val="9"/>
            <color indexed="81"/>
            <rFont val="Tahoma"/>
            <charset val="1"/>
          </rPr>
          <t xml:space="preserve">
Needs updating</t>
        </r>
      </text>
    </comment>
  </commentList>
</comments>
</file>

<file path=xl/sharedStrings.xml><?xml version="1.0" encoding="utf-8"?>
<sst xmlns="http://schemas.openxmlformats.org/spreadsheetml/2006/main" count="5391" uniqueCount="811">
  <si>
    <t>Age (months)</t>
  </si>
  <si>
    <t>CON-late</t>
  </si>
  <si>
    <t>CON-Middle</t>
  </si>
  <si>
    <t>10mCON</t>
  </si>
  <si>
    <t>TA</t>
  </si>
  <si>
    <t>EDL</t>
  </si>
  <si>
    <t>TRI</t>
  </si>
  <si>
    <t>QUAD</t>
  </si>
  <si>
    <t>PLA</t>
  </si>
  <si>
    <t>SOL</t>
  </si>
  <si>
    <t>30mCON</t>
  </si>
  <si>
    <t>10-OLD</t>
  </si>
  <si>
    <t>3-OLD</t>
  </si>
  <si>
    <t>4-OLD</t>
  </si>
  <si>
    <t>12-OLD</t>
  </si>
  <si>
    <t>GAST</t>
  </si>
  <si>
    <t>Body mass</t>
  </si>
  <si>
    <t>Muscle mass normalised to body mass and then 10mCON</t>
  </si>
  <si>
    <t>1-OLD</t>
  </si>
  <si>
    <t>6-OLD</t>
  </si>
  <si>
    <t>7-OLD</t>
  </si>
  <si>
    <t>9-OLD</t>
  </si>
  <si>
    <t>6-Middle</t>
  </si>
  <si>
    <t>57-Middle</t>
  </si>
  <si>
    <t>12-Middle</t>
  </si>
  <si>
    <t>23-Middle</t>
  </si>
  <si>
    <t>24-Middle</t>
  </si>
  <si>
    <t>25-Middle</t>
  </si>
  <si>
    <t>77-Middle</t>
  </si>
  <si>
    <t>52-Middle</t>
  </si>
  <si>
    <t>66-Middle</t>
  </si>
  <si>
    <t>80-Middle</t>
  </si>
  <si>
    <t>50-Middle</t>
  </si>
  <si>
    <t>78-Middle</t>
  </si>
  <si>
    <t>47-Middle</t>
  </si>
  <si>
    <t>49-Middle</t>
  </si>
  <si>
    <t>31-Middle</t>
  </si>
  <si>
    <t>27-Middle</t>
  </si>
  <si>
    <t>10m CON</t>
  </si>
  <si>
    <t>30m CON</t>
  </si>
  <si>
    <t>Stimulation frequency (Hz)</t>
  </si>
  <si>
    <t>Peak/body mass</t>
  </si>
  <si>
    <t>Contraction number @ 200Hz</t>
  </si>
  <si>
    <t>Fatgiue protocol</t>
  </si>
  <si>
    <t>Force frequency protocol</t>
  </si>
  <si>
    <t>Group</t>
  </si>
  <si>
    <t>Number</t>
  </si>
  <si>
    <t>IIA</t>
  </si>
  <si>
    <t>IIX</t>
  </si>
  <si>
    <t>IIB</t>
  </si>
  <si>
    <t>Mean</t>
  </si>
  <si>
    <t>Count</t>
  </si>
  <si>
    <t>Proportion</t>
  </si>
  <si>
    <t>4-Old</t>
  </si>
  <si>
    <r>
      <t>Min Feret (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m)</t>
    </r>
  </si>
  <si>
    <t>10m</t>
  </si>
  <si>
    <t>30m</t>
  </si>
  <si>
    <r>
      <t>Mean min fiber feret (</t>
    </r>
    <r>
      <rPr>
        <sz val="11"/>
        <color theme="1"/>
        <rFont val="Calibri"/>
        <family val="2"/>
      </rPr>
      <t>µm</t>
    </r>
    <r>
      <rPr>
        <sz val="11"/>
        <color theme="1"/>
        <rFont val="Calibri"/>
        <family val="2"/>
        <scheme val="minor"/>
      </rPr>
      <t>)</t>
    </r>
  </si>
  <si>
    <t>Type I</t>
  </si>
  <si>
    <t>Type IIA</t>
  </si>
  <si>
    <t>TYPE IIX</t>
  </si>
  <si>
    <t>TYPE IIA</t>
  </si>
  <si>
    <t>TYPE IIB</t>
  </si>
  <si>
    <t>Mean min fiber feret (µm)</t>
  </si>
  <si>
    <t>6C</t>
  </si>
  <si>
    <t>7C</t>
  </si>
  <si>
    <t>8C</t>
  </si>
  <si>
    <t>24C</t>
  </si>
  <si>
    <t>1A</t>
  </si>
  <si>
    <t>2A</t>
  </si>
  <si>
    <t>5A</t>
  </si>
  <si>
    <t>4A</t>
  </si>
  <si>
    <t>6A</t>
  </si>
  <si>
    <t>7A</t>
  </si>
  <si>
    <t>10A</t>
  </si>
  <si>
    <t>9A</t>
  </si>
  <si>
    <t>11A</t>
  </si>
  <si>
    <t>12A</t>
  </si>
  <si>
    <t>8A</t>
  </si>
  <si>
    <t>1B</t>
  </si>
  <si>
    <t>2B</t>
  </si>
  <si>
    <t>6B</t>
  </si>
  <si>
    <t>9B</t>
  </si>
  <si>
    <t>10B</t>
  </si>
  <si>
    <t>5B</t>
  </si>
  <si>
    <t>Note: Because Type I fibers account for less than 1% of all fibers in the triceps there was insufficient numbers to draw conclusions and were therefore exlcuded from analysis.</t>
  </si>
  <si>
    <t>Normalised to 10mCON</t>
  </si>
  <si>
    <t>#06B</t>
  </si>
  <si>
    <t>#09B</t>
  </si>
  <si>
    <t>#10B</t>
  </si>
  <si>
    <t>Peak (mN)</t>
  </si>
  <si>
    <t>Length (mm)</t>
  </si>
  <si>
    <t>Mass (mg)</t>
  </si>
  <si>
    <t>Time-to-peak tension (ms)</t>
  </si>
  <si>
    <t>Half relaxation time (ms)</t>
  </si>
  <si>
    <t>Body mass (g)</t>
  </si>
  <si>
    <t>Muscle mass (mean of left and right leg, mg)</t>
  </si>
  <si>
    <t>43-Middle</t>
  </si>
  <si>
    <t>63-Middle</t>
  </si>
  <si>
    <t>73-Middle</t>
  </si>
  <si>
    <t>Grip strength (kg)</t>
  </si>
  <si>
    <t>Grip strength (N)</t>
  </si>
  <si>
    <t>Age (Months)</t>
  </si>
  <si>
    <r>
      <t>Food intake (g.day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</si>
  <si>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Food intake (g.cm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.day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</si>
  <si>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Lean mass (g)</t>
  </si>
  <si>
    <t>Fat mass (g)</t>
  </si>
  <si>
    <t>Grip strength / Body mass (N.g-1)</t>
  </si>
  <si>
    <r>
      <t>Grip strength / Body mass (N.g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)</t>
    </r>
  </si>
  <si>
    <t>Δ 15-30m</t>
  </si>
  <si>
    <r>
      <t>Δ</t>
    </r>
    <r>
      <rPr>
        <b/>
        <sz val="8.4"/>
        <color theme="1"/>
        <rFont val="Calibri"/>
        <family val="2"/>
      </rPr>
      <t xml:space="preserve"> 15-30m</t>
    </r>
  </si>
  <si>
    <t>#52 30mCON</t>
  </si>
  <si>
    <t>#66 30mCON</t>
  </si>
  <si>
    <t>#77 30mCON</t>
  </si>
  <si>
    <t>#78 30mCON</t>
  </si>
  <si>
    <t>#80 30mCON</t>
  </si>
  <si>
    <t>#27 30mCON</t>
  </si>
  <si>
    <t>#31 30mCON</t>
  </si>
  <si>
    <t>#47 30mCON</t>
  </si>
  <si>
    <t>#49 30mCON</t>
  </si>
  <si>
    <t>Energy expenditure</t>
  </si>
  <si>
    <t>25mCON</t>
  </si>
  <si>
    <t>Day</t>
  </si>
  <si>
    <t>Night</t>
  </si>
  <si>
    <t>Activity</t>
  </si>
  <si>
    <t>#04B</t>
  </si>
  <si>
    <t>#07B</t>
  </si>
  <si>
    <t>#08B</t>
  </si>
  <si>
    <t>#11B</t>
  </si>
  <si>
    <t>#12B</t>
  </si>
  <si>
    <t>#06A</t>
  </si>
  <si>
    <t>#07A</t>
  </si>
  <si>
    <t>#09A</t>
  </si>
  <si>
    <t>#10A</t>
  </si>
  <si>
    <t>Mean X-Y-Z activity/hour (a.u.)</t>
  </si>
  <si>
    <r>
      <t>Energy expenditure (kcal.min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)</t>
    </r>
  </si>
  <si>
    <t>Energy expenditure normalised to body surface area</t>
  </si>
  <si>
    <t>Respiratory exchange ratio</t>
  </si>
  <si>
    <t>RER (VCO2/VO2)</t>
  </si>
  <si>
    <t>VO2 (ml.kg.min-1)</t>
  </si>
  <si>
    <t>Time</t>
  </si>
  <si>
    <r>
      <t>RER (VCO</t>
    </r>
    <r>
      <rPr>
        <b/>
        <vertAlign val="subscript"/>
        <sz val="10"/>
        <rFont val="Calibri"/>
        <family val="2"/>
        <scheme val="minor"/>
      </rPr>
      <t>2</t>
    </r>
    <r>
      <rPr>
        <b/>
        <sz val="10"/>
        <rFont val="Calibri"/>
        <family val="2"/>
        <scheme val="minor"/>
      </rPr>
      <t>/VO</t>
    </r>
    <r>
      <rPr>
        <b/>
        <vertAlign val="subscript"/>
        <sz val="10"/>
        <rFont val="Calibri"/>
        <family val="2"/>
        <scheme val="minor"/>
      </rPr>
      <t>2</t>
    </r>
    <r>
      <rPr>
        <b/>
        <sz val="10"/>
        <rFont val="Calibri"/>
        <family val="2"/>
        <scheme val="minor"/>
      </rPr>
      <t>)</t>
    </r>
  </si>
  <si>
    <r>
      <t>VO</t>
    </r>
    <r>
      <rPr>
        <b/>
        <vertAlign val="subscript"/>
        <sz val="10"/>
        <rFont val="Calibri"/>
        <family val="2"/>
        <scheme val="minor"/>
      </rPr>
      <t>2</t>
    </r>
    <r>
      <rPr>
        <b/>
        <sz val="10"/>
        <rFont val="Calibri"/>
        <family val="2"/>
        <scheme val="minor"/>
      </rPr>
      <t xml:space="preserve"> (ml.kg.min</t>
    </r>
    <r>
      <rPr>
        <b/>
        <vertAlign val="superscript"/>
        <sz val="10"/>
        <rFont val="Calibri"/>
        <family val="2"/>
        <scheme val="minor"/>
      </rPr>
      <t>-1</t>
    </r>
    <r>
      <rPr>
        <b/>
        <sz val="10"/>
        <rFont val="Calibri"/>
        <family val="2"/>
        <scheme val="minor"/>
      </rPr>
      <t>)</t>
    </r>
  </si>
  <si>
    <r>
      <t>VO</t>
    </r>
    <r>
      <rPr>
        <b/>
        <vertAlign val="subscript"/>
        <sz val="10"/>
        <color theme="1"/>
        <rFont val="Calibri"/>
        <family val="2"/>
        <scheme val="minor"/>
      </rPr>
      <t>2</t>
    </r>
  </si>
  <si>
    <r>
      <t>Energy expenditure (kcal.min</t>
    </r>
    <r>
      <rPr>
        <b/>
        <vertAlign val="superscript"/>
        <sz val="11"/>
        <rFont val="Calibri"/>
        <family val="2"/>
        <scheme val="minor"/>
      </rPr>
      <t>-1</t>
    </r>
    <r>
      <rPr>
        <b/>
        <sz val="11"/>
        <rFont val="Calibri"/>
        <family val="2"/>
        <scheme val="minor"/>
      </rPr>
      <t>)</t>
    </r>
  </si>
  <si>
    <r>
      <t>Energy expenditure (kcal.body mass</t>
    </r>
    <r>
      <rPr>
        <b/>
        <vertAlign val="superscript"/>
        <sz val="11"/>
        <rFont val="Calibri"/>
        <family val="2"/>
        <scheme val="minor"/>
      </rPr>
      <t>-0.75</t>
    </r>
    <r>
      <rPr>
        <b/>
        <sz val="11"/>
        <rFont val="Calibri"/>
        <family val="2"/>
        <scheme val="minor"/>
      </rPr>
      <t>.min</t>
    </r>
    <r>
      <rPr>
        <b/>
        <vertAlign val="superscript"/>
        <sz val="11"/>
        <rFont val="Calibri"/>
        <family val="2"/>
        <scheme val="minor"/>
      </rPr>
      <t>-1</t>
    </r>
    <r>
      <rPr>
        <b/>
        <sz val="11"/>
        <rFont val="Calibri"/>
        <family val="2"/>
        <scheme val="minor"/>
      </rPr>
      <t>)</t>
    </r>
  </si>
  <si>
    <r>
      <t>RER (VCO</t>
    </r>
    <r>
      <rPr>
        <b/>
        <vertAlign val="sub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/VO</t>
    </r>
    <r>
      <rPr>
        <b/>
        <vertAlign val="sub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)</t>
    </r>
  </si>
  <si>
    <t>Heart</t>
  </si>
  <si>
    <t>Spleen</t>
  </si>
  <si>
    <t>Kidney</t>
  </si>
  <si>
    <t>Liver</t>
  </si>
  <si>
    <t>Interscapula brown fat</t>
  </si>
  <si>
    <t>Seminal vesicle</t>
  </si>
  <si>
    <t>Epididymal white fat</t>
  </si>
  <si>
    <t>Muscle mass normalized to body mass</t>
  </si>
  <si>
    <r>
      <t xml:space="preserve"> Muscle mass (mg.g body mass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</si>
  <si>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Organ mass (mg)</t>
  </si>
  <si>
    <r>
      <t xml:space="preserve"> Muscle mass/10mCON (mg.g body mass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</si>
  <si>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Organ mass normalised to Body mass</t>
  </si>
  <si>
    <t>Organ mass normalised to body mass and then 10mCON</t>
  </si>
  <si>
    <r>
      <t>Organ mass (mg.g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</si>
  <si>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 xml:space="preserve"> Organ mass/10mCON (mg.g body mass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</si>
  <si>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Peak Force/body mass</t>
  </si>
  <si>
    <r>
      <t>Specific force (kN/m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)</t>
    </r>
  </si>
  <si>
    <t>30m CR</t>
  </si>
  <si>
    <t>CR-01</t>
  </si>
  <si>
    <t>CR-02</t>
  </si>
  <si>
    <t>CR-28</t>
  </si>
  <si>
    <t>CR-32</t>
  </si>
  <si>
    <t>CR-39</t>
  </si>
  <si>
    <t>CR-40</t>
  </si>
  <si>
    <t>CR-48</t>
  </si>
  <si>
    <t>CR-67</t>
  </si>
  <si>
    <t>CR-72</t>
  </si>
  <si>
    <t>2-Late</t>
  </si>
  <si>
    <t>7-Late</t>
  </si>
  <si>
    <t>13-Late</t>
  </si>
  <si>
    <t>14-Late</t>
  </si>
  <si>
    <t>17-Late</t>
  </si>
  <si>
    <t>27-Late</t>
  </si>
  <si>
    <t>28-Late</t>
  </si>
  <si>
    <t>37-Late</t>
  </si>
  <si>
    <t>1-Middle</t>
  </si>
  <si>
    <t>2-Middle</t>
  </si>
  <si>
    <t>22-Middle</t>
  </si>
  <si>
    <t>28-Middle</t>
  </si>
  <si>
    <t>32-Middle</t>
  </si>
  <si>
    <t>39-Middle</t>
  </si>
  <si>
    <t>40-Middle</t>
  </si>
  <si>
    <t>48-Middle</t>
  </si>
  <si>
    <t>53-Middle</t>
  </si>
  <si>
    <t>67-Middle</t>
  </si>
  <si>
    <t>72-Middle</t>
  </si>
  <si>
    <t>74-Middle</t>
  </si>
  <si>
    <t>CR-Middle</t>
  </si>
  <si>
    <t>30mCR</t>
  </si>
  <si>
    <t>Organ mass (mg.g-1)</t>
  </si>
  <si>
    <t xml:space="preserve"> Organ mass/10mCON (mg.g body mass-1)</t>
  </si>
  <si>
    <t>Muscle mass normalised to 10mCON</t>
  </si>
  <si>
    <t>Organ mass normalised to 10mCON</t>
  </si>
  <si>
    <t>0-15</t>
  </si>
  <si>
    <t>15-30</t>
  </si>
  <si>
    <t>30-60</t>
  </si>
  <si>
    <t>60-90</t>
  </si>
  <si>
    <t>90-120</t>
  </si>
  <si>
    <t>AUC</t>
  </si>
  <si>
    <t>Mean Cross sectional area</t>
  </si>
  <si>
    <t>Mean CSA</t>
  </si>
  <si>
    <t>∆15/20-30m</t>
  </si>
  <si>
    <t>∆22-30m</t>
  </si>
  <si>
    <t>#48 30mCR</t>
  </si>
  <si>
    <t>#53 30mCR</t>
  </si>
  <si>
    <t>#67 30mCR</t>
  </si>
  <si>
    <t>#72 30mCR</t>
  </si>
  <si>
    <t>#39 30mCR</t>
  </si>
  <si>
    <t>#40 30mCR</t>
  </si>
  <si>
    <t>#74 30mCR</t>
  </si>
  <si>
    <r>
      <t>Energy expenditure (kcal.body mass</t>
    </r>
    <r>
      <rPr>
        <b/>
        <vertAlign val="superscript"/>
        <sz val="11"/>
        <color theme="1"/>
        <rFont val="Calibri"/>
        <family val="2"/>
        <scheme val="minor"/>
      </rPr>
      <t>-0.75</t>
    </r>
    <r>
      <rPr>
        <b/>
        <sz val="11"/>
        <color theme="1"/>
        <rFont val="Calibri"/>
        <family val="2"/>
        <scheme val="minor"/>
      </rPr>
      <t>.min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)</t>
    </r>
  </si>
  <si>
    <t>Pt</t>
  </si>
  <si>
    <t>CR Late</t>
  </si>
  <si>
    <t>Figure 1B</t>
  </si>
  <si>
    <t>Figure 1C (Food intake)</t>
  </si>
  <si>
    <t>Figure 1D (Body composition)</t>
  </si>
  <si>
    <r>
      <t>Δ</t>
    </r>
    <r>
      <rPr>
        <b/>
        <sz val="8.4"/>
        <color theme="1"/>
        <rFont val="Calibri"/>
        <family val="2"/>
      </rPr>
      <t xml:space="preserve"> 18/20-30m</t>
    </r>
  </si>
  <si>
    <t>Figure 1E (Grip strength)</t>
  </si>
  <si>
    <t>Hang time (decimal minutes)</t>
  </si>
  <si>
    <t>Figure 1F (Inverted hang test)</t>
  </si>
  <si>
    <t>10m control</t>
  </si>
  <si>
    <t>Figure 1H-J (Glucose tolerance)</t>
  </si>
  <si>
    <r>
      <t>Blood glucose (mmolo.L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</si>
  <si>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Area under the curve</t>
  </si>
  <si>
    <r>
      <t>Peak glucose (mmol</t>
    </r>
    <r>
      <rPr>
        <sz val="11"/>
        <color theme="1"/>
        <rFont val="Calibri"/>
        <family val="2"/>
      </rPr>
      <t>·</t>
    </r>
    <r>
      <rPr>
        <sz val="11"/>
        <color theme="1"/>
        <rFont val="Calibri"/>
        <family val="2"/>
        <scheme val="minor"/>
      </rPr>
      <t>L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</si>
  <si>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Figure 1G</t>
  </si>
  <si>
    <t>24h voluntary running wheel distance (m)</t>
  </si>
  <si>
    <t>25mCR</t>
  </si>
  <si>
    <t>Body mass for grip strength (g)</t>
  </si>
  <si>
    <t>Body mass for blood glucose (g)</t>
  </si>
  <si>
    <t>Figure 2A</t>
  </si>
  <si>
    <t>Figure 2B</t>
  </si>
  <si>
    <t>Figure S1G</t>
  </si>
  <si>
    <t>Figure S1H</t>
  </si>
  <si>
    <t>Figure 2C (Force frequency)</t>
  </si>
  <si>
    <t>EDL-Twitch</t>
  </si>
  <si>
    <t>Soleus</t>
  </si>
  <si>
    <t>Fig S2C</t>
  </si>
  <si>
    <t>Fig S2D</t>
  </si>
  <si>
    <t>Fig S2A</t>
  </si>
  <si>
    <t>Fig S2B</t>
  </si>
  <si>
    <t>Fiber area (proportion)</t>
  </si>
  <si>
    <t>Fig S2E</t>
  </si>
  <si>
    <t>Fig 2G</t>
  </si>
  <si>
    <r>
      <t>Total Fiber area (</t>
    </r>
    <r>
      <rPr>
        <sz val="11"/>
        <color theme="1"/>
        <rFont val="Calibri"/>
        <family val="2"/>
      </rPr>
      <t>μ</t>
    </r>
    <r>
      <rPr>
        <sz val="11"/>
        <color theme="1"/>
        <rFont val="Calibri"/>
        <family val="2"/>
        <scheme val="minor"/>
      </rPr>
      <t>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</si>
  <si>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01-Middle</t>
  </si>
  <si>
    <t>02-Middle</t>
  </si>
  <si>
    <t>Total fiber area proportion</t>
  </si>
  <si>
    <t>30mRM</t>
  </si>
  <si>
    <t>IFN-γ</t>
  </si>
  <si>
    <t>IL-10</t>
  </si>
  <si>
    <t>IL-1ß</t>
  </si>
  <si>
    <t>IL-6</t>
  </si>
  <si>
    <t>TNF-α</t>
  </si>
  <si>
    <t>Fold change from 10mCON</t>
  </si>
  <si>
    <t>BM</t>
  </si>
  <si>
    <t>Total water</t>
  </si>
  <si>
    <t>Free water</t>
  </si>
  <si>
    <t>Lean</t>
  </si>
  <si>
    <t>Fat</t>
  </si>
  <si>
    <t>6M/Final</t>
  </si>
  <si>
    <t>3M</t>
  </si>
  <si>
    <t>1M</t>
  </si>
  <si>
    <t>TSC-CR</t>
  </si>
  <si>
    <t>TSC-AL</t>
  </si>
  <si>
    <t>WT-CR</t>
  </si>
  <si>
    <t>WT-AL</t>
  </si>
  <si>
    <t>PRE</t>
  </si>
  <si>
    <t>CR</t>
  </si>
  <si>
    <t>AL</t>
  </si>
  <si>
    <t>FED</t>
  </si>
  <si>
    <t>Figure 4B-D</t>
  </si>
  <si>
    <t>TSC</t>
  </si>
  <si>
    <t>WT</t>
  </si>
  <si>
    <t>Genotype</t>
  </si>
  <si>
    <t>2572 (#9)</t>
  </si>
  <si>
    <t>2635 (#7)</t>
  </si>
  <si>
    <t>2579 (#10)</t>
  </si>
  <si>
    <t>2636 (#2)</t>
  </si>
  <si>
    <t>2629 (#8)</t>
  </si>
  <si>
    <t>2499 (#9)</t>
  </si>
  <si>
    <t>2478 (#6)</t>
  </si>
  <si>
    <t>2465 (#4)</t>
  </si>
  <si>
    <t>2254 (#5)</t>
  </si>
  <si>
    <t>2238 (#1)</t>
  </si>
  <si>
    <t>2168 (#15)</t>
  </si>
  <si>
    <t>2150 (#16)</t>
  </si>
  <si>
    <t>2240 (#3)</t>
  </si>
  <si>
    <t>2571 (#22)</t>
  </si>
  <si>
    <t>2641 (#17)</t>
  </si>
  <si>
    <t>2626 (#18)</t>
  </si>
  <si>
    <t>2648 (#15)</t>
  </si>
  <si>
    <t>2519 (#20)</t>
  </si>
  <si>
    <t>2477 (#19)</t>
  </si>
  <si>
    <t>2515 (#16)</t>
  </si>
  <si>
    <t>2487 (#14)</t>
  </si>
  <si>
    <t>2234 (#9)</t>
  </si>
  <si>
    <t>2167 (#14)</t>
  </si>
  <si>
    <t>2228 (#11)</t>
  </si>
  <si>
    <t>2570 (#1)</t>
  </si>
  <si>
    <t>2650 (#6)</t>
  </si>
  <si>
    <t>2609 (#5)</t>
  </si>
  <si>
    <t>2620 (#3)</t>
  </si>
  <si>
    <t>2619 (#4)</t>
  </si>
  <si>
    <t>2507 (#2)</t>
  </si>
  <si>
    <t>2505 (#3)</t>
  </si>
  <si>
    <t>2471 (#5)</t>
  </si>
  <si>
    <t>2241 (#4)</t>
  </si>
  <si>
    <t>2255 (#6)</t>
  </si>
  <si>
    <t>2239 (#2)</t>
  </si>
  <si>
    <t>2165 (#12)</t>
  </si>
  <si>
    <t>2151 (#17)</t>
  </si>
  <si>
    <t>2577 (#20)</t>
  </si>
  <si>
    <t>2583 (#21)</t>
  </si>
  <si>
    <t>2649 (#12)</t>
  </si>
  <si>
    <t>2618 (#13)</t>
  </si>
  <si>
    <t>2610 (#19)</t>
  </si>
  <si>
    <t>2628 (#11)</t>
  </si>
  <si>
    <t>2578 (#14)</t>
  </si>
  <si>
    <t>2508 (#18)</t>
  </si>
  <si>
    <t>2506 (#11)</t>
  </si>
  <si>
    <t>2488 (#13)</t>
  </si>
  <si>
    <t>2473 (#12)</t>
  </si>
  <si>
    <t>2464 (#10)</t>
  </si>
  <si>
    <t>2257  (#7)</t>
  </si>
  <si>
    <t>2233  (#8)</t>
  </si>
  <si>
    <t>2166  (#13)</t>
  </si>
  <si>
    <t>2136 (#19)</t>
  </si>
  <si>
    <t>E2</t>
  </si>
  <si>
    <t>E1</t>
  </si>
  <si>
    <t>Pilot</t>
  </si>
  <si>
    <t>E2-StdF</t>
  </si>
  <si>
    <t>E1-StdF</t>
  </si>
  <si>
    <t>600-800</t>
  </si>
  <si>
    <t>400-600</t>
  </si>
  <si>
    <t>200-400</t>
  </si>
  <si>
    <t>000-200</t>
  </si>
  <si>
    <t>2200-2400</t>
  </si>
  <si>
    <t>2000-2200</t>
  </si>
  <si>
    <t>1800-2000</t>
  </si>
  <si>
    <t>1600-1800</t>
  </si>
  <si>
    <t>1400-1600</t>
  </si>
  <si>
    <t>1200-1400</t>
  </si>
  <si>
    <t>1000-1200</t>
  </si>
  <si>
    <t>800-1000</t>
  </si>
  <si>
    <r>
      <t>HEAT (kcal.BM</t>
    </r>
    <r>
      <rPr>
        <vertAlign val="superscript"/>
        <sz val="10"/>
        <rFont val="Calibri"/>
        <family val="2"/>
        <scheme val="minor"/>
      </rPr>
      <t>-0.75</t>
    </r>
    <r>
      <rPr>
        <sz val="10"/>
        <rFont val="Calibri"/>
        <family val="2"/>
        <scheme val="minor"/>
      </rPr>
      <t>.min</t>
    </r>
    <r>
      <rPr>
        <vertAlign val="superscript"/>
        <sz val="10"/>
        <rFont val="Calibri"/>
        <family val="2"/>
        <scheme val="minor"/>
      </rPr>
      <t>-1</t>
    </r>
    <r>
      <rPr>
        <sz val="10"/>
        <rFont val="Calibri"/>
        <family val="2"/>
        <scheme val="minor"/>
      </rPr>
      <t>.10000)</t>
    </r>
  </si>
  <si>
    <r>
      <t>HEAT (kcal.min</t>
    </r>
    <r>
      <rPr>
        <vertAlign val="superscript"/>
        <sz val="10"/>
        <color theme="1"/>
        <rFont val="Calibri"/>
        <family val="2"/>
        <scheme val="minor"/>
      </rPr>
      <t>-1</t>
    </r>
    <r>
      <rPr>
        <sz val="10"/>
        <color theme="1"/>
        <rFont val="Calibri"/>
        <family val="2"/>
        <scheme val="minor"/>
      </rPr>
      <t>)</t>
    </r>
  </si>
  <si>
    <r>
      <t>RER (VCO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/VO</t>
    </r>
    <r>
      <rPr>
        <vertAlign val="sub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>)</t>
    </r>
  </si>
  <si>
    <t>Max</t>
  </si>
  <si>
    <t>Median</t>
  </si>
  <si>
    <t>Trial 3</t>
  </si>
  <si>
    <t>Trial 2</t>
  </si>
  <si>
    <t>Trial 1</t>
  </si>
  <si>
    <t>min Acc7 max Acc 50 every 5sec.</t>
  </si>
  <si>
    <t>Rotarod (Figure 4J)</t>
  </si>
  <si>
    <t>Median (dec.min)</t>
  </si>
  <si>
    <t>Mass</t>
  </si>
  <si>
    <t>Hang test (Figure 4I)</t>
  </si>
  <si>
    <t>Experriment</t>
  </si>
  <si>
    <t>Figure 4O</t>
  </si>
  <si>
    <t>Relative Fatigue (normalised to starting force)</t>
  </si>
  <si>
    <t>Fatigue (mN)</t>
  </si>
  <si>
    <t>Solues</t>
  </si>
  <si>
    <t>HRT</t>
  </si>
  <si>
    <t>Fig. 4N</t>
  </si>
  <si>
    <t>TPT</t>
  </si>
  <si>
    <t>Fig. 4M</t>
  </si>
  <si>
    <t>Twitch</t>
  </si>
  <si>
    <t>Peak/BM</t>
  </si>
  <si>
    <t>Fig. 4L</t>
  </si>
  <si>
    <t>Spo</t>
  </si>
  <si>
    <t>Fig. 4K</t>
  </si>
  <si>
    <t>CSA</t>
  </si>
  <si>
    <t>Length\</t>
  </si>
  <si>
    <t>Peak</t>
  </si>
  <si>
    <t>Fig. S4E</t>
  </si>
  <si>
    <t>Stimulation fequency (Hz)</t>
  </si>
  <si>
    <t>Relative fatigue (normalised to starting force)</t>
  </si>
  <si>
    <t>Half-relaxation-time</t>
  </si>
  <si>
    <t>Time-to-peak tension</t>
  </si>
  <si>
    <t>Peak force/BM</t>
  </si>
  <si>
    <t>Length</t>
  </si>
  <si>
    <t>Peak Force</t>
  </si>
  <si>
    <t>GAS</t>
  </si>
  <si>
    <t>Muscle mass (normalised to WT-AL; Sex-specific)</t>
  </si>
  <si>
    <t>Muscle mass (mg, mean of left and right)</t>
  </si>
  <si>
    <t>SOLL</t>
  </si>
  <si>
    <t>SOLR</t>
  </si>
  <si>
    <t>GASL</t>
  </si>
  <si>
    <t>GASR</t>
  </si>
  <si>
    <t>EDLL</t>
  </si>
  <si>
    <t>EDLR</t>
  </si>
  <si>
    <t>TAL</t>
  </si>
  <si>
    <t>TAR</t>
  </si>
  <si>
    <t>Male</t>
  </si>
  <si>
    <t>Female</t>
  </si>
  <si>
    <t>Sex</t>
  </si>
  <si>
    <t>%CNF</t>
  </si>
  <si>
    <t>%P62 Cytosolic</t>
  </si>
  <si>
    <t>%P62 Aggregates</t>
  </si>
  <si>
    <t>Total CNF</t>
  </si>
  <si>
    <t>Total p62 cytosolic</t>
  </si>
  <si>
    <t>Total p62 aggregates</t>
  </si>
  <si>
    <t>Total fibers (across 2 sections)</t>
  </si>
  <si>
    <t>centralised nuclei</t>
  </si>
  <si>
    <t>cytosolic stained fibers</t>
  </si>
  <si>
    <t>p62 aggregate pos. Fibers</t>
  </si>
  <si>
    <t>fibers total</t>
  </si>
  <si>
    <t>section 2</t>
  </si>
  <si>
    <t>S4</t>
  </si>
  <si>
    <t>S3</t>
  </si>
  <si>
    <t>section 1</t>
  </si>
  <si>
    <t>Normalised</t>
  </si>
  <si>
    <t>U/L</t>
  </si>
  <si>
    <t>Creatine kinase activity</t>
  </si>
  <si>
    <t>Experiment</t>
  </si>
  <si>
    <t>Fold WT-AL</t>
  </si>
  <si>
    <r>
      <t>2-</t>
    </r>
    <r>
      <rPr>
        <vertAlign val="superscript"/>
        <sz val="11"/>
        <color theme="1"/>
        <rFont val="Calibri"/>
        <family val="2"/>
      </rPr>
      <t>∆∆Cq</t>
    </r>
  </si>
  <si>
    <t>Actb</t>
  </si>
  <si>
    <t>Keap1</t>
  </si>
  <si>
    <t>Gsta1</t>
  </si>
  <si>
    <t>Atg7</t>
  </si>
  <si>
    <t>Xbp1</t>
  </si>
  <si>
    <t>Trib3</t>
  </si>
  <si>
    <t>p62</t>
  </si>
  <si>
    <t>Sqstm1</t>
  </si>
  <si>
    <t>Map1lc3a</t>
  </si>
  <si>
    <t>Gabarapl1</t>
  </si>
  <si>
    <t>Ctsl</t>
  </si>
  <si>
    <t>Bnip3</t>
  </si>
  <si>
    <t>Primer</t>
  </si>
  <si>
    <t>ID</t>
  </si>
  <si>
    <t>Mouse#</t>
  </si>
  <si>
    <t>pULK1/ULK1 (normalised to WT-AL)</t>
  </si>
  <si>
    <t>ULK1/a-act (normalised to WT-AL)</t>
  </si>
  <si>
    <t>pULK1/a-act (normalised to WT-AL)</t>
  </si>
  <si>
    <t>pULK1/ULK1</t>
  </si>
  <si>
    <t>ULK1/a-act</t>
  </si>
  <si>
    <t/>
  </si>
  <si>
    <t>a-act</t>
  </si>
  <si>
    <t>ULK1</t>
  </si>
  <si>
    <t>pULK1/a-act</t>
  </si>
  <si>
    <t>pULK1 (S757)</t>
  </si>
  <si>
    <t>p62/a-act MEAN normalised to WT</t>
  </si>
  <si>
    <t>p62/a-act MEAN</t>
  </si>
  <si>
    <t>p62/a-act - normalisation</t>
  </si>
  <si>
    <t>p62/a-act</t>
  </si>
  <si>
    <t>BiP/a-act - normalised to WT</t>
  </si>
  <si>
    <t>BiP/a-act</t>
  </si>
  <si>
    <t>BiP</t>
  </si>
  <si>
    <t>Fig. S4C</t>
  </si>
  <si>
    <t>BNIP3/a-act - normalised to WT</t>
  </si>
  <si>
    <t>BNIP3/a-act</t>
  </si>
  <si>
    <t>BNIP3</t>
  </si>
  <si>
    <t>Fig. 5J</t>
  </si>
  <si>
    <t>Beclin1/a-act - normalised to WT</t>
  </si>
  <si>
    <t>Beclin1/a-act</t>
  </si>
  <si>
    <t>Beclin1</t>
  </si>
  <si>
    <t>ATF4/a-act MEAN normalised to WT</t>
  </si>
  <si>
    <t>ATF4/a-act MEAN</t>
  </si>
  <si>
    <t>ATF4/a-act - blot normalisation</t>
  </si>
  <si>
    <t>ATF4/a-act</t>
  </si>
  <si>
    <t>a-act 2</t>
  </si>
  <si>
    <t>ATF4</t>
  </si>
  <si>
    <t>Blot 2</t>
  </si>
  <si>
    <t>Blot 1</t>
  </si>
  <si>
    <t>FGF-21/a-act MEAN normalised to WT</t>
  </si>
  <si>
    <t>FGF-21/a-act MEAN</t>
  </si>
  <si>
    <t>FGF-21/a-act - blot normalisation</t>
  </si>
  <si>
    <t>FGF-21/a-act</t>
  </si>
  <si>
    <t>FGF-21</t>
  </si>
  <si>
    <t>LC3 II/LC3 I</t>
  </si>
  <si>
    <t>LC3 II/a-act</t>
  </si>
  <si>
    <t>LC3 I/a-act</t>
  </si>
  <si>
    <t>Normalised to WT-AL</t>
  </si>
  <si>
    <t>Combined LC3</t>
  </si>
  <si>
    <t>Fig. 4G-H</t>
  </si>
  <si>
    <t>LC3 II/LC3 I - blot normalised</t>
  </si>
  <si>
    <t>LC3 II/a-act - blot normalised</t>
  </si>
  <si>
    <t>LC3 I/a-act - blot normalised</t>
  </si>
  <si>
    <t>LC3 II</t>
  </si>
  <si>
    <t>LC3 I</t>
  </si>
  <si>
    <t>Blot 3</t>
  </si>
  <si>
    <t>pPRAS40/PRAS40 (normalised to WT-AL)</t>
  </si>
  <si>
    <t>PRAS40/a-act (normalised to WT-AL)</t>
  </si>
  <si>
    <t>pPRAS40/a-act (normalised to WT-AL)</t>
  </si>
  <si>
    <t>pPRAS40/PRAS40</t>
  </si>
  <si>
    <t>PRAS40/a-act</t>
  </si>
  <si>
    <t>PRAS40</t>
  </si>
  <si>
    <t>pPRAS40/a-act</t>
  </si>
  <si>
    <t>a-act (p)</t>
  </si>
  <si>
    <t>pPRAS40</t>
  </si>
  <si>
    <t>Fig. S4A</t>
  </si>
  <si>
    <t>pmTOR/mTOR</t>
  </si>
  <si>
    <t>mTOR/a-act</t>
  </si>
  <si>
    <t>pmTOR/a-act</t>
  </si>
  <si>
    <t>Combined pmTOR</t>
  </si>
  <si>
    <t>pmTOR/mTOR - blot normalised</t>
  </si>
  <si>
    <t>mTOR/a-act - blot normalised</t>
  </si>
  <si>
    <t>mTOR</t>
  </si>
  <si>
    <t>pmTOR/a-act - blot normalised</t>
  </si>
  <si>
    <t>pmTOR</t>
  </si>
  <si>
    <t>pAKT/AKT (normalised to WT-AL)</t>
  </si>
  <si>
    <t>AKT/a-act (normalised to WT-AL)</t>
  </si>
  <si>
    <t>pAKT/a-act (normalised to WT-AL)</t>
  </si>
  <si>
    <t>pAKT/AKT</t>
  </si>
  <si>
    <t>AKT/a-act</t>
  </si>
  <si>
    <t>A-actinin</t>
  </si>
  <si>
    <t>AKT</t>
  </si>
  <si>
    <t>pAKT/a-act</t>
  </si>
  <si>
    <t>p-A-actinin</t>
  </si>
  <si>
    <t>pAKT</t>
  </si>
  <si>
    <t>Fig. S4B</t>
  </si>
  <si>
    <t>p4EBP1/4EBP1</t>
  </si>
  <si>
    <t>4EBP1/a-act</t>
  </si>
  <si>
    <t>p4EBP1/a-act</t>
  </si>
  <si>
    <t>Combined p4EBP1</t>
  </si>
  <si>
    <t>p4EBP1/4EBP1 - blot normalised</t>
  </si>
  <si>
    <t>4EBP1/a-act - blot normalised</t>
  </si>
  <si>
    <t>4E-BP</t>
  </si>
  <si>
    <t>p4EBP1/a-act - blot normalised</t>
  </si>
  <si>
    <t>p4E-BP</t>
  </si>
  <si>
    <t>4EBP1</t>
  </si>
  <si>
    <t>a-actinin</t>
  </si>
  <si>
    <t>p4EBP1</t>
  </si>
  <si>
    <t>pS6/S6 (normalised to WT-AL)</t>
  </si>
  <si>
    <t>S6/a-act (normalised to WT-AL)</t>
  </si>
  <si>
    <t>pS6/a-act (normalised to WT-AL)</t>
  </si>
  <si>
    <t>pS6/S6</t>
  </si>
  <si>
    <t>S6/a-act</t>
  </si>
  <si>
    <t>S6</t>
  </si>
  <si>
    <t>pS6/a-act</t>
  </si>
  <si>
    <t>pS6 (240/244)</t>
  </si>
  <si>
    <t>Combined pS6 (S236/237)</t>
  </si>
  <si>
    <t>pS6/S6 - blot normalised</t>
  </si>
  <si>
    <t>S6/a-act - Blot normalisation</t>
  </si>
  <si>
    <t>pS6/a-act Normalised</t>
  </si>
  <si>
    <t>pS6 (S236/237)</t>
  </si>
  <si>
    <t>pS6/a-act - Blot normalisation</t>
  </si>
  <si>
    <t>LC3 II/I - normalised to TSC-AL_Veh</t>
  </si>
  <si>
    <t>LC3 II/I - normalised to WT-AL-Veh</t>
  </si>
  <si>
    <t>LC3 II/I</t>
  </si>
  <si>
    <t>LC3 II/a-act - normalised to TSC-AL_Veh</t>
  </si>
  <si>
    <t>LC3 II/a-act - normalised to WT-AL-Veh</t>
  </si>
  <si>
    <t>LC3 I/a-act normalised to TSC-AL_Veh</t>
  </si>
  <si>
    <t>LC3 I/a-act normalised to WT-AL-Veh</t>
  </si>
  <si>
    <t>LC3b II</t>
  </si>
  <si>
    <t>LC3b I</t>
  </si>
  <si>
    <t>colch</t>
  </si>
  <si>
    <t>vehicle</t>
  </si>
  <si>
    <t>fed</t>
  </si>
  <si>
    <t>TSCmKO</t>
  </si>
  <si>
    <t>control</t>
  </si>
  <si>
    <t>1800-2400</t>
  </si>
  <si>
    <t>1800-2200</t>
  </si>
  <si>
    <t>1800-2100</t>
  </si>
  <si>
    <t>1800-1900</t>
  </si>
  <si>
    <t>Time of day</t>
  </si>
  <si>
    <t>Food</t>
  </si>
  <si>
    <t>Figure 6L</t>
  </si>
  <si>
    <r>
      <t>Blood glucose (mmol.L</t>
    </r>
    <r>
      <rPr>
        <vertAlign val="superscript"/>
        <sz val="11"/>
        <color theme="1"/>
        <rFont val="Calibri"/>
        <family val="2"/>
      </rPr>
      <t>-1</t>
    </r>
    <r>
      <rPr>
        <sz val="11"/>
        <color theme="1"/>
        <rFont val="Calibri"/>
        <family val="2"/>
      </rPr>
      <t>)</t>
    </r>
  </si>
  <si>
    <t>Figure 6K</t>
  </si>
  <si>
    <t>∆ RER</t>
  </si>
  <si>
    <t>Max RER</t>
  </si>
  <si>
    <t>Min RER</t>
  </si>
  <si>
    <t>0600-0800</t>
  </si>
  <si>
    <t>0400-0600</t>
  </si>
  <si>
    <t>0200-0400</t>
  </si>
  <si>
    <t>0000-0200</t>
  </si>
  <si>
    <t>0800-1000</t>
  </si>
  <si>
    <r>
      <t>RER (VCO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/VO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</si>
  <si>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>HEAT to Surface area (kcal⋅BM</t>
    </r>
    <r>
      <rPr>
        <vertAlign val="superscript"/>
        <sz val="11"/>
        <color theme="1"/>
        <rFont val="Calibri"/>
        <family val="2"/>
        <scheme val="minor"/>
      </rPr>
      <t>-0.75</t>
    </r>
    <r>
      <rPr>
        <sz val="11"/>
        <color theme="1"/>
        <rFont val="Calibri"/>
        <family val="2"/>
        <scheme val="minor"/>
      </rPr>
      <t>⋅min-1)</t>
    </r>
  </si>
  <si>
    <t>Body mass for CLAMS</t>
  </si>
  <si>
    <t>Figure 6I-J (CLAMS)</t>
  </si>
  <si>
    <t>Hang test (decimal min)</t>
  </si>
  <si>
    <t>Figure 6H</t>
  </si>
  <si>
    <t>2400-0200</t>
  </si>
  <si>
    <r>
      <t>Mean voluntary running speed m.min</t>
    </r>
    <r>
      <rPr>
        <b/>
        <vertAlign val="superscript"/>
        <sz val="11"/>
        <color theme="1"/>
        <rFont val="Calibri"/>
        <family val="2"/>
        <scheme val="minor"/>
      </rPr>
      <t>-1</t>
    </r>
  </si>
  <si>
    <t>Figure 6G</t>
  </si>
  <si>
    <t>Night (m)</t>
  </si>
  <si>
    <t>Day (m)</t>
  </si>
  <si>
    <t>Voluntary running distance</t>
  </si>
  <si>
    <t>Figure 6F</t>
  </si>
  <si>
    <t>∆22-28m (or last recording; %)</t>
  </si>
  <si>
    <r>
      <t>Grip strength (N</t>
    </r>
    <r>
      <rPr>
        <sz val="11"/>
        <color theme="1"/>
        <rFont val="Calibri"/>
        <family val="2"/>
      </rPr>
      <t xml:space="preserve">·gram </t>
    </r>
    <r>
      <rPr>
        <sz val="11"/>
        <color theme="1"/>
        <rFont val="Calibri"/>
        <family val="2"/>
        <scheme val="minor"/>
      </rPr>
      <t>body mass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</si>
  <si>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Figure 6E</t>
  </si>
  <si>
    <t>Figure 6D</t>
  </si>
  <si>
    <t>Food intake/surface area (grams food/grams body mass^0.75)</t>
  </si>
  <si>
    <t>Figure 6C</t>
  </si>
  <si>
    <t>Figure 6A - Body mass</t>
  </si>
  <si>
    <t>COMB 30</t>
  </si>
  <si>
    <t>COMB 29</t>
  </si>
  <si>
    <t>COMB 26</t>
  </si>
  <si>
    <t>COMB 25</t>
  </si>
  <si>
    <t>COMB 24</t>
  </si>
  <si>
    <t>COMB 23</t>
  </si>
  <si>
    <t>COMB 22</t>
  </si>
  <si>
    <t>COMB 19</t>
  </si>
  <si>
    <t>COMB 18</t>
  </si>
  <si>
    <t>COMB 17</t>
  </si>
  <si>
    <t>COMB 16</t>
  </si>
  <si>
    <t>COMB 14</t>
  </si>
  <si>
    <t>COMB 12</t>
  </si>
  <si>
    <t>COMB 11</t>
  </si>
  <si>
    <t>Comb 10</t>
  </si>
  <si>
    <t>Comb 09</t>
  </si>
  <si>
    <t>Comb 08</t>
  </si>
  <si>
    <t>COMB 07</t>
  </si>
  <si>
    <t>COMB 05</t>
  </si>
  <si>
    <t>COMB 04</t>
  </si>
  <si>
    <t>COMB 03</t>
  </si>
  <si>
    <t>COMB 02</t>
  </si>
  <si>
    <t>CR 30</t>
  </si>
  <si>
    <t>CR 28</t>
  </si>
  <si>
    <t>CR 27</t>
  </si>
  <si>
    <t>CR 26</t>
  </si>
  <si>
    <t>CR 25</t>
  </si>
  <si>
    <t>CR 24</t>
  </si>
  <si>
    <t>CR 23</t>
  </si>
  <si>
    <t>CR 22</t>
  </si>
  <si>
    <t>CR 21</t>
  </si>
  <si>
    <t>CR 20</t>
  </si>
  <si>
    <t>CR 18</t>
  </si>
  <si>
    <t>CR 17</t>
  </si>
  <si>
    <t>CR 16</t>
  </si>
  <si>
    <t>CR 15</t>
  </si>
  <si>
    <t>CR 14</t>
  </si>
  <si>
    <t>CR 13</t>
  </si>
  <si>
    <t>CR 12</t>
  </si>
  <si>
    <t>CR 11</t>
  </si>
  <si>
    <t>CR 10</t>
  </si>
  <si>
    <t>CR 07</t>
  </si>
  <si>
    <t>CR 06</t>
  </si>
  <si>
    <t>CR 05</t>
  </si>
  <si>
    <t>CR 04</t>
  </si>
  <si>
    <t>CR 02</t>
  </si>
  <si>
    <t>CR 01</t>
  </si>
  <si>
    <t>29 RM</t>
  </si>
  <si>
    <t>28 RM</t>
  </si>
  <si>
    <t>26 RM</t>
  </si>
  <si>
    <t>RM 25</t>
  </si>
  <si>
    <t>RM 24</t>
  </si>
  <si>
    <t>RM 22</t>
  </si>
  <si>
    <t>21 RM</t>
  </si>
  <si>
    <t>RM 19</t>
  </si>
  <si>
    <t>RM 18</t>
  </si>
  <si>
    <t>17 RM</t>
  </si>
  <si>
    <t>16 RM</t>
  </si>
  <si>
    <t>09 RM</t>
  </si>
  <si>
    <t>07 RM</t>
  </si>
  <si>
    <t>RM 06</t>
  </si>
  <si>
    <t>RM 05</t>
  </si>
  <si>
    <t>RM 04</t>
  </si>
  <si>
    <t>RM 03</t>
  </si>
  <si>
    <t>02 RM</t>
  </si>
  <si>
    <t>RM 01</t>
  </si>
  <si>
    <t>CON 35</t>
  </si>
  <si>
    <t>CON 34</t>
  </si>
  <si>
    <t>33 CON</t>
  </si>
  <si>
    <t>CON 32</t>
  </si>
  <si>
    <t>29 CON</t>
  </si>
  <si>
    <t>CON 28</t>
  </si>
  <si>
    <t>CON 26</t>
  </si>
  <si>
    <t>CON 25</t>
  </si>
  <si>
    <t>Con 24</t>
  </si>
  <si>
    <t>Con 23</t>
  </si>
  <si>
    <t>Con 22</t>
  </si>
  <si>
    <t>Con 21</t>
  </si>
  <si>
    <t>CON 20</t>
  </si>
  <si>
    <t>Con 19</t>
  </si>
  <si>
    <t>CON 18</t>
  </si>
  <si>
    <t>Con 17</t>
  </si>
  <si>
    <t>CON 15</t>
  </si>
  <si>
    <t>CON 14</t>
  </si>
  <si>
    <t>CON 12</t>
  </si>
  <si>
    <t>CON 11</t>
  </si>
  <si>
    <t>CON 10</t>
  </si>
  <si>
    <t>CON 09</t>
  </si>
  <si>
    <t>CON 08</t>
  </si>
  <si>
    <t>CON 07</t>
  </si>
  <si>
    <t>CON 05</t>
  </si>
  <si>
    <t>CON 02</t>
  </si>
  <si>
    <t>CON 01</t>
  </si>
  <si>
    <t>A 15</t>
  </si>
  <si>
    <t>A14</t>
  </si>
  <si>
    <t>A 13</t>
  </si>
  <si>
    <t>A 12</t>
  </si>
  <si>
    <t>A 11</t>
  </si>
  <si>
    <t>A 10</t>
  </si>
  <si>
    <t>A 09</t>
  </si>
  <si>
    <t>A 08</t>
  </si>
  <si>
    <t>A 07</t>
  </si>
  <si>
    <t>A 06</t>
  </si>
  <si>
    <t>A 05</t>
  </si>
  <si>
    <t>A 04</t>
  </si>
  <si>
    <t>A 03</t>
  </si>
  <si>
    <t>A 02</t>
  </si>
  <si>
    <t>A 01</t>
  </si>
  <si>
    <t>CR+RM</t>
  </si>
  <si>
    <t>RM</t>
  </si>
  <si>
    <t>CON</t>
  </si>
  <si>
    <t>Adult</t>
  </si>
  <si>
    <t>Time (ms)</t>
  </si>
  <si>
    <t>EDL twitch (mN)</t>
  </si>
  <si>
    <t>1/2 RT (ms)</t>
  </si>
  <si>
    <t>Time-to-Peak (ms)</t>
  </si>
  <si>
    <t>Peak Twitch (mN)</t>
  </si>
  <si>
    <t>EDL twitch properties</t>
  </si>
  <si>
    <t>Contraction number</t>
  </si>
  <si>
    <t>EDL fatigue (mN)</t>
  </si>
  <si>
    <r>
      <t>Specific force (kN</t>
    </r>
    <r>
      <rPr>
        <sz val="11"/>
        <color theme="1"/>
        <rFont val="Calibri"/>
        <family val="2"/>
      </rPr>
      <t>·m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)</t>
    </r>
  </si>
  <si>
    <r>
      <t>Peak/Body mass (mN</t>
    </r>
    <r>
      <rPr>
        <sz val="11"/>
        <color theme="1"/>
        <rFont val="Calibri"/>
        <family val="2"/>
      </rPr>
      <t>·g body mass</t>
    </r>
    <r>
      <rPr>
        <vertAlign val="superscript"/>
        <sz val="11"/>
        <color theme="1"/>
        <rFont val="Calibri"/>
        <family val="2"/>
      </rPr>
      <t>-1</t>
    </r>
    <r>
      <rPr>
        <sz val="11"/>
        <color theme="1"/>
        <rFont val="Calibri"/>
        <family val="2"/>
      </rPr>
      <t>)</t>
    </r>
  </si>
  <si>
    <t>Peak force</t>
  </si>
  <si>
    <t>Extensor Digitorum Longus</t>
  </si>
  <si>
    <t>Soleus twitch (mN)</t>
  </si>
  <si>
    <t>Soleus twitch properties</t>
  </si>
  <si>
    <t>Soleus fatigue (mN)</t>
  </si>
  <si>
    <t>In vitro muscle force (Figure 7B-F)</t>
  </si>
  <si>
    <t>Testicle</t>
  </si>
  <si>
    <t>Seminal Vesicles</t>
  </si>
  <si>
    <t>Epididymal fat</t>
  </si>
  <si>
    <r>
      <t>Organ mass / body mass (mg·g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 normalised to Adult</t>
    </r>
  </si>
  <si>
    <t>Figure S6C</t>
  </si>
  <si>
    <r>
      <t>Organ mass / body mass (mg·g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</si>
  <si>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Organ mass normalised to Adult</t>
  </si>
  <si>
    <t>Figure S6B</t>
  </si>
  <si>
    <t>BIC</t>
  </si>
  <si>
    <t>BR</t>
  </si>
  <si>
    <t>Q</t>
  </si>
  <si>
    <r>
      <t>Muscle mass / Body mass (mg</t>
    </r>
    <r>
      <rPr>
        <sz val="11"/>
        <color theme="1"/>
        <rFont val="Calibri"/>
        <family val="2"/>
      </rPr>
      <t>·g</t>
    </r>
    <r>
      <rPr>
        <vertAlign val="superscript"/>
        <sz val="11"/>
        <color theme="1"/>
        <rFont val="Calibri"/>
        <family val="2"/>
      </rPr>
      <t>-1</t>
    </r>
    <r>
      <rPr>
        <sz val="11"/>
        <color theme="1"/>
        <rFont val="Calibri"/>
        <family val="2"/>
      </rPr>
      <t>) normalised to Adult</t>
    </r>
  </si>
  <si>
    <r>
      <t>Muscle mass / Body mass (mg</t>
    </r>
    <r>
      <rPr>
        <sz val="11"/>
        <color theme="1"/>
        <rFont val="Calibri"/>
        <family val="2"/>
      </rPr>
      <t>·g</t>
    </r>
    <r>
      <rPr>
        <vertAlign val="superscript"/>
        <sz val="11"/>
        <color theme="1"/>
        <rFont val="Calibri"/>
        <family val="2"/>
      </rPr>
      <t>-1</t>
    </r>
    <r>
      <rPr>
        <sz val="11"/>
        <color theme="1"/>
        <rFont val="Calibri"/>
        <family val="2"/>
      </rPr>
      <t>)</t>
    </r>
  </si>
  <si>
    <t>Muscle mass normalised to Adult</t>
  </si>
  <si>
    <t>Figure S6A</t>
  </si>
  <si>
    <t>Muscle mass (mg)</t>
  </si>
  <si>
    <t>Figure 7A</t>
  </si>
  <si>
    <t>Fiber area proportion</t>
  </si>
  <si>
    <t>Figure 7J</t>
  </si>
  <si>
    <t>Fiber number proportion</t>
  </si>
  <si>
    <t>Figure 7I</t>
  </si>
  <si>
    <t>29mCOMB</t>
  </si>
  <si>
    <t>30m RM</t>
  </si>
  <si>
    <r>
      <t>IIB Min fiber feret (</t>
    </r>
    <r>
      <rPr>
        <sz val="10"/>
        <rFont val="Calibri"/>
        <family val="2"/>
      </rPr>
      <t>μ</t>
    </r>
    <r>
      <rPr>
        <sz val="10"/>
        <rFont val="Arial"/>
      </rPr>
      <t>m)</t>
    </r>
  </si>
  <si>
    <r>
      <t>IIX Min fiber feret (</t>
    </r>
    <r>
      <rPr>
        <sz val="10"/>
        <rFont val="Calibri"/>
        <family val="2"/>
      </rPr>
      <t>μ</t>
    </r>
    <r>
      <rPr>
        <sz val="10"/>
        <rFont val="Arial"/>
      </rPr>
      <t>m)</t>
    </r>
  </si>
  <si>
    <r>
      <t>IIA Min fiber feret (</t>
    </r>
    <r>
      <rPr>
        <sz val="10"/>
        <rFont val="Calibri"/>
        <family val="2"/>
      </rPr>
      <t>μ</t>
    </r>
    <r>
      <rPr>
        <sz val="10"/>
        <rFont val="Arial"/>
        <family val="2"/>
      </rPr>
      <t>m)</t>
    </r>
  </si>
  <si>
    <t>Figure 7H</t>
  </si>
  <si>
    <t>COMB30</t>
  </si>
  <si>
    <t>COMB29</t>
  </si>
  <si>
    <t>COMB12</t>
  </si>
  <si>
    <t>COMB10</t>
  </si>
  <si>
    <t>COMB09</t>
  </si>
  <si>
    <t>COMB08</t>
  </si>
  <si>
    <t>COMB05</t>
  </si>
  <si>
    <t>COMB04</t>
  </si>
  <si>
    <t>CR15</t>
  </si>
  <si>
    <t>CR14</t>
  </si>
  <si>
    <t>CR13</t>
  </si>
  <si>
    <t>CR11</t>
  </si>
  <si>
    <t>CR05</t>
  </si>
  <si>
    <t>CR06</t>
  </si>
  <si>
    <t>CR01</t>
  </si>
  <si>
    <t>CR04</t>
  </si>
  <si>
    <t>RM19</t>
  </si>
  <si>
    <t>RM18</t>
  </si>
  <si>
    <t>RM06</t>
  </si>
  <si>
    <t>RM05</t>
  </si>
  <si>
    <t>RM01</t>
  </si>
  <si>
    <t>RM04</t>
  </si>
  <si>
    <t>CON17</t>
  </si>
  <si>
    <t>CON05</t>
  </si>
  <si>
    <t>CON02</t>
  </si>
  <si>
    <t>CON01</t>
  </si>
  <si>
    <t>CON25</t>
  </si>
  <si>
    <t>A08</t>
  </si>
  <si>
    <t>A07</t>
  </si>
  <si>
    <t>A04</t>
  </si>
  <si>
    <t>A03</t>
  </si>
  <si>
    <t>A01</t>
  </si>
  <si>
    <t>A02</t>
  </si>
  <si>
    <r>
      <t>Type I Min fiber feret (</t>
    </r>
    <r>
      <rPr>
        <sz val="10"/>
        <rFont val="Calibri"/>
        <family val="2"/>
      </rPr>
      <t>μ</t>
    </r>
    <r>
      <rPr>
        <sz val="10"/>
        <rFont val="Arial"/>
        <family val="2"/>
      </rPr>
      <t>m)</t>
    </r>
  </si>
  <si>
    <t>Figure S7D</t>
  </si>
  <si>
    <t>IIX/B</t>
  </si>
  <si>
    <t>I</t>
  </si>
  <si>
    <t>Soleus - Fiber area proportion</t>
  </si>
  <si>
    <t>Figure S7C</t>
  </si>
  <si>
    <t>Soleus - Fiber number proportion</t>
  </si>
  <si>
    <t>Figure S7B</t>
  </si>
  <si>
    <t>CR+RM24</t>
  </si>
  <si>
    <t>CR+RM16</t>
  </si>
  <si>
    <t>CR+RM12</t>
  </si>
  <si>
    <t>CR+RM09</t>
  </si>
  <si>
    <t>CR+RM08</t>
  </si>
  <si>
    <t>CR+RM05</t>
  </si>
  <si>
    <t>CR+RM04</t>
  </si>
  <si>
    <t>CR+RM03</t>
  </si>
  <si>
    <t>CR16</t>
  </si>
  <si>
    <t>CR07</t>
  </si>
  <si>
    <t>CR02</t>
  </si>
  <si>
    <t>CON22</t>
  </si>
  <si>
    <t>CON21</t>
  </si>
  <si>
    <t>CON12</t>
  </si>
  <si>
    <t>CON11</t>
  </si>
  <si>
    <t>CON09</t>
  </si>
  <si>
    <t>Cytokine concentration</t>
  </si>
  <si>
    <t>Also contains BNIP3, an FGF21 and an ATF4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</si>
</sst>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0.000000"/>
    <numFmt numFmtId="165" formatCode="0.000"/>
    <numFmt numFmtId="166" formatCode="0.0"/>
    <numFmt numFmtId="167" formatCode="0.00000"/>
    <numFmt numFmtId="168" formatCode="0.0000%"/>
    <numFmt numFmtId="169" formatCode="0.000%"/>
    <numFmt numFmtId="170" formatCode="0.0%"/>
    <numFmt numFmtId="171" formatCode="0.00000000000"/>
    <numFmt numFmtId="172" formatCode="0.000000000"/>
    <numFmt numFmtId="173" formatCode="0.00000000"/>
    <numFmt numFmtId="174" formatCode="0.0000000"/>
    <numFmt numFmtId="175" formatCode="0.0000"/>
    <numFmt numFmtId="176" formatCode="0.00000%"/>
    <numFmt numFmtId="177" formatCode="0.000000%"/>
  </numFmts>
  <fonts count="5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name val="Arial"/>
      <family val="2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Calibri"/>
      <family val="2"/>
      <scheme val="minor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rgb="FF0000FF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7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i/>
      <sz val="10"/>
      <color rgb="FF0000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8.4"/>
      <color theme="1"/>
      <name val="Calibri"/>
      <family val="2"/>
    </font>
    <font>
      <b/>
      <sz val="1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b/>
      <vertAlign val="subscript"/>
      <sz val="10"/>
      <name val="Calibri"/>
      <family val="2"/>
      <scheme val="minor"/>
    </font>
    <font>
      <b/>
      <vertAlign val="subscript"/>
      <sz val="10"/>
      <color theme="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b/>
      <vertAlign val="subscript"/>
      <sz val="1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7"/>
      <color theme="1"/>
      <name val="Arial"/>
      <family val="2"/>
    </font>
    <font>
      <sz val="10"/>
      <name val="Arial"/>
    </font>
    <font>
      <b/>
      <sz val="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vertAlign val="superscript"/>
      <sz val="10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1"/>
      <color theme="1"/>
      <name val="Calibri"/>
      <family val="2"/>
    </font>
    <font>
      <vertAlign val="subscript"/>
      <sz val="11"/>
      <color theme="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i/>
      <sz val="10"/>
      <color rgb="FF0000FF"/>
      <name val="Arial"/>
    </font>
    <font>
      <sz val="10"/>
      <name val="Calibri"/>
      <family val="2"/>
    </font>
    <font>
      <sz val="11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8">
    <xf numFmtId="0" fontId="0" fillId="0" borderId="0"/>
    <xf numFmtId="9" fontId="6" fillId="0" borderId="0" applyFont="0" applyFill="0" applyBorder="0" applyAlignment="0" applyProtection="0"/>
    <xf numFmtId="0" fontId="6" fillId="0" borderId="0"/>
    <xf numFmtId="0" fontId="14" fillId="0" borderId="0"/>
    <xf numFmtId="0" fontId="37" fillId="3" borderId="0" applyNumberFormat="0" applyBorder="0" applyAlignment="0" applyProtection="0"/>
    <xf numFmtId="0" fontId="42" fillId="5" borderId="0" applyNumberFormat="0" applyBorder="0" applyAlignment="0" applyProtection="0"/>
    <xf numFmtId="0" fontId="43" fillId="6" borderId="16" applyNumberFormat="0" applyAlignment="0" applyProtection="0"/>
    <xf numFmtId="0" fontId="44" fillId="7" borderId="17" applyNumberFormat="0" applyAlignment="0" applyProtection="0"/>
  </cellStyleXfs>
  <cellXfs count="773">
    <xf numFmtId="0" fontId="0" fillId="0" borderId="0" xfId="0"/>
    <xf numFmtId="0" fontId="0" fillId="0" borderId="0" xfId="0" applyFill="1" applyBorder="1"/>
    <xf numFmtId="0" fontId="0" fillId="0" borderId="0" xfId="0" applyBorder="1"/>
    <xf numFmtId="0" fontId="0" fillId="0" borderId="0" xfId="0" applyFill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Font="1"/>
    <xf numFmtId="0" fontId="0" fillId="0" borderId="0" xfId="0" applyFont="1" applyFill="1" applyBorder="1"/>
    <xf numFmtId="165" fontId="0" fillId="0" borderId="0" xfId="0" applyNumberFormat="1" applyFill="1" applyBorder="1"/>
    <xf numFmtId="165" fontId="0" fillId="0" borderId="0" xfId="0" applyNumberFormat="1" applyFont="1" applyFill="1" applyBorder="1"/>
    <xf numFmtId="1" fontId="0" fillId="0" borderId="3" xfId="0" applyNumberFormat="1" applyFont="1" applyFill="1" applyBorder="1" applyAlignment="1">
      <alignment vertical="center"/>
    </xf>
    <xf numFmtId="1" fontId="0" fillId="0" borderId="4" xfId="0" applyNumberFormat="1" applyFont="1" applyFill="1" applyBorder="1" applyAlignment="1">
      <alignment vertical="center"/>
    </xf>
    <xf numFmtId="2" fontId="0" fillId="0" borderId="0" xfId="0" applyNumberFormat="1" applyFill="1"/>
    <xf numFmtId="0" fontId="1" fillId="0" borderId="0" xfId="0" applyFont="1"/>
    <xf numFmtId="0" fontId="1" fillId="0" borderId="0" xfId="0" applyFont="1" applyFill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wrapText="1"/>
    </xf>
    <xf numFmtId="168" fontId="6" fillId="0" borderId="0" xfId="1" applyNumberFormat="1" applyFont="1" applyFill="1" applyBorder="1"/>
    <xf numFmtId="168" fontId="0" fillId="0" borderId="0" xfId="0" applyNumberFormat="1" applyFill="1" applyBorder="1"/>
    <xf numFmtId="1" fontId="0" fillId="0" borderId="2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right"/>
    </xf>
    <xf numFmtId="0" fontId="0" fillId="0" borderId="5" xfId="0" applyFont="1" applyBorder="1"/>
    <xf numFmtId="0" fontId="15" fillId="0" borderId="0" xfId="0" applyFont="1"/>
    <xf numFmtId="0" fontId="3" fillId="0" borderId="0" xfId="0" applyFont="1" applyFill="1" applyBorder="1"/>
    <xf numFmtId="0" fontId="18" fillId="0" borderId="0" xfId="0" applyFont="1" applyFill="1" applyBorder="1"/>
    <xf numFmtId="0" fontId="15" fillId="0" borderId="5" xfId="0" applyFont="1" applyBorder="1"/>
    <xf numFmtId="0" fontId="15" fillId="0" borderId="6" xfId="0" applyFont="1" applyBorder="1"/>
    <xf numFmtId="0" fontId="15" fillId="0" borderId="0" xfId="0" applyFont="1" applyBorder="1"/>
    <xf numFmtId="0" fontId="0" fillId="0" borderId="6" xfId="0" applyFont="1" applyBorder="1"/>
    <xf numFmtId="0" fontId="16" fillId="0" borderId="0" xfId="0" applyFont="1" applyBorder="1"/>
    <xf numFmtId="0" fontId="0" fillId="0" borderId="0" xfId="0" applyFont="1" applyBorder="1"/>
    <xf numFmtId="0" fontId="15" fillId="0" borderId="0" xfId="0" applyFont="1" applyFill="1" applyBorder="1"/>
    <xf numFmtId="0" fontId="15" fillId="0" borderId="11" xfId="0" applyFont="1" applyBorder="1"/>
    <xf numFmtId="0" fontId="15" fillId="0" borderId="12" xfId="0" applyFont="1" applyBorder="1"/>
    <xf numFmtId="0" fontId="16" fillId="0" borderId="0" xfId="0" applyFont="1"/>
    <xf numFmtId="0" fontId="0" fillId="0" borderId="5" xfId="0" applyFont="1" applyFill="1" applyBorder="1"/>
    <xf numFmtId="0" fontId="0" fillId="0" borderId="6" xfId="0" applyFont="1" applyFill="1" applyBorder="1"/>
    <xf numFmtId="0" fontId="0" fillId="0" borderId="7" xfId="0" applyFont="1" applyFill="1" applyBorder="1"/>
    <xf numFmtId="0" fontId="15" fillId="0" borderId="6" xfId="0" applyFont="1" applyFill="1" applyBorder="1"/>
    <xf numFmtId="0" fontId="16" fillId="0" borderId="6" xfId="0" applyFont="1" applyFill="1" applyBorder="1"/>
    <xf numFmtId="0" fontId="16" fillId="0" borderId="0" xfId="0" applyFont="1" applyFill="1" applyBorder="1"/>
    <xf numFmtId="0" fontId="15" fillId="0" borderId="10" xfId="0" applyFont="1" applyBorder="1"/>
    <xf numFmtId="0" fontId="15" fillId="0" borderId="7" xfId="0" applyFont="1" applyFill="1" applyBorder="1"/>
    <xf numFmtId="0" fontId="25" fillId="0" borderId="0" xfId="0" applyFont="1" applyFill="1"/>
    <xf numFmtId="0" fontId="15" fillId="0" borderId="0" xfId="0" applyFont="1" applyFill="1"/>
    <xf numFmtId="0" fontId="28" fillId="0" borderId="0" xfId="0" applyFont="1" applyFill="1" applyAlignment="1"/>
    <xf numFmtId="0" fontId="15" fillId="0" borderId="3" xfId="0" applyFont="1" applyFill="1" applyBorder="1"/>
    <xf numFmtId="0" fontId="16" fillId="0" borderId="3" xfId="0" applyFont="1" applyFill="1" applyBorder="1"/>
    <xf numFmtId="0" fontId="16" fillId="0" borderId="4" xfId="0" applyFont="1" applyFill="1" applyBorder="1"/>
    <xf numFmtId="0" fontId="10" fillId="0" borderId="0" xfId="0" applyFont="1" applyFill="1"/>
    <xf numFmtId="10" fontId="0" fillId="0" borderId="0" xfId="1" applyNumberFormat="1" applyFont="1" applyFill="1"/>
    <xf numFmtId="177" fontId="0" fillId="0" borderId="0" xfId="1" applyNumberFormat="1" applyFont="1" applyFill="1" applyAlignment="1">
      <alignment horizontal="right" vertical="center"/>
    </xf>
    <xf numFmtId="177" fontId="0" fillId="0" borderId="0" xfId="0" applyNumberFormat="1" applyFill="1" applyAlignment="1">
      <alignment horizontal="right" vertical="center"/>
    </xf>
    <xf numFmtId="0" fontId="0" fillId="0" borderId="0" xfId="0" applyFill="1" applyAlignment="1">
      <alignment wrapText="1"/>
    </xf>
    <xf numFmtId="165" fontId="0" fillId="0" borderId="2" xfId="0" applyNumberFormat="1" applyFont="1" applyFill="1" applyBorder="1" applyAlignment="1">
      <alignment vertical="center"/>
    </xf>
    <xf numFmtId="165" fontId="0" fillId="0" borderId="3" xfId="0" applyNumberFormat="1" applyFont="1" applyFill="1" applyBorder="1" applyAlignment="1">
      <alignment vertical="center"/>
    </xf>
    <xf numFmtId="165" fontId="0" fillId="0" borderId="4" xfId="0" applyNumberFormat="1" applyFont="1" applyFill="1" applyBorder="1" applyAlignment="1">
      <alignment vertical="center"/>
    </xf>
    <xf numFmtId="1" fontId="15" fillId="0" borderId="2" xfId="0" applyNumberFormat="1" applyFont="1" applyFill="1" applyBorder="1" applyAlignment="1">
      <alignment vertical="center"/>
    </xf>
    <xf numFmtId="1" fontId="15" fillId="0" borderId="3" xfId="0" applyNumberFormat="1" applyFont="1" applyFill="1" applyBorder="1" applyAlignment="1">
      <alignment vertical="center"/>
    </xf>
    <xf numFmtId="1" fontId="15" fillId="0" borderId="4" xfId="0" applyNumberFormat="1" applyFont="1" applyFill="1" applyBorder="1" applyAlignment="1">
      <alignment vertical="center"/>
    </xf>
    <xf numFmtId="166" fontId="15" fillId="0" borderId="2" xfId="0" applyNumberFormat="1" applyFont="1" applyFill="1" applyBorder="1" applyAlignment="1">
      <alignment vertical="center"/>
    </xf>
    <xf numFmtId="166" fontId="15" fillId="0" borderId="3" xfId="0" applyNumberFormat="1" applyFont="1" applyFill="1" applyBorder="1" applyAlignment="1">
      <alignment vertical="center"/>
    </xf>
    <xf numFmtId="0" fontId="16" fillId="0" borderId="11" xfId="0" applyFont="1" applyFill="1" applyBorder="1"/>
    <xf numFmtId="0" fontId="16" fillId="0" borderId="12" xfId="0" applyFont="1" applyFill="1" applyBorder="1"/>
    <xf numFmtId="0" fontId="16" fillId="0" borderId="0" xfId="0" applyFont="1" applyAlignment="1">
      <alignment horizontal="left"/>
    </xf>
    <xf numFmtId="165" fontId="0" fillId="0" borderId="0" xfId="0" applyNumberFormat="1" applyFill="1"/>
    <xf numFmtId="0" fontId="1" fillId="0" borderId="5" xfId="0" applyFont="1" applyFill="1" applyBorder="1"/>
    <xf numFmtId="0" fontId="1" fillId="0" borderId="6" xfId="0" applyFont="1" applyFill="1" applyBorder="1"/>
    <xf numFmtId="0" fontId="1" fillId="0" borderId="7" xfId="0" applyFont="1" applyFill="1" applyBorder="1"/>
    <xf numFmtId="1" fontId="0" fillId="0" borderId="0" xfId="0" applyNumberFormat="1" applyFont="1" applyFill="1" applyBorder="1" applyAlignment="1">
      <alignment vertical="center"/>
    </xf>
    <xf numFmtId="170" fontId="1" fillId="0" borderId="0" xfId="1" applyNumberFormat="1" applyFont="1" applyFill="1" applyBorder="1" applyAlignment="1">
      <alignment horizontal="center"/>
    </xf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6" fillId="0" borderId="7" xfId="0" applyFont="1" applyFill="1" applyBorder="1"/>
    <xf numFmtId="9" fontId="0" fillId="0" borderId="8" xfId="1" applyFont="1" applyFill="1" applyBorder="1"/>
    <xf numFmtId="9" fontId="0" fillId="0" borderId="0" xfId="1" applyFont="1" applyFill="1" applyBorder="1"/>
    <xf numFmtId="0" fontId="3" fillId="0" borderId="3" xfId="0" applyFont="1" applyFill="1" applyBorder="1"/>
    <xf numFmtId="0" fontId="3" fillId="0" borderId="4" xfId="0" applyFont="1" applyFill="1" applyBorder="1"/>
    <xf numFmtId="0" fontId="3" fillId="0" borderId="9" xfId="0" applyFont="1" applyFill="1" applyBorder="1"/>
    <xf numFmtId="0" fontId="3" fillId="0" borderId="8" xfId="0" applyFont="1" applyFill="1" applyBorder="1"/>
    <xf numFmtId="0" fontId="12" fillId="0" borderId="0" xfId="0" applyFont="1"/>
    <xf numFmtId="0" fontId="40" fillId="0" borderId="0" xfId="0" applyFont="1"/>
    <xf numFmtId="0" fontId="16" fillId="0" borderId="0" xfId="0" applyFont="1" applyFill="1" applyBorder="1" applyAlignment="1"/>
    <xf numFmtId="0" fontId="0" fillId="4" borderId="8" xfId="0" applyFill="1" applyBorder="1"/>
    <xf numFmtId="0" fontId="0" fillId="4" borderId="0" xfId="0" applyFill="1" applyBorder="1"/>
    <xf numFmtId="0" fontId="0" fillId="4" borderId="9" xfId="0" applyFill="1" applyBorder="1"/>
    <xf numFmtId="1" fontId="0" fillId="0" borderId="5" xfId="0" applyNumberFormat="1" applyFont="1" applyFill="1" applyBorder="1" applyAlignment="1">
      <alignment vertical="center"/>
    </xf>
    <xf numFmtId="1" fontId="0" fillId="0" borderId="6" xfId="0" applyNumberFormat="1" applyFont="1" applyFill="1" applyBorder="1" applyAlignment="1">
      <alignment vertical="center"/>
    </xf>
    <xf numFmtId="1" fontId="0" fillId="0" borderId="7" xfId="0" applyNumberFormat="1" applyFont="1" applyFill="1" applyBorder="1" applyAlignment="1">
      <alignment vertical="center"/>
    </xf>
    <xf numFmtId="165" fontId="0" fillId="0" borderId="5" xfId="0" applyNumberFormat="1" applyFont="1" applyFill="1" applyBorder="1" applyAlignment="1">
      <alignment vertical="center"/>
    </xf>
    <xf numFmtId="165" fontId="0" fillId="0" borderId="6" xfId="0" applyNumberFormat="1" applyFont="1" applyFill="1" applyBorder="1" applyAlignment="1">
      <alignment vertical="center"/>
    </xf>
    <xf numFmtId="165" fontId="0" fillId="0" borderId="7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/>
    </xf>
    <xf numFmtId="0" fontId="40" fillId="0" borderId="0" xfId="0" applyFont="1" applyAlignment="1">
      <alignment horizontal="left"/>
    </xf>
    <xf numFmtId="0" fontId="40" fillId="0" borderId="0" xfId="0" applyFont="1" applyBorder="1"/>
    <xf numFmtId="0" fontId="0" fillId="0" borderId="7" xfId="0" applyBorder="1"/>
    <xf numFmtId="0" fontId="0" fillId="0" borderId="6" xfId="0" applyBorder="1"/>
    <xf numFmtId="0" fontId="0" fillId="0" borderId="5" xfId="0" applyBorder="1"/>
    <xf numFmtId="0" fontId="16" fillId="0" borderId="12" xfId="0" applyFont="1" applyBorder="1"/>
    <xf numFmtId="0" fontId="16" fillId="0" borderId="11" xfId="0" applyFont="1" applyBorder="1"/>
    <xf numFmtId="0" fontId="16" fillId="0" borderId="9" xfId="0" applyFont="1" applyBorder="1"/>
    <xf numFmtId="0" fontId="16" fillId="0" borderId="8" xfId="0" applyFont="1" applyBorder="1"/>
    <xf numFmtId="0" fontId="16" fillId="0" borderId="7" xfId="0" applyFont="1" applyBorder="1"/>
    <xf numFmtId="0" fontId="16" fillId="0" borderId="6" xfId="0" applyFont="1" applyBorder="1"/>
    <xf numFmtId="0" fontId="16" fillId="0" borderId="5" xfId="0" applyFont="1" applyBorder="1"/>
    <xf numFmtId="0" fontId="15" fillId="0" borderId="9" xfId="0" applyFont="1" applyFill="1" applyBorder="1"/>
    <xf numFmtId="0" fontId="15" fillId="0" borderId="8" xfId="0" applyFont="1" applyBorder="1"/>
    <xf numFmtId="0" fontId="15" fillId="0" borderId="9" xfId="0" applyFont="1" applyBorder="1"/>
    <xf numFmtId="0" fontId="15" fillId="0" borderId="7" xfId="0" applyFont="1" applyBorder="1"/>
    <xf numFmtId="0" fontId="15" fillId="9" borderId="0" xfId="0" applyFont="1" applyFill="1"/>
    <xf numFmtId="0" fontId="16" fillId="0" borderId="10" xfId="0" applyFont="1" applyBorder="1"/>
    <xf numFmtId="0" fontId="12" fillId="0" borderId="0" xfId="0" applyFont="1" applyBorder="1"/>
    <xf numFmtId="0" fontId="12" fillId="0" borderId="0" xfId="0" applyFont="1" applyAlignment="1">
      <alignment horizontal="left"/>
    </xf>
    <xf numFmtId="165" fontId="0" fillId="0" borderId="11" xfId="0" applyNumberFormat="1" applyBorder="1"/>
    <xf numFmtId="165" fontId="0" fillId="0" borderId="0" xfId="0" applyNumberFormat="1" applyBorder="1"/>
    <xf numFmtId="165" fontId="0" fillId="0" borderId="6" xfId="0" applyNumberFormat="1" applyBorder="1"/>
    <xf numFmtId="0" fontId="0" fillId="0" borderId="8" xfId="0" applyFill="1" applyBorder="1"/>
    <xf numFmtId="0" fontId="0" fillId="0" borderId="12" xfId="0" applyFill="1" applyBorder="1"/>
    <xf numFmtId="0" fontId="0" fillId="0" borderId="11" xfId="0" applyFill="1" applyBorder="1"/>
    <xf numFmtId="0" fontId="0" fillId="0" borderId="9" xfId="0" applyFill="1" applyBorder="1"/>
    <xf numFmtId="10" fontId="0" fillId="0" borderId="12" xfId="1" applyNumberFormat="1" applyFont="1" applyBorder="1"/>
    <xf numFmtId="10" fontId="0" fillId="0" borderId="11" xfId="1" applyNumberFormat="1" applyFont="1" applyBorder="1"/>
    <xf numFmtId="10" fontId="0" fillId="0" borderId="11" xfId="1" applyNumberFormat="1" applyFont="1" applyFill="1" applyBorder="1"/>
    <xf numFmtId="10" fontId="0" fillId="0" borderId="9" xfId="1" applyNumberFormat="1" applyFont="1" applyBorder="1"/>
    <xf numFmtId="10" fontId="0" fillId="0" borderId="0" xfId="1" applyNumberFormat="1" applyFont="1" applyBorder="1"/>
    <xf numFmtId="10" fontId="0" fillId="0" borderId="8" xfId="1" applyNumberFormat="1" applyFont="1" applyBorder="1"/>
    <xf numFmtId="10" fontId="0" fillId="0" borderId="0" xfId="1" applyNumberFormat="1" applyFont="1" applyFill="1" applyBorder="1"/>
    <xf numFmtId="0" fontId="6" fillId="0" borderId="0" xfId="7" applyFont="1" applyFill="1" applyBorder="1" applyAlignment="1">
      <alignment horizontal="left"/>
    </xf>
    <xf numFmtId="0" fontId="0" fillId="0" borderId="6" xfId="0" applyFill="1" applyBorder="1"/>
    <xf numFmtId="0" fontId="0" fillId="0" borderId="0" xfId="0" applyFill="1" applyAlignment="1">
      <alignment horizontal="center"/>
    </xf>
    <xf numFmtId="0" fontId="0" fillId="0" borderId="15" xfId="0" applyFont="1" applyFill="1" applyBorder="1"/>
    <xf numFmtId="165" fontId="0" fillId="0" borderId="9" xfId="0" applyNumberFormat="1" applyFont="1" applyFill="1" applyBorder="1"/>
    <xf numFmtId="165" fontId="0" fillId="0" borderId="8" xfId="0" applyNumberFormat="1" applyFont="1" applyFill="1" applyBorder="1"/>
    <xf numFmtId="165" fontId="0" fillId="0" borderId="7" xfId="0" applyNumberFormat="1" applyFont="1" applyFill="1" applyBorder="1"/>
    <xf numFmtId="165" fontId="0" fillId="0" borderId="6" xfId="0" applyNumberFormat="1" applyFont="1" applyFill="1" applyBorder="1"/>
    <xf numFmtId="165" fontId="0" fillId="0" borderId="5" xfId="0" applyNumberFormat="1" applyFont="1" applyFill="1" applyBorder="1"/>
    <xf numFmtId="0" fontId="11" fillId="0" borderId="14" xfId="0" applyFont="1" applyFill="1" applyBorder="1"/>
    <xf numFmtId="0" fontId="0" fillId="0" borderId="12" xfId="0" applyFont="1" applyBorder="1"/>
    <xf numFmtId="0" fontId="0" fillId="0" borderId="11" xfId="0" applyFont="1" applyBorder="1"/>
    <xf numFmtId="0" fontId="0" fillId="0" borderId="10" xfId="0" applyFont="1" applyBorder="1"/>
    <xf numFmtId="0" fontId="0" fillId="0" borderId="12" xfId="0" applyFont="1" applyFill="1" applyBorder="1"/>
    <xf numFmtId="0" fontId="0" fillId="0" borderId="11" xfId="0" applyFont="1" applyFill="1" applyBorder="1"/>
    <xf numFmtId="0" fontId="0" fillId="0" borderId="10" xfId="0" applyFont="1" applyFill="1" applyBorder="1"/>
    <xf numFmtId="0" fontId="0" fillId="0" borderId="9" xfId="0" applyFont="1" applyBorder="1"/>
    <xf numFmtId="0" fontId="0" fillId="0" borderId="8" xfId="0" applyFont="1" applyBorder="1"/>
    <xf numFmtId="0" fontId="0" fillId="0" borderId="9" xfId="0" applyFont="1" applyFill="1" applyBorder="1"/>
    <xf numFmtId="0" fontId="0" fillId="0" borderId="8" xfId="0" applyFont="1" applyFill="1" applyBorder="1"/>
    <xf numFmtId="0" fontId="38" fillId="0" borderId="14" xfId="0" applyFont="1" applyFill="1" applyBorder="1"/>
    <xf numFmtId="0" fontId="0" fillId="0" borderId="7" xfId="0" applyFont="1" applyBorder="1"/>
    <xf numFmtId="0" fontId="11" fillId="0" borderId="13" xfId="0" applyFont="1" applyFill="1" applyBorder="1"/>
    <xf numFmtId="0" fontId="0" fillId="0" borderId="10" xfId="0" applyFill="1" applyBorder="1"/>
    <xf numFmtId="0" fontId="0" fillId="0" borderId="9" xfId="5" applyFont="1" applyFill="1" applyBorder="1"/>
    <xf numFmtId="0" fontId="0" fillId="0" borderId="0" xfId="5" applyFont="1" applyFill="1" applyBorder="1"/>
    <xf numFmtId="0" fontId="0" fillId="0" borderId="8" xfId="5" applyFont="1" applyFill="1" applyBorder="1"/>
    <xf numFmtId="0" fontId="0" fillId="0" borderId="14" xfId="0" applyFont="1" applyFill="1" applyBorder="1"/>
    <xf numFmtId="0" fontId="0" fillId="0" borderId="7" xfId="5" applyFont="1" applyFill="1" applyBorder="1"/>
    <xf numFmtId="0" fontId="0" fillId="0" borderId="6" xfId="5" applyFont="1" applyFill="1" applyBorder="1"/>
    <xf numFmtId="0" fontId="0" fillId="0" borderId="5" xfId="5" applyFont="1" applyFill="1" applyBorder="1"/>
    <xf numFmtId="0" fontId="0" fillId="0" borderId="7" xfId="0" applyFill="1" applyBorder="1"/>
    <xf numFmtId="0" fontId="0" fillId="0" borderId="5" xfId="0" applyFill="1" applyBorder="1"/>
    <xf numFmtId="0" fontId="38" fillId="0" borderId="13" xfId="0" applyFont="1" applyFill="1" applyBorder="1"/>
    <xf numFmtId="0" fontId="6" fillId="0" borderId="6" xfId="5" applyFont="1" applyFill="1" applyBorder="1"/>
    <xf numFmtId="0" fontId="0" fillId="0" borderId="4" xfId="0" applyFont="1" applyFill="1" applyBorder="1"/>
    <xf numFmtId="0" fontId="0" fillId="0" borderId="3" xfId="0" applyFont="1" applyFill="1" applyBorder="1"/>
    <xf numFmtId="0" fontId="0" fillId="0" borderId="2" xfId="0" applyFont="1" applyFill="1" applyBorder="1"/>
    <xf numFmtId="0" fontId="0" fillId="0" borderId="0" xfId="0" applyFont="1" applyFill="1"/>
    <xf numFmtId="0" fontId="0" fillId="0" borderId="14" xfId="0" applyFont="1" applyFill="1" applyBorder="1" applyAlignment="1">
      <alignment horizontal="right"/>
    </xf>
    <xf numFmtId="0" fontId="0" fillId="0" borderId="13" xfId="0" applyFont="1" applyFill="1" applyBorder="1"/>
    <xf numFmtId="0" fontId="0" fillId="8" borderId="12" xfId="0" applyFill="1" applyBorder="1"/>
    <xf numFmtId="0" fontId="0" fillId="8" borderId="11" xfId="0" applyFill="1" applyBorder="1"/>
    <xf numFmtId="0" fontId="0" fillId="8" borderId="10" xfId="0" applyFill="1" applyBorder="1"/>
    <xf numFmtId="0" fontId="0" fillId="9" borderId="15" xfId="0" applyFill="1" applyBorder="1"/>
    <xf numFmtId="0" fontId="0" fillId="8" borderId="9" xfId="0" applyFill="1" applyBorder="1"/>
    <xf numFmtId="0" fontId="0" fillId="8" borderId="0" xfId="0" applyFill="1" applyBorder="1"/>
    <xf numFmtId="0" fontId="0" fillId="8" borderId="8" xfId="0" applyFill="1" applyBorder="1"/>
    <xf numFmtId="0" fontId="0" fillId="9" borderId="14" xfId="0" applyFill="1" applyBorder="1"/>
    <xf numFmtId="0" fontId="0" fillId="8" borderId="7" xfId="0" applyFill="1" applyBorder="1"/>
    <xf numFmtId="0" fontId="0" fillId="8" borderId="6" xfId="0" applyFill="1" applyBorder="1"/>
    <xf numFmtId="0" fontId="0" fillId="8" borderId="5" xfId="0" applyFill="1" applyBorder="1"/>
    <xf numFmtId="0" fontId="0" fillId="9" borderId="13" xfId="0" applyFill="1" applyBorder="1"/>
    <xf numFmtId="0" fontId="0" fillId="0" borderId="15" xfId="0" applyBorder="1"/>
    <xf numFmtId="0" fontId="0" fillId="0" borderId="14" xfId="0" applyBorder="1"/>
    <xf numFmtId="0" fontId="0" fillId="0" borderId="13" xfId="0" applyBorder="1"/>
    <xf numFmtId="0" fontId="0" fillId="8" borderId="15" xfId="0" applyFill="1" applyBorder="1"/>
    <xf numFmtId="0" fontId="0" fillId="8" borderId="13" xfId="0" applyFill="1" applyBorder="1"/>
    <xf numFmtId="0" fontId="0" fillId="0" borderId="15" xfId="0" applyFill="1" applyBorder="1"/>
    <xf numFmtId="0" fontId="0" fillId="0" borderId="14" xfId="0" applyFill="1" applyBorder="1"/>
    <xf numFmtId="0" fontId="0" fillId="0" borderId="15" xfId="0" applyFill="1" applyBorder="1" applyAlignment="1">
      <alignment vertical="center" textRotation="90"/>
    </xf>
    <xf numFmtId="165" fontId="0" fillId="2" borderId="12" xfId="0" applyNumberFormat="1" applyFill="1" applyBorder="1"/>
    <xf numFmtId="165" fontId="0" fillId="2" borderId="11" xfId="0" applyNumberFormat="1" applyFill="1" applyBorder="1"/>
    <xf numFmtId="165" fontId="0" fillId="2" borderId="10" xfId="0" applyNumberFormat="1" applyFill="1" applyBorder="1"/>
    <xf numFmtId="0" fontId="0" fillId="2" borderId="10" xfId="0" applyFill="1" applyBorder="1"/>
    <xf numFmtId="165" fontId="0" fillId="2" borderId="9" xfId="0" applyNumberFormat="1" applyFill="1" applyBorder="1"/>
    <xf numFmtId="165" fontId="0" fillId="2" borderId="0" xfId="0" applyNumberFormat="1" applyFill="1" applyBorder="1"/>
    <xf numFmtId="165" fontId="0" fillId="2" borderId="8" xfId="0" applyNumberFormat="1" applyFill="1" applyBorder="1"/>
    <xf numFmtId="0" fontId="0" fillId="2" borderId="8" xfId="0" applyFill="1" applyBorder="1"/>
    <xf numFmtId="165" fontId="0" fillId="2" borderId="7" xfId="0" applyNumberFormat="1" applyFill="1" applyBorder="1"/>
    <xf numFmtId="165" fontId="0" fillId="2" borderId="6" xfId="0" applyNumberFormat="1" applyFill="1" applyBorder="1"/>
    <xf numFmtId="165" fontId="0" fillId="2" borderId="5" xfId="0" applyNumberFormat="1" applyFill="1" applyBorder="1"/>
    <xf numFmtId="0" fontId="0" fillId="2" borderId="5" xfId="0" applyFill="1" applyBorder="1"/>
    <xf numFmtId="0" fontId="1" fillId="0" borderId="0" xfId="0" applyFont="1" applyBorder="1" applyAlignment="1">
      <alignment horizontal="left" vertical="center" wrapText="1"/>
    </xf>
    <xf numFmtId="0" fontId="0" fillId="0" borderId="13" xfId="0" applyFill="1" applyBorder="1"/>
    <xf numFmtId="0" fontId="0" fillId="2" borderId="0" xfId="0" applyFill="1"/>
    <xf numFmtId="0" fontId="0" fillId="2" borderId="0" xfId="0" applyFill="1" applyBorder="1"/>
    <xf numFmtId="0" fontId="0" fillId="9" borderId="12" xfId="0" applyFill="1" applyBorder="1"/>
    <xf numFmtId="0" fontId="0" fillId="9" borderId="11" xfId="0" applyFill="1" applyBorder="1"/>
    <xf numFmtId="0" fontId="0" fillId="9" borderId="10" xfId="0" applyFill="1" applyBorder="1"/>
    <xf numFmtId="0" fontId="0" fillId="9" borderId="0" xfId="0" applyFill="1"/>
    <xf numFmtId="0" fontId="0" fillId="9" borderId="9" xfId="0" applyFill="1" applyBorder="1"/>
    <xf numFmtId="0" fontId="0" fillId="9" borderId="0" xfId="0" applyFill="1" applyBorder="1"/>
    <xf numFmtId="0" fontId="0" fillId="9" borderId="8" xfId="0" applyFill="1" applyBorder="1"/>
    <xf numFmtId="169" fontId="0" fillId="0" borderId="0" xfId="1" applyNumberFormat="1" applyFont="1" applyFill="1" applyBorder="1"/>
    <xf numFmtId="0" fontId="11" fillId="0" borderId="0" xfId="0" applyFont="1" applyFill="1" applyBorder="1"/>
    <xf numFmtId="0" fontId="11" fillId="0" borderId="8" xfId="0" applyFont="1" applyFill="1" applyBorder="1"/>
    <xf numFmtId="0" fontId="0" fillId="0" borderId="0" xfId="0" applyFont="1" applyFill="1" applyAlignment="1"/>
    <xf numFmtId="0" fontId="40" fillId="0" borderId="0" xfId="0" applyFont="1" applyFill="1"/>
    <xf numFmtId="165" fontId="0" fillId="0" borderId="0" xfId="0" applyNumberFormat="1" applyFont="1" applyFill="1"/>
    <xf numFmtId="0" fontId="12" fillId="0" borderId="3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center"/>
    </xf>
    <xf numFmtId="0" fontId="9" fillId="0" borderId="0" xfId="0" applyFont="1" applyAlignment="1">
      <alignment horizontal="left" vertical="top"/>
    </xf>
    <xf numFmtId="14" fontId="0" fillId="0" borderId="0" xfId="0" applyNumberFormat="1" applyFill="1"/>
    <xf numFmtId="0" fontId="55" fillId="0" borderId="0" xfId="0" applyFont="1" applyFill="1" applyBorder="1" applyAlignment="1">
      <alignment horizontal="center" wrapText="1" readingOrder="1"/>
    </xf>
    <xf numFmtId="14" fontId="0" fillId="0" borderId="0" xfId="0" applyNumberFormat="1" applyFill="1" applyBorder="1"/>
    <xf numFmtId="0" fontId="0" fillId="0" borderId="3" xfId="0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170" fontId="1" fillId="0" borderId="2" xfId="1" applyNumberFormat="1" applyFont="1" applyFill="1" applyBorder="1" applyAlignment="1">
      <alignment horizontal="center"/>
    </xf>
    <xf numFmtId="170" fontId="1" fillId="0" borderId="3" xfId="1" applyNumberFormat="1" applyFont="1" applyFill="1" applyBorder="1" applyAlignment="1">
      <alignment horizontal="center"/>
    </xf>
    <xf numFmtId="170" fontId="1" fillId="0" borderId="4" xfId="1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40" fillId="0" borderId="5" xfId="0" applyFont="1" applyBorder="1" applyAlignment="1">
      <alignment horizontal="center"/>
    </xf>
    <xf numFmtId="0" fontId="40" fillId="0" borderId="6" xfId="0" applyFont="1" applyBorder="1" applyAlignment="1">
      <alignment horizontal="center"/>
    </xf>
    <xf numFmtId="0" fontId="40" fillId="0" borderId="7" xfId="0" applyFont="1" applyBorder="1" applyAlignment="1">
      <alignment horizontal="center"/>
    </xf>
    <xf numFmtId="0" fontId="40" fillId="0" borderId="2" xfId="0" applyFont="1" applyBorder="1" applyAlignment="1">
      <alignment horizontal="center"/>
    </xf>
    <xf numFmtId="0" fontId="40" fillId="0" borderId="3" xfId="0" applyFont="1" applyBorder="1" applyAlignment="1">
      <alignment horizontal="center"/>
    </xf>
    <xf numFmtId="0" fontId="40" fillId="0" borderId="4" xfId="0" applyFont="1" applyBorder="1" applyAlignment="1">
      <alignment horizontal="center"/>
    </xf>
    <xf numFmtId="0" fontId="0" fillId="0" borderId="13" xfId="0" applyBorder="1" applyAlignment="1">
      <alignment horizontal="center" vertical="center" textRotation="90"/>
    </xf>
    <xf numFmtId="0" fontId="0" fillId="0" borderId="14" xfId="0" applyBorder="1" applyAlignment="1">
      <alignment horizontal="center" vertical="center" textRotation="90"/>
    </xf>
    <xf numFmtId="0" fontId="0" fillId="0" borderId="8" xfId="0" applyBorder="1" applyAlignment="1">
      <alignment horizontal="center" vertical="center" textRotation="90"/>
    </xf>
    <xf numFmtId="0" fontId="0" fillId="0" borderId="15" xfId="0" applyBorder="1" applyAlignment="1">
      <alignment horizontal="center" vertical="center" textRotation="90"/>
    </xf>
    <xf numFmtId="0" fontId="0" fillId="0" borderId="5" xfId="0" applyBorder="1" applyAlignment="1">
      <alignment horizontal="center" vertical="center" textRotation="90"/>
    </xf>
    <xf numFmtId="0" fontId="0" fillId="0" borderId="10" xfId="0" applyBorder="1" applyAlignment="1">
      <alignment horizontal="center" vertical="center" textRotation="90"/>
    </xf>
    <xf numFmtId="0" fontId="0" fillId="0" borderId="5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14" xfId="0" applyBorder="1" applyAlignment="1">
      <alignment horizontal="center" vertical="center" textRotation="90" wrapText="1"/>
    </xf>
    <xf numFmtId="0" fontId="0" fillId="0" borderId="15" xfId="0" applyBorder="1" applyAlignment="1">
      <alignment horizontal="center" vertical="center" textRotation="90" wrapText="1"/>
    </xf>
    <xf numFmtId="0" fontId="0" fillId="0" borderId="13" xfId="0" applyFill="1" applyBorder="1" applyAlignment="1">
      <alignment horizontal="center" vertical="center" textRotation="90"/>
    </xf>
    <xf numFmtId="0" fontId="0" fillId="0" borderId="14" xfId="0" applyFill="1" applyBorder="1" applyAlignment="1">
      <alignment horizontal="center" vertical="center" textRotation="90"/>
    </xf>
    <xf numFmtId="0" fontId="0" fillId="0" borderId="15" xfId="0" applyFill="1" applyBorder="1" applyAlignment="1">
      <alignment horizontal="center" vertical="center" textRotation="90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0" fillId="0" borderId="5" xfId="0" applyFill="1" applyBorder="1" applyAlignment="1"/>
    <xf numFmtId="0" fontId="0" fillId="0" borderId="6" xfId="0" applyFill="1" applyBorder="1" applyAlignment="1"/>
    <xf numFmtId="0" fontId="0" fillId="0" borderId="0" xfId="0" applyFill="1" applyBorder="1" applyAlignment="1"/>
    <xf numFmtId="2" fontId="0" fillId="0" borderId="5" xfId="0" applyNumberFormat="1" applyFill="1" applyBorder="1"/>
    <xf numFmtId="2" fontId="0" fillId="0" borderId="6" xfId="0" applyNumberFormat="1" applyFill="1" applyBorder="1"/>
    <xf numFmtId="2" fontId="0" fillId="0" borderId="7" xfId="0" applyNumberFormat="1" applyFill="1" applyBorder="1"/>
    <xf numFmtId="0" fontId="12" fillId="0" borderId="0" xfId="0" applyFont="1" applyFill="1"/>
    <xf numFmtId="0" fontId="3" fillId="0" borderId="5" xfId="0" applyFont="1" applyFill="1" applyBorder="1"/>
    <xf numFmtId="0" fontId="3" fillId="0" borderId="6" xfId="0" applyFont="1" applyFill="1" applyBorder="1"/>
    <xf numFmtId="0" fontId="3" fillId="0" borderId="7" xfId="0" applyFont="1" applyFill="1" applyBorder="1"/>
    <xf numFmtId="2" fontId="0" fillId="0" borderId="8" xfId="0" applyNumberFormat="1" applyFill="1" applyBorder="1"/>
    <xf numFmtId="2" fontId="0" fillId="0" borderId="0" xfId="0" applyNumberFormat="1" applyFill="1" applyBorder="1"/>
    <xf numFmtId="2" fontId="0" fillId="0" borderId="9" xfId="0" applyNumberFormat="1" applyFill="1" applyBorder="1"/>
    <xf numFmtId="0" fontId="12" fillId="0" borderId="0" xfId="0" applyFont="1" applyFill="1" applyBorder="1"/>
    <xf numFmtId="0" fontId="12" fillId="0" borderId="9" xfId="0" applyFont="1" applyFill="1" applyBorder="1"/>
    <xf numFmtId="2" fontId="0" fillId="0" borderId="10" xfId="0" applyNumberFormat="1" applyFill="1" applyBorder="1"/>
    <xf numFmtId="2" fontId="0" fillId="0" borderId="11" xfId="0" applyNumberFormat="1" applyFill="1" applyBorder="1"/>
    <xf numFmtId="2" fontId="0" fillId="0" borderId="12" xfId="0" applyNumberFormat="1" applyFill="1" applyBorder="1"/>
    <xf numFmtId="0" fontId="12" fillId="0" borderId="11" xfId="0" applyFont="1" applyFill="1" applyBorder="1"/>
    <xf numFmtId="0" fontId="12" fillId="0" borderId="12" xfId="0" applyFont="1" applyFill="1" applyBorder="1"/>
    <xf numFmtId="0" fontId="25" fillId="0" borderId="0" xfId="0" applyFont="1" applyFill="1" applyAlignment="1">
      <alignment horizontal="right"/>
    </xf>
    <xf numFmtId="169" fontId="16" fillId="0" borderId="2" xfId="1" applyNumberFormat="1" applyFont="1" applyFill="1" applyBorder="1"/>
    <xf numFmtId="169" fontId="16" fillId="0" borderId="3" xfId="1" applyNumberFormat="1" applyFont="1" applyFill="1" applyBorder="1"/>
    <xf numFmtId="169" fontId="16" fillId="0" borderId="4" xfId="1" applyNumberFormat="1" applyFont="1" applyFill="1" applyBorder="1"/>
    <xf numFmtId="170" fontId="15" fillId="0" borderId="0" xfId="0" applyNumberFormat="1" applyFont="1" applyFill="1" applyBorder="1"/>
    <xf numFmtId="169" fontId="16" fillId="0" borderId="0" xfId="1" applyNumberFormat="1" applyFont="1" applyFill="1" applyBorder="1"/>
    <xf numFmtId="0" fontId="18" fillId="0" borderId="0" xfId="0" applyFont="1" applyFill="1"/>
    <xf numFmtId="164" fontId="0" fillId="0" borderId="5" xfId="0" applyNumberFormat="1" applyFill="1" applyBorder="1"/>
    <xf numFmtId="164" fontId="0" fillId="0" borderId="6" xfId="0" applyNumberFormat="1" applyFill="1" applyBorder="1"/>
    <xf numFmtId="164" fontId="0" fillId="0" borderId="7" xfId="0" applyNumberFormat="1" applyFill="1" applyBorder="1"/>
    <xf numFmtId="164" fontId="0" fillId="0" borderId="8" xfId="0" applyNumberFormat="1" applyFill="1" applyBorder="1"/>
    <xf numFmtId="164" fontId="0" fillId="0" borderId="0" xfId="0" applyNumberFormat="1" applyFill="1" applyBorder="1"/>
    <xf numFmtId="164" fontId="0" fillId="0" borderId="9" xfId="0" applyNumberFormat="1" applyFill="1" applyBorder="1"/>
    <xf numFmtId="164" fontId="0" fillId="0" borderId="10" xfId="0" applyNumberFormat="1" applyFill="1" applyBorder="1"/>
    <xf numFmtId="164" fontId="0" fillId="0" borderId="11" xfId="0" applyNumberFormat="1" applyFill="1" applyBorder="1"/>
    <xf numFmtId="164" fontId="0" fillId="0" borderId="12" xfId="0" applyNumberFormat="1" applyFill="1" applyBorder="1"/>
    <xf numFmtId="0" fontId="5" fillId="0" borderId="0" xfId="0" applyFont="1" applyFill="1"/>
    <xf numFmtId="0" fontId="19" fillId="0" borderId="0" xfId="0" applyFont="1" applyFill="1"/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16" fillId="0" borderId="5" xfId="0" applyFont="1" applyFill="1" applyBorder="1"/>
    <xf numFmtId="0" fontId="7" fillId="0" borderId="5" xfId="0" applyFont="1" applyFill="1" applyBorder="1"/>
    <xf numFmtId="0" fontId="7" fillId="0" borderId="6" xfId="0" applyFont="1" applyFill="1" applyBorder="1"/>
    <xf numFmtId="0" fontId="7" fillId="0" borderId="7" xfId="0" applyFont="1" applyFill="1" applyBorder="1"/>
    <xf numFmtId="0" fontId="15" fillId="0" borderId="5" xfId="0" applyFont="1" applyFill="1" applyBorder="1"/>
    <xf numFmtId="0" fontId="16" fillId="0" borderId="8" xfId="0" applyFont="1" applyFill="1" applyBorder="1"/>
    <xf numFmtId="0" fontId="16" fillId="0" borderId="9" xfId="0" applyFont="1" applyFill="1" applyBorder="1"/>
    <xf numFmtId="0" fontId="7" fillId="0" borderId="8" xfId="0" applyFont="1" applyFill="1" applyBorder="1"/>
    <xf numFmtId="0" fontId="7" fillId="0" borderId="0" xfId="0" applyFont="1" applyFill="1" applyBorder="1"/>
    <xf numFmtId="0" fontId="7" fillId="0" borderId="9" xfId="0" applyFont="1" applyFill="1" applyBorder="1"/>
    <xf numFmtId="0" fontId="15" fillId="0" borderId="8" xfId="0" applyFont="1" applyFill="1" applyBorder="1"/>
    <xf numFmtId="165" fontId="15" fillId="0" borderId="0" xfId="0" applyNumberFormat="1" applyFont="1" applyFill="1" applyBorder="1"/>
    <xf numFmtId="0" fontId="16" fillId="0" borderId="10" xfId="0" applyFont="1" applyFill="1" applyBorder="1"/>
    <xf numFmtId="0" fontId="7" fillId="0" borderId="10" xfId="0" applyFont="1" applyFill="1" applyBorder="1"/>
    <xf numFmtId="0" fontId="7" fillId="0" borderId="11" xfId="0" applyFont="1" applyFill="1" applyBorder="1"/>
    <xf numFmtId="0" fontId="7" fillId="0" borderId="12" xfId="0" applyFont="1" applyFill="1" applyBorder="1"/>
    <xf numFmtId="0" fontId="20" fillId="0" borderId="0" xfId="0" applyFont="1" applyFill="1"/>
    <xf numFmtId="0" fontId="26" fillId="0" borderId="0" xfId="0" applyFont="1" applyFill="1" applyAlignment="1">
      <alignment horizontal="right"/>
    </xf>
    <xf numFmtId="169" fontId="15" fillId="0" borderId="2" xfId="1" applyNumberFormat="1" applyFont="1" applyFill="1" applyBorder="1"/>
    <xf numFmtId="169" fontId="15" fillId="0" borderId="3" xfId="1" applyNumberFormat="1" applyFont="1" applyFill="1" applyBorder="1"/>
    <xf numFmtId="169" fontId="15" fillId="0" borderId="4" xfId="1" applyNumberFormat="1" applyFont="1" applyFill="1" applyBorder="1"/>
    <xf numFmtId="169" fontId="15" fillId="0" borderId="0" xfId="1" applyNumberFormat="1" applyFont="1" applyFill="1" applyBorder="1"/>
    <xf numFmtId="175" fontId="0" fillId="0" borderId="0" xfId="0" applyNumberFormat="1" applyFont="1" applyFill="1" applyBorder="1"/>
    <xf numFmtId="0" fontId="22" fillId="0" borderId="0" xfId="0" applyFont="1" applyFill="1"/>
    <xf numFmtId="0" fontId="2" fillId="0" borderId="0" xfId="0" applyFont="1" applyFill="1"/>
    <xf numFmtId="165" fontId="0" fillId="0" borderId="10" xfId="0" applyNumberFormat="1" applyFont="1" applyFill="1" applyBorder="1"/>
    <xf numFmtId="165" fontId="0" fillId="0" borderId="11" xfId="0" applyNumberFormat="1" applyFont="1" applyFill="1" applyBorder="1"/>
    <xf numFmtId="165" fontId="0" fillId="0" borderId="12" xfId="0" applyNumberFormat="1" applyFont="1" applyFill="1" applyBorder="1"/>
    <xf numFmtId="0" fontId="11" fillId="0" borderId="0" xfId="0" applyFont="1" applyFill="1"/>
    <xf numFmtId="170" fontId="0" fillId="0" borderId="0" xfId="0" applyNumberFormat="1" applyFill="1"/>
    <xf numFmtId="0" fontId="38" fillId="0" borderId="6" xfId="0" applyFont="1" applyFill="1" applyBorder="1"/>
    <xf numFmtId="0" fontId="38" fillId="0" borderId="0" xfId="0" applyFont="1" applyFill="1" applyBorder="1"/>
    <xf numFmtId="0" fontId="0" fillId="0" borderId="8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0" fillId="0" borderId="9" xfId="0" applyFont="1" applyFill="1" applyBorder="1" applyAlignment="1">
      <alignment horizontal="right"/>
    </xf>
    <xf numFmtId="166" fontId="0" fillId="0" borderId="8" xfId="0" applyNumberFormat="1" applyFont="1" applyFill="1" applyBorder="1"/>
    <xf numFmtId="166" fontId="0" fillId="0" borderId="0" xfId="0" applyNumberFormat="1" applyFont="1" applyFill="1" applyBorder="1"/>
    <xf numFmtId="166" fontId="0" fillId="0" borderId="9" xfId="0" applyNumberFormat="1" applyFont="1" applyFill="1" applyBorder="1"/>
    <xf numFmtId="0" fontId="0" fillId="0" borderId="10" xfId="0" applyFont="1" applyFill="1" applyBorder="1" applyAlignment="1">
      <alignment horizontal="right"/>
    </xf>
    <xf numFmtId="0" fontId="0" fillId="0" borderId="11" xfId="0" applyFont="1" applyFill="1" applyBorder="1" applyAlignment="1">
      <alignment horizontal="right"/>
    </xf>
    <xf numFmtId="0" fontId="0" fillId="0" borderId="12" xfId="0" applyFont="1" applyFill="1" applyBorder="1" applyAlignment="1">
      <alignment horizontal="right"/>
    </xf>
    <xf numFmtId="0" fontId="16" fillId="0" borderId="2" xfId="0" applyFont="1" applyFill="1" applyBorder="1"/>
    <xf numFmtId="0" fontId="12" fillId="0" borderId="0" xfId="0" applyFont="1" applyFill="1" applyAlignment="1">
      <alignment horizontal="left"/>
    </xf>
    <xf numFmtId="0" fontId="12" fillId="0" borderId="5" xfId="0" applyFont="1" applyFill="1" applyBorder="1"/>
    <xf numFmtId="0" fontId="12" fillId="0" borderId="6" xfId="0" applyFont="1" applyFill="1" applyBorder="1"/>
    <xf numFmtId="0" fontId="12" fillId="0" borderId="7" xfId="0" applyFont="1" applyFill="1" applyBorder="1"/>
    <xf numFmtId="0" fontId="12" fillId="0" borderId="8" xfId="0" applyFont="1" applyFill="1" applyBorder="1"/>
    <xf numFmtId="0" fontId="12" fillId="0" borderId="10" xfId="0" applyFont="1" applyFill="1" applyBorder="1"/>
    <xf numFmtId="0" fontId="0" fillId="0" borderId="0" xfId="0" applyFill="1" applyBorder="1" applyAlignment="1">
      <alignment horizontal="right"/>
    </xf>
    <xf numFmtId="0" fontId="18" fillId="0" borderId="5" xfId="0" applyFont="1" applyFill="1" applyBorder="1" applyAlignment="1">
      <alignment horizontal="center"/>
    </xf>
    <xf numFmtId="0" fontId="18" fillId="0" borderId="6" xfId="0" applyFont="1" applyFill="1" applyBorder="1" applyAlignment="1">
      <alignment horizontal="center"/>
    </xf>
    <xf numFmtId="0" fontId="18" fillId="0" borderId="7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/>
    </xf>
    <xf numFmtId="0" fontId="18" fillId="0" borderId="3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/>
    </xf>
    <xf numFmtId="0" fontId="18" fillId="0" borderId="0" xfId="0" applyFont="1" applyFill="1" applyBorder="1" applyAlignment="1"/>
    <xf numFmtId="0" fontId="15" fillId="0" borderId="2" xfId="0" applyFont="1" applyFill="1" applyBorder="1"/>
    <xf numFmtId="0" fontId="28" fillId="0" borderId="0" xfId="0" applyFont="1" applyFill="1" applyAlignment="1">
      <alignment horizontal="left"/>
    </xf>
    <xf numFmtId="0" fontId="16" fillId="0" borderId="0" xfId="0" applyFont="1" applyFill="1" applyAlignment="1"/>
    <xf numFmtId="0" fontId="16" fillId="0" borderId="0" xfId="0" applyFont="1" applyFill="1"/>
    <xf numFmtId="0" fontId="28" fillId="0" borderId="2" xfId="0" applyFont="1" applyFill="1" applyBorder="1" applyAlignment="1">
      <alignment horizontal="center"/>
    </xf>
    <xf numFmtId="0" fontId="28" fillId="0" borderId="3" xfId="0" applyFont="1" applyFill="1" applyBorder="1" applyAlignment="1">
      <alignment horizontal="center"/>
    </xf>
    <xf numFmtId="0" fontId="28" fillId="0" borderId="4" xfId="0" applyFont="1" applyFill="1" applyBorder="1" applyAlignment="1">
      <alignment horizontal="center"/>
    </xf>
    <xf numFmtId="0" fontId="15" fillId="0" borderId="10" xfId="0" applyFont="1" applyFill="1" applyBorder="1"/>
    <xf numFmtId="0" fontId="15" fillId="0" borderId="11" xfId="0" applyFont="1" applyFill="1" applyBorder="1"/>
    <xf numFmtId="0" fontId="15" fillId="0" borderId="12" xfId="0" applyFont="1" applyFill="1" applyBorder="1"/>
    <xf numFmtId="0" fontId="3" fillId="0" borderId="0" xfId="0" applyFont="1" applyFill="1" applyAlignment="1"/>
    <xf numFmtId="0" fontId="16" fillId="0" borderId="10" xfId="0" applyFont="1" applyFill="1" applyBorder="1" applyAlignment="1"/>
    <xf numFmtId="0" fontId="16" fillId="0" borderId="11" xfId="0" applyFont="1" applyFill="1" applyBorder="1" applyAlignment="1"/>
    <xf numFmtId="0" fontId="16" fillId="0" borderId="12" xfId="0" applyFont="1" applyFill="1" applyBorder="1" applyAlignment="1"/>
    <xf numFmtId="173" fontId="15" fillId="0" borderId="5" xfId="0" applyNumberFormat="1" applyFont="1" applyFill="1" applyBorder="1"/>
    <xf numFmtId="173" fontId="15" fillId="0" borderId="6" xfId="0" applyNumberFormat="1" applyFont="1" applyFill="1" applyBorder="1"/>
    <xf numFmtId="173" fontId="15" fillId="0" borderId="7" xfId="0" applyNumberFormat="1" applyFont="1" applyFill="1" applyBorder="1"/>
    <xf numFmtId="172" fontId="15" fillId="0" borderId="5" xfId="0" applyNumberFormat="1" applyFont="1" applyFill="1" applyBorder="1"/>
    <xf numFmtId="172" fontId="15" fillId="0" borderId="6" xfId="0" applyNumberFormat="1" applyFont="1" applyFill="1" applyBorder="1"/>
    <xf numFmtId="172" fontId="15" fillId="0" borderId="7" xfId="0" applyNumberFormat="1" applyFont="1" applyFill="1" applyBorder="1"/>
    <xf numFmtId="171" fontId="0" fillId="0" borderId="5" xfId="0" applyNumberFormat="1" applyFont="1" applyFill="1" applyBorder="1"/>
    <xf numFmtId="171" fontId="0" fillId="0" borderId="6" xfId="0" applyNumberFormat="1" applyFont="1" applyFill="1" applyBorder="1"/>
    <xf numFmtId="171" fontId="0" fillId="0" borderId="7" xfId="0" applyNumberFormat="1" applyFont="1" applyFill="1" applyBorder="1"/>
    <xf numFmtId="173" fontId="15" fillId="0" borderId="8" xfId="0" applyNumberFormat="1" applyFont="1" applyFill="1" applyBorder="1"/>
    <xf numFmtId="173" fontId="15" fillId="0" borderId="0" xfId="0" applyNumberFormat="1" applyFont="1" applyFill="1" applyBorder="1"/>
    <xf numFmtId="173" fontId="15" fillId="0" borderId="9" xfId="0" applyNumberFormat="1" applyFont="1" applyFill="1" applyBorder="1"/>
    <xf numFmtId="172" fontId="15" fillId="0" borderId="8" xfId="0" applyNumberFormat="1" applyFont="1" applyFill="1" applyBorder="1"/>
    <xf numFmtId="172" fontId="15" fillId="0" borderId="0" xfId="0" applyNumberFormat="1" applyFont="1" applyFill="1" applyBorder="1"/>
    <xf numFmtId="172" fontId="15" fillId="0" borderId="9" xfId="0" applyNumberFormat="1" applyFont="1" applyFill="1" applyBorder="1"/>
    <xf numFmtId="171" fontId="0" fillId="0" borderId="8" xfId="0" applyNumberFormat="1" applyFont="1" applyFill="1" applyBorder="1"/>
    <xf numFmtId="171" fontId="0" fillId="0" borderId="0" xfId="0" applyNumberFormat="1" applyFont="1" applyFill="1" applyBorder="1"/>
    <xf numFmtId="171" fontId="0" fillId="0" borderId="9" xfId="0" applyNumberFormat="1" applyFont="1" applyFill="1" applyBorder="1"/>
    <xf numFmtId="173" fontId="15" fillId="0" borderId="10" xfId="0" applyNumberFormat="1" applyFont="1" applyFill="1" applyBorder="1"/>
    <xf numFmtId="173" fontId="15" fillId="0" borderId="11" xfId="0" applyNumberFormat="1" applyFont="1" applyFill="1" applyBorder="1"/>
    <xf numFmtId="173" fontId="15" fillId="0" borderId="12" xfId="0" applyNumberFormat="1" applyFont="1" applyFill="1" applyBorder="1"/>
    <xf numFmtId="172" fontId="15" fillId="0" borderId="10" xfId="0" applyNumberFormat="1" applyFont="1" applyFill="1" applyBorder="1"/>
    <xf numFmtId="172" fontId="15" fillId="0" borderId="11" xfId="0" applyNumberFormat="1" applyFont="1" applyFill="1" applyBorder="1"/>
    <xf numFmtId="172" fontId="15" fillId="0" borderId="12" xfId="0" applyNumberFormat="1" applyFont="1" applyFill="1" applyBorder="1"/>
    <xf numFmtId="171" fontId="0" fillId="0" borderId="10" xfId="0" applyNumberFormat="1" applyFont="1" applyFill="1" applyBorder="1"/>
    <xf numFmtId="171" fontId="0" fillId="0" borderId="11" xfId="0" applyNumberFormat="1" applyFont="1" applyFill="1" applyBorder="1"/>
    <xf numFmtId="171" fontId="0" fillId="0" borderId="12" xfId="0" applyNumberFormat="1" applyFont="1" applyFill="1" applyBorder="1"/>
    <xf numFmtId="173" fontId="15" fillId="0" borderId="0" xfId="0" applyNumberFormat="1" applyFont="1" applyFill="1"/>
    <xf numFmtId="174" fontId="16" fillId="0" borderId="5" xfId="0" applyNumberFormat="1" applyFont="1" applyFill="1" applyBorder="1"/>
    <xf numFmtId="174" fontId="16" fillId="0" borderId="6" xfId="0" applyNumberFormat="1" applyFont="1" applyFill="1" applyBorder="1"/>
    <xf numFmtId="174" fontId="16" fillId="0" borderId="7" xfId="0" applyNumberFormat="1" applyFont="1" applyFill="1" applyBorder="1"/>
    <xf numFmtId="171" fontId="16" fillId="0" borderId="5" xfId="0" applyNumberFormat="1" applyFont="1" applyFill="1" applyBorder="1"/>
    <xf numFmtId="171" fontId="16" fillId="0" borderId="6" xfId="0" applyNumberFormat="1" applyFont="1" applyFill="1" applyBorder="1"/>
    <xf numFmtId="171" fontId="16" fillId="0" borderId="7" xfId="0" applyNumberFormat="1" applyFont="1" applyFill="1" applyBorder="1"/>
    <xf numFmtId="174" fontId="16" fillId="0" borderId="8" xfId="0" applyNumberFormat="1" applyFont="1" applyFill="1" applyBorder="1"/>
    <xf numFmtId="174" fontId="16" fillId="0" borderId="0" xfId="0" applyNumberFormat="1" applyFont="1" applyFill="1" applyBorder="1"/>
    <xf numFmtId="174" fontId="16" fillId="0" borderId="9" xfId="0" applyNumberFormat="1" applyFont="1" applyFill="1" applyBorder="1"/>
    <xf numFmtId="171" fontId="16" fillId="0" borderId="8" xfId="0" applyNumberFormat="1" applyFont="1" applyFill="1" applyBorder="1"/>
    <xf numFmtId="171" fontId="16" fillId="0" borderId="0" xfId="0" applyNumberFormat="1" applyFont="1" applyFill="1" applyBorder="1"/>
    <xf numFmtId="171" fontId="16" fillId="0" borderId="9" xfId="0" applyNumberFormat="1" applyFont="1" applyFill="1" applyBorder="1"/>
    <xf numFmtId="174" fontId="16" fillId="0" borderId="10" xfId="0" applyNumberFormat="1" applyFont="1" applyFill="1" applyBorder="1"/>
    <xf numFmtId="174" fontId="16" fillId="0" borderId="11" xfId="0" applyNumberFormat="1" applyFont="1" applyFill="1" applyBorder="1"/>
    <xf numFmtId="174" fontId="16" fillId="0" borderId="12" xfId="0" applyNumberFormat="1" applyFont="1" applyFill="1" applyBorder="1"/>
    <xf numFmtId="171" fontId="16" fillId="0" borderId="10" xfId="0" applyNumberFormat="1" applyFont="1" applyFill="1" applyBorder="1"/>
    <xf numFmtId="171" fontId="16" fillId="0" borderId="11" xfId="0" applyNumberFormat="1" applyFont="1" applyFill="1" applyBorder="1"/>
    <xf numFmtId="171" fontId="16" fillId="0" borderId="12" xfId="0" applyNumberFormat="1" applyFont="1" applyFill="1" applyBorder="1"/>
    <xf numFmtId="0" fontId="3" fillId="0" borderId="0" xfId="0" applyFont="1" applyFill="1"/>
    <xf numFmtId="175" fontId="16" fillId="0" borderId="5" xfId="0" applyNumberFormat="1" applyFont="1" applyFill="1" applyBorder="1"/>
    <xf numFmtId="175" fontId="16" fillId="0" borderId="6" xfId="0" applyNumberFormat="1" applyFont="1" applyFill="1" applyBorder="1"/>
    <xf numFmtId="175" fontId="16" fillId="0" borderId="7" xfId="0" applyNumberFormat="1" applyFont="1" applyFill="1" applyBorder="1"/>
    <xf numFmtId="175" fontId="16" fillId="0" borderId="8" xfId="0" applyNumberFormat="1" applyFont="1" applyFill="1" applyBorder="1"/>
    <xf numFmtId="175" fontId="16" fillId="0" borderId="0" xfId="0" applyNumberFormat="1" applyFont="1" applyFill="1" applyBorder="1"/>
    <xf numFmtId="175" fontId="16" fillId="0" borderId="9" xfId="0" applyNumberFormat="1" applyFont="1" applyFill="1" applyBorder="1"/>
    <xf numFmtId="175" fontId="16" fillId="0" borderId="10" xfId="0" applyNumberFormat="1" applyFont="1" applyFill="1" applyBorder="1"/>
    <xf numFmtId="175" fontId="16" fillId="0" borderId="11" xfId="0" applyNumberFormat="1" applyFont="1" applyFill="1" applyBorder="1"/>
    <xf numFmtId="175" fontId="16" fillId="0" borderId="12" xfId="0" applyNumberFormat="1" applyFont="1" applyFill="1" applyBorder="1"/>
    <xf numFmtId="0" fontId="28" fillId="0" borderId="0" xfId="0" applyFont="1" applyFill="1" applyBorder="1" applyAlignment="1"/>
    <xf numFmtId="0" fontId="24" fillId="0" borderId="0" xfId="0" applyFont="1" applyFill="1"/>
    <xf numFmtId="165" fontId="0" fillId="0" borderId="5" xfId="0" applyNumberFormat="1" applyFill="1" applyBorder="1"/>
    <xf numFmtId="165" fontId="0" fillId="0" borderId="6" xfId="0" applyNumberFormat="1" applyFill="1" applyBorder="1"/>
    <xf numFmtId="165" fontId="0" fillId="0" borderId="7" xfId="0" applyNumberFormat="1" applyFill="1" applyBorder="1"/>
    <xf numFmtId="165" fontId="0" fillId="0" borderId="8" xfId="0" applyNumberFormat="1" applyFill="1" applyBorder="1"/>
    <xf numFmtId="165" fontId="0" fillId="0" borderId="9" xfId="0" applyNumberFormat="1" applyFill="1" applyBorder="1"/>
    <xf numFmtId="165" fontId="0" fillId="0" borderId="10" xfId="0" applyNumberFormat="1" applyFill="1" applyBorder="1"/>
    <xf numFmtId="165" fontId="0" fillId="0" borderId="11" xfId="0" applyNumberFormat="1" applyFill="1" applyBorder="1"/>
    <xf numFmtId="165" fontId="0" fillId="0" borderId="12" xfId="0" applyNumberFormat="1" applyFill="1" applyBorder="1"/>
    <xf numFmtId="167" fontId="0" fillId="0" borderId="5" xfId="0" applyNumberFormat="1" applyFill="1" applyBorder="1"/>
    <xf numFmtId="167" fontId="0" fillId="0" borderId="6" xfId="0" applyNumberFormat="1" applyFill="1" applyBorder="1"/>
    <xf numFmtId="167" fontId="0" fillId="0" borderId="7" xfId="0" applyNumberFormat="1" applyFill="1" applyBorder="1"/>
    <xf numFmtId="167" fontId="0" fillId="0" borderId="5" xfId="0" applyNumberFormat="1" applyFont="1" applyFill="1" applyBorder="1"/>
    <xf numFmtId="167" fontId="0" fillId="0" borderId="6" xfId="0" applyNumberFormat="1" applyFont="1" applyFill="1" applyBorder="1"/>
    <xf numFmtId="167" fontId="0" fillId="0" borderId="7" xfId="0" applyNumberFormat="1" applyFont="1" applyFill="1" applyBorder="1"/>
    <xf numFmtId="167" fontId="0" fillId="0" borderId="8" xfId="0" applyNumberFormat="1" applyFill="1" applyBorder="1"/>
    <xf numFmtId="167" fontId="0" fillId="0" borderId="0" xfId="0" applyNumberFormat="1" applyFill="1" applyBorder="1"/>
    <xf numFmtId="167" fontId="0" fillId="0" borderId="9" xfId="0" applyNumberFormat="1" applyFill="1" applyBorder="1"/>
    <xf numFmtId="167" fontId="0" fillId="0" borderId="8" xfId="0" applyNumberFormat="1" applyFont="1" applyFill="1" applyBorder="1"/>
    <xf numFmtId="167" fontId="0" fillId="0" borderId="0" xfId="0" applyNumberFormat="1" applyFont="1" applyFill="1" applyBorder="1"/>
    <xf numFmtId="167" fontId="0" fillId="0" borderId="9" xfId="0" applyNumberFormat="1" applyFont="1" applyFill="1" applyBorder="1"/>
    <xf numFmtId="167" fontId="0" fillId="0" borderId="10" xfId="0" applyNumberFormat="1" applyFill="1" applyBorder="1"/>
    <xf numFmtId="167" fontId="0" fillId="0" borderId="11" xfId="0" applyNumberFormat="1" applyFill="1" applyBorder="1"/>
    <xf numFmtId="167" fontId="0" fillId="0" borderId="12" xfId="0" applyNumberFormat="1" applyFill="1" applyBorder="1"/>
    <xf numFmtId="167" fontId="0" fillId="0" borderId="10" xfId="0" applyNumberFormat="1" applyFont="1" applyFill="1" applyBorder="1"/>
    <xf numFmtId="167" fontId="0" fillId="0" borderId="11" xfId="0" applyNumberFormat="1" applyFont="1" applyFill="1" applyBorder="1"/>
    <xf numFmtId="167" fontId="0" fillId="0" borderId="12" xfId="0" applyNumberFormat="1" applyFont="1" applyFill="1" applyBorder="1"/>
    <xf numFmtId="2" fontId="0" fillId="0" borderId="8" xfId="0" applyNumberFormat="1" applyFont="1" applyFill="1" applyBorder="1"/>
    <xf numFmtId="2" fontId="0" fillId="0" borderId="0" xfId="0" applyNumberFormat="1" applyFont="1" applyFill="1" applyBorder="1"/>
    <xf numFmtId="2" fontId="0" fillId="0" borderId="9" xfId="0" applyNumberFormat="1" applyFont="1" applyFill="1" applyBorder="1"/>
    <xf numFmtId="165" fontId="3" fillId="0" borderId="5" xfId="0" applyNumberFormat="1" applyFont="1" applyFill="1" applyBorder="1"/>
    <xf numFmtId="165" fontId="3" fillId="0" borderId="6" xfId="0" applyNumberFormat="1" applyFont="1" applyFill="1" applyBorder="1"/>
    <xf numFmtId="165" fontId="3" fillId="0" borderId="7" xfId="0" applyNumberFormat="1" applyFont="1" applyFill="1" applyBorder="1"/>
    <xf numFmtId="167" fontId="3" fillId="0" borderId="5" xfId="0" applyNumberFormat="1" applyFont="1" applyFill="1" applyBorder="1"/>
    <xf numFmtId="167" fontId="3" fillId="0" borderId="6" xfId="0" applyNumberFormat="1" applyFont="1" applyFill="1" applyBorder="1"/>
    <xf numFmtId="167" fontId="3" fillId="0" borderId="7" xfId="0" applyNumberFormat="1" applyFont="1" applyFill="1" applyBorder="1"/>
    <xf numFmtId="165" fontId="15" fillId="0" borderId="2" xfId="0" applyNumberFormat="1" applyFont="1" applyFill="1" applyBorder="1" applyAlignment="1">
      <alignment vertical="center"/>
    </xf>
    <xf numFmtId="165" fontId="15" fillId="0" borderId="3" xfId="0" applyNumberFormat="1" applyFont="1" applyFill="1" applyBorder="1" applyAlignment="1">
      <alignment vertical="center"/>
    </xf>
    <xf numFmtId="165" fontId="15" fillId="0" borderId="4" xfId="0" applyNumberFormat="1" applyFont="1" applyFill="1" applyBorder="1" applyAlignment="1">
      <alignment vertical="center"/>
    </xf>
    <xf numFmtId="0" fontId="28" fillId="0" borderId="5" xfId="0" applyFont="1" applyFill="1" applyBorder="1" applyAlignment="1">
      <alignment horizontal="center"/>
    </xf>
    <xf numFmtId="0" fontId="28" fillId="0" borderId="6" xfId="0" applyFont="1" applyFill="1" applyBorder="1" applyAlignment="1">
      <alignment horizontal="center"/>
    </xf>
    <xf numFmtId="0" fontId="28" fillId="0" borderId="7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/>
    </xf>
    <xf numFmtId="0" fontId="25" fillId="0" borderId="6" xfId="0" applyFont="1" applyFill="1" applyBorder="1" applyAlignment="1">
      <alignment horizontal="center" vertical="center" textRotation="255"/>
    </xf>
    <xf numFmtId="0" fontId="16" fillId="0" borderId="4" xfId="0" applyFont="1" applyFill="1" applyBorder="1" applyAlignment="1">
      <alignment horizontal="center" wrapText="1"/>
    </xf>
    <xf numFmtId="0" fontId="25" fillId="0" borderId="0" xfId="0" applyFont="1" applyFill="1" applyBorder="1" applyAlignment="1">
      <alignment horizontal="center" vertical="center" textRotation="255"/>
    </xf>
    <xf numFmtId="0" fontId="16" fillId="0" borderId="7" xfId="0" applyFont="1" applyFill="1" applyBorder="1" applyAlignment="1">
      <alignment horizontal="center"/>
    </xf>
    <xf numFmtId="0" fontId="16" fillId="0" borderId="9" xfId="0" applyFont="1" applyFill="1" applyBorder="1" applyAlignment="1">
      <alignment horizontal="center"/>
    </xf>
    <xf numFmtId="0" fontId="16" fillId="0" borderId="12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2" fontId="16" fillId="0" borderId="5" xfId="0" applyNumberFormat="1" applyFont="1" applyFill="1" applyBorder="1"/>
    <xf numFmtId="2" fontId="16" fillId="0" borderId="6" xfId="0" applyNumberFormat="1" applyFont="1" applyFill="1" applyBorder="1"/>
    <xf numFmtId="2" fontId="16" fillId="0" borderId="7" xfId="0" applyNumberFormat="1" applyFont="1" applyFill="1" applyBorder="1"/>
    <xf numFmtId="0" fontId="15" fillId="0" borderId="0" xfId="0" applyFont="1" applyFill="1" applyBorder="1" applyAlignment="1">
      <alignment horizontal="center"/>
    </xf>
    <xf numFmtId="2" fontId="37" fillId="0" borderId="8" xfId="4" applyNumberFormat="1" applyFill="1" applyBorder="1" applyAlignment="1">
      <alignment horizontal="right" wrapText="1"/>
    </xf>
    <xf numFmtId="2" fontId="37" fillId="0" borderId="0" xfId="4" applyNumberFormat="1" applyFill="1" applyBorder="1" applyAlignment="1">
      <alignment horizontal="right" wrapText="1"/>
    </xf>
    <xf numFmtId="165" fontId="15" fillId="0" borderId="8" xfId="0" applyNumberFormat="1" applyFont="1" applyFill="1" applyBorder="1" applyAlignment="1">
      <alignment horizontal="right" wrapText="1"/>
    </xf>
    <xf numFmtId="165" fontId="15" fillId="0" borderId="0" xfId="0" applyNumberFormat="1" applyFont="1" applyFill="1" applyBorder="1" applyAlignment="1">
      <alignment horizontal="right" wrapText="1"/>
    </xf>
    <xf numFmtId="165" fontId="15" fillId="0" borderId="9" xfId="0" applyNumberFormat="1" applyFont="1" applyFill="1" applyBorder="1" applyAlignment="1">
      <alignment horizontal="right" wrapText="1"/>
    </xf>
    <xf numFmtId="2" fontId="15" fillId="0" borderId="8" xfId="0" applyNumberFormat="1" applyFont="1" applyFill="1" applyBorder="1" applyAlignment="1">
      <alignment horizontal="right" wrapText="1"/>
    </xf>
    <xf numFmtId="2" fontId="15" fillId="0" borderId="0" xfId="0" applyNumberFormat="1" applyFont="1" applyFill="1" applyBorder="1" applyAlignment="1">
      <alignment horizontal="right" wrapText="1"/>
    </xf>
    <xf numFmtId="2" fontId="15" fillId="0" borderId="9" xfId="0" applyNumberFormat="1" applyFont="1" applyFill="1" applyBorder="1" applyAlignment="1">
      <alignment horizontal="right" wrapText="1"/>
    </xf>
    <xf numFmtId="0" fontId="16" fillId="0" borderId="11" xfId="0" applyFont="1" applyFill="1" applyBorder="1" applyAlignment="1">
      <alignment horizontal="center"/>
    </xf>
    <xf numFmtId="2" fontId="16" fillId="0" borderId="8" xfId="0" applyNumberFormat="1" applyFont="1" applyFill="1" applyBorder="1"/>
    <xf numFmtId="2" fontId="16" fillId="0" borderId="0" xfId="0" applyNumberFormat="1" applyFont="1" applyFill="1" applyBorder="1"/>
    <xf numFmtId="2" fontId="16" fillId="0" borderId="9" xfId="0" applyNumberFormat="1" applyFont="1" applyFill="1" applyBorder="1"/>
    <xf numFmtId="167" fontId="16" fillId="0" borderId="10" xfId="0" applyNumberFormat="1" applyFont="1" applyFill="1" applyBorder="1"/>
    <xf numFmtId="167" fontId="16" fillId="0" borderId="11" xfId="0" applyNumberFormat="1" applyFont="1" applyFill="1" applyBorder="1"/>
    <xf numFmtId="167" fontId="16" fillId="0" borderId="12" xfId="0" applyNumberFormat="1" applyFont="1" applyFill="1" applyBorder="1"/>
    <xf numFmtId="0" fontId="16" fillId="0" borderId="0" xfId="0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2" fontId="15" fillId="0" borderId="5" xfId="0" applyNumberFormat="1" applyFont="1" applyFill="1" applyBorder="1"/>
    <xf numFmtId="2" fontId="15" fillId="0" borderId="6" xfId="0" applyNumberFormat="1" applyFont="1" applyFill="1" applyBorder="1"/>
    <xf numFmtId="2" fontId="15" fillId="0" borderId="0" xfId="0" applyNumberFormat="1" applyFont="1" applyFill="1" applyBorder="1"/>
    <xf numFmtId="2" fontId="15" fillId="0" borderId="10" xfId="0" quotePrefix="1" applyNumberFormat="1" applyFont="1" applyFill="1" applyBorder="1"/>
    <xf numFmtId="2" fontId="15" fillId="0" borderId="11" xfId="0" quotePrefix="1" applyNumberFormat="1" applyFont="1" applyFill="1" applyBorder="1"/>
    <xf numFmtId="0" fontId="25" fillId="0" borderId="0" xfId="0" applyFont="1" applyFill="1" applyBorder="1" applyAlignment="1">
      <alignment horizontal="center" vertical="center" textRotation="255"/>
    </xf>
    <xf numFmtId="0" fontId="25" fillId="0" borderId="0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wrapText="1"/>
    </xf>
    <xf numFmtId="2" fontId="15" fillId="0" borderId="0" xfId="0" applyNumberFormat="1" applyFont="1" applyFill="1"/>
    <xf numFmtId="165" fontId="16" fillId="0" borderId="6" xfId="0" applyNumberFormat="1" applyFont="1" applyFill="1" applyBorder="1"/>
    <xf numFmtId="2" fontId="3" fillId="0" borderId="6" xfId="0" applyNumberFormat="1" applyFont="1" applyFill="1" applyBorder="1"/>
    <xf numFmtId="165" fontId="16" fillId="0" borderId="8" xfId="0" applyNumberFormat="1" applyFont="1" applyFill="1" applyBorder="1"/>
    <xf numFmtId="165" fontId="16" fillId="0" borderId="0" xfId="0" applyNumberFormat="1" applyFont="1" applyFill="1" applyBorder="1"/>
    <xf numFmtId="165" fontId="16" fillId="0" borderId="9" xfId="0" applyNumberFormat="1" applyFont="1" applyFill="1" applyBorder="1"/>
    <xf numFmtId="175" fontId="15" fillId="0" borderId="0" xfId="0" applyNumberFormat="1" applyFont="1" applyFill="1" applyBorder="1"/>
    <xf numFmtId="165" fontId="16" fillId="0" borderId="10" xfId="0" applyNumberFormat="1" applyFont="1" applyFill="1" applyBorder="1"/>
    <xf numFmtId="165" fontId="16" fillId="0" borderId="11" xfId="0" applyNumberFormat="1" applyFont="1" applyFill="1" applyBorder="1"/>
    <xf numFmtId="165" fontId="16" fillId="0" borderId="12" xfId="0" applyNumberFormat="1" applyFont="1" applyFill="1" applyBorder="1"/>
    <xf numFmtId="0" fontId="16" fillId="0" borderId="0" xfId="0" applyFont="1" applyFill="1" applyAlignment="1">
      <alignment horizontal="center" wrapText="1"/>
    </xf>
    <xf numFmtId="0" fontId="16" fillId="0" borderId="13" xfId="0" applyFont="1" applyFill="1" applyBorder="1"/>
    <xf numFmtId="0" fontId="16" fillId="0" borderId="14" xfId="0" applyFont="1" applyFill="1" applyBorder="1"/>
    <xf numFmtId="0" fontId="16" fillId="0" borderId="15" xfId="0" applyFont="1" applyFill="1" applyBorder="1"/>
    <xf numFmtId="0" fontId="16" fillId="0" borderId="0" xfId="0" applyFont="1" applyFill="1" applyAlignment="1">
      <alignment horizontal="left"/>
    </xf>
    <xf numFmtId="167" fontId="15" fillId="0" borderId="0" xfId="0" applyNumberFormat="1" applyFont="1" applyFill="1" applyBorder="1"/>
    <xf numFmtId="165" fontId="15" fillId="0" borderId="0" xfId="0" applyNumberFormat="1" applyFont="1" applyFill="1"/>
    <xf numFmtId="167" fontId="15" fillId="0" borderId="0" xfId="0" applyNumberFormat="1" applyFont="1" applyFill="1"/>
    <xf numFmtId="0" fontId="16" fillId="0" borderId="14" xfId="0" applyFont="1" applyFill="1" applyBorder="1" applyAlignment="1">
      <alignment horizontal="center"/>
    </xf>
    <xf numFmtId="167" fontId="16" fillId="0" borderId="6" xfId="0" applyNumberFormat="1" applyFont="1" applyFill="1" applyBorder="1"/>
    <xf numFmtId="167" fontId="16" fillId="0" borderId="7" xfId="0" applyNumberFormat="1" applyFont="1" applyFill="1" applyBorder="1"/>
    <xf numFmtId="165" fontId="16" fillId="0" borderId="5" xfId="0" applyNumberFormat="1" applyFont="1" applyFill="1" applyBorder="1"/>
    <xf numFmtId="165" fontId="16" fillId="0" borderId="7" xfId="0" applyNumberFormat="1" applyFont="1" applyFill="1" applyBorder="1"/>
    <xf numFmtId="0" fontId="16" fillId="0" borderId="15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right"/>
    </xf>
    <xf numFmtId="0" fontId="4" fillId="0" borderId="13" xfId="0" applyFont="1" applyFill="1" applyBorder="1"/>
    <xf numFmtId="2" fontId="2" fillId="0" borderId="5" xfId="0" applyNumberFormat="1" applyFont="1" applyFill="1" applyBorder="1" applyAlignment="1">
      <alignment horizontal="right"/>
    </xf>
    <xf numFmtId="2" fontId="2" fillId="0" borderId="6" xfId="0" applyNumberFormat="1" applyFont="1" applyFill="1" applyBorder="1" applyAlignment="1">
      <alignment horizontal="right"/>
    </xf>
    <xf numFmtId="2" fontId="2" fillId="0" borderId="7" xfId="0" applyNumberFormat="1" applyFont="1" applyFill="1" applyBorder="1" applyAlignment="1">
      <alignment horizontal="right"/>
    </xf>
    <xf numFmtId="0" fontId="39" fillId="0" borderId="5" xfId="0" applyFont="1" applyFill="1" applyBorder="1"/>
    <xf numFmtId="0" fontId="39" fillId="0" borderId="6" xfId="0" applyFont="1" applyFill="1" applyBorder="1"/>
    <xf numFmtId="0" fontId="39" fillId="0" borderId="7" xfId="0" applyFont="1" applyFill="1" applyBorder="1"/>
    <xf numFmtId="0" fontId="8" fillId="0" borderId="8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0" fontId="8" fillId="0" borderId="9" xfId="0" applyFont="1" applyFill="1" applyBorder="1" applyAlignment="1">
      <alignment horizontal="right"/>
    </xf>
    <xf numFmtId="0" fontId="39" fillId="0" borderId="8" xfId="0" applyFont="1" applyFill="1" applyBorder="1"/>
    <xf numFmtId="0" fontId="39" fillId="0" borderId="0" xfId="0" applyFont="1" applyFill="1" applyBorder="1"/>
    <xf numFmtId="0" fontId="39" fillId="0" borderId="9" xfId="0" applyFont="1" applyFill="1" applyBorder="1"/>
    <xf numFmtId="10" fontId="2" fillId="0" borderId="8" xfId="1" applyNumberFormat="1" applyFont="1" applyFill="1" applyBorder="1" applyAlignment="1">
      <alignment horizontal="right"/>
    </xf>
    <xf numFmtId="10" fontId="2" fillId="0" borderId="0" xfId="1" applyNumberFormat="1" applyFont="1" applyFill="1" applyBorder="1" applyAlignment="1">
      <alignment horizontal="right"/>
    </xf>
    <xf numFmtId="10" fontId="2" fillId="0" borderId="9" xfId="1" applyNumberFormat="1" applyFont="1" applyFill="1" applyBorder="1" applyAlignment="1">
      <alignment horizontal="right"/>
    </xf>
    <xf numFmtId="1" fontId="2" fillId="0" borderId="0" xfId="0" applyNumberFormat="1" applyFont="1" applyFill="1"/>
    <xf numFmtId="1" fontId="2" fillId="0" borderId="0" xfId="0" applyNumberFormat="1" applyFont="1" applyFill="1" applyBorder="1" applyAlignment="1">
      <alignment horizontal="center"/>
    </xf>
    <xf numFmtId="1" fontId="2" fillId="0" borderId="8" xfId="0" applyNumberFormat="1" applyFont="1" applyFill="1" applyBorder="1"/>
    <xf numFmtId="1" fontId="2" fillId="0" borderId="0" xfId="0" applyNumberFormat="1" applyFont="1" applyFill="1" applyBorder="1"/>
    <xf numFmtId="1" fontId="2" fillId="0" borderId="9" xfId="0" applyNumberFormat="1" applyFont="1" applyFill="1" applyBorder="1"/>
    <xf numFmtId="1" fontId="8" fillId="0" borderId="0" xfId="0" applyNumberFormat="1" applyFont="1" applyFill="1"/>
    <xf numFmtId="170" fontId="7" fillId="0" borderId="0" xfId="1" applyNumberFormat="1" applyFont="1" applyFill="1" applyAlignment="1">
      <alignment horizontal="center"/>
    </xf>
    <xf numFmtId="170" fontId="2" fillId="0" borderId="0" xfId="1" applyNumberFormat="1" applyFont="1" applyFill="1" applyBorder="1" applyAlignment="1">
      <alignment horizontal="center"/>
    </xf>
    <xf numFmtId="170" fontId="7" fillId="0" borderId="10" xfId="1" applyNumberFormat="1" applyFont="1" applyFill="1" applyBorder="1" applyAlignment="1">
      <alignment horizontal="center"/>
    </xf>
    <xf numFmtId="170" fontId="7" fillId="0" borderId="11" xfId="1" applyNumberFormat="1" applyFont="1" applyFill="1" applyBorder="1" applyAlignment="1">
      <alignment horizontal="center"/>
    </xf>
    <xf numFmtId="170" fontId="7" fillId="0" borderId="12" xfId="1" applyNumberFormat="1" applyFont="1" applyFill="1" applyBorder="1" applyAlignment="1">
      <alignment horizontal="center"/>
    </xf>
    <xf numFmtId="170" fontId="39" fillId="0" borderId="0" xfId="1" applyNumberFormat="1" applyFont="1" applyFill="1"/>
    <xf numFmtId="0" fontId="7" fillId="0" borderId="0" xfId="0" applyFont="1" applyFill="1"/>
    <xf numFmtId="10" fontId="7" fillId="0" borderId="5" xfId="1" applyNumberFormat="1" applyFont="1" applyFill="1" applyBorder="1"/>
    <xf numFmtId="10" fontId="7" fillId="0" borderId="6" xfId="1" applyNumberFormat="1" applyFont="1" applyFill="1" applyBorder="1"/>
    <xf numFmtId="10" fontId="7" fillId="0" borderId="7" xfId="1" applyNumberFormat="1" applyFont="1" applyFill="1" applyBorder="1"/>
    <xf numFmtId="10" fontId="7" fillId="0" borderId="8" xfId="1" applyNumberFormat="1" applyFont="1" applyFill="1" applyBorder="1"/>
    <xf numFmtId="10" fontId="7" fillId="0" borderId="0" xfId="1" applyNumberFormat="1" applyFont="1" applyFill="1" applyBorder="1"/>
    <xf numFmtId="10" fontId="7" fillId="0" borderId="9" xfId="1" applyNumberFormat="1" applyFont="1" applyFill="1" applyBorder="1"/>
    <xf numFmtId="10" fontId="4" fillId="0" borderId="8" xfId="1" applyNumberFormat="1" applyFont="1" applyFill="1" applyBorder="1"/>
    <xf numFmtId="10" fontId="4" fillId="0" borderId="0" xfId="1" applyNumberFormat="1" applyFont="1" applyFill="1" applyBorder="1"/>
    <xf numFmtId="10" fontId="4" fillId="0" borderId="9" xfId="1" applyNumberFormat="1" applyFont="1" applyFill="1" applyBorder="1"/>
    <xf numFmtId="10" fontId="7" fillId="0" borderId="10" xfId="1" applyNumberFormat="1" applyFont="1" applyFill="1" applyBorder="1"/>
    <xf numFmtId="10" fontId="7" fillId="0" borderId="11" xfId="1" applyNumberFormat="1" applyFont="1" applyFill="1" applyBorder="1"/>
    <xf numFmtId="10" fontId="7" fillId="0" borderId="12" xfId="1" applyNumberFormat="1" applyFont="1" applyFill="1" applyBorder="1"/>
    <xf numFmtId="10" fontId="4" fillId="0" borderId="10" xfId="1" applyNumberFormat="1" applyFont="1" applyFill="1" applyBorder="1"/>
    <xf numFmtId="10" fontId="4" fillId="0" borderId="11" xfId="1" applyNumberFormat="1" applyFont="1" applyFill="1" applyBorder="1"/>
    <xf numFmtId="10" fontId="4" fillId="0" borderId="12" xfId="1" applyNumberFormat="1" applyFont="1" applyFill="1" applyBorder="1"/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2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4" fillId="0" borderId="5" xfId="0" applyFont="1" applyFill="1" applyBorder="1"/>
    <xf numFmtId="0" fontId="4" fillId="0" borderId="6" xfId="0" applyFont="1" applyFill="1" applyBorder="1"/>
    <xf numFmtId="0" fontId="4" fillId="0" borderId="7" xfId="0" applyFont="1" applyFill="1" applyBorder="1"/>
    <xf numFmtId="0" fontId="8" fillId="0" borderId="0" xfId="0" applyFont="1" applyFill="1" applyAlignment="1">
      <alignment horizontal="right"/>
    </xf>
    <xf numFmtId="0" fontId="4" fillId="0" borderId="8" xfId="0" applyFont="1" applyFill="1" applyBorder="1"/>
    <xf numFmtId="0" fontId="4" fillId="0" borderId="0" xfId="0" applyFont="1" applyFill="1" applyBorder="1"/>
    <xf numFmtId="0" fontId="4" fillId="0" borderId="9" xfId="0" applyFont="1" applyFill="1" applyBorder="1"/>
    <xf numFmtId="0" fontId="2" fillId="0" borderId="0" xfId="0" applyFont="1" applyFill="1" applyBorder="1" applyAlignment="1">
      <alignment horizontal="right"/>
    </xf>
    <xf numFmtId="10" fontId="35" fillId="0" borderId="8" xfId="1" applyNumberFormat="1" applyFont="1" applyFill="1" applyBorder="1" applyAlignment="1">
      <alignment horizontal="right"/>
    </xf>
    <xf numFmtId="10" fontId="35" fillId="0" borderId="0" xfId="1" applyNumberFormat="1" applyFont="1" applyFill="1" applyBorder="1" applyAlignment="1">
      <alignment horizontal="right"/>
    </xf>
    <xf numFmtId="10" fontId="35" fillId="0" borderId="9" xfId="1" applyNumberFormat="1" applyFont="1" applyFill="1" applyBorder="1" applyAlignment="1">
      <alignment horizontal="right"/>
    </xf>
    <xf numFmtId="10" fontId="7" fillId="0" borderId="0" xfId="1" applyNumberFormat="1" applyFont="1" applyFill="1"/>
    <xf numFmtId="169" fontId="36" fillId="0" borderId="5" xfId="1" applyNumberFormat="1" applyFont="1" applyFill="1" applyBorder="1"/>
    <xf numFmtId="169" fontId="36" fillId="0" borderId="6" xfId="1" applyNumberFormat="1" applyFont="1" applyFill="1" applyBorder="1"/>
    <xf numFmtId="169" fontId="36" fillId="0" borderId="7" xfId="1" applyNumberFormat="1" applyFont="1" applyFill="1" applyBorder="1"/>
    <xf numFmtId="169" fontId="4" fillId="0" borderId="8" xfId="1" applyNumberFormat="1" applyFont="1" applyFill="1" applyBorder="1"/>
    <xf numFmtId="169" fontId="4" fillId="0" borderId="0" xfId="1" applyNumberFormat="1" applyFont="1" applyFill="1" applyBorder="1"/>
    <xf numFmtId="169" fontId="4" fillId="0" borderId="9" xfId="1" applyNumberFormat="1" applyFont="1" applyFill="1" applyBorder="1"/>
    <xf numFmtId="169" fontId="4" fillId="0" borderId="10" xfId="1" applyNumberFormat="1" applyFont="1" applyFill="1" applyBorder="1"/>
    <xf numFmtId="169" fontId="4" fillId="0" borderId="11" xfId="1" applyNumberFormat="1" applyFont="1" applyFill="1" applyBorder="1"/>
    <xf numFmtId="169" fontId="4" fillId="0" borderId="12" xfId="1" applyNumberFormat="1" applyFont="1" applyFill="1" applyBorder="1"/>
    <xf numFmtId="0" fontId="0" fillId="0" borderId="11" xfId="0" applyFill="1" applyBorder="1" applyAlignment="1">
      <alignment horizontal="center"/>
    </xf>
    <xf numFmtId="10" fontId="6" fillId="0" borderId="0" xfId="1" applyNumberFormat="1" applyFont="1" applyFill="1" applyBorder="1"/>
    <xf numFmtId="10" fontId="0" fillId="0" borderId="0" xfId="0" applyNumberFormat="1" applyFill="1" applyBorder="1"/>
    <xf numFmtId="10" fontId="0" fillId="0" borderId="8" xfId="0" applyNumberFormat="1" applyFill="1" applyBorder="1"/>
    <xf numFmtId="10" fontId="0" fillId="0" borderId="9" xfId="0" applyNumberFormat="1" applyFill="1" applyBorder="1"/>
    <xf numFmtId="176" fontId="13" fillId="0" borderId="0" xfId="0" applyNumberFormat="1" applyFont="1" applyFill="1"/>
    <xf numFmtId="10" fontId="0" fillId="0" borderId="0" xfId="0" applyNumberFormat="1" applyFill="1"/>
    <xf numFmtId="0" fontId="40" fillId="0" borderId="8" xfId="0" applyFont="1" applyFill="1" applyBorder="1"/>
    <xf numFmtId="0" fontId="40" fillId="0" borderId="0" xfId="0" applyFont="1" applyFill="1" applyBorder="1"/>
    <xf numFmtId="0" fontId="40" fillId="0" borderId="9" xfId="0" applyFont="1" applyFill="1" applyBorder="1"/>
    <xf numFmtId="10" fontId="6" fillId="0" borderId="10" xfId="1" applyNumberFormat="1" applyFont="1" applyFill="1" applyBorder="1"/>
    <xf numFmtId="170" fontId="6" fillId="0" borderId="11" xfId="1" applyNumberFormat="1" applyFont="1" applyFill="1" applyBorder="1"/>
    <xf numFmtId="10" fontId="6" fillId="0" borderId="11" xfId="1" applyNumberFormat="1" applyFont="1" applyFill="1" applyBorder="1"/>
    <xf numFmtId="170" fontId="6" fillId="0" borderId="12" xfId="1" applyNumberFormat="1" applyFont="1" applyFill="1" applyBorder="1"/>
    <xf numFmtId="169" fontId="6" fillId="0" borderId="0" xfId="1" applyNumberFormat="1" applyFont="1" applyFill="1" applyBorder="1"/>
    <xf numFmtId="169" fontId="0" fillId="0" borderId="8" xfId="1" applyNumberFormat="1" applyFont="1" applyFill="1" applyBorder="1"/>
    <xf numFmtId="169" fontId="0" fillId="0" borderId="9" xfId="1" applyNumberFormat="1" applyFont="1" applyFill="1" applyBorder="1"/>
    <xf numFmtId="169" fontId="6" fillId="0" borderId="0" xfId="1" quotePrefix="1" applyNumberFormat="1" applyFont="1" applyFill="1" applyBorder="1"/>
    <xf numFmtId="169" fontId="0" fillId="0" borderId="8" xfId="1" quotePrefix="1" applyNumberFormat="1" applyFont="1" applyFill="1" applyBorder="1"/>
    <xf numFmtId="169" fontId="0" fillId="0" borderId="0" xfId="1" quotePrefix="1" applyNumberFormat="1" applyFont="1" applyFill="1" applyBorder="1"/>
    <xf numFmtId="169" fontId="0" fillId="0" borderId="9" xfId="1" quotePrefix="1" applyNumberFormat="1" applyFont="1" applyFill="1" applyBorder="1"/>
    <xf numFmtId="0" fontId="40" fillId="0" borderId="10" xfId="0" applyFont="1" applyFill="1" applyBorder="1"/>
    <xf numFmtId="0" fontId="40" fillId="0" borderId="11" xfId="0" applyFont="1" applyFill="1" applyBorder="1"/>
    <xf numFmtId="0" fontId="40" fillId="0" borderId="12" xfId="0" applyFont="1" applyFill="1" applyBorder="1"/>
    <xf numFmtId="169" fontId="0" fillId="0" borderId="5" xfId="1" applyNumberFormat="1" applyFont="1" applyFill="1" applyBorder="1"/>
    <xf numFmtId="169" fontId="0" fillId="0" borderId="6" xfId="1" applyNumberFormat="1" applyFont="1" applyFill="1" applyBorder="1"/>
    <xf numFmtId="169" fontId="0" fillId="0" borderId="7" xfId="1" applyNumberFormat="1" applyFont="1" applyFill="1" applyBorder="1"/>
    <xf numFmtId="169" fontId="0" fillId="0" borderId="10" xfId="1" applyNumberFormat="1" applyFont="1" applyFill="1" applyBorder="1"/>
    <xf numFmtId="169" fontId="0" fillId="0" borderId="11" xfId="1" applyNumberFormat="1" applyFont="1" applyFill="1" applyBorder="1"/>
    <xf numFmtId="169" fontId="0" fillId="0" borderId="12" xfId="1" applyNumberFormat="1" applyFont="1" applyFill="1" applyBorder="1"/>
    <xf numFmtId="10" fontId="0" fillId="0" borderId="10" xfId="1" applyNumberFormat="1" applyFont="1" applyFill="1" applyBorder="1"/>
    <xf numFmtId="10" fontId="0" fillId="0" borderId="12" xfId="1" applyNumberFormat="1" applyFont="1" applyFill="1" applyBorder="1"/>
    <xf numFmtId="10" fontId="12" fillId="0" borderId="0" xfId="1" applyNumberFormat="1" applyFont="1" applyFill="1"/>
    <xf numFmtId="176" fontId="0" fillId="0" borderId="0" xfId="1" applyNumberFormat="1" applyFont="1" applyFill="1"/>
    <xf numFmtId="177" fontId="0" fillId="0" borderId="0" xfId="1" applyNumberFormat="1" applyFont="1" applyFill="1"/>
    <xf numFmtId="168" fontId="6" fillId="0" borderId="0" xfId="1" applyNumberFormat="1" applyFont="1" applyFill="1"/>
    <xf numFmtId="169" fontId="6" fillId="0" borderId="0" xfId="1" applyNumberFormat="1" applyFont="1" applyFill="1"/>
    <xf numFmtId="0" fontId="41" fillId="0" borderId="0" xfId="0" applyFont="1" applyFill="1" applyAlignment="1">
      <alignment horizontal="center"/>
    </xf>
    <xf numFmtId="0" fontId="41" fillId="0" borderId="2" xfId="0" applyFont="1" applyFill="1" applyBorder="1" applyAlignment="1">
      <alignment horizontal="center"/>
    </xf>
    <xf numFmtId="0" fontId="41" fillId="0" borderId="3" xfId="0" applyFont="1" applyFill="1" applyBorder="1" applyAlignment="1">
      <alignment horizontal="center"/>
    </xf>
    <xf numFmtId="0" fontId="41" fillId="0" borderId="4" xfId="0" applyFont="1" applyFill="1" applyBorder="1" applyAlignment="1">
      <alignment horizontal="center"/>
    </xf>
    <xf numFmtId="0" fontId="4" fillId="0" borderId="0" xfId="0" applyFont="1" applyFill="1" applyAlignment="1"/>
    <xf numFmtId="0" fontId="41" fillId="0" borderId="5" xfId="0" applyFont="1" applyFill="1" applyBorder="1" applyAlignment="1">
      <alignment horizontal="center"/>
    </xf>
    <xf numFmtId="0" fontId="41" fillId="0" borderId="6" xfId="0" applyFont="1" applyFill="1" applyBorder="1" applyAlignment="1">
      <alignment horizontal="center"/>
    </xf>
    <xf numFmtId="0" fontId="41" fillId="0" borderId="7" xfId="0" applyFont="1" applyFill="1" applyBorder="1" applyAlignment="1">
      <alignment horizontal="center"/>
    </xf>
    <xf numFmtId="0" fontId="41" fillId="0" borderId="2" xfId="0" applyFont="1" applyFill="1" applyBorder="1" applyAlignment="1">
      <alignment horizontal="center"/>
    </xf>
    <xf numFmtId="0" fontId="41" fillId="0" borderId="3" xfId="0" applyFont="1" applyFill="1" applyBorder="1" applyAlignment="1">
      <alignment horizontal="center"/>
    </xf>
    <xf numFmtId="0" fontId="41" fillId="0" borderId="4" xfId="0" applyFont="1" applyFill="1" applyBorder="1" applyAlignment="1">
      <alignment horizontal="center"/>
    </xf>
    <xf numFmtId="1" fontId="4" fillId="0" borderId="2" xfId="0" applyNumberFormat="1" applyFont="1" applyFill="1" applyBorder="1" applyAlignment="1">
      <alignment vertical="center"/>
    </xf>
    <xf numFmtId="1" fontId="4" fillId="0" borderId="3" xfId="0" applyNumberFormat="1" applyFont="1" applyFill="1" applyBorder="1" applyAlignment="1">
      <alignment vertical="center"/>
    </xf>
    <xf numFmtId="1" fontId="4" fillId="0" borderId="4" xfId="0" applyNumberFormat="1" applyFont="1" applyFill="1" applyBorder="1" applyAlignment="1">
      <alignment vertical="center"/>
    </xf>
    <xf numFmtId="0" fontId="41" fillId="0" borderId="0" xfId="0" applyFont="1" applyFill="1"/>
    <xf numFmtId="2" fontId="4" fillId="0" borderId="0" xfId="0" applyNumberFormat="1" applyFont="1" applyFill="1"/>
    <xf numFmtId="0" fontId="4" fillId="0" borderId="0" xfId="0" applyFont="1" applyFill="1"/>
    <xf numFmtId="10" fontId="4" fillId="0" borderId="0" xfId="1" applyNumberFormat="1" applyFont="1" applyFill="1"/>
    <xf numFmtId="0" fontId="4" fillId="0" borderId="0" xfId="0" applyFont="1" applyFill="1" applyAlignment="1">
      <alignment horizontal="center"/>
    </xf>
    <xf numFmtId="0" fontId="41" fillId="0" borderId="0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0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1" fontId="0" fillId="0" borderId="0" xfId="0" applyNumberFormat="1" applyFill="1"/>
    <xf numFmtId="2" fontId="0" fillId="0" borderId="0" xfId="0" applyNumberFormat="1" applyFont="1" applyFill="1"/>
    <xf numFmtId="0" fontId="48" fillId="0" borderId="0" xfId="0" applyFont="1" applyFill="1"/>
    <xf numFmtId="0" fontId="0" fillId="0" borderId="0" xfId="0" applyFont="1" applyFill="1" applyBorder="1" applyAlignment="1">
      <alignment vertical="center" wrapText="1"/>
    </xf>
    <xf numFmtId="2" fontId="0" fillId="0" borderId="11" xfId="0" applyNumberFormat="1" applyFont="1" applyFill="1" applyBorder="1"/>
    <xf numFmtId="0" fontId="0" fillId="0" borderId="0" xfId="0" quotePrefix="1" applyFont="1" applyFill="1" applyBorder="1"/>
    <xf numFmtId="0" fontId="6" fillId="0" borderId="16" xfId="6" applyFont="1" applyFill="1" applyBorder="1" applyAlignment="1">
      <alignment vertical="center" wrapText="1"/>
    </xf>
    <xf numFmtId="0" fontId="39" fillId="0" borderId="0" xfId="0" applyFont="1" applyFill="1"/>
    <xf numFmtId="2" fontId="0" fillId="0" borderId="0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/>
    </xf>
    <xf numFmtId="0" fontId="0" fillId="0" borderId="9" xfId="0" applyFont="1" applyFill="1" applyBorder="1" applyAlignment="1">
      <alignment horizontal="left" vertical="center"/>
    </xf>
    <xf numFmtId="2" fontId="48" fillId="0" borderId="0" xfId="0" applyNumberFormat="1" applyFont="1" applyFill="1" applyBorder="1" applyAlignment="1">
      <alignment horizontal="right" wrapText="1"/>
    </xf>
    <xf numFmtId="2" fontId="0" fillId="0" borderId="0" xfId="0" applyNumberFormat="1" applyFont="1" applyFill="1" applyBorder="1" applyAlignment="1">
      <alignment horizontal="left" vertical="center"/>
    </xf>
    <xf numFmtId="2" fontId="0" fillId="0" borderId="9" xfId="0" applyNumberFormat="1" applyFont="1" applyFill="1" applyBorder="1" applyAlignment="1">
      <alignment horizontal="left" vertical="center"/>
    </xf>
    <xf numFmtId="2" fontId="48" fillId="0" borderId="0" xfId="0" applyNumberFormat="1" applyFont="1" applyFill="1" applyBorder="1" applyAlignment="1">
      <alignment wrapText="1"/>
    </xf>
    <xf numFmtId="2" fontId="0" fillId="0" borderId="8" xfId="4" applyNumberFormat="1" applyFont="1" applyFill="1" applyBorder="1" applyAlignment="1">
      <alignment horizontal="right" wrapText="1"/>
    </xf>
    <xf numFmtId="2" fontId="0" fillId="0" borderId="0" xfId="4" applyNumberFormat="1" applyFont="1" applyFill="1" applyBorder="1" applyAlignment="1">
      <alignment horizontal="right" wrapText="1"/>
    </xf>
    <xf numFmtId="2" fontId="0" fillId="0" borderId="0" xfId="4" applyNumberFormat="1" applyFont="1" applyFill="1" applyBorder="1" applyAlignment="1">
      <alignment horizontal="left" vertical="center" wrapText="1"/>
    </xf>
    <xf numFmtId="2" fontId="0" fillId="0" borderId="9" xfId="4" applyNumberFormat="1" applyFont="1" applyFill="1" applyBorder="1" applyAlignment="1">
      <alignment horizontal="left" vertical="center" wrapText="1"/>
    </xf>
    <xf numFmtId="2" fontId="48" fillId="0" borderId="8" xfId="0" applyNumberFormat="1" applyFont="1" applyFill="1" applyBorder="1" applyAlignment="1">
      <alignment horizontal="right" wrapText="1"/>
    </xf>
    <xf numFmtId="2" fontId="48" fillId="0" borderId="9" xfId="0" applyNumberFormat="1" applyFont="1" applyFill="1" applyBorder="1" applyAlignment="1">
      <alignment horizontal="right" wrapText="1"/>
    </xf>
    <xf numFmtId="0" fontId="48" fillId="0" borderId="0" xfId="0" applyFont="1" applyFill="1" applyBorder="1" applyAlignment="1">
      <alignment horizontal="left"/>
    </xf>
    <xf numFmtId="0" fontId="48" fillId="0" borderId="0" xfId="0" applyFont="1" applyFill="1" applyBorder="1"/>
    <xf numFmtId="2" fontId="0" fillId="0" borderId="9" xfId="0" applyNumberFormat="1" applyFont="1" applyFill="1" applyBorder="1" applyAlignment="1">
      <alignment horizontal="left" vertical="center" wrapText="1"/>
    </xf>
    <xf numFmtId="0" fontId="48" fillId="0" borderId="8" xfId="0" applyFont="1" applyFill="1" applyBorder="1"/>
    <xf numFmtId="0" fontId="48" fillId="0" borderId="9" xfId="0" applyFont="1" applyFill="1" applyBorder="1"/>
    <xf numFmtId="0" fontId="0" fillId="0" borderId="0" xfId="0" applyFill="1" applyAlignment="1"/>
    <xf numFmtId="166" fontId="0" fillId="0" borderId="6" xfId="0" applyNumberFormat="1" applyFill="1" applyBorder="1"/>
    <xf numFmtId="166" fontId="0" fillId="0" borderId="0" xfId="0" applyNumberFormat="1" applyFill="1" applyBorder="1"/>
    <xf numFmtId="0" fontId="11" fillId="0" borderId="10" xfId="0" applyFont="1" applyFill="1" applyBorder="1"/>
    <xf numFmtId="170" fontId="0" fillId="0" borderId="11" xfId="1" applyNumberFormat="1" applyFont="1" applyFill="1" applyBorder="1"/>
    <xf numFmtId="0" fontId="40" fillId="0" borderId="6" xfId="0" applyFont="1" applyFill="1" applyBorder="1"/>
    <xf numFmtId="0" fontId="0" fillId="0" borderId="14" xfId="0" applyFill="1" applyBorder="1" applyAlignment="1"/>
    <xf numFmtId="17" fontId="0" fillId="0" borderId="5" xfId="0" quotePrefix="1" applyNumberFormat="1" applyFill="1" applyBorder="1"/>
    <xf numFmtId="0" fontId="0" fillId="0" borderId="8" xfId="0" quotePrefix="1" applyFill="1" applyBorder="1"/>
    <xf numFmtId="0" fontId="0" fillId="0" borderId="10" xfId="0" quotePrefix="1" applyFill="1" applyBorder="1"/>
    <xf numFmtId="164" fontId="0" fillId="0" borderId="0" xfId="0" applyNumberFormat="1" applyFill="1"/>
    <xf numFmtId="175" fontId="0" fillId="0" borderId="0" xfId="0" applyNumberFormat="1" applyFill="1"/>
    <xf numFmtId="166" fontId="0" fillId="0" borderId="0" xfId="0" applyNumberFormat="1" applyFill="1"/>
    <xf numFmtId="166" fontId="12" fillId="0" borderId="0" xfId="0" applyNumberFormat="1" applyFont="1" applyFill="1"/>
    <xf numFmtId="166" fontId="40" fillId="0" borderId="0" xfId="0" applyNumberFormat="1" applyFont="1" applyFill="1"/>
    <xf numFmtId="2" fontId="0" fillId="0" borderId="0" xfId="0" applyNumberFormat="1" applyFont="1" applyFill="1" applyAlignment="1"/>
    <xf numFmtId="2" fontId="0" fillId="0" borderId="0" xfId="0" applyNumberFormat="1" applyFont="1" applyFill="1" applyAlignment="1">
      <alignment wrapText="1"/>
    </xf>
    <xf numFmtId="2" fontId="48" fillId="0" borderId="0" xfId="0" applyNumberFormat="1" applyFont="1" applyFill="1" applyBorder="1" applyAlignment="1"/>
    <xf numFmtId="175" fontId="45" fillId="0" borderId="0" xfId="0" applyNumberFormat="1" applyFont="1" applyFill="1"/>
    <xf numFmtId="0" fontId="45" fillId="0" borderId="0" xfId="0" applyFont="1" applyFill="1"/>
    <xf numFmtId="0" fontId="40" fillId="0" borderId="0" xfId="0" applyFont="1" applyFill="1" applyBorder="1" applyAlignment="1">
      <alignment horizontal="left"/>
    </xf>
    <xf numFmtId="167" fontId="0" fillId="0" borderId="0" xfId="0" applyNumberFormat="1" applyFill="1"/>
    <xf numFmtId="1" fontId="0" fillId="0" borderId="0" xfId="0" applyNumberFormat="1" applyFill="1" applyBorder="1"/>
    <xf numFmtId="1" fontId="48" fillId="0" borderId="0" xfId="0" applyNumberFormat="1" applyFont="1" applyFill="1" applyBorder="1" applyAlignment="1">
      <alignment horizontal="right" wrapText="1"/>
    </xf>
    <xf numFmtId="1" fontId="48" fillId="0" borderId="0" xfId="0" applyNumberFormat="1" applyFont="1" applyFill="1" applyBorder="1" applyAlignment="1">
      <alignment wrapText="1"/>
    </xf>
    <xf numFmtId="1" fontId="48" fillId="0" borderId="0" xfId="0" applyNumberFormat="1" applyFont="1" applyFill="1" applyBorder="1" applyAlignment="1"/>
    <xf numFmtId="2" fontId="40" fillId="0" borderId="0" xfId="0" applyNumberFormat="1" applyFont="1" applyFill="1"/>
    <xf numFmtId="0" fontId="40" fillId="0" borderId="0" xfId="0" applyFont="1" applyFill="1" applyAlignment="1">
      <alignment horizontal="left"/>
    </xf>
    <xf numFmtId="0" fontId="53" fillId="0" borderId="0" xfId="0" applyFont="1" applyFill="1"/>
  </cellXfs>
  <cellStyles count="8">
    <cellStyle name="Bad" xfId="5" builtinId="27"/>
    <cellStyle name="Calculation" xfId="6" builtinId="22"/>
    <cellStyle name="Check Cell" xfId="7" builtinId="23"/>
    <cellStyle name="Good" xfId="4" builtinId="26"/>
    <cellStyle name="Normal" xfId="0" builtinId="0"/>
    <cellStyle name="Normal 2" xfId="2"/>
    <cellStyle name="Normal 3" xfId="3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9" Type="http://schemas.openxmlformats.org/officeDocument/2006/relationships/image" Target="../media/image39.emf"/><Relationship Id="rId21" Type="http://schemas.openxmlformats.org/officeDocument/2006/relationships/image" Target="../media/image21.emf"/><Relationship Id="rId34" Type="http://schemas.openxmlformats.org/officeDocument/2006/relationships/image" Target="../media/image34.emf"/><Relationship Id="rId42" Type="http://schemas.openxmlformats.org/officeDocument/2006/relationships/image" Target="../media/image42.emf"/><Relationship Id="rId47" Type="http://schemas.openxmlformats.org/officeDocument/2006/relationships/image" Target="../media/image47.emf"/><Relationship Id="rId50" Type="http://schemas.openxmlformats.org/officeDocument/2006/relationships/image" Target="../media/image50.emf"/><Relationship Id="rId55" Type="http://schemas.openxmlformats.org/officeDocument/2006/relationships/image" Target="../media/image55.png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46" Type="http://schemas.openxmlformats.org/officeDocument/2006/relationships/image" Target="../media/image46.emf"/><Relationship Id="rId2" Type="http://schemas.openxmlformats.org/officeDocument/2006/relationships/image" Target="../media/image2.tif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29" Type="http://schemas.openxmlformats.org/officeDocument/2006/relationships/image" Target="../media/image29.emf"/><Relationship Id="rId41" Type="http://schemas.openxmlformats.org/officeDocument/2006/relationships/image" Target="../media/image41.emf"/><Relationship Id="rId54" Type="http://schemas.openxmlformats.org/officeDocument/2006/relationships/image" Target="../media/image54.emf"/><Relationship Id="rId1" Type="http://schemas.openxmlformats.org/officeDocument/2006/relationships/image" Target="../media/image1.emf"/><Relationship Id="rId6" Type="http://schemas.openxmlformats.org/officeDocument/2006/relationships/image" Target="../media/image6.png"/><Relationship Id="rId11" Type="http://schemas.openxmlformats.org/officeDocument/2006/relationships/image" Target="../media/image11.tif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53" Type="http://schemas.openxmlformats.org/officeDocument/2006/relationships/image" Target="../media/image53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49" Type="http://schemas.openxmlformats.org/officeDocument/2006/relationships/image" Target="../media/image49.emf"/><Relationship Id="rId57" Type="http://schemas.openxmlformats.org/officeDocument/2006/relationships/image" Target="../media/image57.emf"/><Relationship Id="rId10" Type="http://schemas.openxmlformats.org/officeDocument/2006/relationships/image" Target="../media/image10.tiff"/><Relationship Id="rId19" Type="http://schemas.openxmlformats.org/officeDocument/2006/relationships/image" Target="../media/image19.emf"/><Relationship Id="rId31" Type="http://schemas.openxmlformats.org/officeDocument/2006/relationships/image" Target="../media/image31.emf"/><Relationship Id="rId44" Type="http://schemas.openxmlformats.org/officeDocument/2006/relationships/image" Target="../media/image44.emf"/><Relationship Id="rId52" Type="http://schemas.openxmlformats.org/officeDocument/2006/relationships/image" Target="../media/image52.emf"/><Relationship Id="rId4" Type="http://schemas.openxmlformats.org/officeDocument/2006/relationships/image" Target="../media/image4.emf"/><Relationship Id="rId9" Type="http://schemas.openxmlformats.org/officeDocument/2006/relationships/image" Target="../media/image9.tif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43" Type="http://schemas.openxmlformats.org/officeDocument/2006/relationships/image" Target="../media/image43.emf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8" Type="http://schemas.openxmlformats.org/officeDocument/2006/relationships/image" Target="../media/image8.png"/><Relationship Id="rId51" Type="http://schemas.openxmlformats.org/officeDocument/2006/relationships/image" Target="../media/image51.emf"/><Relationship Id="rId3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300181</xdr:colOff>
      <xdr:row>321</xdr:row>
      <xdr:rowOff>184730</xdr:rowOff>
    </xdr:from>
    <xdr:to>
      <xdr:col>17</xdr:col>
      <xdr:colOff>565726</xdr:colOff>
      <xdr:row>328</xdr:row>
      <xdr:rowOff>146340</xdr:rowOff>
    </xdr:to>
    <xdr:pic>
      <xdr:nvPicPr>
        <xdr:cNvPr id="208" name="Picture 2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9090" y="59505275"/>
          <a:ext cx="8312727" cy="1266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265545</xdr:colOff>
      <xdr:row>309</xdr:row>
      <xdr:rowOff>103908</xdr:rowOff>
    </xdr:from>
    <xdr:to>
      <xdr:col>18</xdr:col>
      <xdr:colOff>432029</xdr:colOff>
      <xdr:row>317</xdr:row>
      <xdr:rowOff>69273</xdr:rowOff>
    </xdr:to>
    <xdr:pic>
      <xdr:nvPicPr>
        <xdr:cNvPr id="202" name="Picture 201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330" t="11904" r="6548" b="77287"/>
        <a:stretch/>
      </xdr:blipFill>
      <xdr:spPr>
        <a:xfrm>
          <a:off x="2932545" y="57196181"/>
          <a:ext cx="9437484" cy="1454728"/>
        </a:xfrm>
        <a:prstGeom prst="rect">
          <a:avLst/>
        </a:prstGeom>
      </xdr:spPr>
    </xdr:pic>
    <xdr:clientData/>
  </xdr:twoCellAnchor>
  <xdr:twoCellAnchor>
    <xdr:from>
      <xdr:col>7</xdr:col>
      <xdr:colOff>460375</xdr:colOff>
      <xdr:row>37</xdr:row>
      <xdr:rowOff>127000</xdr:rowOff>
    </xdr:from>
    <xdr:to>
      <xdr:col>24</xdr:col>
      <xdr:colOff>272761</xdr:colOff>
      <xdr:row>42</xdr:row>
      <xdr:rowOff>166832</xdr:rowOff>
    </xdr:to>
    <xdr:grpSp>
      <xdr:nvGrpSpPr>
        <xdr:cNvPr id="2" name="Group 1"/>
        <xdr:cNvGrpSpPr/>
      </xdr:nvGrpSpPr>
      <xdr:grpSpPr>
        <a:xfrm>
          <a:off x="5635625" y="7175500"/>
          <a:ext cx="10067636" cy="992332"/>
          <a:chOff x="603250" y="6667500"/>
          <a:chExt cx="10067636" cy="998682"/>
        </a:xfrm>
      </xdr:grpSpPr>
      <xdr:pic>
        <xdr:nvPicPr>
          <xdr:cNvPr id="3" name="Picture 2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03250" y="6667500"/>
            <a:ext cx="9878654" cy="99868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TextBox 3"/>
          <xdr:cNvSpPr txBox="1"/>
        </xdr:nvSpPr>
        <xdr:spPr>
          <a:xfrm>
            <a:off x="6429375" y="7310581"/>
            <a:ext cx="4241511" cy="3411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de-CH" sz="2000">
                <a:solidFill>
                  <a:schemeClr val="tx1"/>
                </a:solidFill>
              </a:rPr>
              <a:t>a-actinin - blot1 (pS6, p4EBP1, pAKT)</a:t>
            </a:r>
          </a:p>
        </xdr:txBody>
      </xdr:sp>
    </xdr:grpSp>
    <xdr:clientData/>
  </xdr:twoCellAnchor>
  <xdr:twoCellAnchor>
    <xdr:from>
      <xdr:col>24</xdr:col>
      <xdr:colOff>238125</xdr:colOff>
      <xdr:row>36</xdr:row>
      <xdr:rowOff>31750</xdr:rowOff>
    </xdr:from>
    <xdr:to>
      <xdr:col>40</xdr:col>
      <xdr:colOff>28286</xdr:colOff>
      <xdr:row>43</xdr:row>
      <xdr:rowOff>50800</xdr:rowOff>
    </xdr:to>
    <xdr:grpSp>
      <xdr:nvGrpSpPr>
        <xdr:cNvPr id="5" name="Group 4"/>
        <xdr:cNvGrpSpPr/>
      </xdr:nvGrpSpPr>
      <xdr:grpSpPr>
        <a:xfrm>
          <a:off x="15668625" y="6889750"/>
          <a:ext cx="9442161" cy="1352550"/>
          <a:chOff x="10636250" y="6381750"/>
          <a:chExt cx="9442161" cy="1352550"/>
        </a:xfrm>
      </xdr:grpSpPr>
      <xdr:pic>
        <xdr:nvPicPr>
          <xdr:cNvPr id="6" name="Picture 5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636250" y="6381750"/>
            <a:ext cx="9347200" cy="13525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TextBox 6"/>
          <xdr:cNvSpPr txBox="1"/>
        </xdr:nvSpPr>
        <xdr:spPr>
          <a:xfrm>
            <a:off x="15836900" y="7320106"/>
            <a:ext cx="4241511" cy="3411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de-CH" sz="2000">
                <a:solidFill>
                  <a:schemeClr val="tx1"/>
                </a:solidFill>
              </a:rPr>
              <a:t>a-actinin - blot1 (S6, 4EBP1, AKT)</a:t>
            </a:r>
          </a:p>
        </xdr:txBody>
      </xdr:sp>
    </xdr:grpSp>
    <xdr:clientData/>
  </xdr:twoCellAnchor>
  <xdr:twoCellAnchor>
    <xdr:from>
      <xdr:col>2</xdr:col>
      <xdr:colOff>464705</xdr:colOff>
      <xdr:row>412</xdr:row>
      <xdr:rowOff>133121</xdr:rowOff>
    </xdr:from>
    <xdr:to>
      <xdr:col>18</xdr:col>
      <xdr:colOff>36377</xdr:colOff>
      <xdr:row>425</xdr:row>
      <xdr:rowOff>46182</xdr:rowOff>
    </xdr:to>
    <xdr:grpSp>
      <xdr:nvGrpSpPr>
        <xdr:cNvPr id="8" name="Group 7"/>
        <xdr:cNvGrpSpPr/>
      </xdr:nvGrpSpPr>
      <xdr:grpSpPr>
        <a:xfrm>
          <a:off x="1988705" y="78619121"/>
          <a:ext cx="9858672" cy="2389561"/>
          <a:chOff x="611909" y="30105121"/>
          <a:chExt cx="9269853" cy="2320288"/>
        </a:xfrm>
      </xdr:grpSpPr>
      <xdr:grpSp>
        <xdr:nvGrpSpPr>
          <xdr:cNvPr id="9" name="Group 8"/>
          <xdr:cNvGrpSpPr/>
        </xdr:nvGrpSpPr>
        <xdr:grpSpPr>
          <a:xfrm>
            <a:off x="611909" y="30329909"/>
            <a:ext cx="9269853" cy="2095500"/>
            <a:chOff x="182417" y="-431799"/>
            <a:chExt cx="9269853" cy="2095500"/>
          </a:xfrm>
        </xdr:grpSpPr>
        <xdr:pic>
          <xdr:nvPicPr>
            <xdr:cNvPr id="11" name="Picture 10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5"/>
            <a:srcRect l="21354" t="51892" r="21293" b="34059"/>
            <a:stretch/>
          </xdr:blipFill>
          <xdr:spPr>
            <a:xfrm>
              <a:off x="182417" y="-431799"/>
              <a:ext cx="8555183" cy="2095500"/>
            </a:xfrm>
            <a:prstGeom prst="rect">
              <a:avLst/>
            </a:prstGeom>
          </xdr:spPr>
        </xdr:pic>
        <xdr:sp macro="" textlink="">
          <xdr:nvSpPr>
            <xdr:cNvPr id="12" name="TextBox 4"/>
            <xdr:cNvSpPr txBox="1"/>
          </xdr:nvSpPr>
          <xdr:spPr>
            <a:xfrm>
              <a:off x="7788570" y="-431799"/>
              <a:ext cx="1663700" cy="52322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de-D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2800"/>
                <a:t>pULK</a:t>
              </a:r>
              <a:endParaRPr lang="de-CH" sz="2800"/>
            </a:p>
          </xdr:txBody>
        </xdr:sp>
      </xdr:grpSp>
      <xdr:pic>
        <xdr:nvPicPr>
          <xdr:cNvPr id="10" name="Picture 9"/>
          <xdr:cNvPicPr>
            <a:picLocks noChangeAspect="1"/>
          </xdr:cNvPicPr>
        </xdr:nvPicPr>
        <xdr:blipFill rotWithShape="1">
          <a:blip xmlns:r="http://schemas.openxmlformats.org/officeDocument/2006/relationships" r:embed="rId6"/>
          <a:srcRect t="13885" b="18231"/>
          <a:stretch/>
        </xdr:blipFill>
        <xdr:spPr>
          <a:xfrm>
            <a:off x="1104031" y="30105121"/>
            <a:ext cx="7416515" cy="259423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272762</xdr:colOff>
      <xdr:row>446</xdr:row>
      <xdr:rowOff>82029</xdr:rowOff>
    </xdr:from>
    <xdr:to>
      <xdr:col>17</xdr:col>
      <xdr:colOff>526740</xdr:colOff>
      <xdr:row>456</xdr:row>
      <xdr:rowOff>142866</xdr:rowOff>
    </xdr:to>
    <xdr:grpSp>
      <xdr:nvGrpSpPr>
        <xdr:cNvPr id="13" name="Group 12"/>
        <xdr:cNvGrpSpPr/>
      </xdr:nvGrpSpPr>
      <xdr:grpSpPr>
        <a:xfrm>
          <a:off x="1796762" y="85045029"/>
          <a:ext cx="9937728" cy="1965837"/>
          <a:chOff x="461819" y="32534866"/>
          <a:chExt cx="9330338" cy="1908019"/>
        </a:xfrm>
      </xdr:grpSpPr>
      <xdr:grpSp>
        <xdr:nvGrpSpPr>
          <xdr:cNvPr id="14" name="Group 13"/>
          <xdr:cNvGrpSpPr/>
        </xdr:nvGrpSpPr>
        <xdr:grpSpPr>
          <a:xfrm>
            <a:off x="461819" y="32534866"/>
            <a:ext cx="9330338" cy="1908019"/>
            <a:chOff x="182417" y="1824332"/>
            <a:chExt cx="9330338" cy="1908019"/>
          </a:xfrm>
        </xdr:grpSpPr>
        <xdr:pic>
          <xdr:nvPicPr>
            <xdr:cNvPr id="16" name="Picture 15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7"/>
            <a:srcRect l="22679" t="57888" r="19094" b="29508"/>
            <a:stretch/>
          </xdr:blipFill>
          <xdr:spPr>
            <a:xfrm>
              <a:off x="182417" y="1824332"/>
              <a:ext cx="8750300" cy="1905000"/>
            </a:xfrm>
            <a:prstGeom prst="rect">
              <a:avLst/>
            </a:prstGeom>
          </xdr:spPr>
        </xdr:pic>
        <xdr:sp macro="" textlink="">
          <xdr:nvSpPr>
            <xdr:cNvPr id="17" name="TextBox 9"/>
            <xdr:cNvSpPr txBox="1"/>
          </xdr:nvSpPr>
          <xdr:spPr>
            <a:xfrm>
              <a:off x="5446819" y="3218713"/>
              <a:ext cx="4065936" cy="51363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de-D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l-GR" sz="2800"/>
                <a:t>α</a:t>
              </a:r>
              <a:r>
                <a:rPr lang="en-US" sz="2800"/>
                <a:t>-actinin (pULK; p4EBP1)</a:t>
              </a:r>
              <a:endParaRPr lang="de-CH" sz="2800"/>
            </a:p>
          </xdr:txBody>
        </xdr:sp>
      </xdr:grpSp>
      <xdr:pic>
        <xdr:nvPicPr>
          <xdr:cNvPr id="15" name="Picture 14"/>
          <xdr:cNvPicPr>
            <a:picLocks noChangeAspect="1"/>
          </xdr:cNvPicPr>
        </xdr:nvPicPr>
        <xdr:blipFill rotWithShape="1">
          <a:blip xmlns:r="http://schemas.openxmlformats.org/officeDocument/2006/relationships" r:embed="rId6"/>
          <a:srcRect t="13885" b="18231"/>
          <a:stretch/>
        </xdr:blipFill>
        <xdr:spPr>
          <a:xfrm>
            <a:off x="1071703" y="32624339"/>
            <a:ext cx="7416515" cy="259423"/>
          </a:xfrm>
          <a:prstGeom prst="rect">
            <a:avLst/>
          </a:prstGeom>
        </xdr:spPr>
      </xdr:pic>
    </xdr:grpSp>
    <xdr:clientData/>
  </xdr:twoCellAnchor>
  <xdr:twoCellAnchor>
    <xdr:from>
      <xdr:col>17</xdr:col>
      <xdr:colOff>72158</xdr:colOff>
      <xdr:row>413</xdr:row>
      <xdr:rowOff>17317</xdr:rowOff>
    </xdr:from>
    <xdr:to>
      <xdr:col>32</xdr:col>
      <xdr:colOff>387935</xdr:colOff>
      <xdr:row>425</xdr:row>
      <xdr:rowOff>179740</xdr:rowOff>
    </xdr:to>
    <xdr:grpSp>
      <xdr:nvGrpSpPr>
        <xdr:cNvPr id="18" name="Group 17"/>
        <xdr:cNvGrpSpPr/>
      </xdr:nvGrpSpPr>
      <xdr:grpSpPr>
        <a:xfrm>
          <a:off x="11279908" y="78693817"/>
          <a:ext cx="9364527" cy="2448423"/>
          <a:chOff x="542636" y="34474726"/>
          <a:chExt cx="9402050" cy="2373377"/>
        </a:xfrm>
      </xdr:grpSpPr>
      <xdr:grpSp>
        <xdr:nvGrpSpPr>
          <xdr:cNvPr id="19" name="Group 18"/>
          <xdr:cNvGrpSpPr/>
        </xdr:nvGrpSpPr>
        <xdr:grpSpPr>
          <a:xfrm>
            <a:off x="542636" y="34474726"/>
            <a:ext cx="9402050" cy="2373377"/>
            <a:chOff x="-52534" y="3850004"/>
            <a:chExt cx="9402050" cy="2373377"/>
          </a:xfrm>
        </xdr:grpSpPr>
        <xdr:pic>
          <xdr:nvPicPr>
            <xdr:cNvPr id="21" name="Picture 20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5"/>
            <a:srcRect l="22897" t="13169" r="21244" b="71170"/>
            <a:stretch/>
          </xdr:blipFill>
          <xdr:spPr>
            <a:xfrm>
              <a:off x="-52534" y="3850004"/>
              <a:ext cx="8462818" cy="2373377"/>
            </a:xfrm>
            <a:prstGeom prst="rect">
              <a:avLst/>
            </a:prstGeom>
          </xdr:spPr>
        </xdr:pic>
        <xdr:sp macro="" textlink="">
          <xdr:nvSpPr>
            <xdr:cNvPr id="22" name="TextBox 6"/>
            <xdr:cNvSpPr txBox="1"/>
          </xdr:nvSpPr>
          <xdr:spPr>
            <a:xfrm>
              <a:off x="7685816" y="4403406"/>
              <a:ext cx="1663700" cy="52322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de-D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2800"/>
                <a:t>ULK</a:t>
              </a:r>
              <a:endParaRPr lang="de-CH" sz="2800"/>
            </a:p>
          </xdr:txBody>
        </xdr:sp>
      </xdr:grpSp>
      <xdr:pic>
        <xdr:nvPicPr>
          <xdr:cNvPr id="20" name="Picture 19"/>
          <xdr:cNvPicPr>
            <a:picLocks noChangeAspect="1"/>
          </xdr:cNvPicPr>
        </xdr:nvPicPr>
        <xdr:blipFill rotWithShape="1">
          <a:blip xmlns:r="http://schemas.openxmlformats.org/officeDocument/2006/relationships" r:embed="rId6"/>
          <a:srcRect t="13885" b="18231"/>
          <a:stretch/>
        </xdr:blipFill>
        <xdr:spPr>
          <a:xfrm>
            <a:off x="1050638" y="34486048"/>
            <a:ext cx="7416515" cy="259423"/>
          </a:xfrm>
          <a:prstGeom prst="rect">
            <a:avLst/>
          </a:prstGeom>
        </xdr:spPr>
      </xdr:pic>
    </xdr:grpSp>
    <xdr:clientData/>
  </xdr:twoCellAnchor>
  <xdr:twoCellAnchor>
    <xdr:from>
      <xdr:col>17</xdr:col>
      <xdr:colOff>215036</xdr:colOff>
      <xdr:row>446</xdr:row>
      <xdr:rowOff>105352</xdr:rowOff>
    </xdr:from>
    <xdr:to>
      <xdr:col>32</xdr:col>
      <xdr:colOff>449413</xdr:colOff>
      <xdr:row>454</xdr:row>
      <xdr:rowOff>159619</xdr:rowOff>
    </xdr:to>
    <xdr:grpSp>
      <xdr:nvGrpSpPr>
        <xdr:cNvPr id="23" name="Group 22"/>
        <xdr:cNvGrpSpPr/>
      </xdr:nvGrpSpPr>
      <xdr:grpSpPr>
        <a:xfrm>
          <a:off x="11422786" y="85068352"/>
          <a:ext cx="9283127" cy="1578267"/>
          <a:chOff x="484910" y="37037818"/>
          <a:chExt cx="9320650" cy="1532085"/>
        </a:xfrm>
      </xdr:grpSpPr>
      <xdr:grpSp>
        <xdr:nvGrpSpPr>
          <xdr:cNvPr id="24" name="Group 23"/>
          <xdr:cNvGrpSpPr/>
        </xdr:nvGrpSpPr>
        <xdr:grpSpPr>
          <a:xfrm>
            <a:off x="484910" y="37037818"/>
            <a:ext cx="9320650" cy="1532085"/>
            <a:chOff x="-469899" y="4229100"/>
            <a:chExt cx="9320650" cy="1532085"/>
          </a:xfrm>
        </xdr:grpSpPr>
        <xdr:pic>
          <xdr:nvPicPr>
            <xdr:cNvPr id="26" name="Picture 25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7"/>
            <a:srcRect l="23662" t="4224" r="18872" b="85772"/>
            <a:stretch/>
          </xdr:blipFill>
          <xdr:spPr>
            <a:xfrm>
              <a:off x="-469899" y="4229100"/>
              <a:ext cx="8751454" cy="1532085"/>
            </a:xfrm>
            <a:prstGeom prst="rect">
              <a:avLst/>
            </a:prstGeom>
          </xdr:spPr>
        </xdr:pic>
        <xdr:sp macro="" textlink="">
          <xdr:nvSpPr>
            <xdr:cNvPr id="27" name="TextBox 10"/>
            <xdr:cNvSpPr txBox="1"/>
          </xdr:nvSpPr>
          <xdr:spPr>
            <a:xfrm>
              <a:off x="4781330" y="5198138"/>
              <a:ext cx="4069421" cy="51513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de-D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l-GR" sz="2800" kern="12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α</a:t>
              </a:r>
              <a:r>
                <a:rPr lang="en-US" sz="2800"/>
                <a:t>-actinin (ULK; 4EBP1)</a:t>
              </a:r>
              <a:endParaRPr lang="de-CH" sz="2800"/>
            </a:p>
          </xdr:txBody>
        </xdr:sp>
      </xdr:grpSp>
      <xdr:pic>
        <xdr:nvPicPr>
          <xdr:cNvPr id="25" name="Picture 24"/>
          <xdr:cNvPicPr>
            <a:picLocks noChangeAspect="1"/>
          </xdr:cNvPicPr>
        </xdr:nvPicPr>
        <xdr:blipFill rotWithShape="1">
          <a:blip xmlns:r="http://schemas.openxmlformats.org/officeDocument/2006/relationships" r:embed="rId6"/>
          <a:srcRect t="13885" b="18231"/>
          <a:stretch/>
        </xdr:blipFill>
        <xdr:spPr>
          <a:xfrm>
            <a:off x="983674" y="37155357"/>
            <a:ext cx="7416515" cy="259423"/>
          </a:xfrm>
          <a:prstGeom prst="rect">
            <a:avLst/>
          </a:prstGeom>
        </xdr:spPr>
      </xdr:pic>
    </xdr:grpSp>
    <xdr:clientData/>
  </xdr:twoCellAnchor>
  <xdr:twoCellAnchor>
    <xdr:from>
      <xdr:col>16</xdr:col>
      <xdr:colOff>114343</xdr:colOff>
      <xdr:row>310</xdr:row>
      <xdr:rowOff>187615</xdr:rowOff>
    </xdr:from>
    <xdr:to>
      <xdr:col>18</xdr:col>
      <xdr:colOff>594015</xdr:colOff>
      <xdr:row>314</xdr:row>
      <xdr:rowOff>1</xdr:rowOff>
    </xdr:to>
    <xdr:sp macro="" textlink="">
      <xdr:nvSpPr>
        <xdr:cNvPr id="32" name="TextBox 5"/>
        <xdr:cNvSpPr txBox="1"/>
      </xdr:nvSpPr>
      <xdr:spPr>
        <a:xfrm>
          <a:off x="10828525" y="57464615"/>
          <a:ext cx="1703490" cy="56284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2800"/>
            <a:t>Beclin</a:t>
          </a:r>
          <a:endParaRPr lang="de-CH" sz="2800"/>
        </a:p>
      </xdr:txBody>
    </xdr:sp>
    <xdr:clientData/>
  </xdr:twoCellAnchor>
  <xdr:twoCellAnchor>
    <xdr:from>
      <xdr:col>4</xdr:col>
      <xdr:colOff>411429</xdr:colOff>
      <xdr:row>309</xdr:row>
      <xdr:rowOff>144668</xdr:rowOff>
    </xdr:from>
    <xdr:to>
      <xdr:col>17</xdr:col>
      <xdr:colOff>221441</xdr:colOff>
      <xdr:row>311</xdr:row>
      <xdr:rowOff>57728</xdr:rowOff>
    </xdr:to>
    <xdr:pic>
      <xdr:nvPicPr>
        <xdr:cNvPr id="30" name="Picture 29"/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t="6062" b="18171"/>
        <a:stretch/>
      </xdr:blipFill>
      <xdr:spPr>
        <a:xfrm>
          <a:off x="3690338" y="57236941"/>
          <a:ext cx="7857194" cy="294060"/>
        </a:xfrm>
        <a:prstGeom prst="rect">
          <a:avLst/>
        </a:prstGeom>
      </xdr:spPr>
    </xdr:pic>
    <xdr:clientData/>
  </xdr:twoCellAnchor>
  <xdr:twoCellAnchor>
    <xdr:from>
      <xdr:col>3</xdr:col>
      <xdr:colOff>369455</xdr:colOff>
      <xdr:row>335</xdr:row>
      <xdr:rowOff>126999</xdr:rowOff>
    </xdr:from>
    <xdr:to>
      <xdr:col>17</xdr:col>
      <xdr:colOff>531092</xdr:colOff>
      <xdr:row>344</xdr:row>
      <xdr:rowOff>115452</xdr:rowOff>
    </xdr:to>
    <xdr:grpSp>
      <xdr:nvGrpSpPr>
        <xdr:cNvPr id="33" name="Group 32"/>
        <xdr:cNvGrpSpPr/>
      </xdr:nvGrpSpPr>
      <xdr:grpSpPr>
        <a:xfrm>
          <a:off x="3036455" y="63944499"/>
          <a:ext cx="8702387" cy="1702953"/>
          <a:chOff x="2274454" y="23795181"/>
          <a:chExt cx="8728364" cy="1650999"/>
        </a:xfrm>
      </xdr:grpSpPr>
      <xdr:pic>
        <xdr:nvPicPr>
          <xdr:cNvPr id="34" name="Picture 33"/>
          <xdr:cNvPicPr>
            <a:picLocks noChangeAspect="1"/>
          </xdr:cNvPicPr>
        </xdr:nvPicPr>
        <xdr:blipFill rotWithShape="1"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157" t="588" r="10714" b="87100"/>
          <a:stretch/>
        </xdr:blipFill>
        <xdr:spPr>
          <a:xfrm>
            <a:off x="2274454" y="23795181"/>
            <a:ext cx="8598820" cy="1650999"/>
          </a:xfrm>
          <a:prstGeom prst="rect">
            <a:avLst/>
          </a:prstGeom>
        </xdr:spPr>
      </xdr:pic>
      <xdr:sp macro="" textlink="">
        <xdr:nvSpPr>
          <xdr:cNvPr id="35" name="TextBox 6"/>
          <xdr:cNvSpPr txBox="1"/>
        </xdr:nvSpPr>
        <xdr:spPr>
          <a:xfrm>
            <a:off x="7781635" y="25057675"/>
            <a:ext cx="3221183" cy="37414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800"/>
              <a:t>A-actinin - Beclin, FGF21 Blot 1</a:t>
            </a:r>
            <a:endParaRPr lang="de-CH" sz="1800"/>
          </a:p>
        </xdr:txBody>
      </xdr:sp>
      <xdr:pic>
        <xdr:nvPicPr>
          <xdr:cNvPr id="36" name="Picture 35"/>
          <xdr:cNvPicPr>
            <a:picLocks noChangeAspect="1"/>
          </xdr:cNvPicPr>
        </xdr:nvPicPr>
        <xdr:blipFill rotWithShape="1">
          <a:blip xmlns:r="http://schemas.openxmlformats.org/officeDocument/2006/relationships" r:embed="rId8"/>
          <a:srcRect t="6062" b="18171"/>
          <a:stretch/>
        </xdr:blipFill>
        <xdr:spPr>
          <a:xfrm>
            <a:off x="2777021" y="23801302"/>
            <a:ext cx="7781637" cy="294060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162481</xdr:colOff>
      <xdr:row>319</xdr:row>
      <xdr:rowOff>80811</xdr:rowOff>
    </xdr:from>
    <xdr:to>
      <xdr:col>18</xdr:col>
      <xdr:colOff>552428</xdr:colOff>
      <xdr:row>329</xdr:row>
      <xdr:rowOff>76781</xdr:rowOff>
    </xdr:to>
    <xdr:grpSp>
      <xdr:nvGrpSpPr>
        <xdr:cNvPr id="37" name="Group 36"/>
        <xdr:cNvGrpSpPr/>
      </xdr:nvGrpSpPr>
      <xdr:grpSpPr>
        <a:xfrm>
          <a:off x="4035981" y="60850311"/>
          <a:ext cx="8327447" cy="1900970"/>
          <a:chOff x="3278909" y="22444364"/>
          <a:chExt cx="8358869" cy="1847178"/>
        </a:xfrm>
      </xdr:grpSpPr>
      <xdr:sp macro="" textlink="">
        <xdr:nvSpPr>
          <xdr:cNvPr id="38" name="TextBox 7"/>
          <xdr:cNvSpPr txBox="1"/>
        </xdr:nvSpPr>
        <xdr:spPr>
          <a:xfrm>
            <a:off x="9974078" y="23768322"/>
            <a:ext cx="1663700" cy="52322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800"/>
              <a:t>FGF21</a:t>
            </a:r>
            <a:endParaRPr lang="de-CH" sz="2800"/>
          </a:p>
        </xdr:txBody>
      </xdr:sp>
      <xdr:pic>
        <xdr:nvPicPr>
          <xdr:cNvPr id="39" name="Picture 38"/>
          <xdr:cNvPicPr>
            <a:picLocks noChangeAspect="1"/>
          </xdr:cNvPicPr>
        </xdr:nvPicPr>
        <xdr:blipFill rotWithShape="1">
          <a:blip xmlns:r="http://schemas.openxmlformats.org/officeDocument/2006/relationships" r:embed="rId8"/>
          <a:srcRect t="6062" b="18171"/>
          <a:stretch/>
        </xdr:blipFill>
        <xdr:spPr>
          <a:xfrm>
            <a:off x="3278909" y="22444364"/>
            <a:ext cx="7781637" cy="294060"/>
          </a:xfrm>
          <a:prstGeom prst="rect">
            <a:avLst/>
          </a:prstGeom>
        </xdr:spPr>
      </xdr:pic>
    </xdr:grpSp>
    <xdr:clientData/>
  </xdr:twoCellAnchor>
  <xdr:twoCellAnchor>
    <xdr:from>
      <xdr:col>30</xdr:col>
      <xdr:colOff>127000</xdr:colOff>
      <xdr:row>320</xdr:row>
      <xdr:rowOff>87767</xdr:rowOff>
    </xdr:from>
    <xdr:to>
      <xdr:col>33</xdr:col>
      <xdr:colOff>531090</xdr:colOff>
      <xdr:row>323</xdr:row>
      <xdr:rowOff>150090</xdr:rowOff>
    </xdr:to>
    <xdr:sp macro="" textlink="">
      <xdr:nvSpPr>
        <xdr:cNvPr id="41" name="TextBox 9"/>
        <xdr:cNvSpPr txBox="1"/>
      </xdr:nvSpPr>
      <xdr:spPr>
        <a:xfrm>
          <a:off x="19407909" y="59223585"/>
          <a:ext cx="2239817" cy="62805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2800"/>
            <a:t>ATF4 - blot 1</a:t>
          </a:r>
          <a:endParaRPr lang="de-CH" sz="2800"/>
        </a:p>
      </xdr:txBody>
    </xdr:sp>
    <xdr:clientData/>
  </xdr:twoCellAnchor>
  <xdr:twoCellAnchor>
    <xdr:from>
      <xdr:col>20</xdr:col>
      <xdr:colOff>381001</xdr:colOff>
      <xdr:row>309</xdr:row>
      <xdr:rowOff>173180</xdr:rowOff>
    </xdr:from>
    <xdr:to>
      <xdr:col>33</xdr:col>
      <xdr:colOff>207819</xdr:colOff>
      <xdr:row>311</xdr:row>
      <xdr:rowOff>86240</xdr:rowOff>
    </xdr:to>
    <xdr:pic>
      <xdr:nvPicPr>
        <xdr:cNvPr id="42" name="Picture 41"/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t="6062" b="18171"/>
        <a:stretch/>
      </xdr:blipFill>
      <xdr:spPr>
        <a:xfrm>
          <a:off x="12573001" y="57075530"/>
          <a:ext cx="7751618" cy="281360"/>
        </a:xfrm>
        <a:prstGeom prst="rect">
          <a:avLst/>
        </a:prstGeom>
      </xdr:spPr>
    </xdr:pic>
    <xdr:clientData/>
  </xdr:twoCellAnchor>
  <xdr:twoCellAnchor>
    <xdr:from>
      <xdr:col>19</xdr:col>
      <xdr:colOff>427183</xdr:colOff>
      <xdr:row>330</xdr:row>
      <xdr:rowOff>48489</xdr:rowOff>
    </xdr:from>
    <xdr:to>
      <xdr:col>34</xdr:col>
      <xdr:colOff>214646</xdr:colOff>
      <xdr:row>339</xdr:row>
      <xdr:rowOff>161636</xdr:rowOff>
    </xdr:to>
    <xdr:grpSp>
      <xdr:nvGrpSpPr>
        <xdr:cNvPr id="43" name="Group 42"/>
        <xdr:cNvGrpSpPr/>
      </xdr:nvGrpSpPr>
      <xdr:grpSpPr>
        <a:xfrm>
          <a:off x="12841433" y="62913489"/>
          <a:ext cx="8836213" cy="1827647"/>
          <a:chOff x="12145819" y="24628762"/>
          <a:chExt cx="8966100" cy="1775692"/>
        </a:xfrm>
      </xdr:grpSpPr>
      <xdr:pic>
        <xdr:nvPicPr>
          <xdr:cNvPr id="44" name="Picture 43"/>
          <xdr:cNvPicPr>
            <a:picLocks noChangeAspect="1"/>
          </xdr:cNvPicPr>
        </xdr:nvPicPr>
        <xdr:blipFill rotWithShape="1"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500" t="-252" r="11344" b="86824"/>
          <a:stretch/>
        </xdr:blipFill>
        <xdr:spPr>
          <a:xfrm>
            <a:off x="12145819" y="24637999"/>
            <a:ext cx="8966100" cy="1766455"/>
          </a:xfrm>
          <a:prstGeom prst="rect">
            <a:avLst/>
          </a:prstGeom>
        </xdr:spPr>
      </xdr:pic>
      <xdr:sp macro="" textlink="">
        <xdr:nvSpPr>
          <xdr:cNvPr id="45" name="TextBox 12"/>
          <xdr:cNvSpPr txBox="1"/>
        </xdr:nvSpPr>
        <xdr:spPr>
          <a:xfrm>
            <a:off x="16579273" y="25771775"/>
            <a:ext cx="3675952" cy="53065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800"/>
              <a:t>A-actinin - ATF4 (blot 1)</a:t>
            </a:r>
            <a:endParaRPr lang="de-CH" sz="2800"/>
          </a:p>
        </xdr:txBody>
      </xdr:sp>
      <xdr:pic>
        <xdr:nvPicPr>
          <xdr:cNvPr id="46" name="Picture 45"/>
          <xdr:cNvPicPr>
            <a:picLocks noChangeAspect="1"/>
          </xdr:cNvPicPr>
        </xdr:nvPicPr>
        <xdr:blipFill rotWithShape="1">
          <a:blip xmlns:r="http://schemas.openxmlformats.org/officeDocument/2006/relationships" r:embed="rId8"/>
          <a:srcRect t="6062" b="18171"/>
          <a:stretch/>
        </xdr:blipFill>
        <xdr:spPr>
          <a:xfrm>
            <a:off x="12783128" y="24628762"/>
            <a:ext cx="7781637" cy="294060"/>
          </a:xfrm>
          <a:prstGeom prst="rect">
            <a:avLst/>
          </a:prstGeom>
        </xdr:spPr>
      </xdr:pic>
    </xdr:grpSp>
    <xdr:clientData/>
  </xdr:twoCellAnchor>
  <xdr:twoCellAnchor>
    <xdr:from>
      <xdr:col>34</xdr:col>
      <xdr:colOff>279397</xdr:colOff>
      <xdr:row>310</xdr:row>
      <xdr:rowOff>163285</xdr:rowOff>
    </xdr:from>
    <xdr:to>
      <xdr:col>49</xdr:col>
      <xdr:colOff>99400</xdr:colOff>
      <xdr:row>323</xdr:row>
      <xdr:rowOff>81643</xdr:rowOff>
    </xdr:to>
    <xdr:grpSp>
      <xdr:nvGrpSpPr>
        <xdr:cNvPr id="47" name="Group 46"/>
        <xdr:cNvGrpSpPr/>
      </xdr:nvGrpSpPr>
      <xdr:grpSpPr>
        <a:xfrm>
          <a:off x="21742397" y="59218285"/>
          <a:ext cx="8868753" cy="2394858"/>
          <a:chOff x="21034826" y="20673785"/>
          <a:chExt cx="8936788" cy="2295072"/>
        </a:xfrm>
      </xdr:grpSpPr>
      <xdr:pic>
        <xdr:nvPicPr>
          <xdr:cNvPr id="48" name="Picture 47"/>
          <xdr:cNvPicPr>
            <a:picLocks noChangeAspect="1"/>
          </xdr:cNvPicPr>
        </xdr:nvPicPr>
        <xdr:blipFill rotWithShape="1"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947" t="81828" r="9065"/>
          <a:stretch/>
        </xdr:blipFill>
        <xdr:spPr>
          <a:xfrm>
            <a:off x="21034826" y="20673785"/>
            <a:ext cx="8936788" cy="2295072"/>
          </a:xfrm>
          <a:prstGeom prst="rect">
            <a:avLst/>
          </a:prstGeom>
        </xdr:spPr>
      </xdr:pic>
      <xdr:sp macro="" textlink="">
        <xdr:nvSpPr>
          <xdr:cNvPr id="49" name="Rectangle 48"/>
          <xdr:cNvSpPr/>
        </xdr:nvSpPr>
        <xdr:spPr>
          <a:xfrm>
            <a:off x="28431742" y="22352155"/>
            <a:ext cx="1185465" cy="448512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400"/>
              <a:t>BNIP3</a:t>
            </a:r>
            <a:endParaRPr lang="de-CH" sz="2400"/>
          </a:p>
        </xdr:txBody>
      </xdr:sp>
      <xdr:pic>
        <xdr:nvPicPr>
          <xdr:cNvPr id="50" name="Picture 49"/>
          <xdr:cNvPicPr>
            <a:picLocks noChangeAspect="1"/>
          </xdr:cNvPicPr>
        </xdr:nvPicPr>
        <xdr:blipFill rotWithShape="1">
          <a:blip xmlns:r="http://schemas.openxmlformats.org/officeDocument/2006/relationships" r:embed="rId8"/>
          <a:srcRect t="6062" b="18171"/>
          <a:stretch/>
        </xdr:blipFill>
        <xdr:spPr>
          <a:xfrm>
            <a:off x="21655974" y="20753778"/>
            <a:ext cx="7728032" cy="284989"/>
          </a:xfrm>
          <a:prstGeom prst="rect">
            <a:avLst/>
          </a:prstGeom>
        </xdr:spPr>
      </xdr:pic>
    </xdr:grpSp>
    <xdr:clientData/>
  </xdr:twoCellAnchor>
  <xdr:twoCellAnchor>
    <xdr:from>
      <xdr:col>34</xdr:col>
      <xdr:colOff>471714</xdr:colOff>
      <xdr:row>324</xdr:row>
      <xdr:rowOff>87250</xdr:rowOff>
    </xdr:from>
    <xdr:to>
      <xdr:col>49</xdr:col>
      <xdr:colOff>160621</xdr:colOff>
      <xdr:row>334</xdr:row>
      <xdr:rowOff>108857</xdr:rowOff>
    </xdr:to>
    <xdr:grpSp>
      <xdr:nvGrpSpPr>
        <xdr:cNvPr id="51" name="Group 50"/>
        <xdr:cNvGrpSpPr/>
      </xdr:nvGrpSpPr>
      <xdr:grpSpPr>
        <a:xfrm>
          <a:off x="21934714" y="61809250"/>
          <a:ext cx="8737657" cy="1926607"/>
          <a:chOff x="21227143" y="23155893"/>
          <a:chExt cx="8805692" cy="1835893"/>
        </a:xfrm>
      </xdr:grpSpPr>
      <xdr:pic>
        <xdr:nvPicPr>
          <xdr:cNvPr id="52" name="Picture 51"/>
          <xdr:cNvPicPr>
            <a:picLocks noChangeAspect="1"/>
          </xdr:cNvPicPr>
        </xdr:nvPicPr>
        <xdr:blipFill rotWithShape="1"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2655" t="54076" r="11423" b="32496"/>
          <a:stretch/>
        </xdr:blipFill>
        <xdr:spPr>
          <a:xfrm>
            <a:off x="21227143" y="23213786"/>
            <a:ext cx="8805692" cy="1778000"/>
          </a:xfrm>
          <a:prstGeom prst="rect">
            <a:avLst/>
          </a:prstGeom>
        </xdr:spPr>
      </xdr:pic>
      <xdr:sp macro="" textlink="">
        <xdr:nvSpPr>
          <xdr:cNvPr id="53" name="TextBox 15"/>
          <xdr:cNvSpPr txBox="1"/>
        </xdr:nvSpPr>
        <xdr:spPr>
          <a:xfrm>
            <a:off x="27193898" y="24565131"/>
            <a:ext cx="2406174" cy="4054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/>
              <a:t>A-actinin – BNIP3</a:t>
            </a:r>
            <a:endParaRPr lang="de-CH" sz="2000"/>
          </a:p>
        </xdr:txBody>
      </xdr:sp>
      <xdr:pic>
        <xdr:nvPicPr>
          <xdr:cNvPr id="54" name="Picture 53"/>
          <xdr:cNvPicPr>
            <a:picLocks noChangeAspect="1"/>
          </xdr:cNvPicPr>
        </xdr:nvPicPr>
        <xdr:blipFill rotWithShape="1">
          <a:blip xmlns:r="http://schemas.openxmlformats.org/officeDocument/2006/relationships" r:embed="rId8"/>
          <a:srcRect t="6062" b="18171"/>
          <a:stretch/>
        </xdr:blipFill>
        <xdr:spPr>
          <a:xfrm>
            <a:off x="21763017" y="23155893"/>
            <a:ext cx="7728032" cy="284989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219364</xdr:colOff>
      <xdr:row>350</xdr:row>
      <xdr:rowOff>158796</xdr:rowOff>
    </xdr:from>
    <xdr:to>
      <xdr:col>23</xdr:col>
      <xdr:colOff>558468</xdr:colOff>
      <xdr:row>372</xdr:row>
      <xdr:rowOff>39474</xdr:rowOff>
    </xdr:to>
    <xdr:grpSp>
      <xdr:nvGrpSpPr>
        <xdr:cNvPr id="55" name="Group 54"/>
        <xdr:cNvGrpSpPr/>
      </xdr:nvGrpSpPr>
      <xdr:grpSpPr>
        <a:xfrm>
          <a:off x="1743364" y="66833796"/>
          <a:ext cx="13642354" cy="4071678"/>
          <a:chOff x="1525650" y="31569336"/>
          <a:chExt cx="13102604" cy="3875923"/>
        </a:xfrm>
      </xdr:grpSpPr>
      <xdr:grpSp>
        <xdr:nvGrpSpPr>
          <xdr:cNvPr id="56" name="Group 55"/>
          <xdr:cNvGrpSpPr/>
        </xdr:nvGrpSpPr>
        <xdr:grpSpPr>
          <a:xfrm>
            <a:off x="1525650" y="32062063"/>
            <a:ext cx="13102604" cy="3383196"/>
            <a:chOff x="611909" y="12780818"/>
            <a:chExt cx="13189195" cy="3445384"/>
          </a:xfrm>
        </xdr:grpSpPr>
        <xdr:pic>
          <xdr:nvPicPr>
            <xdr:cNvPr id="58" name="Picture 57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2"/>
            <a:srcRect l="28014" t="18443" r="18716" b="67642"/>
            <a:stretch/>
          </xdr:blipFill>
          <xdr:spPr>
            <a:xfrm>
              <a:off x="611909" y="12780818"/>
              <a:ext cx="13189195" cy="3445384"/>
            </a:xfrm>
            <a:prstGeom prst="rect">
              <a:avLst/>
            </a:prstGeom>
          </xdr:spPr>
        </xdr:pic>
        <xdr:sp macro="" textlink="">
          <xdr:nvSpPr>
            <xdr:cNvPr id="59" name="TextBox 17"/>
            <xdr:cNvSpPr txBox="1"/>
          </xdr:nvSpPr>
          <xdr:spPr>
            <a:xfrm>
              <a:off x="12604122" y="12780818"/>
              <a:ext cx="1138648" cy="64633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de-D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3600"/>
                <a:t>P62</a:t>
              </a:r>
              <a:endParaRPr lang="de-CH" sz="3600"/>
            </a:p>
          </xdr:txBody>
        </xdr:sp>
      </xdr:grpSp>
      <xdr:pic>
        <xdr:nvPicPr>
          <xdr:cNvPr id="57" name="Picture 56"/>
          <xdr:cNvPicPr>
            <a:picLocks noChangeAspect="1"/>
          </xdr:cNvPicPr>
        </xdr:nvPicPr>
        <xdr:blipFill rotWithShape="1">
          <a:blip xmlns:r="http://schemas.openxmlformats.org/officeDocument/2006/relationships" r:embed="rId13"/>
          <a:srcRect t="8232" b="20037"/>
          <a:stretch/>
        </xdr:blipFill>
        <xdr:spPr>
          <a:xfrm>
            <a:off x="2670839" y="31569336"/>
            <a:ext cx="10994571" cy="415085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353785</xdr:colOff>
      <xdr:row>273</xdr:row>
      <xdr:rowOff>170254</xdr:rowOff>
    </xdr:from>
    <xdr:to>
      <xdr:col>18</xdr:col>
      <xdr:colOff>171450</xdr:colOff>
      <xdr:row>288</xdr:row>
      <xdr:rowOff>176894</xdr:rowOff>
    </xdr:to>
    <xdr:grpSp>
      <xdr:nvGrpSpPr>
        <xdr:cNvPr id="60" name="Group 59"/>
        <xdr:cNvGrpSpPr/>
      </xdr:nvGrpSpPr>
      <xdr:grpSpPr>
        <a:xfrm>
          <a:off x="1877785" y="52176754"/>
          <a:ext cx="10104665" cy="2864140"/>
          <a:chOff x="1660071" y="17610075"/>
          <a:chExt cx="9542236" cy="2737140"/>
        </a:xfrm>
      </xdr:grpSpPr>
      <xdr:pic>
        <xdr:nvPicPr>
          <xdr:cNvPr id="61" name="Picture 60"/>
          <xdr:cNvPicPr>
            <a:picLocks noChangeAspect="1" noChangeArrowheads="1"/>
          </xdr:cNvPicPr>
        </xdr:nvPicPr>
        <xdr:blipFill>
          <a:blip xmlns:r="http://schemas.openxmlformats.org/officeDocument/2006/relationships" r:embed="rId1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60071" y="17925143"/>
            <a:ext cx="9542236" cy="242207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62" name="TextBox 7"/>
          <xdr:cNvSpPr txBox="1"/>
        </xdr:nvSpPr>
        <xdr:spPr>
          <a:xfrm>
            <a:off x="10386785" y="19866429"/>
            <a:ext cx="743283" cy="4054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/>
              <a:t>BiP</a:t>
            </a:r>
            <a:endParaRPr lang="de-CH" sz="2000"/>
          </a:p>
        </xdr:txBody>
      </xdr:sp>
      <xdr:pic>
        <xdr:nvPicPr>
          <xdr:cNvPr id="63" name="Picture 62"/>
          <xdr:cNvPicPr>
            <a:picLocks noChangeAspect="1"/>
          </xdr:cNvPicPr>
        </xdr:nvPicPr>
        <xdr:blipFill rotWithShape="1">
          <a:blip xmlns:r="http://schemas.openxmlformats.org/officeDocument/2006/relationships" r:embed="rId13"/>
          <a:srcRect t="8232" b="20037"/>
          <a:stretch/>
        </xdr:blipFill>
        <xdr:spPr>
          <a:xfrm>
            <a:off x="2104571" y="17610075"/>
            <a:ext cx="9007930" cy="340082"/>
          </a:xfrm>
          <a:prstGeom prst="rect">
            <a:avLst/>
          </a:prstGeom>
        </xdr:spPr>
      </xdr:pic>
    </xdr:grpSp>
    <xdr:clientData/>
  </xdr:twoCellAnchor>
  <xdr:twoCellAnchor>
    <xdr:from>
      <xdr:col>4</xdr:col>
      <xdr:colOff>170723</xdr:colOff>
      <xdr:row>392</xdr:row>
      <xdr:rowOff>118382</xdr:rowOff>
    </xdr:from>
    <xdr:to>
      <xdr:col>22</xdr:col>
      <xdr:colOff>453195</xdr:colOff>
      <xdr:row>394</xdr:row>
      <xdr:rowOff>181536</xdr:rowOff>
    </xdr:to>
    <xdr:pic>
      <xdr:nvPicPr>
        <xdr:cNvPr id="64" name="Picture 63"/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t="8232" b="20037"/>
        <a:stretch/>
      </xdr:blipFill>
      <xdr:spPr>
        <a:xfrm>
          <a:off x="2609123" y="72305182"/>
          <a:ext cx="11255272" cy="431454"/>
        </a:xfrm>
        <a:prstGeom prst="rect">
          <a:avLst/>
        </a:prstGeom>
      </xdr:spPr>
    </xdr:pic>
    <xdr:clientData/>
  </xdr:twoCellAnchor>
  <xdr:twoCellAnchor>
    <xdr:from>
      <xdr:col>3</xdr:col>
      <xdr:colOff>344715</xdr:colOff>
      <xdr:row>290</xdr:row>
      <xdr:rowOff>27832</xdr:rowOff>
    </xdr:from>
    <xdr:to>
      <xdr:col>18</xdr:col>
      <xdr:colOff>217411</xdr:colOff>
      <xdr:row>303</xdr:row>
      <xdr:rowOff>163286</xdr:rowOff>
    </xdr:to>
    <xdr:grpSp>
      <xdr:nvGrpSpPr>
        <xdr:cNvPr id="65" name="Group 64"/>
        <xdr:cNvGrpSpPr/>
      </xdr:nvGrpSpPr>
      <xdr:grpSpPr>
        <a:xfrm>
          <a:off x="3011715" y="55272832"/>
          <a:ext cx="9016696" cy="2611954"/>
          <a:chOff x="2258786" y="20538332"/>
          <a:chExt cx="8989482" cy="2494025"/>
        </a:xfrm>
      </xdr:grpSpPr>
      <xdr:pic>
        <xdr:nvPicPr>
          <xdr:cNvPr id="66" name="Picture 65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056" r="799" b="9978"/>
          <a:stretch/>
        </xdr:blipFill>
        <xdr:spPr bwMode="auto">
          <a:xfrm>
            <a:off x="2258786" y="20546787"/>
            <a:ext cx="8989482" cy="248557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67" name="TextBox 7"/>
          <xdr:cNvSpPr txBox="1"/>
        </xdr:nvSpPr>
        <xdr:spPr>
          <a:xfrm>
            <a:off x="9370784" y="22586044"/>
            <a:ext cx="1830041" cy="4054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/>
              <a:t>A-Actinin - BiP</a:t>
            </a:r>
            <a:endParaRPr lang="de-CH" sz="2000"/>
          </a:p>
        </xdr:txBody>
      </xdr:sp>
      <xdr:pic>
        <xdr:nvPicPr>
          <xdr:cNvPr id="68" name="Picture 67"/>
          <xdr:cNvPicPr>
            <a:picLocks noChangeAspect="1"/>
          </xdr:cNvPicPr>
        </xdr:nvPicPr>
        <xdr:blipFill rotWithShape="1">
          <a:blip xmlns:r="http://schemas.openxmlformats.org/officeDocument/2006/relationships" r:embed="rId13"/>
          <a:srcRect t="8232" b="20037"/>
          <a:stretch/>
        </xdr:blipFill>
        <xdr:spPr>
          <a:xfrm>
            <a:off x="2383971" y="20538332"/>
            <a:ext cx="8746672" cy="330219"/>
          </a:xfrm>
          <a:prstGeom prst="rect">
            <a:avLst/>
          </a:prstGeom>
        </xdr:spPr>
      </xdr:pic>
    </xdr:grpSp>
    <xdr:clientData/>
  </xdr:twoCellAnchor>
  <xdr:twoCellAnchor>
    <xdr:from>
      <xdr:col>24</xdr:col>
      <xdr:colOff>262659</xdr:colOff>
      <xdr:row>15</xdr:row>
      <xdr:rowOff>107661</xdr:rowOff>
    </xdr:from>
    <xdr:to>
      <xdr:col>40</xdr:col>
      <xdr:colOff>523773</xdr:colOff>
      <xdr:row>25</xdr:row>
      <xdr:rowOff>577</xdr:rowOff>
    </xdr:to>
    <xdr:grpSp>
      <xdr:nvGrpSpPr>
        <xdr:cNvPr id="69" name="Group 68"/>
        <xdr:cNvGrpSpPr/>
      </xdr:nvGrpSpPr>
      <xdr:grpSpPr>
        <a:xfrm>
          <a:off x="15693159" y="2965161"/>
          <a:ext cx="9913114" cy="1797916"/>
          <a:chOff x="14940230" y="2584161"/>
          <a:chExt cx="9985686" cy="1709923"/>
        </a:xfrm>
      </xdr:grpSpPr>
      <xdr:grpSp>
        <xdr:nvGrpSpPr>
          <xdr:cNvPr id="70" name="Group 69"/>
          <xdr:cNvGrpSpPr/>
        </xdr:nvGrpSpPr>
        <xdr:grpSpPr>
          <a:xfrm>
            <a:off x="14940230" y="2672772"/>
            <a:ext cx="9985686" cy="1621312"/>
            <a:chOff x="10660784" y="2593397"/>
            <a:chExt cx="9913114" cy="1702955"/>
          </a:xfrm>
        </xdr:grpSpPr>
        <xdr:pic>
          <xdr:nvPicPr>
            <xdr:cNvPr id="72" name="Picture 7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6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660784" y="2593397"/>
              <a:ext cx="9913114" cy="170295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73" name="TextBox 72"/>
            <xdr:cNvSpPr txBox="1"/>
          </xdr:nvSpPr>
          <xdr:spPr>
            <a:xfrm>
              <a:off x="18700751" y="3815194"/>
              <a:ext cx="1669182" cy="42343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de-CH" sz="2000">
                  <a:solidFill>
                    <a:schemeClr val="tx1"/>
                  </a:solidFill>
                </a:rPr>
                <a:t>4EBP1-blot 1</a:t>
              </a:r>
            </a:p>
          </xdr:txBody>
        </xdr:sp>
      </xdr:grpSp>
      <xdr:pic>
        <xdr:nvPicPr>
          <xdr:cNvPr id="71" name="Picture 70"/>
          <xdr:cNvPicPr>
            <a:picLocks noChangeAspect="1"/>
          </xdr:cNvPicPr>
        </xdr:nvPicPr>
        <xdr:blipFill rotWithShape="1">
          <a:blip xmlns:r="http://schemas.openxmlformats.org/officeDocument/2006/relationships" r:embed="rId13"/>
          <a:srcRect t="8232" b="20037"/>
          <a:stretch/>
        </xdr:blipFill>
        <xdr:spPr>
          <a:xfrm>
            <a:off x="15553869" y="2584161"/>
            <a:ext cx="9162287" cy="345910"/>
          </a:xfrm>
          <a:prstGeom prst="rect">
            <a:avLst/>
          </a:prstGeom>
        </xdr:spPr>
      </xdr:pic>
    </xdr:grpSp>
    <xdr:clientData/>
  </xdr:twoCellAnchor>
  <xdr:twoCellAnchor>
    <xdr:from>
      <xdr:col>24</xdr:col>
      <xdr:colOff>285750</xdr:colOff>
      <xdr:row>2</xdr:row>
      <xdr:rowOff>24204</xdr:rowOff>
    </xdr:from>
    <xdr:to>
      <xdr:col>40</xdr:col>
      <xdr:colOff>437734</xdr:colOff>
      <xdr:row>14</xdr:row>
      <xdr:rowOff>7216</xdr:rowOff>
    </xdr:to>
    <xdr:grpSp>
      <xdr:nvGrpSpPr>
        <xdr:cNvPr id="74" name="Group 73"/>
        <xdr:cNvGrpSpPr/>
      </xdr:nvGrpSpPr>
      <xdr:grpSpPr>
        <a:xfrm>
          <a:off x="15716250" y="405204"/>
          <a:ext cx="9803984" cy="2269012"/>
          <a:chOff x="14963321" y="387061"/>
          <a:chExt cx="9876556" cy="2160155"/>
        </a:xfrm>
      </xdr:grpSpPr>
      <xdr:grpSp>
        <xdr:nvGrpSpPr>
          <xdr:cNvPr id="75" name="Group 74"/>
          <xdr:cNvGrpSpPr/>
        </xdr:nvGrpSpPr>
        <xdr:grpSpPr>
          <a:xfrm>
            <a:off x="14963321" y="475383"/>
            <a:ext cx="9876556" cy="2071833"/>
            <a:chOff x="10683875" y="285750"/>
            <a:chExt cx="9803984" cy="2182091"/>
          </a:xfrm>
        </xdr:grpSpPr>
        <xdr:pic>
          <xdr:nvPicPr>
            <xdr:cNvPr id="77" name="Picture 76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7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683875" y="285750"/>
              <a:ext cx="9803984" cy="2182091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78" name="TextBox 77"/>
            <xdr:cNvSpPr txBox="1"/>
          </xdr:nvSpPr>
          <xdr:spPr>
            <a:xfrm>
              <a:off x="19011900" y="619989"/>
              <a:ext cx="1469157" cy="50078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de-CH" sz="2000">
                  <a:solidFill>
                    <a:schemeClr val="tx1"/>
                  </a:solidFill>
                </a:rPr>
                <a:t>S6-blot1</a:t>
              </a:r>
            </a:p>
          </xdr:txBody>
        </xdr:sp>
      </xdr:grpSp>
      <xdr:pic>
        <xdr:nvPicPr>
          <xdr:cNvPr id="76" name="Picture 75"/>
          <xdr:cNvPicPr>
            <a:picLocks noChangeAspect="1"/>
          </xdr:cNvPicPr>
        </xdr:nvPicPr>
        <xdr:blipFill rotWithShape="1">
          <a:blip xmlns:r="http://schemas.openxmlformats.org/officeDocument/2006/relationships" r:embed="rId13"/>
          <a:srcRect t="8232" b="20037"/>
          <a:stretch/>
        </xdr:blipFill>
        <xdr:spPr>
          <a:xfrm>
            <a:off x="15270841" y="387061"/>
            <a:ext cx="9294587" cy="350905"/>
          </a:xfrm>
          <a:prstGeom prst="rect">
            <a:avLst/>
          </a:prstGeom>
        </xdr:spPr>
      </xdr:pic>
    </xdr:grpSp>
    <xdr:clientData/>
  </xdr:twoCellAnchor>
  <xdr:twoCellAnchor>
    <xdr:from>
      <xdr:col>8</xdr:col>
      <xdr:colOff>116898</xdr:colOff>
      <xdr:row>1</xdr:row>
      <xdr:rowOff>104032</xdr:rowOff>
    </xdr:from>
    <xdr:to>
      <xdr:col>24</xdr:col>
      <xdr:colOff>199157</xdr:colOff>
      <xdr:row>14</xdr:row>
      <xdr:rowOff>4742</xdr:rowOff>
    </xdr:to>
    <xdr:grpSp>
      <xdr:nvGrpSpPr>
        <xdr:cNvPr id="79" name="Group 78"/>
        <xdr:cNvGrpSpPr/>
      </xdr:nvGrpSpPr>
      <xdr:grpSpPr>
        <a:xfrm>
          <a:off x="5895398" y="294532"/>
          <a:ext cx="9734259" cy="2377210"/>
          <a:chOff x="5069898" y="285461"/>
          <a:chExt cx="9804362" cy="2259281"/>
        </a:xfrm>
      </xdr:grpSpPr>
      <xdr:grpSp>
        <xdr:nvGrpSpPr>
          <xdr:cNvPr id="80" name="Group 79"/>
          <xdr:cNvGrpSpPr/>
        </xdr:nvGrpSpPr>
        <xdr:grpSpPr>
          <a:xfrm>
            <a:off x="5069898" y="570422"/>
            <a:ext cx="9804362" cy="1974320"/>
            <a:chOff x="863023" y="388584"/>
            <a:chExt cx="9734259" cy="2067713"/>
          </a:xfrm>
        </xdr:grpSpPr>
        <xdr:pic>
          <xdr:nvPicPr>
            <xdr:cNvPr id="82" name="Picture 8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8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63023" y="444500"/>
              <a:ext cx="9447258" cy="2011797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83" name="TextBox 82"/>
            <xdr:cNvSpPr txBox="1"/>
          </xdr:nvSpPr>
          <xdr:spPr>
            <a:xfrm>
              <a:off x="7889875" y="388584"/>
              <a:ext cx="2707407" cy="37226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de-CH" sz="2000">
                  <a:solidFill>
                    <a:schemeClr val="tx1"/>
                  </a:solidFill>
                </a:rPr>
                <a:t>pS6-(S235/236)</a:t>
              </a:r>
            </a:p>
          </xdr:txBody>
        </xdr:sp>
      </xdr:grpSp>
      <xdr:pic>
        <xdr:nvPicPr>
          <xdr:cNvPr id="81" name="Picture 80"/>
          <xdr:cNvPicPr>
            <a:picLocks noChangeAspect="1"/>
          </xdr:cNvPicPr>
        </xdr:nvPicPr>
        <xdr:blipFill rotWithShape="1">
          <a:blip xmlns:r="http://schemas.openxmlformats.org/officeDocument/2006/relationships" r:embed="rId13"/>
          <a:srcRect t="8232" b="20037"/>
          <a:stretch/>
        </xdr:blipFill>
        <xdr:spPr>
          <a:xfrm>
            <a:off x="5508169" y="285461"/>
            <a:ext cx="8888187" cy="335562"/>
          </a:xfrm>
          <a:prstGeom prst="rect">
            <a:avLst/>
          </a:prstGeom>
        </xdr:spPr>
      </xdr:pic>
    </xdr:grpSp>
    <xdr:clientData/>
  </xdr:twoCellAnchor>
  <xdr:twoCellAnchor>
    <xdr:from>
      <xdr:col>7</xdr:col>
      <xdr:colOff>422852</xdr:colOff>
      <xdr:row>14</xdr:row>
      <xdr:rowOff>65933</xdr:rowOff>
    </xdr:from>
    <xdr:to>
      <xdr:col>24</xdr:col>
      <xdr:colOff>203488</xdr:colOff>
      <xdr:row>24</xdr:row>
      <xdr:rowOff>165403</xdr:rowOff>
    </xdr:to>
    <xdr:grpSp>
      <xdr:nvGrpSpPr>
        <xdr:cNvPr id="84" name="Group 83"/>
        <xdr:cNvGrpSpPr/>
      </xdr:nvGrpSpPr>
      <xdr:grpSpPr>
        <a:xfrm>
          <a:off x="5598102" y="2732933"/>
          <a:ext cx="10035886" cy="2004470"/>
          <a:chOff x="4768066" y="2361004"/>
          <a:chExt cx="10112993" cy="1920106"/>
        </a:xfrm>
      </xdr:grpSpPr>
      <xdr:grpSp>
        <xdr:nvGrpSpPr>
          <xdr:cNvPr id="85" name="Group 84"/>
          <xdr:cNvGrpSpPr/>
        </xdr:nvGrpSpPr>
        <xdr:grpSpPr>
          <a:xfrm>
            <a:off x="4768066" y="2635214"/>
            <a:ext cx="10112993" cy="1645896"/>
            <a:chOff x="565727" y="2557318"/>
            <a:chExt cx="10035886" cy="1726060"/>
          </a:xfrm>
        </xdr:grpSpPr>
        <xdr:pic>
          <xdr:nvPicPr>
            <xdr:cNvPr id="87" name="Picture 86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9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65727" y="2557318"/>
              <a:ext cx="10035886" cy="172606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88" name="TextBox 87"/>
            <xdr:cNvSpPr txBox="1"/>
          </xdr:nvSpPr>
          <xdr:spPr>
            <a:xfrm>
              <a:off x="8493125" y="3555999"/>
              <a:ext cx="1831396" cy="46037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de-CH" sz="2000">
                  <a:solidFill>
                    <a:schemeClr val="tx1"/>
                  </a:solidFill>
                </a:rPr>
                <a:t>p4EBP1-blot1</a:t>
              </a:r>
            </a:p>
          </xdr:txBody>
        </xdr:sp>
      </xdr:grpSp>
      <xdr:pic>
        <xdr:nvPicPr>
          <xdr:cNvPr id="86" name="Picture 85"/>
          <xdr:cNvPicPr>
            <a:picLocks noChangeAspect="1"/>
          </xdr:cNvPicPr>
        </xdr:nvPicPr>
        <xdr:blipFill rotWithShape="1">
          <a:blip xmlns:r="http://schemas.openxmlformats.org/officeDocument/2006/relationships" r:embed="rId13"/>
          <a:srcRect t="8232" b="20037"/>
          <a:stretch/>
        </xdr:blipFill>
        <xdr:spPr>
          <a:xfrm>
            <a:off x="5442856" y="2361004"/>
            <a:ext cx="9107716" cy="343850"/>
          </a:xfrm>
          <a:prstGeom prst="rect">
            <a:avLst/>
          </a:prstGeom>
        </xdr:spPr>
      </xdr:pic>
    </xdr:grpSp>
    <xdr:clientData/>
  </xdr:twoCellAnchor>
  <xdr:twoCellAnchor>
    <xdr:from>
      <xdr:col>7</xdr:col>
      <xdr:colOff>469033</xdr:colOff>
      <xdr:row>24</xdr:row>
      <xdr:rowOff>148029</xdr:rowOff>
    </xdr:from>
    <xdr:to>
      <xdr:col>24</xdr:col>
      <xdr:colOff>104673</xdr:colOff>
      <xdr:row>36</xdr:row>
      <xdr:rowOff>86591</xdr:rowOff>
    </xdr:to>
    <xdr:grpSp>
      <xdr:nvGrpSpPr>
        <xdr:cNvPr id="89" name="Group 88"/>
        <xdr:cNvGrpSpPr/>
      </xdr:nvGrpSpPr>
      <xdr:grpSpPr>
        <a:xfrm>
          <a:off x="5644283" y="4720029"/>
          <a:ext cx="9890890" cy="2224562"/>
          <a:chOff x="4814247" y="4209761"/>
          <a:chExt cx="9967997" cy="2124776"/>
        </a:xfrm>
      </xdr:grpSpPr>
      <xdr:grpSp>
        <xdr:nvGrpSpPr>
          <xdr:cNvPr id="90" name="Group 89"/>
          <xdr:cNvGrpSpPr/>
        </xdr:nvGrpSpPr>
        <xdr:grpSpPr>
          <a:xfrm>
            <a:off x="4814247" y="4374889"/>
            <a:ext cx="9967997" cy="1959648"/>
            <a:chOff x="611908" y="4381500"/>
            <a:chExt cx="9890890" cy="2055091"/>
          </a:xfrm>
        </xdr:grpSpPr>
        <xdr:pic>
          <xdr:nvPicPr>
            <xdr:cNvPr id="92" name="Picture 9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0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11908" y="4381500"/>
              <a:ext cx="9890890" cy="2055091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93" name="TextBox 92"/>
            <xdr:cNvSpPr txBox="1"/>
          </xdr:nvSpPr>
          <xdr:spPr>
            <a:xfrm>
              <a:off x="8620125" y="4678218"/>
              <a:ext cx="1741341" cy="38590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de-CH" sz="2000">
                  <a:solidFill>
                    <a:schemeClr val="tx1"/>
                  </a:solidFill>
                </a:rPr>
                <a:t>pAKT-blot1</a:t>
              </a:r>
            </a:p>
          </xdr:txBody>
        </xdr:sp>
      </xdr:grpSp>
      <xdr:pic>
        <xdr:nvPicPr>
          <xdr:cNvPr id="91" name="Picture 90"/>
          <xdr:cNvPicPr>
            <a:picLocks noChangeAspect="1"/>
          </xdr:cNvPicPr>
        </xdr:nvPicPr>
        <xdr:blipFill rotWithShape="1">
          <a:blip xmlns:r="http://schemas.openxmlformats.org/officeDocument/2006/relationships" r:embed="rId13"/>
          <a:srcRect t="8232" b="20037"/>
          <a:stretch/>
        </xdr:blipFill>
        <xdr:spPr>
          <a:xfrm>
            <a:off x="5468255" y="4209761"/>
            <a:ext cx="9245601" cy="349055"/>
          </a:xfrm>
          <a:prstGeom prst="rect">
            <a:avLst/>
          </a:prstGeom>
        </xdr:spPr>
      </xdr:pic>
    </xdr:grpSp>
    <xdr:clientData/>
  </xdr:twoCellAnchor>
  <xdr:twoCellAnchor>
    <xdr:from>
      <xdr:col>24</xdr:col>
      <xdr:colOff>95249</xdr:colOff>
      <xdr:row>26</xdr:row>
      <xdr:rowOff>38265</xdr:rowOff>
    </xdr:from>
    <xdr:to>
      <xdr:col>41</xdr:col>
      <xdr:colOff>99617</xdr:colOff>
      <xdr:row>35</xdr:row>
      <xdr:rowOff>41273</xdr:rowOff>
    </xdr:to>
    <xdr:grpSp>
      <xdr:nvGrpSpPr>
        <xdr:cNvPr id="94" name="Group 93"/>
        <xdr:cNvGrpSpPr/>
      </xdr:nvGrpSpPr>
      <xdr:grpSpPr>
        <a:xfrm>
          <a:off x="15525749" y="4991265"/>
          <a:ext cx="10259618" cy="1717508"/>
          <a:chOff x="14772820" y="4478276"/>
          <a:chExt cx="10336726" cy="1635865"/>
        </a:xfrm>
      </xdr:grpSpPr>
      <xdr:grpSp>
        <xdr:nvGrpSpPr>
          <xdr:cNvPr id="95" name="Group 94"/>
          <xdr:cNvGrpSpPr/>
        </xdr:nvGrpSpPr>
        <xdr:grpSpPr>
          <a:xfrm>
            <a:off x="14772820" y="4513070"/>
            <a:ext cx="10336726" cy="1601071"/>
            <a:chOff x="10429874" y="4683125"/>
            <a:chExt cx="10259618" cy="1682749"/>
          </a:xfrm>
        </xdr:grpSpPr>
        <xdr:pic>
          <xdr:nvPicPr>
            <xdr:cNvPr id="97" name="Picture 96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429874" y="4683125"/>
              <a:ext cx="10259618" cy="1682749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98" name="TextBox 97"/>
            <xdr:cNvSpPr txBox="1"/>
          </xdr:nvSpPr>
          <xdr:spPr>
            <a:xfrm>
              <a:off x="18916650" y="5941868"/>
              <a:ext cx="1741341" cy="38590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de-CH" sz="2000">
                  <a:solidFill>
                    <a:schemeClr val="tx1"/>
                  </a:solidFill>
                </a:rPr>
                <a:t>AKT-blot1</a:t>
              </a:r>
            </a:p>
          </xdr:txBody>
        </xdr:sp>
      </xdr:grpSp>
      <xdr:pic>
        <xdr:nvPicPr>
          <xdr:cNvPr id="96" name="Picture 95"/>
          <xdr:cNvPicPr>
            <a:picLocks noChangeAspect="1"/>
          </xdr:cNvPicPr>
        </xdr:nvPicPr>
        <xdr:blipFill rotWithShape="1">
          <a:blip xmlns:r="http://schemas.openxmlformats.org/officeDocument/2006/relationships" r:embed="rId13"/>
          <a:srcRect t="8232" b="20037"/>
          <a:stretch/>
        </xdr:blipFill>
        <xdr:spPr>
          <a:xfrm>
            <a:off x="15615554" y="4478276"/>
            <a:ext cx="9049659" cy="341658"/>
          </a:xfrm>
          <a:prstGeom prst="rect">
            <a:avLst/>
          </a:prstGeom>
        </xdr:spPr>
      </xdr:pic>
    </xdr:grpSp>
    <xdr:clientData/>
  </xdr:twoCellAnchor>
  <xdr:twoCellAnchor>
    <xdr:from>
      <xdr:col>25</xdr:col>
      <xdr:colOff>497897</xdr:colOff>
      <xdr:row>350</xdr:row>
      <xdr:rowOff>0</xdr:rowOff>
    </xdr:from>
    <xdr:to>
      <xdr:col>48</xdr:col>
      <xdr:colOff>268434</xdr:colOff>
      <xdr:row>366</xdr:row>
      <xdr:rowOff>71591</xdr:rowOff>
    </xdr:to>
    <xdr:grpSp>
      <xdr:nvGrpSpPr>
        <xdr:cNvPr id="99" name="Group 98"/>
        <xdr:cNvGrpSpPr/>
      </xdr:nvGrpSpPr>
      <xdr:grpSpPr>
        <a:xfrm>
          <a:off x="16531647" y="66675000"/>
          <a:ext cx="13645287" cy="3119591"/>
          <a:chOff x="15896647" y="36385500"/>
          <a:chExt cx="13645287" cy="3119591"/>
        </a:xfrm>
      </xdr:grpSpPr>
      <xdr:pic>
        <xdr:nvPicPr>
          <xdr:cNvPr id="100" name="Picture 99"/>
          <xdr:cNvPicPr>
            <a:picLocks noChangeAspect="1"/>
          </xdr:cNvPicPr>
        </xdr:nvPicPr>
        <xdr:blipFill rotWithShape="1">
          <a:blip xmlns:r="http://schemas.openxmlformats.org/officeDocument/2006/relationships" r:embed="rId22"/>
          <a:srcRect l="25826" t="71210" r="18172" b="18975"/>
          <a:stretch/>
        </xdr:blipFill>
        <xdr:spPr>
          <a:xfrm>
            <a:off x="15896647" y="37017172"/>
            <a:ext cx="13539729" cy="2479827"/>
          </a:xfrm>
          <a:prstGeom prst="rect">
            <a:avLst/>
          </a:prstGeom>
        </xdr:spPr>
      </xdr:pic>
      <xdr:sp macro="" textlink="">
        <xdr:nvSpPr>
          <xdr:cNvPr id="101" name="TextBox 4"/>
          <xdr:cNvSpPr txBox="1"/>
        </xdr:nvSpPr>
        <xdr:spPr>
          <a:xfrm>
            <a:off x="28206940" y="38632535"/>
            <a:ext cx="1334994" cy="872556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400"/>
              <a:t>LC3B I</a:t>
            </a:r>
          </a:p>
          <a:p>
            <a:r>
              <a:rPr lang="en-US" sz="2400"/>
              <a:t>LC3B II</a:t>
            </a:r>
            <a:endParaRPr lang="de-CH" sz="2400"/>
          </a:p>
        </xdr:txBody>
      </xdr:sp>
      <xdr:pic>
        <xdr:nvPicPr>
          <xdr:cNvPr id="102" name="Picture 101"/>
          <xdr:cNvPicPr>
            <a:picLocks noChangeAspect="1"/>
          </xdr:cNvPicPr>
        </xdr:nvPicPr>
        <xdr:blipFill rotWithShape="1">
          <a:blip xmlns:r="http://schemas.openxmlformats.org/officeDocument/2006/relationships" r:embed="rId13"/>
          <a:srcRect t="8232" b="20037"/>
          <a:stretch/>
        </xdr:blipFill>
        <xdr:spPr>
          <a:xfrm>
            <a:off x="17002125" y="36385500"/>
            <a:ext cx="10914645" cy="436049"/>
          </a:xfrm>
          <a:prstGeom prst="rect">
            <a:avLst/>
          </a:prstGeom>
        </xdr:spPr>
      </xdr:pic>
    </xdr:grpSp>
    <xdr:clientData/>
  </xdr:twoCellAnchor>
  <xdr:twoCellAnchor>
    <xdr:from>
      <xdr:col>26</xdr:col>
      <xdr:colOff>111126</xdr:colOff>
      <xdr:row>392</xdr:row>
      <xdr:rowOff>9525</xdr:rowOff>
    </xdr:from>
    <xdr:to>
      <xdr:col>48</xdr:col>
      <xdr:colOff>523389</xdr:colOff>
      <xdr:row>402</xdr:row>
      <xdr:rowOff>111125</xdr:rowOff>
    </xdr:to>
    <xdr:grpSp>
      <xdr:nvGrpSpPr>
        <xdr:cNvPr id="103" name="Group 102"/>
        <xdr:cNvGrpSpPr/>
      </xdr:nvGrpSpPr>
      <xdr:grpSpPr>
        <a:xfrm>
          <a:off x="16748126" y="74685525"/>
          <a:ext cx="13683763" cy="2006600"/>
          <a:chOff x="16271876" y="39728775"/>
          <a:chExt cx="13683763" cy="2006600"/>
        </a:xfrm>
      </xdr:grpSpPr>
      <xdr:pic>
        <xdr:nvPicPr>
          <xdr:cNvPr id="104" name="Picture 103"/>
          <xdr:cNvPicPr>
            <a:picLocks noChangeAspect="1"/>
          </xdr:cNvPicPr>
        </xdr:nvPicPr>
        <xdr:blipFill rotWithShape="1">
          <a:blip xmlns:r="http://schemas.openxmlformats.org/officeDocument/2006/relationships" r:embed="rId23"/>
          <a:srcRect l="28902" t="56494" r="20760" b="38518"/>
          <a:stretch/>
        </xdr:blipFill>
        <xdr:spPr>
          <a:xfrm>
            <a:off x="16271876" y="40141191"/>
            <a:ext cx="12731749" cy="1519406"/>
          </a:xfrm>
          <a:prstGeom prst="rect">
            <a:avLst/>
          </a:prstGeom>
        </xdr:spPr>
      </xdr:pic>
      <xdr:sp macro="" textlink="">
        <xdr:nvSpPr>
          <xdr:cNvPr id="105" name="TextBox 7"/>
          <xdr:cNvSpPr txBox="1"/>
        </xdr:nvSpPr>
        <xdr:spPr>
          <a:xfrm>
            <a:off x="25749250" y="41287430"/>
            <a:ext cx="4206389" cy="44794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/>
              <a:t>A-actinin (LC3B, pmTOR - S2448)</a:t>
            </a:r>
            <a:endParaRPr lang="de-CH" sz="2000"/>
          </a:p>
        </xdr:txBody>
      </xdr:sp>
      <xdr:pic>
        <xdr:nvPicPr>
          <xdr:cNvPr id="106" name="Picture 105"/>
          <xdr:cNvPicPr>
            <a:picLocks noChangeAspect="1"/>
          </xdr:cNvPicPr>
        </xdr:nvPicPr>
        <xdr:blipFill rotWithShape="1">
          <a:blip xmlns:r="http://schemas.openxmlformats.org/officeDocument/2006/relationships" r:embed="rId13"/>
          <a:srcRect t="8232" b="20037"/>
          <a:stretch/>
        </xdr:blipFill>
        <xdr:spPr>
          <a:xfrm>
            <a:off x="17106900" y="39728775"/>
            <a:ext cx="10914645" cy="436049"/>
          </a:xfrm>
          <a:prstGeom prst="rect">
            <a:avLst/>
          </a:prstGeom>
        </xdr:spPr>
      </xdr:pic>
    </xdr:grpSp>
    <xdr:clientData/>
  </xdr:twoCellAnchor>
  <xdr:oneCellAnchor>
    <xdr:from>
      <xdr:col>3</xdr:col>
      <xdr:colOff>0</xdr:colOff>
      <xdr:row>395</xdr:row>
      <xdr:rowOff>158749</xdr:rowOff>
    </xdr:from>
    <xdr:ext cx="12247247" cy="1381125"/>
    <xdr:pic>
      <xdr:nvPicPr>
        <xdr:cNvPr id="107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2897999"/>
          <a:ext cx="12247247" cy="1381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17</xdr:col>
      <xdr:colOff>508000</xdr:colOff>
      <xdr:row>395</xdr:row>
      <xdr:rowOff>162219</xdr:rowOff>
    </xdr:from>
    <xdr:to>
      <xdr:col>22</xdr:col>
      <xdr:colOff>461367</xdr:colOff>
      <xdr:row>398</xdr:row>
      <xdr:rowOff>31750</xdr:rowOff>
    </xdr:to>
    <xdr:sp macro="" textlink="">
      <xdr:nvSpPr>
        <xdr:cNvPr id="108" name="TextBox 16"/>
        <xdr:cNvSpPr txBox="1"/>
      </xdr:nvSpPr>
      <xdr:spPr>
        <a:xfrm>
          <a:off x="10871200" y="72901469"/>
          <a:ext cx="3001367" cy="42198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2400"/>
            <a:t>A-actinin (P62-mTOR)</a:t>
          </a:r>
          <a:endParaRPr lang="de-CH" sz="2400"/>
        </a:p>
      </xdr:txBody>
    </xdr:sp>
    <xdr:clientData/>
  </xdr:twoCellAnchor>
  <xdr:oneCellAnchor>
    <xdr:from>
      <xdr:col>1</xdr:col>
      <xdr:colOff>762000</xdr:colOff>
      <xdr:row>374</xdr:row>
      <xdr:rowOff>158750</xdr:rowOff>
    </xdr:from>
    <xdr:ext cx="13561011" cy="2349500"/>
    <xdr:pic>
      <xdr:nvPicPr>
        <xdr:cNvPr id="109" name="Picture 108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9030850"/>
          <a:ext cx="13561011" cy="2349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20</xdr:col>
      <xdr:colOff>508001</xdr:colOff>
      <xdr:row>374</xdr:row>
      <xdr:rowOff>111125</xdr:rowOff>
    </xdr:from>
    <xdr:to>
      <xdr:col>23</xdr:col>
      <xdr:colOff>249825</xdr:colOff>
      <xdr:row>378</xdr:row>
      <xdr:rowOff>15844</xdr:rowOff>
    </xdr:to>
    <xdr:sp macro="" textlink="">
      <xdr:nvSpPr>
        <xdr:cNvPr id="110" name="TextBox 17"/>
        <xdr:cNvSpPr txBox="1"/>
      </xdr:nvSpPr>
      <xdr:spPr>
        <a:xfrm>
          <a:off x="12700001" y="68983225"/>
          <a:ext cx="1570624" cy="641319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3600"/>
            <a:t>mTOR</a:t>
          </a:r>
          <a:endParaRPr lang="de-CH" sz="3600"/>
        </a:p>
      </xdr:txBody>
    </xdr:sp>
    <xdr:clientData/>
  </xdr:twoCellAnchor>
  <xdr:twoCellAnchor>
    <xdr:from>
      <xdr:col>4</xdr:col>
      <xdr:colOff>206375</xdr:colOff>
      <xdr:row>372</xdr:row>
      <xdr:rowOff>142875</xdr:rowOff>
    </xdr:from>
    <xdr:to>
      <xdr:col>22</xdr:col>
      <xdr:colOff>262520</xdr:colOff>
      <xdr:row>375</xdr:row>
      <xdr:rowOff>7424</xdr:rowOff>
    </xdr:to>
    <xdr:pic>
      <xdr:nvPicPr>
        <xdr:cNvPr id="111" name="Picture 110"/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t="8232" b="20037"/>
        <a:stretch/>
      </xdr:blipFill>
      <xdr:spPr>
        <a:xfrm>
          <a:off x="2644775" y="68646675"/>
          <a:ext cx="11028945" cy="416999"/>
        </a:xfrm>
        <a:prstGeom prst="rect">
          <a:avLst/>
        </a:prstGeom>
      </xdr:spPr>
    </xdr:pic>
    <xdr:clientData/>
  </xdr:twoCellAnchor>
  <xdr:twoCellAnchor>
    <xdr:from>
      <xdr:col>26</xdr:col>
      <xdr:colOff>142875</xdr:colOff>
      <xdr:row>371</xdr:row>
      <xdr:rowOff>111125</xdr:rowOff>
    </xdr:from>
    <xdr:to>
      <xdr:col>46</xdr:col>
      <xdr:colOff>291100</xdr:colOff>
      <xdr:row>388</xdr:row>
      <xdr:rowOff>25369</xdr:rowOff>
    </xdr:to>
    <xdr:grpSp>
      <xdr:nvGrpSpPr>
        <xdr:cNvPr id="112" name="Group 111"/>
        <xdr:cNvGrpSpPr/>
      </xdr:nvGrpSpPr>
      <xdr:grpSpPr>
        <a:xfrm>
          <a:off x="16779875" y="70786625"/>
          <a:ext cx="12213225" cy="3152744"/>
          <a:chOff x="16144875" y="40497125"/>
          <a:chExt cx="12213225" cy="3152744"/>
        </a:xfrm>
      </xdr:grpSpPr>
      <xdr:pic>
        <xdr:nvPicPr>
          <xdr:cNvPr id="113" name="Picture 112"/>
          <xdr:cNvPicPr>
            <a:picLocks noChangeAspect="1" noChangeArrowheads="1"/>
          </xdr:cNvPicPr>
        </xdr:nvPicPr>
        <xdr:blipFill>
          <a:blip xmlns:r="http://schemas.openxmlformats.org/officeDocument/2006/relationships" r:embed="rId2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144875" y="40925750"/>
            <a:ext cx="12043908" cy="2254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14" name="TextBox 17"/>
          <xdr:cNvSpPr txBox="1"/>
        </xdr:nvSpPr>
        <xdr:spPr>
          <a:xfrm>
            <a:off x="25130125" y="42983150"/>
            <a:ext cx="3227975" cy="66671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de-D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3600"/>
              <a:t>pmTOR (S2448)</a:t>
            </a:r>
            <a:endParaRPr lang="de-CH" sz="3600"/>
          </a:p>
        </xdr:txBody>
      </xdr:sp>
      <xdr:pic>
        <xdr:nvPicPr>
          <xdr:cNvPr id="115" name="Picture 114"/>
          <xdr:cNvPicPr>
            <a:picLocks noChangeAspect="1"/>
          </xdr:cNvPicPr>
        </xdr:nvPicPr>
        <xdr:blipFill rotWithShape="1">
          <a:blip xmlns:r="http://schemas.openxmlformats.org/officeDocument/2006/relationships" r:embed="rId13"/>
          <a:srcRect t="8232" b="20037"/>
          <a:stretch/>
        </xdr:blipFill>
        <xdr:spPr>
          <a:xfrm>
            <a:off x="17049750" y="40497125"/>
            <a:ext cx="10914645" cy="436049"/>
          </a:xfrm>
          <a:prstGeom prst="rect">
            <a:avLst/>
          </a:prstGeom>
        </xdr:spPr>
      </xdr:pic>
    </xdr:grpSp>
    <xdr:clientData/>
  </xdr:twoCellAnchor>
  <xdr:oneCellAnchor>
    <xdr:from>
      <xdr:col>7</xdr:col>
      <xdr:colOff>15875</xdr:colOff>
      <xdr:row>52</xdr:row>
      <xdr:rowOff>0</xdr:rowOff>
    </xdr:from>
    <xdr:ext cx="10318750" cy="1644196"/>
    <xdr:pic>
      <xdr:nvPicPr>
        <xdr:cNvPr id="116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3075" y="9575800"/>
          <a:ext cx="10318750" cy="1644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21</xdr:col>
      <xdr:colOff>310283</xdr:colOff>
      <xdr:row>58</xdr:row>
      <xdr:rowOff>100404</xdr:rowOff>
    </xdr:from>
    <xdr:to>
      <xdr:col>24</xdr:col>
      <xdr:colOff>241874</xdr:colOff>
      <xdr:row>60</xdr:row>
      <xdr:rowOff>104671</xdr:rowOff>
    </xdr:to>
    <xdr:sp macro="" textlink="">
      <xdr:nvSpPr>
        <xdr:cNvPr id="117" name="TextBox 116"/>
        <xdr:cNvSpPr txBox="1"/>
      </xdr:nvSpPr>
      <xdr:spPr>
        <a:xfrm>
          <a:off x="13111883" y="10781104"/>
          <a:ext cx="1760391" cy="3725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2000">
              <a:solidFill>
                <a:schemeClr val="tx1"/>
              </a:solidFill>
            </a:rPr>
            <a:t>pS6-S240-244</a:t>
          </a:r>
        </a:p>
      </xdr:txBody>
    </xdr:sp>
    <xdr:clientData/>
  </xdr:twoCellAnchor>
  <xdr:oneCellAnchor>
    <xdr:from>
      <xdr:col>7</xdr:col>
      <xdr:colOff>174624</xdr:colOff>
      <xdr:row>79</xdr:row>
      <xdr:rowOff>79374</xdr:rowOff>
    </xdr:from>
    <xdr:ext cx="10414001" cy="1282069"/>
    <xdr:pic>
      <xdr:nvPicPr>
        <xdr:cNvPr id="118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1824" y="14627224"/>
          <a:ext cx="10414001" cy="1282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17</xdr:col>
      <xdr:colOff>349250</xdr:colOff>
      <xdr:row>84</xdr:row>
      <xdr:rowOff>94055</xdr:rowOff>
    </xdr:from>
    <xdr:to>
      <xdr:col>23</xdr:col>
      <xdr:colOff>489525</xdr:colOff>
      <xdr:row>86</xdr:row>
      <xdr:rowOff>63500</xdr:rowOff>
    </xdr:to>
    <xdr:sp macro="" textlink="">
      <xdr:nvSpPr>
        <xdr:cNvPr id="119" name="TextBox 118"/>
        <xdr:cNvSpPr txBox="1"/>
      </xdr:nvSpPr>
      <xdr:spPr>
        <a:xfrm>
          <a:off x="10712450" y="15562655"/>
          <a:ext cx="3797875" cy="3377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2000">
              <a:solidFill>
                <a:schemeClr val="tx1"/>
              </a:solidFill>
            </a:rPr>
            <a:t>a-actinin (pS6-S240-244; pmTOR)</a:t>
          </a:r>
        </a:p>
      </xdr:txBody>
    </xdr:sp>
    <xdr:clientData/>
  </xdr:twoCellAnchor>
  <xdr:oneCellAnchor>
    <xdr:from>
      <xdr:col>24</xdr:col>
      <xdr:colOff>412749</xdr:colOff>
      <xdr:row>79</xdr:row>
      <xdr:rowOff>-1</xdr:rowOff>
    </xdr:from>
    <xdr:ext cx="9591755" cy="1381126"/>
    <xdr:pic>
      <xdr:nvPicPr>
        <xdr:cNvPr id="120" name="Picture 119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3149" y="14547849"/>
          <a:ext cx="9591755" cy="1381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36</xdr:col>
      <xdr:colOff>374650</xdr:colOff>
      <xdr:row>84</xdr:row>
      <xdr:rowOff>119455</xdr:rowOff>
    </xdr:from>
    <xdr:to>
      <xdr:col>42</xdr:col>
      <xdr:colOff>514925</xdr:colOff>
      <xdr:row>86</xdr:row>
      <xdr:rowOff>88900</xdr:rowOff>
    </xdr:to>
    <xdr:sp macro="" textlink="">
      <xdr:nvSpPr>
        <xdr:cNvPr id="121" name="TextBox 120"/>
        <xdr:cNvSpPr txBox="1"/>
      </xdr:nvSpPr>
      <xdr:spPr>
        <a:xfrm>
          <a:off x="22320250" y="15588055"/>
          <a:ext cx="3797875" cy="3377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2000">
              <a:solidFill>
                <a:schemeClr val="tx1"/>
              </a:solidFill>
            </a:rPr>
            <a:t>a-actinin (S6; mTOR)</a:t>
          </a:r>
        </a:p>
      </xdr:txBody>
    </xdr:sp>
    <xdr:clientData/>
  </xdr:twoCellAnchor>
  <xdr:oneCellAnchor>
    <xdr:from>
      <xdr:col>24</xdr:col>
      <xdr:colOff>381000</xdr:colOff>
      <xdr:row>52</xdr:row>
      <xdr:rowOff>158750</xdr:rowOff>
    </xdr:from>
    <xdr:ext cx="9271000" cy="1293499"/>
    <xdr:pic>
      <xdr:nvPicPr>
        <xdr:cNvPr id="122" name="Picture 12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11400" y="9734550"/>
          <a:ext cx="9271000" cy="1293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38</xdr:col>
      <xdr:colOff>523875</xdr:colOff>
      <xdr:row>57</xdr:row>
      <xdr:rowOff>30554</xdr:rowOff>
    </xdr:from>
    <xdr:to>
      <xdr:col>40</xdr:col>
      <xdr:colOff>29149</xdr:colOff>
      <xdr:row>58</xdr:row>
      <xdr:rowOff>174625</xdr:rowOff>
    </xdr:to>
    <xdr:sp macro="" textlink="">
      <xdr:nvSpPr>
        <xdr:cNvPr id="123" name="TextBox 122"/>
        <xdr:cNvSpPr txBox="1"/>
      </xdr:nvSpPr>
      <xdr:spPr>
        <a:xfrm>
          <a:off x="23688675" y="10527104"/>
          <a:ext cx="724474" cy="3282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2000">
              <a:solidFill>
                <a:schemeClr val="tx1"/>
              </a:solidFill>
            </a:rPr>
            <a:t>S6</a:t>
          </a:r>
        </a:p>
      </xdr:txBody>
    </xdr:sp>
    <xdr:clientData/>
  </xdr:twoCellAnchor>
  <xdr:oneCellAnchor>
    <xdr:from>
      <xdr:col>7</xdr:col>
      <xdr:colOff>95250</xdr:colOff>
      <xdr:row>63</xdr:row>
      <xdr:rowOff>95250</xdr:rowOff>
    </xdr:from>
    <xdr:ext cx="10184064" cy="2635250"/>
    <xdr:pic>
      <xdr:nvPicPr>
        <xdr:cNvPr id="124" name="Picture 123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11696700"/>
          <a:ext cx="10184064" cy="263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20</xdr:col>
      <xdr:colOff>494433</xdr:colOff>
      <xdr:row>75</xdr:row>
      <xdr:rowOff>109929</xdr:rowOff>
    </xdr:from>
    <xdr:to>
      <xdr:col>23</xdr:col>
      <xdr:colOff>426024</xdr:colOff>
      <xdr:row>77</xdr:row>
      <xdr:rowOff>114196</xdr:rowOff>
    </xdr:to>
    <xdr:sp macro="" textlink="">
      <xdr:nvSpPr>
        <xdr:cNvPr id="125" name="TextBox 124"/>
        <xdr:cNvSpPr txBox="1"/>
      </xdr:nvSpPr>
      <xdr:spPr>
        <a:xfrm>
          <a:off x="12686433" y="13921179"/>
          <a:ext cx="1760391" cy="3725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2000">
              <a:solidFill>
                <a:schemeClr val="tx1"/>
              </a:solidFill>
            </a:rPr>
            <a:t>pmTOR-S2448</a:t>
          </a:r>
        </a:p>
      </xdr:txBody>
    </xdr:sp>
    <xdr:clientData/>
  </xdr:twoCellAnchor>
  <xdr:oneCellAnchor>
    <xdr:from>
      <xdr:col>24</xdr:col>
      <xdr:colOff>365124</xdr:colOff>
      <xdr:row>63</xdr:row>
      <xdr:rowOff>15874</xdr:rowOff>
    </xdr:from>
    <xdr:ext cx="9583225" cy="2333625"/>
    <xdr:pic>
      <xdr:nvPicPr>
        <xdr:cNvPr id="126" name="Picture 125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95524" y="11617324"/>
          <a:ext cx="9583225" cy="233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38</xdr:col>
      <xdr:colOff>381000</xdr:colOff>
      <xdr:row>74</xdr:row>
      <xdr:rowOff>151204</xdr:rowOff>
    </xdr:from>
    <xdr:to>
      <xdr:col>40</xdr:col>
      <xdr:colOff>165674</xdr:colOff>
      <xdr:row>76</xdr:row>
      <xdr:rowOff>142875</xdr:rowOff>
    </xdr:to>
    <xdr:sp macro="" textlink="">
      <xdr:nvSpPr>
        <xdr:cNvPr id="127" name="TextBox 126"/>
        <xdr:cNvSpPr txBox="1"/>
      </xdr:nvSpPr>
      <xdr:spPr>
        <a:xfrm>
          <a:off x="23545800" y="13778304"/>
          <a:ext cx="1003874" cy="3599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2000">
              <a:solidFill>
                <a:schemeClr val="tx1"/>
              </a:solidFill>
            </a:rPr>
            <a:t>mTOR</a:t>
          </a:r>
        </a:p>
      </xdr:txBody>
    </xdr:sp>
    <xdr:clientData/>
  </xdr:twoCellAnchor>
  <xdr:twoCellAnchor>
    <xdr:from>
      <xdr:col>8</xdr:col>
      <xdr:colOff>174625</xdr:colOff>
      <xdr:row>67</xdr:row>
      <xdr:rowOff>111125</xdr:rowOff>
    </xdr:from>
    <xdr:to>
      <xdr:col>19</xdr:col>
      <xdr:colOff>587375</xdr:colOff>
      <xdr:row>70</xdr:row>
      <xdr:rowOff>47625</xdr:rowOff>
    </xdr:to>
    <xdr:sp macro="" textlink="">
      <xdr:nvSpPr>
        <xdr:cNvPr id="128" name="Rectangle 127"/>
        <xdr:cNvSpPr/>
      </xdr:nvSpPr>
      <xdr:spPr>
        <a:xfrm>
          <a:off x="5051425" y="12449175"/>
          <a:ext cx="7118350" cy="488950"/>
        </a:xfrm>
        <a:prstGeom prst="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CH"/>
        </a:p>
      </xdr:txBody>
    </xdr:sp>
    <xdr:clientData/>
  </xdr:twoCellAnchor>
  <xdr:twoCellAnchor>
    <xdr:from>
      <xdr:col>25</xdr:col>
      <xdr:colOff>295275</xdr:colOff>
      <xdr:row>67</xdr:row>
      <xdr:rowOff>25400</xdr:rowOff>
    </xdr:from>
    <xdr:to>
      <xdr:col>36</xdr:col>
      <xdr:colOff>460375</xdr:colOff>
      <xdr:row>70</xdr:row>
      <xdr:rowOff>0</xdr:rowOff>
    </xdr:to>
    <xdr:sp macro="" textlink="">
      <xdr:nvSpPr>
        <xdr:cNvPr id="129" name="Rectangle 128"/>
        <xdr:cNvSpPr/>
      </xdr:nvSpPr>
      <xdr:spPr>
        <a:xfrm>
          <a:off x="15535275" y="12363450"/>
          <a:ext cx="6870700" cy="527050"/>
        </a:xfrm>
        <a:prstGeom prst="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CH"/>
        </a:p>
      </xdr:txBody>
    </xdr:sp>
    <xdr:clientData/>
  </xdr:twoCellAnchor>
  <xdr:twoCellAnchor>
    <xdr:from>
      <xdr:col>8</xdr:col>
      <xdr:colOff>34925</xdr:colOff>
      <xdr:row>53</xdr:row>
      <xdr:rowOff>50800</xdr:rowOff>
    </xdr:from>
    <xdr:to>
      <xdr:col>19</xdr:col>
      <xdr:colOff>396875</xdr:colOff>
      <xdr:row>55</xdr:row>
      <xdr:rowOff>174625</xdr:rowOff>
    </xdr:to>
    <xdr:sp macro="" textlink="">
      <xdr:nvSpPr>
        <xdr:cNvPr id="130" name="Rectangle 129"/>
        <xdr:cNvSpPr/>
      </xdr:nvSpPr>
      <xdr:spPr>
        <a:xfrm>
          <a:off x="4911725" y="9810750"/>
          <a:ext cx="7067550" cy="492125"/>
        </a:xfrm>
        <a:prstGeom prst="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CH"/>
        </a:p>
      </xdr:txBody>
    </xdr:sp>
    <xdr:clientData/>
  </xdr:twoCellAnchor>
  <xdr:oneCellAnchor>
    <xdr:from>
      <xdr:col>17</xdr:col>
      <xdr:colOff>63500</xdr:colOff>
      <xdr:row>429</xdr:row>
      <xdr:rowOff>126999</xdr:rowOff>
    </xdr:from>
    <xdr:ext cx="8275076" cy="2593975"/>
    <xdr:pic>
      <xdr:nvPicPr>
        <xdr:cNvPr id="131" name="Picture 130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6700" y="79127349"/>
          <a:ext cx="8275076" cy="2593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666751</xdr:colOff>
      <xdr:row>430</xdr:row>
      <xdr:rowOff>175255</xdr:rowOff>
    </xdr:from>
    <xdr:ext cx="8194386" cy="1593219"/>
    <xdr:pic>
      <xdr:nvPicPr>
        <xdr:cNvPr id="132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1" y="79359755"/>
          <a:ext cx="8194386" cy="1593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12</xdr:col>
      <xdr:colOff>142876</xdr:colOff>
      <xdr:row>436</xdr:row>
      <xdr:rowOff>158750</xdr:rowOff>
    </xdr:from>
    <xdr:to>
      <xdr:col>16</xdr:col>
      <xdr:colOff>387034</xdr:colOff>
      <xdr:row>439</xdr:row>
      <xdr:rowOff>111125</xdr:rowOff>
    </xdr:to>
    <xdr:sp macro="" textlink="">
      <xdr:nvSpPr>
        <xdr:cNvPr id="133" name="TextBox 4"/>
        <xdr:cNvSpPr txBox="1"/>
      </xdr:nvSpPr>
      <xdr:spPr>
        <a:xfrm>
          <a:off x="7458076" y="80448150"/>
          <a:ext cx="2682558" cy="50482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2800"/>
            <a:t>p4EBP1 (S65)</a:t>
          </a:r>
          <a:endParaRPr lang="de-CH" sz="2800"/>
        </a:p>
      </xdr:txBody>
    </xdr:sp>
    <xdr:clientData/>
  </xdr:twoCellAnchor>
  <xdr:twoCellAnchor>
    <xdr:from>
      <xdr:col>28</xdr:col>
      <xdr:colOff>396875</xdr:colOff>
      <xdr:row>438</xdr:row>
      <xdr:rowOff>120650</xdr:rowOff>
    </xdr:from>
    <xdr:to>
      <xdr:col>31</xdr:col>
      <xdr:colOff>396559</xdr:colOff>
      <xdr:row>441</xdr:row>
      <xdr:rowOff>95250</xdr:rowOff>
    </xdr:to>
    <xdr:sp macro="" textlink="">
      <xdr:nvSpPr>
        <xdr:cNvPr id="134" name="TextBox 4"/>
        <xdr:cNvSpPr txBox="1"/>
      </xdr:nvSpPr>
      <xdr:spPr>
        <a:xfrm>
          <a:off x="17465675" y="80778350"/>
          <a:ext cx="1828484" cy="52705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2800"/>
            <a:t>4EBP1</a:t>
          </a:r>
          <a:endParaRPr lang="de-CH" sz="2800"/>
        </a:p>
      </xdr:txBody>
    </xdr:sp>
    <xdr:clientData/>
  </xdr:twoCellAnchor>
  <xdr:oneCellAnchor>
    <xdr:from>
      <xdr:col>3</xdr:col>
      <xdr:colOff>0</xdr:colOff>
      <xdr:row>232</xdr:row>
      <xdr:rowOff>0</xdr:rowOff>
    </xdr:from>
    <xdr:ext cx="9927936" cy="2159000"/>
    <xdr:pic>
      <xdr:nvPicPr>
        <xdr:cNvPr id="135" name="Picture 134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2722800"/>
          <a:ext cx="9927936" cy="215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16</xdr:col>
      <xdr:colOff>158750</xdr:colOff>
      <xdr:row>241</xdr:row>
      <xdr:rowOff>15875</xdr:rowOff>
    </xdr:from>
    <xdr:to>
      <xdr:col>20</xdr:col>
      <xdr:colOff>453157</xdr:colOff>
      <xdr:row>243</xdr:row>
      <xdr:rowOff>8882</xdr:rowOff>
    </xdr:to>
    <xdr:sp macro="" textlink="">
      <xdr:nvSpPr>
        <xdr:cNvPr id="136" name="TextBox 135"/>
        <xdr:cNvSpPr txBox="1"/>
      </xdr:nvSpPr>
      <xdr:spPr>
        <a:xfrm>
          <a:off x="9912350" y="44396025"/>
          <a:ext cx="2732807" cy="3613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2000">
              <a:solidFill>
                <a:schemeClr val="tx1"/>
              </a:solidFill>
            </a:rPr>
            <a:t>pS6-(S235/236)</a:t>
          </a:r>
        </a:p>
      </xdr:txBody>
    </xdr:sp>
    <xdr:clientData/>
  </xdr:twoCellAnchor>
  <xdr:oneCellAnchor>
    <xdr:from>
      <xdr:col>20</xdr:col>
      <xdr:colOff>79375</xdr:colOff>
      <xdr:row>231</xdr:row>
      <xdr:rowOff>63500</xdr:rowOff>
    </xdr:from>
    <xdr:ext cx="9925049" cy="2114550"/>
    <xdr:pic>
      <xdr:nvPicPr>
        <xdr:cNvPr id="137" name="Picture 136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71375" y="42602150"/>
          <a:ext cx="9925049" cy="2114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35</xdr:col>
      <xdr:colOff>374651</xdr:colOff>
      <xdr:row>240</xdr:row>
      <xdr:rowOff>41275</xdr:rowOff>
    </xdr:from>
    <xdr:to>
      <xdr:col>36</xdr:col>
      <xdr:colOff>539751</xdr:colOff>
      <xdr:row>242</xdr:row>
      <xdr:rowOff>127000</xdr:rowOff>
    </xdr:to>
    <xdr:sp macro="" textlink="">
      <xdr:nvSpPr>
        <xdr:cNvPr id="138" name="TextBox 137"/>
        <xdr:cNvSpPr txBox="1"/>
      </xdr:nvSpPr>
      <xdr:spPr>
        <a:xfrm>
          <a:off x="21710651" y="44237275"/>
          <a:ext cx="774700" cy="454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2000">
              <a:solidFill>
                <a:schemeClr val="tx1"/>
              </a:solidFill>
            </a:rPr>
            <a:t>S6</a:t>
          </a:r>
        </a:p>
      </xdr:txBody>
    </xdr:sp>
    <xdr:clientData/>
  </xdr:twoCellAnchor>
  <xdr:oneCellAnchor>
    <xdr:from>
      <xdr:col>3</xdr:col>
      <xdr:colOff>0</xdr:colOff>
      <xdr:row>245</xdr:row>
      <xdr:rowOff>0</xdr:rowOff>
    </xdr:from>
    <xdr:ext cx="10013732" cy="1936750"/>
    <xdr:pic>
      <xdr:nvPicPr>
        <xdr:cNvPr id="139" name="Picture 138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5116750"/>
          <a:ext cx="10013732" cy="193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-1</xdr:colOff>
      <xdr:row>245</xdr:row>
      <xdr:rowOff>-1</xdr:rowOff>
    </xdr:from>
    <xdr:ext cx="10063712" cy="1698625"/>
    <xdr:pic>
      <xdr:nvPicPr>
        <xdr:cNvPr id="140" name="Picture 139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1999" y="45116749"/>
          <a:ext cx="10063712" cy="169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34</xdr:col>
      <xdr:colOff>1</xdr:colOff>
      <xdr:row>251</xdr:row>
      <xdr:rowOff>142875</xdr:rowOff>
    </xdr:from>
    <xdr:to>
      <xdr:col>36</xdr:col>
      <xdr:colOff>508001</xdr:colOff>
      <xdr:row>254</xdr:row>
      <xdr:rowOff>79375</xdr:rowOff>
    </xdr:to>
    <xdr:sp macro="" textlink="">
      <xdr:nvSpPr>
        <xdr:cNvPr id="141" name="TextBox 140"/>
        <xdr:cNvSpPr txBox="1"/>
      </xdr:nvSpPr>
      <xdr:spPr>
        <a:xfrm>
          <a:off x="20726401" y="46364525"/>
          <a:ext cx="1727200" cy="488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2000">
              <a:solidFill>
                <a:schemeClr val="tx1"/>
              </a:solidFill>
            </a:rPr>
            <a:t>a-actinin (S6)</a:t>
          </a:r>
        </a:p>
      </xdr:txBody>
    </xdr:sp>
    <xdr:clientData/>
  </xdr:twoCellAnchor>
  <xdr:twoCellAnchor>
    <xdr:from>
      <xdr:col>16</xdr:col>
      <xdr:colOff>454026</xdr:colOff>
      <xdr:row>252</xdr:row>
      <xdr:rowOff>104775</xdr:rowOff>
    </xdr:from>
    <xdr:to>
      <xdr:col>19</xdr:col>
      <xdr:colOff>358776</xdr:colOff>
      <xdr:row>255</xdr:row>
      <xdr:rowOff>41275</xdr:rowOff>
    </xdr:to>
    <xdr:sp macro="" textlink="">
      <xdr:nvSpPr>
        <xdr:cNvPr id="142" name="TextBox 141"/>
        <xdr:cNvSpPr txBox="1"/>
      </xdr:nvSpPr>
      <xdr:spPr>
        <a:xfrm>
          <a:off x="10207626" y="46510575"/>
          <a:ext cx="1733550" cy="488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2000">
              <a:solidFill>
                <a:schemeClr val="tx1"/>
              </a:solidFill>
            </a:rPr>
            <a:t>a-actinin (pS6)</a:t>
          </a:r>
        </a:p>
      </xdr:txBody>
    </xdr:sp>
    <xdr:clientData/>
  </xdr:twoCellAnchor>
  <xdr:oneCellAnchor>
    <xdr:from>
      <xdr:col>2</xdr:col>
      <xdr:colOff>888999</xdr:colOff>
      <xdr:row>111</xdr:row>
      <xdr:rowOff>127000</xdr:rowOff>
    </xdr:from>
    <xdr:ext cx="10523475" cy="1524000"/>
    <xdr:pic>
      <xdr:nvPicPr>
        <xdr:cNvPr id="143" name="Picture 142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799" y="20567650"/>
          <a:ext cx="10523475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18</xdr:col>
      <xdr:colOff>333375</xdr:colOff>
      <xdr:row>116</xdr:row>
      <xdr:rowOff>31750</xdr:rowOff>
    </xdr:from>
    <xdr:to>
      <xdr:col>20</xdr:col>
      <xdr:colOff>461869</xdr:colOff>
      <xdr:row>120</xdr:row>
      <xdr:rowOff>142306</xdr:rowOff>
    </xdr:to>
    <xdr:sp macro="" textlink="">
      <xdr:nvSpPr>
        <xdr:cNvPr id="144" name="TextBox 4"/>
        <xdr:cNvSpPr txBox="1"/>
      </xdr:nvSpPr>
      <xdr:spPr>
        <a:xfrm>
          <a:off x="11306175" y="21393150"/>
          <a:ext cx="1347694" cy="847156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800"/>
            <a:t>LC3 I</a:t>
          </a:r>
        </a:p>
        <a:p>
          <a:r>
            <a:rPr lang="en-US" sz="1800"/>
            <a:t>LC3 II</a:t>
          </a:r>
          <a:endParaRPr lang="de-CH" sz="1800"/>
        </a:p>
      </xdr:txBody>
    </xdr:sp>
    <xdr:clientData/>
  </xdr:twoCellAnchor>
  <xdr:oneCellAnchor>
    <xdr:from>
      <xdr:col>2</xdr:col>
      <xdr:colOff>571500</xdr:colOff>
      <xdr:row>93</xdr:row>
      <xdr:rowOff>127000</xdr:rowOff>
    </xdr:from>
    <xdr:ext cx="10734386" cy="2603500"/>
    <xdr:pic>
      <xdr:nvPicPr>
        <xdr:cNvPr id="145" name="Picture 144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17252950"/>
          <a:ext cx="10734386" cy="260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16</xdr:col>
      <xdr:colOff>285750</xdr:colOff>
      <xdr:row>105</xdr:row>
      <xdr:rowOff>73025</xdr:rowOff>
    </xdr:from>
    <xdr:to>
      <xdr:col>20</xdr:col>
      <xdr:colOff>11019</xdr:colOff>
      <xdr:row>109</xdr:row>
      <xdr:rowOff>183581</xdr:rowOff>
    </xdr:to>
    <xdr:sp macro="" textlink="">
      <xdr:nvSpPr>
        <xdr:cNvPr id="146" name="TextBox 4"/>
        <xdr:cNvSpPr txBox="1"/>
      </xdr:nvSpPr>
      <xdr:spPr>
        <a:xfrm>
          <a:off x="10039350" y="19408775"/>
          <a:ext cx="2163669" cy="847156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CH" sz="1800"/>
            <a:t>pPRAS40 (T246)</a:t>
          </a:r>
        </a:p>
      </xdr:txBody>
    </xdr:sp>
    <xdr:clientData/>
  </xdr:twoCellAnchor>
  <xdr:oneCellAnchor>
    <xdr:from>
      <xdr:col>21</xdr:col>
      <xdr:colOff>111125</xdr:colOff>
      <xdr:row>93</xdr:row>
      <xdr:rowOff>111125</xdr:rowOff>
    </xdr:from>
    <xdr:ext cx="10979149" cy="3397250"/>
    <xdr:pic>
      <xdr:nvPicPr>
        <xdr:cNvPr id="147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2725" y="17237075"/>
          <a:ext cx="10979149" cy="339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35</xdr:col>
      <xdr:colOff>574675</xdr:colOff>
      <xdr:row>109</xdr:row>
      <xdr:rowOff>34925</xdr:rowOff>
    </xdr:from>
    <xdr:to>
      <xdr:col>38</xdr:col>
      <xdr:colOff>99919</xdr:colOff>
      <xdr:row>113</xdr:row>
      <xdr:rowOff>145481</xdr:rowOff>
    </xdr:to>
    <xdr:sp macro="" textlink="">
      <xdr:nvSpPr>
        <xdr:cNvPr id="148" name="TextBox 4"/>
        <xdr:cNvSpPr txBox="1"/>
      </xdr:nvSpPr>
      <xdr:spPr>
        <a:xfrm>
          <a:off x="21910675" y="20107275"/>
          <a:ext cx="1354044" cy="847156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CH" sz="1800"/>
            <a:t>PRAS40</a:t>
          </a:r>
        </a:p>
      </xdr:txBody>
    </xdr:sp>
    <xdr:clientData/>
  </xdr:twoCellAnchor>
  <xdr:oneCellAnchor>
    <xdr:from>
      <xdr:col>20</xdr:col>
      <xdr:colOff>539749</xdr:colOff>
      <xdr:row>125</xdr:row>
      <xdr:rowOff>111124</xdr:rowOff>
    </xdr:from>
    <xdr:ext cx="11548532" cy="2460625"/>
    <xdr:pic>
      <xdr:nvPicPr>
        <xdr:cNvPr id="149" name="Picture 148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1749" y="23129874"/>
          <a:ext cx="11548532" cy="246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730249</xdr:colOff>
      <xdr:row>121</xdr:row>
      <xdr:rowOff>15874</xdr:rowOff>
    </xdr:from>
    <xdr:ext cx="10528011" cy="3184607"/>
    <xdr:pic>
      <xdr:nvPicPr>
        <xdr:cNvPr id="150" name="Picture 149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799" y="22298024"/>
          <a:ext cx="10528011" cy="3184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13</xdr:col>
      <xdr:colOff>238125</xdr:colOff>
      <xdr:row>135</xdr:row>
      <xdr:rowOff>15875</xdr:rowOff>
    </xdr:from>
    <xdr:to>
      <xdr:col>19</xdr:col>
      <xdr:colOff>378400</xdr:colOff>
      <xdr:row>136</xdr:row>
      <xdr:rowOff>175820</xdr:rowOff>
    </xdr:to>
    <xdr:sp macro="" textlink="">
      <xdr:nvSpPr>
        <xdr:cNvPr id="151" name="TextBox 150"/>
        <xdr:cNvSpPr txBox="1"/>
      </xdr:nvSpPr>
      <xdr:spPr>
        <a:xfrm>
          <a:off x="8162925" y="24876125"/>
          <a:ext cx="3797875" cy="3440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2000">
              <a:solidFill>
                <a:schemeClr val="tx1"/>
              </a:solidFill>
            </a:rPr>
            <a:t>a-actinin (pPRAS40; LC3)</a:t>
          </a:r>
        </a:p>
      </xdr:txBody>
    </xdr:sp>
    <xdr:clientData/>
  </xdr:twoCellAnchor>
  <xdr:twoCellAnchor>
    <xdr:from>
      <xdr:col>34</xdr:col>
      <xdr:colOff>295275</xdr:colOff>
      <xdr:row>136</xdr:row>
      <xdr:rowOff>88900</xdr:rowOff>
    </xdr:from>
    <xdr:to>
      <xdr:col>40</xdr:col>
      <xdr:colOff>435550</xdr:colOff>
      <xdr:row>138</xdr:row>
      <xdr:rowOff>58345</xdr:rowOff>
    </xdr:to>
    <xdr:sp macro="" textlink="">
      <xdr:nvSpPr>
        <xdr:cNvPr id="152" name="TextBox 151"/>
        <xdr:cNvSpPr txBox="1"/>
      </xdr:nvSpPr>
      <xdr:spPr>
        <a:xfrm>
          <a:off x="21021675" y="25133300"/>
          <a:ext cx="3797875" cy="3377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2000">
              <a:solidFill>
                <a:schemeClr val="tx1"/>
              </a:solidFill>
            </a:rPr>
            <a:t>a-actinin (PRAS40, FGF21)</a:t>
          </a:r>
        </a:p>
      </xdr:txBody>
    </xdr:sp>
    <xdr:clientData/>
  </xdr:twoCellAnchor>
  <xdr:twoCellAnchor>
    <xdr:from>
      <xdr:col>3</xdr:col>
      <xdr:colOff>15875</xdr:colOff>
      <xdr:row>91</xdr:row>
      <xdr:rowOff>56754</xdr:rowOff>
    </xdr:from>
    <xdr:to>
      <xdr:col>19</xdr:col>
      <xdr:colOff>476251</xdr:colOff>
      <xdr:row>93</xdr:row>
      <xdr:rowOff>63499</xdr:rowOff>
    </xdr:to>
    <xdr:pic>
      <xdr:nvPicPr>
        <xdr:cNvPr id="153" name="Picture 152"/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t="6062" b="18171"/>
        <a:stretch/>
      </xdr:blipFill>
      <xdr:spPr>
        <a:xfrm>
          <a:off x="1844675" y="16814404"/>
          <a:ext cx="10213976" cy="375045"/>
        </a:xfrm>
        <a:prstGeom prst="rect">
          <a:avLst/>
        </a:prstGeom>
      </xdr:spPr>
    </xdr:pic>
    <xdr:clientData/>
  </xdr:twoCellAnchor>
  <xdr:twoCellAnchor>
    <xdr:from>
      <xdr:col>2</xdr:col>
      <xdr:colOff>1089025</xdr:colOff>
      <xdr:row>110</xdr:row>
      <xdr:rowOff>34529</xdr:rowOff>
    </xdr:from>
    <xdr:to>
      <xdr:col>19</xdr:col>
      <xdr:colOff>406401</xdr:colOff>
      <xdr:row>112</xdr:row>
      <xdr:rowOff>41274</xdr:rowOff>
    </xdr:to>
    <xdr:pic>
      <xdr:nvPicPr>
        <xdr:cNvPr id="154" name="Picture 153"/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t="6062" b="18171"/>
        <a:stretch/>
      </xdr:blipFill>
      <xdr:spPr>
        <a:xfrm>
          <a:off x="1825625" y="20291029"/>
          <a:ext cx="10163176" cy="375045"/>
        </a:xfrm>
        <a:prstGeom prst="rect">
          <a:avLst/>
        </a:prstGeom>
      </xdr:spPr>
    </xdr:pic>
    <xdr:clientData/>
  </xdr:twoCellAnchor>
  <xdr:twoCellAnchor>
    <xdr:from>
      <xdr:col>22</xdr:col>
      <xdr:colOff>177800</xdr:colOff>
      <xdr:row>91</xdr:row>
      <xdr:rowOff>44054</xdr:rowOff>
    </xdr:from>
    <xdr:to>
      <xdr:col>39</xdr:col>
      <xdr:colOff>34926</xdr:colOff>
      <xdr:row>93</xdr:row>
      <xdr:rowOff>50799</xdr:rowOff>
    </xdr:to>
    <xdr:pic>
      <xdr:nvPicPr>
        <xdr:cNvPr id="155" name="Picture 154"/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t="6062" b="18171"/>
        <a:stretch/>
      </xdr:blipFill>
      <xdr:spPr>
        <a:xfrm>
          <a:off x="13589000" y="16801704"/>
          <a:ext cx="10220326" cy="375045"/>
        </a:xfrm>
        <a:prstGeom prst="rect">
          <a:avLst/>
        </a:prstGeom>
      </xdr:spPr>
    </xdr:pic>
    <xdr:clientData/>
  </xdr:twoCellAnchor>
  <xdr:oneCellAnchor>
    <xdr:from>
      <xdr:col>22</xdr:col>
      <xdr:colOff>63500</xdr:colOff>
      <xdr:row>114</xdr:row>
      <xdr:rowOff>79375</xdr:rowOff>
    </xdr:from>
    <xdr:ext cx="10229849" cy="1727200"/>
    <xdr:pic>
      <xdr:nvPicPr>
        <xdr:cNvPr id="156" name="Picture 155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4700" y="21072475"/>
          <a:ext cx="10229849" cy="172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22</xdr:col>
      <xdr:colOff>44450</xdr:colOff>
      <xdr:row>112</xdr:row>
      <xdr:rowOff>37704</xdr:rowOff>
    </xdr:from>
    <xdr:to>
      <xdr:col>38</xdr:col>
      <xdr:colOff>504826</xdr:colOff>
      <xdr:row>114</xdr:row>
      <xdr:rowOff>44449</xdr:rowOff>
    </xdr:to>
    <xdr:pic>
      <xdr:nvPicPr>
        <xdr:cNvPr id="157" name="Picture 156"/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t="6062" b="18171"/>
        <a:stretch/>
      </xdr:blipFill>
      <xdr:spPr>
        <a:xfrm>
          <a:off x="13455650" y="20662504"/>
          <a:ext cx="10213976" cy="375045"/>
        </a:xfrm>
        <a:prstGeom prst="rect">
          <a:avLst/>
        </a:prstGeom>
      </xdr:spPr>
    </xdr:pic>
    <xdr:clientData/>
  </xdr:twoCellAnchor>
  <xdr:twoCellAnchor>
    <xdr:from>
      <xdr:col>37</xdr:col>
      <xdr:colOff>206375</xdr:colOff>
      <xdr:row>120</xdr:row>
      <xdr:rowOff>149225</xdr:rowOff>
    </xdr:from>
    <xdr:to>
      <xdr:col>39</xdr:col>
      <xdr:colOff>252319</xdr:colOff>
      <xdr:row>125</xdr:row>
      <xdr:rowOff>75631</xdr:rowOff>
    </xdr:to>
    <xdr:sp macro="" textlink="">
      <xdr:nvSpPr>
        <xdr:cNvPr id="158" name="TextBox 4"/>
        <xdr:cNvSpPr txBox="1"/>
      </xdr:nvSpPr>
      <xdr:spPr>
        <a:xfrm>
          <a:off x="22761575" y="22247225"/>
          <a:ext cx="1265144" cy="847156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CH" sz="1800"/>
            <a:t>FGF21</a:t>
          </a:r>
        </a:p>
      </xdr:txBody>
    </xdr:sp>
    <xdr:clientData/>
  </xdr:twoCellAnchor>
  <xdr:oneCellAnchor>
    <xdr:from>
      <xdr:col>3</xdr:col>
      <xdr:colOff>31750</xdr:colOff>
      <xdr:row>148</xdr:row>
      <xdr:rowOff>111125</xdr:rowOff>
    </xdr:from>
    <xdr:ext cx="7991186" cy="2178050"/>
    <xdr:pic>
      <xdr:nvPicPr>
        <xdr:cNvPr id="159" name="Picture 158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0550" y="27365325"/>
          <a:ext cx="7991186" cy="2178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14</xdr:col>
      <xdr:colOff>587375</xdr:colOff>
      <xdr:row>157</xdr:row>
      <xdr:rowOff>111125</xdr:rowOff>
    </xdr:from>
    <xdr:to>
      <xdr:col>17</xdr:col>
      <xdr:colOff>285750</xdr:colOff>
      <xdr:row>160</xdr:row>
      <xdr:rowOff>174625</xdr:rowOff>
    </xdr:to>
    <xdr:sp macro="" textlink="">
      <xdr:nvSpPr>
        <xdr:cNvPr id="160" name="TextBox 159"/>
        <xdr:cNvSpPr txBox="1"/>
      </xdr:nvSpPr>
      <xdr:spPr>
        <a:xfrm>
          <a:off x="9121775" y="29022675"/>
          <a:ext cx="1527175" cy="615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2000">
              <a:solidFill>
                <a:schemeClr val="tx1"/>
              </a:solidFill>
            </a:rPr>
            <a:t>p62</a:t>
          </a:r>
        </a:p>
      </xdr:txBody>
    </xdr:sp>
    <xdr:clientData/>
  </xdr:twoCellAnchor>
  <xdr:oneCellAnchor>
    <xdr:from>
      <xdr:col>2</xdr:col>
      <xdr:colOff>539750</xdr:colOff>
      <xdr:row>162</xdr:row>
      <xdr:rowOff>31750</xdr:rowOff>
    </xdr:from>
    <xdr:ext cx="9350086" cy="2654300"/>
    <xdr:pic>
      <xdr:nvPicPr>
        <xdr:cNvPr id="161" name="Picture 160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8950" y="29864050"/>
          <a:ext cx="9350086" cy="265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15</xdr:col>
      <xdr:colOff>581025</xdr:colOff>
      <xdr:row>171</xdr:row>
      <xdr:rowOff>104775</xdr:rowOff>
    </xdr:from>
    <xdr:to>
      <xdr:col>18</xdr:col>
      <xdr:colOff>106269</xdr:colOff>
      <xdr:row>176</xdr:row>
      <xdr:rowOff>24831</xdr:rowOff>
    </xdr:to>
    <xdr:sp macro="" textlink="">
      <xdr:nvSpPr>
        <xdr:cNvPr id="162" name="TextBox 4"/>
        <xdr:cNvSpPr txBox="1"/>
      </xdr:nvSpPr>
      <xdr:spPr>
        <a:xfrm>
          <a:off x="9725025" y="31594425"/>
          <a:ext cx="1354044" cy="840806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800"/>
            <a:t>LC3 I</a:t>
          </a:r>
        </a:p>
        <a:p>
          <a:r>
            <a:rPr lang="en-US" sz="1800"/>
            <a:t>LC3 II</a:t>
          </a:r>
          <a:endParaRPr lang="de-CH" sz="1800"/>
        </a:p>
      </xdr:txBody>
    </xdr:sp>
    <xdr:clientData/>
  </xdr:twoCellAnchor>
  <xdr:oneCellAnchor>
    <xdr:from>
      <xdr:col>2</xdr:col>
      <xdr:colOff>1054967</xdr:colOff>
      <xdr:row>178</xdr:row>
      <xdr:rowOff>35406</xdr:rowOff>
    </xdr:from>
    <xdr:ext cx="8162636" cy="1542567"/>
    <xdr:pic>
      <xdr:nvPicPr>
        <xdr:cNvPr id="163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9667" y="32814106"/>
          <a:ext cx="8162636" cy="1542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11545</xdr:colOff>
      <xdr:row>147</xdr:row>
      <xdr:rowOff>92364</xdr:rowOff>
    </xdr:from>
    <xdr:ext cx="7100455" cy="271319"/>
    <xdr:pic>
      <xdr:nvPicPr>
        <xdr:cNvPr id="164" name="Picture 163"/>
        <xdr:cNvPicPr>
          <a:picLocks noChangeAspect="1"/>
        </xdr:cNvPicPr>
      </xdr:nvPicPr>
      <xdr:blipFill rotWithShape="1">
        <a:blip xmlns:r="http://schemas.openxmlformats.org/officeDocument/2006/relationships" r:embed="rId48"/>
        <a:srcRect l="477" t="9140" r="534" b="20781"/>
        <a:stretch/>
      </xdr:blipFill>
      <xdr:spPr>
        <a:xfrm>
          <a:off x="2449945" y="27162414"/>
          <a:ext cx="7100455" cy="271319"/>
        </a:xfrm>
        <a:prstGeom prst="rect">
          <a:avLst/>
        </a:prstGeom>
      </xdr:spPr>
    </xdr:pic>
    <xdr:clientData/>
  </xdr:oneCellAnchor>
  <xdr:oneCellAnchor>
    <xdr:from>
      <xdr:col>4</xdr:col>
      <xdr:colOff>48491</xdr:colOff>
      <xdr:row>160</xdr:row>
      <xdr:rowOff>129309</xdr:rowOff>
    </xdr:from>
    <xdr:ext cx="7100455" cy="277092"/>
    <xdr:pic>
      <xdr:nvPicPr>
        <xdr:cNvPr id="165" name="Picture 164"/>
        <xdr:cNvPicPr>
          <a:picLocks noChangeAspect="1"/>
        </xdr:cNvPicPr>
      </xdr:nvPicPr>
      <xdr:blipFill rotWithShape="1">
        <a:blip xmlns:r="http://schemas.openxmlformats.org/officeDocument/2006/relationships" r:embed="rId48"/>
        <a:srcRect l="477" t="9140" r="534" b="20781"/>
        <a:stretch/>
      </xdr:blipFill>
      <xdr:spPr>
        <a:xfrm>
          <a:off x="2486891" y="29593309"/>
          <a:ext cx="7100455" cy="277092"/>
        </a:xfrm>
        <a:prstGeom prst="rect">
          <a:avLst/>
        </a:prstGeom>
      </xdr:spPr>
    </xdr:pic>
    <xdr:clientData/>
  </xdr:oneCellAnchor>
  <xdr:twoCellAnchor>
    <xdr:from>
      <xdr:col>12</xdr:col>
      <xdr:colOff>277091</xdr:colOff>
      <xdr:row>183</xdr:row>
      <xdr:rowOff>103908</xdr:rowOff>
    </xdr:from>
    <xdr:to>
      <xdr:col>16</xdr:col>
      <xdr:colOff>300182</xdr:colOff>
      <xdr:row>186</xdr:row>
      <xdr:rowOff>46182</xdr:rowOff>
    </xdr:to>
    <xdr:sp macro="" textlink="">
      <xdr:nvSpPr>
        <xdr:cNvPr id="166" name="TextBox 165"/>
        <xdr:cNvSpPr txBox="1"/>
      </xdr:nvSpPr>
      <xdr:spPr>
        <a:xfrm>
          <a:off x="7592291" y="33803358"/>
          <a:ext cx="2461491" cy="494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2000">
              <a:solidFill>
                <a:schemeClr val="tx1"/>
              </a:solidFill>
            </a:rPr>
            <a:t>a-actinin (p62; LC3)</a:t>
          </a:r>
        </a:p>
      </xdr:txBody>
    </xdr:sp>
    <xdr:clientData/>
  </xdr:twoCellAnchor>
  <xdr:oneCellAnchor>
    <xdr:from>
      <xdr:col>3</xdr:col>
      <xdr:colOff>461818</xdr:colOff>
      <xdr:row>193</xdr:row>
      <xdr:rowOff>115453</xdr:rowOff>
    </xdr:from>
    <xdr:ext cx="10547928" cy="3448050"/>
    <xdr:pic>
      <xdr:nvPicPr>
        <xdr:cNvPr id="167" name="Picture 166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0618" y="35656403"/>
          <a:ext cx="10547928" cy="3448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19</xdr:col>
      <xdr:colOff>103909</xdr:colOff>
      <xdr:row>208</xdr:row>
      <xdr:rowOff>11545</xdr:rowOff>
    </xdr:from>
    <xdr:to>
      <xdr:col>20</xdr:col>
      <xdr:colOff>577274</xdr:colOff>
      <xdr:row>210</xdr:row>
      <xdr:rowOff>138547</xdr:rowOff>
    </xdr:to>
    <xdr:sp macro="" textlink="">
      <xdr:nvSpPr>
        <xdr:cNvPr id="168" name="TextBox 167"/>
        <xdr:cNvSpPr txBox="1"/>
      </xdr:nvSpPr>
      <xdr:spPr>
        <a:xfrm>
          <a:off x="11686309" y="38314745"/>
          <a:ext cx="1082965" cy="4953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2000">
              <a:solidFill>
                <a:schemeClr val="tx1"/>
              </a:solidFill>
            </a:rPr>
            <a:t>ATF4</a:t>
          </a:r>
        </a:p>
      </xdr:txBody>
    </xdr:sp>
    <xdr:clientData/>
  </xdr:twoCellAnchor>
  <xdr:oneCellAnchor>
    <xdr:from>
      <xdr:col>4</xdr:col>
      <xdr:colOff>577273</xdr:colOff>
      <xdr:row>212</xdr:row>
      <xdr:rowOff>115455</xdr:rowOff>
    </xdr:from>
    <xdr:ext cx="9871941" cy="1999673"/>
    <xdr:pic>
      <xdr:nvPicPr>
        <xdr:cNvPr id="169" name="Picture 168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5673" y="39155255"/>
          <a:ext cx="9871941" cy="19996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17</xdr:col>
      <xdr:colOff>531092</xdr:colOff>
      <xdr:row>221</xdr:row>
      <xdr:rowOff>92363</xdr:rowOff>
    </xdr:from>
    <xdr:to>
      <xdr:col>21</xdr:col>
      <xdr:colOff>554184</xdr:colOff>
      <xdr:row>224</xdr:row>
      <xdr:rowOff>34637</xdr:rowOff>
    </xdr:to>
    <xdr:sp macro="" textlink="">
      <xdr:nvSpPr>
        <xdr:cNvPr id="170" name="TextBox 169"/>
        <xdr:cNvSpPr txBox="1"/>
      </xdr:nvSpPr>
      <xdr:spPr>
        <a:xfrm>
          <a:off x="10894292" y="40789513"/>
          <a:ext cx="2461492" cy="494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2000">
              <a:solidFill>
                <a:schemeClr val="tx1"/>
              </a:solidFill>
            </a:rPr>
            <a:t>a-actinin (ATF4)</a:t>
          </a:r>
        </a:p>
      </xdr:txBody>
    </xdr:sp>
    <xdr:clientData/>
  </xdr:twoCellAnchor>
  <xdr:oneCellAnchor>
    <xdr:from>
      <xdr:col>5</xdr:col>
      <xdr:colOff>154710</xdr:colOff>
      <xdr:row>191</xdr:row>
      <xdr:rowOff>96982</xdr:rowOff>
    </xdr:from>
    <xdr:ext cx="9696449" cy="374528"/>
    <xdr:pic>
      <xdr:nvPicPr>
        <xdr:cNvPr id="171" name="Picture 170"/>
        <xdr:cNvPicPr>
          <a:picLocks noChangeAspect="1"/>
        </xdr:cNvPicPr>
      </xdr:nvPicPr>
      <xdr:blipFill rotWithShape="1">
        <a:blip xmlns:r="http://schemas.openxmlformats.org/officeDocument/2006/relationships" r:embed="rId48"/>
        <a:srcRect l="477" t="9140" r="534" b="20781"/>
        <a:stretch/>
      </xdr:blipFill>
      <xdr:spPr>
        <a:xfrm>
          <a:off x="3202710" y="35269632"/>
          <a:ext cx="9696449" cy="374528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467</xdr:row>
      <xdr:rowOff>0</xdr:rowOff>
    </xdr:from>
    <xdr:ext cx="7461250" cy="2921000"/>
    <xdr:pic>
      <xdr:nvPicPr>
        <xdr:cNvPr id="172" name="Picture 17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998050"/>
          <a:ext cx="7461250" cy="292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467</xdr:row>
      <xdr:rowOff>0</xdr:rowOff>
    </xdr:from>
    <xdr:ext cx="9271000" cy="2927350"/>
    <xdr:pic>
      <xdr:nvPicPr>
        <xdr:cNvPr id="173" name="Picture 172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85998050"/>
          <a:ext cx="9271000" cy="2927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11</xdr:col>
      <xdr:colOff>484909</xdr:colOff>
      <xdr:row>477</xdr:row>
      <xdr:rowOff>127001</xdr:rowOff>
    </xdr:from>
    <xdr:to>
      <xdr:col>14</xdr:col>
      <xdr:colOff>10152</xdr:colOff>
      <xdr:row>482</xdr:row>
      <xdr:rowOff>47056</xdr:rowOff>
    </xdr:to>
    <xdr:sp macro="" textlink="">
      <xdr:nvSpPr>
        <xdr:cNvPr id="174" name="TextBox 4"/>
        <xdr:cNvSpPr txBox="1"/>
      </xdr:nvSpPr>
      <xdr:spPr>
        <a:xfrm>
          <a:off x="7190509" y="87966551"/>
          <a:ext cx="1354043" cy="84080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800"/>
            <a:t>LC3 I</a:t>
          </a:r>
        </a:p>
        <a:p>
          <a:r>
            <a:rPr lang="en-US" sz="1800"/>
            <a:t>LC3 II</a:t>
          </a:r>
          <a:endParaRPr lang="de-CH" sz="1800"/>
        </a:p>
      </xdr:txBody>
    </xdr:sp>
    <xdr:clientData/>
  </xdr:twoCellAnchor>
  <xdr:twoCellAnchor>
    <xdr:from>
      <xdr:col>27</xdr:col>
      <xdr:colOff>325581</xdr:colOff>
      <xdr:row>477</xdr:row>
      <xdr:rowOff>83129</xdr:rowOff>
    </xdr:from>
    <xdr:to>
      <xdr:col>29</xdr:col>
      <xdr:colOff>462734</xdr:colOff>
      <xdr:row>482</xdr:row>
      <xdr:rowOff>3184</xdr:rowOff>
    </xdr:to>
    <xdr:sp macro="" textlink="">
      <xdr:nvSpPr>
        <xdr:cNvPr id="175" name="TextBox 4"/>
        <xdr:cNvSpPr txBox="1"/>
      </xdr:nvSpPr>
      <xdr:spPr>
        <a:xfrm>
          <a:off x="16784781" y="87922679"/>
          <a:ext cx="1356353" cy="84080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800"/>
            <a:t>LC3 I</a:t>
          </a:r>
        </a:p>
        <a:p>
          <a:r>
            <a:rPr lang="en-US" sz="1800"/>
            <a:t>LC3 II</a:t>
          </a:r>
          <a:endParaRPr lang="de-CH" sz="1800"/>
        </a:p>
      </xdr:txBody>
    </xdr:sp>
    <xdr:clientData/>
  </xdr:twoCellAnchor>
  <xdr:oneCellAnchor>
    <xdr:from>
      <xdr:col>2</xdr:col>
      <xdr:colOff>145144</xdr:colOff>
      <xdr:row>485</xdr:row>
      <xdr:rowOff>26031</xdr:rowOff>
    </xdr:from>
    <xdr:ext cx="7597322" cy="690611"/>
    <xdr:pic>
      <xdr:nvPicPr>
        <xdr:cNvPr id="176" name="Picture 175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4344" y="89338781"/>
          <a:ext cx="7597322" cy="690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526143</xdr:colOff>
      <xdr:row>484</xdr:row>
      <xdr:rowOff>45238</xdr:rowOff>
    </xdr:from>
    <xdr:ext cx="8531678" cy="668683"/>
    <xdr:pic>
      <xdr:nvPicPr>
        <xdr:cNvPr id="177" name="Picture 176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0543" y="89173838"/>
          <a:ext cx="8531678" cy="6686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9</xdr:col>
      <xdr:colOff>290286</xdr:colOff>
      <xdr:row>488</xdr:row>
      <xdr:rowOff>36286</xdr:rowOff>
    </xdr:from>
    <xdr:to>
      <xdr:col>13</xdr:col>
      <xdr:colOff>335643</xdr:colOff>
      <xdr:row>490</xdr:row>
      <xdr:rowOff>178211</xdr:rowOff>
    </xdr:to>
    <xdr:sp macro="" textlink="">
      <xdr:nvSpPr>
        <xdr:cNvPr id="178" name="TextBox 9"/>
        <xdr:cNvSpPr txBox="1"/>
      </xdr:nvSpPr>
      <xdr:spPr>
        <a:xfrm>
          <a:off x="5776686" y="89901486"/>
          <a:ext cx="2483757" cy="51022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l-GR" sz="2800"/>
            <a:t>α</a:t>
          </a:r>
          <a:r>
            <a:rPr lang="en-US" sz="2800"/>
            <a:t>-actinin (LC3)</a:t>
          </a:r>
          <a:endParaRPr lang="de-CH" sz="2800"/>
        </a:p>
      </xdr:txBody>
    </xdr:sp>
    <xdr:clientData/>
  </xdr:twoCellAnchor>
  <xdr:twoCellAnchor>
    <xdr:from>
      <xdr:col>25</xdr:col>
      <xdr:colOff>88901</xdr:colOff>
      <xdr:row>487</xdr:row>
      <xdr:rowOff>134257</xdr:rowOff>
    </xdr:from>
    <xdr:to>
      <xdr:col>29</xdr:col>
      <xdr:colOff>134257</xdr:colOff>
      <xdr:row>490</xdr:row>
      <xdr:rowOff>94754</xdr:rowOff>
    </xdr:to>
    <xdr:sp macro="" textlink="">
      <xdr:nvSpPr>
        <xdr:cNvPr id="179" name="TextBox 9"/>
        <xdr:cNvSpPr txBox="1"/>
      </xdr:nvSpPr>
      <xdr:spPr>
        <a:xfrm>
          <a:off x="15328901" y="89815307"/>
          <a:ext cx="2483756" cy="51294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l-GR" sz="2800"/>
            <a:t>α</a:t>
          </a:r>
          <a:r>
            <a:rPr lang="en-US" sz="2800"/>
            <a:t>-actinin (LC3)</a:t>
          </a:r>
          <a:endParaRPr lang="de-CH" sz="2800"/>
        </a:p>
      </xdr:txBody>
    </xdr:sp>
    <xdr:clientData/>
  </xdr:twoCellAnchor>
  <xdr:oneCellAnchor>
    <xdr:from>
      <xdr:col>2</xdr:col>
      <xdr:colOff>789215</xdr:colOff>
      <xdr:row>464</xdr:row>
      <xdr:rowOff>77261</xdr:rowOff>
    </xdr:from>
    <xdr:ext cx="6313713" cy="530525"/>
    <xdr:pic>
      <xdr:nvPicPr>
        <xdr:cNvPr id="180" name="Picture 179"/>
        <xdr:cNvPicPr>
          <a:picLocks noChangeAspect="1"/>
        </xdr:cNvPicPr>
      </xdr:nvPicPr>
      <xdr:blipFill rotWithShape="1">
        <a:blip xmlns:r="http://schemas.openxmlformats.org/officeDocument/2006/relationships" r:embed="rId55"/>
        <a:srcRect t="6929" b="13408"/>
        <a:stretch/>
      </xdr:blipFill>
      <xdr:spPr>
        <a:xfrm>
          <a:off x="1830615" y="85522861"/>
          <a:ext cx="6313713" cy="530525"/>
        </a:xfrm>
        <a:prstGeom prst="rect">
          <a:avLst/>
        </a:prstGeom>
      </xdr:spPr>
    </xdr:pic>
    <xdr:clientData/>
  </xdr:oneCellAnchor>
  <xdr:oneCellAnchor>
    <xdr:from>
      <xdr:col>14</xdr:col>
      <xdr:colOff>577273</xdr:colOff>
      <xdr:row>464</xdr:row>
      <xdr:rowOff>181094</xdr:rowOff>
    </xdr:from>
    <xdr:ext cx="8156863" cy="505861"/>
    <xdr:pic>
      <xdr:nvPicPr>
        <xdr:cNvPr id="181" name="Picture 180"/>
        <xdr:cNvPicPr>
          <a:picLocks noChangeAspect="1"/>
        </xdr:cNvPicPr>
      </xdr:nvPicPr>
      <xdr:blipFill rotWithShape="1">
        <a:blip xmlns:r="http://schemas.openxmlformats.org/officeDocument/2006/relationships" r:embed="rId56"/>
        <a:srcRect l="886" t="5511" r="843" b="15141"/>
        <a:stretch/>
      </xdr:blipFill>
      <xdr:spPr>
        <a:xfrm>
          <a:off x="9111673" y="85626694"/>
          <a:ext cx="8156863" cy="505861"/>
        </a:xfrm>
        <a:prstGeom prst="rect">
          <a:avLst/>
        </a:prstGeom>
      </xdr:spPr>
    </xdr:pic>
    <xdr:clientData/>
  </xdr:oneCellAnchor>
  <xdr:twoCellAnchor>
    <xdr:from>
      <xdr:col>3</xdr:col>
      <xdr:colOff>184727</xdr:colOff>
      <xdr:row>470</xdr:row>
      <xdr:rowOff>150091</xdr:rowOff>
    </xdr:from>
    <xdr:to>
      <xdr:col>6</xdr:col>
      <xdr:colOff>542636</xdr:colOff>
      <xdr:row>476</xdr:row>
      <xdr:rowOff>1</xdr:rowOff>
    </xdr:to>
    <xdr:sp macro="" textlink="">
      <xdr:nvSpPr>
        <xdr:cNvPr id="182" name="Rectangle 181"/>
        <xdr:cNvSpPr/>
      </xdr:nvSpPr>
      <xdr:spPr>
        <a:xfrm>
          <a:off x="2013527" y="86700591"/>
          <a:ext cx="2186709" cy="954810"/>
        </a:xfrm>
        <a:prstGeom prst="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CH"/>
        </a:p>
      </xdr:txBody>
    </xdr:sp>
    <xdr:clientData/>
  </xdr:twoCellAnchor>
  <xdr:twoCellAnchor>
    <xdr:from>
      <xdr:col>8</xdr:col>
      <xdr:colOff>531091</xdr:colOff>
      <xdr:row>470</xdr:row>
      <xdr:rowOff>94673</xdr:rowOff>
    </xdr:from>
    <xdr:to>
      <xdr:col>12</xdr:col>
      <xdr:colOff>510310</xdr:colOff>
      <xdr:row>475</xdr:row>
      <xdr:rowOff>129310</xdr:rowOff>
    </xdr:to>
    <xdr:sp macro="" textlink="">
      <xdr:nvSpPr>
        <xdr:cNvPr id="183" name="Rectangle 182"/>
        <xdr:cNvSpPr/>
      </xdr:nvSpPr>
      <xdr:spPr>
        <a:xfrm>
          <a:off x="5407891" y="86645173"/>
          <a:ext cx="2417619" cy="955387"/>
        </a:xfrm>
        <a:prstGeom prst="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CH"/>
        </a:p>
      </xdr:txBody>
    </xdr:sp>
    <xdr:clientData/>
  </xdr:twoCellAnchor>
  <xdr:twoCellAnchor>
    <xdr:from>
      <xdr:col>19</xdr:col>
      <xdr:colOff>221672</xdr:colOff>
      <xdr:row>471</xdr:row>
      <xdr:rowOff>177801</xdr:rowOff>
    </xdr:from>
    <xdr:to>
      <xdr:col>23</xdr:col>
      <xdr:colOff>161637</xdr:colOff>
      <xdr:row>477</xdr:row>
      <xdr:rowOff>27711</xdr:rowOff>
    </xdr:to>
    <xdr:sp macro="" textlink="">
      <xdr:nvSpPr>
        <xdr:cNvPr id="184" name="Rectangle 183"/>
        <xdr:cNvSpPr/>
      </xdr:nvSpPr>
      <xdr:spPr>
        <a:xfrm>
          <a:off x="11804072" y="86912451"/>
          <a:ext cx="2378365" cy="954810"/>
        </a:xfrm>
        <a:prstGeom prst="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CH"/>
        </a:p>
      </xdr:txBody>
    </xdr:sp>
    <xdr:clientData/>
  </xdr:twoCellAnchor>
  <xdr:twoCellAnchor>
    <xdr:from>
      <xdr:col>25</xdr:col>
      <xdr:colOff>4618</xdr:colOff>
      <xdr:row>471</xdr:row>
      <xdr:rowOff>122383</xdr:rowOff>
    </xdr:from>
    <xdr:to>
      <xdr:col>28</xdr:col>
      <xdr:colOff>461819</xdr:colOff>
      <xdr:row>476</xdr:row>
      <xdr:rowOff>157020</xdr:rowOff>
    </xdr:to>
    <xdr:sp macro="" textlink="">
      <xdr:nvSpPr>
        <xdr:cNvPr id="185" name="Rectangle 184"/>
        <xdr:cNvSpPr/>
      </xdr:nvSpPr>
      <xdr:spPr>
        <a:xfrm>
          <a:off x="15244618" y="86857033"/>
          <a:ext cx="2286001" cy="955387"/>
        </a:xfrm>
        <a:prstGeom prst="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CH"/>
        </a:p>
      </xdr:txBody>
    </xdr:sp>
    <xdr:clientData/>
  </xdr:twoCellAnchor>
  <xdr:twoCellAnchor>
    <xdr:from>
      <xdr:col>2</xdr:col>
      <xdr:colOff>1096818</xdr:colOff>
      <xdr:row>97</xdr:row>
      <xdr:rowOff>118341</xdr:rowOff>
    </xdr:from>
    <xdr:to>
      <xdr:col>15</xdr:col>
      <xdr:colOff>288636</xdr:colOff>
      <xdr:row>101</xdr:row>
      <xdr:rowOff>37521</xdr:rowOff>
    </xdr:to>
    <xdr:sp macro="" textlink="">
      <xdr:nvSpPr>
        <xdr:cNvPr id="186" name="Rectangle 185"/>
        <xdr:cNvSpPr/>
      </xdr:nvSpPr>
      <xdr:spPr>
        <a:xfrm>
          <a:off x="2620818" y="18596841"/>
          <a:ext cx="7669068" cy="681180"/>
        </a:xfrm>
        <a:prstGeom prst="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CH"/>
        </a:p>
      </xdr:txBody>
    </xdr:sp>
    <xdr:clientData/>
  </xdr:twoCellAnchor>
  <xdr:twoCellAnchor>
    <xdr:from>
      <xdr:col>22</xdr:col>
      <xdr:colOff>140854</xdr:colOff>
      <xdr:row>99</xdr:row>
      <xdr:rowOff>117762</xdr:rowOff>
    </xdr:from>
    <xdr:to>
      <xdr:col>34</xdr:col>
      <xdr:colOff>556491</xdr:colOff>
      <xdr:row>104</xdr:row>
      <xdr:rowOff>138545</xdr:rowOff>
    </xdr:to>
    <xdr:sp macro="" textlink="">
      <xdr:nvSpPr>
        <xdr:cNvPr id="187" name="Rectangle 186"/>
        <xdr:cNvSpPr/>
      </xdr:nvSpPr>
      <xdr:spPr>
        <a:xfrm>
          <a:off x="13552054" y="18348612"/>
          <a:ext cx="7730837" cy="941533"/>
        </a:xfrm>
        <a:prstGeom prst="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CH"/>
        </a:p>
      </xdr:txBody>
    </xdr:sp>
    <xdr:clientData/>
  </xdr:twoCellAnchor>
  <xdr:twoCellAnchor>
    <xdr:from>
      <xdr:col>22</xdr:col>
      <xdr:colOff>27708</xdr:colOff>
      <xdr:row>128</xdr:row>
      <xdr:rowOff>154707</xdr:rowOff>
    </xdr:from>
    <xdr:to>
      <xdr:col>34</xdr:col>
      <xdr:colOff>443345</xdr:colOff>
      <xdr:row>133</xdr:row>
      <xdr:rowOff>175490</xdr:rowOff>
    </xdr:to>
    <xdr:sp macro="" textlink="">
      <xdr:nvSpPr>
        <xdr:cNvPr id="188" name="Rectangle 187"/>
        <xdr:cNvSpPr/>
      </xdr:nvSpPr>
      <xdr:spPr>
        <a:xfrm>
          <a:off x="13438908" y="23725907"/>
          <a:ext cx="7730837" cy="941533"/>
        </a:xfrm>
        <a:prstGeom prst="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CH"/>
        </a:p>
      </xdr:txBody>
    </xdr:sp>
    <xdr:clientData/>
  </xdr:twoCellAnchor>
  <xdr:twoCellAnchor>
    <xdr:from>
      <xdr:col>8</xdr:col>
      <xdr:colOff>381000</xdr:colOff>
      <xdr:row>30</xdr:row>
      <xdr:rowOff>115455</xdr:rowOff>
    </xdr:from>
    <xdr:to>
      <xdr:col>20</xdr:col>
      <xdr:colOff>219364</xdr:colOff>
      <xdr:row>34</xdr:row>
      <xdr:rowOff>80818</xdr:rowOff>
    </xdr:to>
    <xdr:sp macro="" textlink="">
      <xdr:nvSpPr>
        <xdr:cNvPr id="189" name="Rectangle 188"/>
        <xdr:cNvSpPr/>
      </xdr:nvSpPr>
      <xdr:spPr>
        <a:xfrm>
          <a:off x="5257800" y="5639955"/>
          <a:ext cx="7153564" cy="701963"/>
        </a:xfrm>
        <a:prstGeom prst="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CH"/>
        </a:p>
      </xdr:txBody>
    </xdr:sp>
    <xdr:clientData/>
  </xdr:twoCellAnchor>
  <xdr:twoCellAnchor>
    <xdr:from>
      <xdr:col>25</xdr:col>
      <xdr:colOff>302491</xdr:colOff>
      <xdr:row>29</xdr:row>
      <xdr:rowOff>36948</xdr:rowOff>
    </xdr:from>
    <xdr:to>
      <xdr:col>36</xdr:col>
      <xdr:colOff>508000</xdr:colOff>
      <xdr:row>33</xdr:row>
      <xdr:rowOff>2311</xdr:rowOff>
    </xdr:to>
    <xdr:sp macro="" textlink="">
      <xdr:nvSpPr>
        <xdr:cNvPr id="190" name="Rectangle 189"/>
        <xdr:cNvSpPr/>
      </xdr:nvSpPr>
      <xdr:spPr>
        <a:xfrm>
          <a:off x="15542491" y="5377298"/>
          <a:ext cx="6911109" cy="701963"/>
        </a:xfrm>
        <a:prstGeom prst="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CH"/>
        </a:p>
      </xdr:txBody>
    </xdr:sp>
    <xdr:clientData/>
  </xdr:twoCellAnchor>
  <xdr:twoCellAnchor>
    <xdr:from>
      <xdr:col>24</xdr:col>
      <xdr:colOff>593436</xdr:colOff>
      <xdr:row>38</xdr:row>
      <xdr:rowOff>39257</xdr:rowOff>
    </xdr:from>
    <xdr:to>
      <xdr:col>36</xdr:col>
      <xdr:colOff>0</xdr:colOff>
      <xdr:row>41</xdr:row>
      <xdr:rowOff>34637</xdr:rowOff>
    </xdr:to>
    <xdr:sp macro="" textlink="">
      <xdr:nvSpPr>
        <xdr:cNvPr id="191" name="Rectangle 190"/>
        <xdr:cNvSpPr/>
      </xdr:nvSpPr>
      <xdr:spPr>
        <a:xfrm>
          <a:off x="15223836" y="7036957"/>
          <a:ext cx="6721764" cy="547830"/>
        </a:xfrm>
        <a:prstGeom prst="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CH"/>
        </a:p>
      </xdr:txBody>
    </xdr:sp>
    <xdr:clientData/>
  </xdr:twoCellAnchor>
  <xdr:twoCellAnchor>
    <xdr:from>
      <xdr:col>2</xdr:col>
      <xdr:colOff>889000</xdr:colOff>
      <xdr:row>281</xdr:row>
      <xdr:rowOff>95250</xdr:rowOff>
    </xdr:from>
    <xdr:to>
      <xdr:col>14</xdr:col>
      <xdr:colOff>127000</xdr:colOff>
      <xdr:row>286</xdr:row>
      <xdr:rowOff>1</xdr:rowOff>
    </xdr:to>
    <xdr:sp macro="" textlink="">
      <xdr:nvSpPr>
        <xdr:cNvPr id="192" name="Rectangle 191"/>
        <xdr:cNvSpPr/>
      </xdr:nvSpPr>
      <xdr:spPr>
        <a:xfrm>
          <a:off x="1828800" y="51841400"/>
          <a:ext cx="6832600" cy="825501"/>
        </a:xfrm>
        <a:prstGeom prst="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CH"/>
        </a:p>
      </xdr:txBody>
    </xdr:sp>
    <xdr:clientData/>
  </xdr:twoCellAnchor>
  <xdr:twoCellAnchor>
    <xdr:from>
      <xdr:col>25</xdr:col>
      <xdr:colOff>79374</xdr:colOff>
      <xdr:row>53</xdr:row>
      <xdr:rowOff>63500</xdr:rowOff>
    </xdr:from>
    <xdr:to>
      <xdr:col>36</xdr:col>
      <xdr:colOff>190499</xdr:colOff>
      <xdr:row>56</xdr:row>
      <xdr:rowOff>63500</xdr:rowOff>
    </xdr:to>
    <xdr:sp macro="" textlink="">
      <xdr:nvSpPr>
        <xdr:cNvPr id="193" name="Rectangle 192"/>
        <xdr:cNvSpPr/>
      </xdr:nvSpPr>
      <xdr:spPr>
        <a:xfrm>
          <a:off x="16113124" y="10160000"/>
          <a:ext cx="6746875" cy="571500"/>
        </a:xfrm>
        <a:prstGeom prst="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CH"/>
        </a:p>
      </xdr:txBody>
    </xdr:sp>
    <xdr:clientData/>
  </xdr:twoCellAnchor>
  <xdr:twoCellAnchor>
    <xdr:from>
      <xdr:col>8</xdr:col>
      <xdr:colOff>374650</xdr:colOff>
      <xdr:row>80</xdr:row>
      <xdr:rowOff>171450</xdr:rowOff>
    </xdr:from>
    <xdr:to>
      <xdr:col>19</xdr:col>
      <xdr:colOff>539750</xdr:colOff>
      <xdr:row>83</xdr:row>
      <xdr:rowOff>146050</xdr:rowOff>
    </xdr:to>
    <xdr:sp macro="" textlink="">
      <xdr:nvSpPr>
        <xdr:cNvPr id="194" name="Rectangle 193"/>
        <xdr:cNvSpPr/>
      </xdr:nvSpPr>
      <xdr:spPr>
        <a:xfrm>
          <a:off x="6153150" y="15411450"/>
          <a:ext cx="6800850" cy="546100"/>
        </a:xfrm>
        <a:prstGeom prst="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CH"/>
        </a:p>
      </xdr:txBody>
    </xdr:sp>
    <xdr:clientData/>
  </xdr:twoCellAnchor>
  <xdr:twoCellAnchor>
    <xdr:from>
      <xdr:col>8</xdr:col>
      <xdr:colOff>413616</xdr:colOff>
      <xdr:row>8</xdr:row>
      <xdr:rowOff>43298</xdr:rowOff>
    </xdr:from>
    <xdr:to>
      <xdr:col>20</xdr:col>
      <xdr:colOff>15875</xdr:colOff>
      <xdr:row>12</xdr:row>
      <xdr:rowOff>8661</xdr:rowOff>
    </xdr:to>
    <xdr:sp macro="" textlink="">
      <xdr:nvSpPr>
        <xdr:cNvPr id="195" name="Rectangle 194"/>
        <xdr:cNvSpPr/>
      </xdr:nvSpPr>
      <xdr:spPr>
        <a:xfrm>
          <a:off x="6192116" y="1567298"/>
          <a:ext cx="6841259" cy="727363"/>
        </a:xfrm>
        <a:prstGeom prst="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CH"/>
        </a:p>
      </xdr:txBody>
    </xdr:sp>
    <xdr:clientData/>
  </xdr:twoCellAnchor>
  <xdr:twoCellAnchor>
    <xdr:from>
      <xdr:col>8</xdr:col>
      <xdr:colOff>343766</xdr:colOff>
      <xdr:row>16</xdr:row>
      <xdr:rowOff>179823</xdr:rowOff>
    </xdr:from>
    <xdr:to>
      <xdr:col>20</xdr:col>
      <xdr:colOff>47625</xdr:colOff>
      <xdr:row>20</xdr:row>
      <xdr:rowOff>145186</xdr:rowOff>
    </xdr:to>
    <xdr:sp macro="" textlink="">
      <xdr:nvSpPr>
        <xdr:cNvPr id="196" name="Rectangle 195"/>
        <xdr:cNvSpPr/>
      </xdr:nvSpPr>
      <xdr:spPr>
        <a:xfrm>
          <a:off x="6122266" y="3227823"/>
          <a:ext cx="6942859" cy="727363"/>
        </a:xfrm>
        <a:prstGeom prst="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CH"/>
        </a:p>
      </xdr:txBody>
    </xdr:sp>
    <xdr:clientData/>
  </xdr:twoCellAnchor>
  <xdr:twoCellAnchor>
    <xdr:from>
      <xdr:col>3</xdr:col>
      <xdr:colOff>304798</xdr:colOff>
      <xdr:row>358</xdr:row>
      <xdr:rowOff>170543</xdr:rowOff>
    </xdr:from>
    <xdr:to>
      <xdr:col>17</xdr:col>
      <xdr:colOff>453571</xdr:colOff>
      <xdr:row>363</xdr:row>
      <xdr:rowOff>75294</xdr:rowOff>
    </xdr:to>
    <xdr:sp macro="" textlink="">
      <xdr:nvSpPr>
        <xdr:cNvPr id="197" name="Rectangle 196"/>
        <xdr:cNvSpPr/>
      </xdr:nvSpPr>
      <xdr:spPr>
        <a:xfrm>
          <a:off x="2971798" y="65149186"/>
          <a:ext cx="8748487" cy="811894"/>
        </a:xfrm>
        <a:prstGeom prst="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CH"/>
        </a:p>
      </xdr:txBody>
    </xdr:sp>
    <xdr:clientData/>
  </xdr:twoCellAnchor>
  <xdr:twoCellAnchor>
    <xdr:from>
      <xdr:col>27</xdr:col>
      <xdr:colOff>235526</xdr:colOff>
      <xdr:row>359</xdr:row>
      <xdr:rowOff>136732</xdr:rowOff>
    </xdr:from>
    <xdr:to>
      <xdr:col>41</xdr:col>
      <xdr:colOff>230909</xdr:colOff>
      <xdr:row>364</xdr:row>
      <xdr:rowOff>41482</xdr:rowOff>
    </xdr:to>
    <xdr:sp macro="" textlink="">
      <xdr:nvSpPr>
        <xdr:cNvPr id="198" name="Rectangle 197"/>
        <xdr:cNvSpPr/>
      </xdr:nvSpPr>
      <xdr:spPr>
        <a:xfrm>
          <a:off x="17680708" y="66488459"/>
          <a:ext cx="8562110" cy="828387"/>
        </a:xfrm>
        <a:prstGeom prst="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CH"/>
        </a:p>
      </xdr:txBody>
    </xdr:sp>
    <xdr:clientData/>
  </xdr:twoCellAnchor>
  <xdr:twoCellAnchor>
    <xdr:from>
      <xdr:col>27</xdr:col>
      <xdr:colOff>249380</xdr:colOff>
      <xdr:row>396</xdr:row>
      <xdr:rowOff>496</xdr:rowOff>
    </xdr:from>
    <xdr:to>
      <xdr:col>41</xdr:col>
      <xdr:colOff>173182</xdr:colOff>
      <xdr:row>400</xdr:row>
      <xdr:rowOff>89974</xdr:rowOff>
    </xdr:to>
    <xdr:sp macro="" textlink="">
      <xdr:nvSpPr>
        <xdr:cNvPr id="199" name="Rectangle 198"/>
        <xdr:cNvSpPr/>
      </xdr:nvSpPr>
      <xdr:spPr>
        <a:xfrm>
          <a:off x="17694562" y="73187132"/>
          <a:ext cx="8490529" cy="828387"/>
        </a:xfrm>
        <a:prstGeom prst="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CH"/>
        </a:p>
      </xdr:txBody>
    </xdr:sp>
    <xdr:clientData/>
  </xdr:twoCellAnchor>
  <xdr:twoCellAnchor>
    <xdr:from>
      <xdr:col>3</xdr:col>
      <xdr:colOff>9236</xdr:colOff>
      <xdr:row>422</xdr:row>
      <xdr:rowOff>57729</xdr:rowOff>
    </xdr:from>
    <xdr:to>
      <xdr:col>13</xdr:col>
      <xdr:colOff>69273</xdr:colOff>
      <xdr:row>425</xdr:row>
      <xdr:rowOff>46183</xdr:rowOff>
    </xdr:to>
    <xdr:sp macro="" textlink="">
      <xdr:nvSpPr>
        <xdr:cNvPr id="200" name="Rectangle 199"/>
        <xdr:cNvSpPr/>
      </xdr:nvSpPr>
      <xdr:spPr>
        <a:xfrm>
          <a:off x="2676236" y="78047274"/>
          <a:ext cx="6271492" cy="542636"/>
        </a:xfrm>
        <a:prstGeom prst="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CH"/>
        </a:p>
      </xdr:txBody>
    </xdr:sp>
    <xdr:clientData/>
  </xdr:twoCellAnchor>
  <xdr:twoCellAnchor>
    <xdr:from>
      <xdr:col>18</xdr:col>
      <xdr:colOff>46181</xdr:colOff>
      <xdr:row>421</xdr:row>
      <xdr:rowOff>106219</xdr:rowOff>
    </xdr:from>
    <xdr:to>
      <xdr:col>27</xdr:col>
      <xdr:colOff>531091</xdr:colOff>
      <xdr:row>424</xdr:row>
      <xdr:rowOff>94673</xdr:rowOff>
    </xdr:to>
    <xdr:sp macro="" textlink="">
      <xdr:nvSpPr>
        <xdr:cNvPr id="201" name="Rectangle 200"/>
        <xdr:cNvSpPr/>
      </xdr:nvSpPr>
      <xdr:spPr>
        <a:xfrm>
          <a:off x="11984181" y="77911037"/>
          <a:ext cx="5992092" cy="542636"/>
        </a:xfrm>
        <a:prstGeom prst="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CH"/>
        </a:p>
      </xdr:txBody>
    </xdr:sp>
    <xdr:clientData/>
  </xdr:twoCellAnchor>
  <xdr:twoCellAnchor>
    <xdr:from>
      <xdr:col>4</xdr:col>
      <xdr:colOff>346365</xdr:colOff>
      <xdr:row>313</xdr:row>
      <xdr:rowOff>92365</xdr:rowOff>
    </xdr:from>
    <xdr:to>
      <xdr:col>14</xdr:col>
      <xdr:colOff>254000</xdr:colOff>
      <xdr:row>317</xdr:row>
      <xdr:rowOff>69274</xdr:rowOff>
    </xdr:to>
    <xdr:sp macro="" textlink="">
      <xdr:nvSpPr>
        <xdr:cNvPr id="203" name="Rectangle 202"/>
        <xdr:cNvSpPr/>
      </xdr:nvSpPr>
      <xdr:spPr>
        <a:xfrm>
          <a:off x="3625274" y="57935092"/>
          <a:ext cx="6119090" cy="715818"/>
        </a:xfrm>
        <a:prstGeom prst="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CH"/>
        </a:p>
      </xdr:txBody>
    </xdr:sp>
    <xdr:clientData/>
  </xdr:twoCellAnchor>
  <xdr:twoCellAnchor>
    <xdr:from>
      <xdr:col>4</xdr:col>
      <xdr:colOff>187038</xdr:colOff>
      <xdr:row>339</xdr:row>
      <xdr:rowOff>2310</xdr:rowOff>
    </xdr:from>
    <xdr:to>
      <xdr:col>14</xdr:col>
      <xdr:colOff>34636</xdr:colOff>
      <xdr:row>342</xdr:row>
      <xdr:rowOff>163946</xdr:rowOff>
    </xdr:to>
    <xdr:sp macro="" textlink="">
      <xdr:nvSpPr>
        <xdr:cNvPr id="204" name="Rectangle 203"/>
        <xdr:cNvSpPr/>
      </xdr:nvSpPr>
      <xdr:spPr>
        <a:xfrm>
          <a:off x="3465947" y="62659492"/>
          <a:ext cx="6059053" cy="715818"/>
        </a:xfrm>
        <a:prstGeom prst="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CH"/>
        </a:p>
      </xdr:txBody>
    </xdr:sp>
    <xdr:clientData/>
  </xdr:twoCellAnchor>
  <xdr:twoCellAnchor>
    <xdr:from>
      <xdr:col>35</xdr:col>
      <xdr:colOff>304801</xdr:colOff>
      <xdr:row>314</xdr:row>
      <xdr:rowOff>0</xdr:rowOff>
    </xdr:from>
    <xdr:to>
      <xdr:col>45</xdr:col>
      <xdr:colOff>92364</xdr:colOff>
      <xdr:row>319</xdr:row>
      <xdr:rowOff>34636</xdr:rowOff>
    </xdr:to>
    <xdr:sp macro="" textlink="">
      <xdr:nvSpPr>
        <xdr:cNvPr id="205" name="Rectangle 204"/>
        <xdr:cNvSpPr/>
      </xdr:nvSpPr>
      <xdr:spPr>
        <a:xfrm>
          <a:off x="22645256" y="58027455"/>
          <a:ext cx="5906653" cy="958272"/>
        </a:xfrm>
        <a:prstGeom prst="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CH"/>
        </a:p>
      </xdr:txBody>
    </xdr:sp>
    <xdr:clientData/>
  </xdr:twoCellAnchor>
  <xdr:twoCellAnchor editAs="oneCell">
    <xdr:from>
      <xdr:col>19</xdr:col>
      <xdr:colOff>531090</xdr:colOff>
      <xdr:row>312</xdr:row>
      <xdr:rowOff>16511</xdr:rowOff>
    </xdr:from>
    <xdr:to>
      <xdr:col>33</xdr:col>
      <xdr:colOff>288637</xdr:colOff>
      <xdr:row>320</xdr:row>
      <xdr:rowOff>35790</xdr:rowOff>
    </xdr:to>
    <xdr:pic>
      <xdr:nvPicPr>
        <xdr:cNvPr id="206" name="Picture 205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0999" y="57674511"/>
          <a:ext cx="8324274" cy="1497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20</xdr:col>
      <xdr:colOff>394856</xdr:colOff>
      <xdr:row>316</xdr:row>
      <xdr:rowOff>60038</xdr:rowOff>
    </xdr:from>
    <xdr:to>
      <xdr:col>30</xdr:col>
      <xdr:colOff>184727</xdr:colOff>
      <xdr:row>319</xdr:row>
      <xdr:rowOff>57727</xdr:rowOff>
    </xdr:to>
    <xdr:sp macro="" textlink="">
      <xdr:nvSpPr>
        <xdr:cNvPr id="207" name="Rectangle 206"/>
        <xdr:cNvSpPr/>
      </xdr:nvSpPr>
      <xdr:spPr>
        <a:xfrm>
          <a:off x="13556674" y="58456947"/>
          <a:ext cx="5908962" cy="551871"/>
        </a:xfrm>
        <a:prstGeom prst="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CH"/>
        </a:p>
      </xdr:txBody>
    </xdr:sp>
    <xdr:clientData/>
  </xdr:twoCellAnchor>
  <xdr:twoCellAnchor>
    <xdr:from>
      <xdr:col>5</xdr:col>
      <xdr:colOff>219364</xdr:colOff>
      <xdr:row>322</xdr:row>
      <xdr:rowOff>46181</xdr:rowOff>
    </xdr:from>
    <xdr:to>
      <xdr:col>14</xdr:col>
      <xdr:colOff>473363</xdr:colOff>
      <xdr:row>324</xdr:row>
      <xdr:rowOff>46180</xdr:rowOff>
    </xdr:to>
    <xdr:sp macro="" textlink="">
      <xdr:nvSpPr>
        <xdr:cNvPr id="209" name="Rectangle 208"/>
        <xdr:cNvSpPr/>
      </xdr:nvSpPr>
      <xdr:spPr>
        <a:xfrm>
          <a:off x="4110182" y="59562999"/>
          <a:ext cx="5853545" cy="369454"/>
        </a:xfrm>
        <a:prstGeom prst="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CH"/>
        </a:p>
      </xdr:txBody>
    </xdr:sp>
    <xdr:clientData/>
  </xdr:twoCellAnchor>
  <xdr:twoCellAnchor>
    <xdr:from>
      <xdr:col>3</xdr:col>
      <xdr:colOff>476250</xdr:colOff>
      <xdr:row>292</xdr:row>
      <xdr:rowOff>47625</xdr:rowOff>
    </xdr:from>
    <xdr:to>
      <xdr:col>14</xdr:col>
      <xdr:colOff>365125</xdr:colOff>
      <xdr:row>296</xdr:row>
      <xdr:rowOff>142876</xdr:rowOff>
    </xdr:to>
    <xdr:sp macro="" textlink="">
      <xdr:nvSpPr>
        <xdr:cNvPr id="217" name="Rectangle 216"/>
        <xdr:cNvSpPr/>
      </xdr:nvSpPr>
      <xdr:spPr>
        <a:xfrm>
          <a:off x="3143250" y="55673625"/>
          <a:ext cx="6619875" cy="857251"/>
        </a:xfrm>
        <a:prstGeom prst="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e-CH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amda/Desktop/CR%20manuscript%20workings/EDL%20Fiber%20typing%20-%20April%202020_C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mCON"/>
      <sheetName val="30mCON"/>
      <sheetName val="30mRM"/>
      <sheetName val="30mCR"/>
      <sheetName val="Summary ALL"/>
      <sheetName val="Fiber counts (other analysis)"/>
    </sheetNames>
    <sheetDataSet>
      <sheetData sheetId="0" refreshError="1"/>
      <sheetData sheetId="1" refreshError="1"/>
      <sheetData sheetId="2" refreshError="1"/>
      <sheetData sheetId="3" refreshError="1">
        <row r="1">
          <cell r="M1" t="str">
            <v>CR-01</v>
          </cell>
          <cell r="AE1" t="str">
            <v>CR-02</v>
          </cell>
          <cell r="AW1" t="str">
            <v>CR-28</v>
          </cell>
          <cell r="BO1" t="str">
            <v>CR-32</v>
          </cell>
          <cell r="CG1" t="str">
            <v>CR-39</v>
          </cell>
          <cell r="CY1" t="str">
            <v>CR-40</v>
          </cell>
          <cell r="DQ1" t="str">
            <v>CR-48</v>
          </cell>
          <cell r="EI1" t="str">
            <v>CR-67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74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7" sqref="B7"/>
    </sheetView>
  </sheetViews>
  <sheetFormatPr defaultRowHeight="14.5" x14ac:dyDescent="0.35"/>
  <cols>
    <col min="1" max="1" width="8.7265625" style="3"/>
    <col min="2" max="2" width="9.90625" style="3" bestFit="1" customWidth="1"/>
    <col min="3" max="10" width="9.54296875" style="3" bestFit="1" customWidth="1"/>
    <col min="11" max="36" width="8.7265625" style="3"/>
    <col min="37" max="37" width="6.1796875" style="1" customWidth="1"/>
    <col min="38" max="16384" width="8.7265625" style="3"/>
  </cols>
  <sheetData>
    <row r="1" spans="1:63" ht="15" thickBot="1" x14ac:dyDescent="0.4">
      <c r="A1" s="20" t="s">
        <v>16</v>
      </c>
      <c r="B1" s="299" t="s">
        <v>2</v>
      </c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300"/>
      <c r="S1" s="300"/>
      <c r="T1" s="300"/>
      <c r="U1" s="300"/>
      <c r="V1" s="301"/>
      <c r="W1" s="259" t="s">
        <v>194</v>
      </c>
      <c r="X1" s="260"/>
      <c r="Y1" s="260"/>
      <c r="Z1" s="260"/>
      <c r="AA1" s="260"/>
      <c r="AB1" s="260"/>
      <c r="AC1" s="260"/>
      <c r="AD1" s="260"/>
      <c r="AE1" s="260"/>
      <c r="AF1" s="260"/>
      <c r="AG1" s="260"/>
      <c r="AH1" s="260"/>
      <c r="AI1" s="260"/>
      <c r="AJ1" s="261"/>
      <c r="AL1" s="302" t="s">
        <v>1</v>
      </c>
      <c r="AM1" s="303"/>
      <c r="AN1" s="303"/>
      <c r="AO1" s="303"/>
      <c r="AP1" s="303"/>
      <c r="AQ1" s="304"/>
      <c r="AR1" s="303" t="s">
        <v>219</v>
      </c>
      <c r="AS1" s="303"/>
      <c r="AT1" s="303"/>
      <c r="AU1" s="303"/>
      <c r="AV1" s="303"/>
      <c r="AW1" s="303"/>
      <c r="AX1" s="303"/>
      <c r="AY1" s="304"/>
      <c r="BA1" s="259" t="s">
        <v>227</v>
      </c>
      <c r="BB1" s="260"/>
      <c r="BC1" s="260"/>
      <c r="BD1" s="260"/>
      <c r="BE1" s="260"/>
      <c r="BF1" s="260"/>
      <c r="BG1" s="260"/>
      <c r="BH1" s="260"/>
      <c r="BI1" s="260"/>
      <c r="BJ1" s="260"/>
      <c r="BK1" s="261"/>
    </row>
    <row r="2" spans="1:63" ht="15" thickBot="1" x14ac:dyDescent="0.4">
      <c r="B2" s="82">
        <v>6</v>
      </c>
      <c r="C2" s="83">
        <v>12</v>
      </c>
      <c r="D2" s="83">
        <v>23</v>
      </c>
      <c r="E2" s="83">
        <v>24</v>
      </c>
      <c r="F2" s="83">
        <v>25</v>
      </c>
      <c r="G2" s="83">
        <v>27</v>
      </c>
      <c r="H2" s="83">
        <v>31</v>
      </c>
      <c r="I2" s="83">
        <v>33</v>
      </c>
      <c r="J2" s="83">
        <v>43</v>
      </c>
      <c r="K2" s="83">
        <v>46</v>
      </c>
      <c r="L2" s="83">
        <v>47</v>
      </c>
      <c r="M2" s="83">
        <v>49</v>
      </c>
      <c r="N2" s="83">
        <v>50</v>
      </c>
      <c r="O2" s="83">
        <v>52</v>
      </c>
      <c r="P2" s="83">
        <v>57</v>
      </c>
      <c r="Q2" s="83">
        <v>63</v>
      </c>
      <c r="R2" s="83">
        <v>66</v>
      </c>
      <c r="S2" s="83">
        <v>73</v>
      </c>
      <c r="T2" s="83">
        <v>77</v>
      </c>
      <c r="U2" s="83">
        <v>78</v>
      </c>
      <c r="V2" s="84">
        <v>80</v>
      </c>
      <c r="W2" s="83">
        <v>1</v>
      </c>
      <c r="X2" s="83">
        <v>2</v>
      </c>
      <c r="Y2" s="83">
        <v>22</v>
      </c>
      <c r="Z2" s="83">
        <v>28</v>
      </c>
      <c r="AA2" s="83">
        <v>32</v>
      </c>
      <c r="AB2" s="83">
        <v>39</v>
      </c>
      <c r="AC2" s="83">
        <v>40</v>
      </c>
      <c r="AD2" s="83">
        <v>41</v>
      </c>
      <c r="AE2" s="83">
        <v>48</v>
      </c>
      <c r="AF2" s="83">
        <v>53</v>
      </c>
      <c r="AG2" s="83">
        <v>64</v>
      </c>
      <c r="AH2" s="83">
        <v>67</v>
      </c>
      <c r="AI2" s="83">
        <v>72</v>
      </c>
      <c r="AJ2" s="84">
        <v>74</v>
      </c>
      <c r="AL2" s="82">
        <v>3</v>
      </c>
      <c r="AM2" s="83">
        <v>4</v>
      </c>
      <c r="AN2" s="83">
        <v>10</v>
      </c>
      <c r="AO2" s="83">
        <v>12</v>
      </c>
      <c r="AP2" s="83">
        <v>34</v>
      </c>
      <c r="AQ2" s="84">
        <v>38</v>
      </c>
      <c r="AR2" s="83">
        <v>2</v>
      </c>
      <c r="AS2" s="83">
        <v>7</v>
      </c>
      <c r="AT2" s="83">
        <v>13</v>
      </c>
      <c r="AU2" s="184">
        <v>14</v>
      </c>
      <c r="AV2" s="83">
        <v>17</v>
      </c>
      <c r="AW2" s="83">
        <v>27</v>
      </c>
      <c r="AX2" s="83">
        <v>28</v>
      </c>
      <c r="AY2" s="84">
        <v>37</v>
      </c>
      <c r="BA2" s="82">
        <v>1</v>
      </c>
      <c r="BB2" s="83">
        <v>2</v>
      </c>
      <c r="BC2" s="83">
        <v>4</v>
      </c>
      <c r="BD2" s="83">
        <v>5</v>
      </c>
      <c r="BE2" s="83">
        <v>6</v>
      </c>
      <c r="BF2" s="83">
        <v>7</v>
      </c>
      <c r="BG2" s="83">
        <v>8</v>
      </c>
      <c r="BH2" s="83">
        <v>9</v>
      </c>
      <c r="BI2" s="83">
        <v>10</v>
      </c>
      <c r="BJ2" s="83">
        <v>11</v>
      </c>
      <c r="BK2" s="84">
        <v>12</v>
      </c>
    </row>
    <row r="3" spans="1:63" ht="15" thickBot="1" x14ac:dyDescent="0.4">
      <c r="A3" s="35" t="s">
        <v>220</v>
      </c>
      <c r="B3" s="46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89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90"/>
      <c r="AL3" s="137"/>
      <c r="AM3" s="1"/>
      <c r="AN3" s="1"/>
      <c r="AO3" s="1"/>
      <c r="AP3" s="1"/>
      <c r="AQ3" s="140"/>
      <c r="AR3" s="83"/>
      <c r="AS3" s="83"/>
      <c r="AT3" s="83"/>
      <c r="AU3" s="184"/>
      <c r="AV3" s="83"/>
      <c r="AW3" s="83"/>
      <c r="AX3" s="83"/>
      <c r="AY3" s="84"/>
    </row>
    <row r="4" spans="1:63" ht="15" thickBot="1" x14ac:dyDescent="0.4">
      <c r="A4" s="35" t="s">
        <v>95</v>
      </c>
      <c r="W4" s="137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L4" s="137"/>
      <c r="AM4" s="1"/>
      <c r="AN4" s="1"/>
      <c r="AO4" s="1"/>
      <c r="AP4" s="1"/>
      <c r="AQ4" s="140"/>
      <c r="AR4" s="83"/>
      <c r="AS4" s="83"/>
      <c r="AT4" s="83"/>
      <c r="AU4" s="184"/>
      <c r="AV4" s="83"/>
      <c r="AW4" s="83"/>
      <c r="AX4" s="83"/>
      <c r="AY4" s="84"/>
    </row>
    <row r="5" spans="1:63" ht="15" thickBot="1" x14ac:dyDescent="0.4">
      <c r="A5" s="35" t="s">
        <v>0</v>
      </c>
      <c r="B5" s="259" t="s">
        <v>95</v>
      </c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1"/>
      <c r="W5" s="305"/>
      <c r="X5" s="306"/>
      <c r="Y5" s="306"/>
      <c r="Z5" s="306"/>
      <c r="AA5" s="306"/>
      <c r="AB5" s="306"/>
      <c r="AC5" s="306"/>
      <c r="AD5" s="306"/>
      <c r="AE5" s="306"/>
      <c r="AF5" s="306"/>
      <c r="AG5" s="306"/>
      <c r="AH5" s="306"/>
      <c r="AI5" s="306"/>
      <c r="AJ5" s="306"/>
      <c r="AK5" s="307"/>
    </row>
    <row r="6" spans="1:63" x14ac:dyDescent="0.35">
      <c r="A6" s="20">
        <v>15</v>
      </c>
      <c r="B6" s="308">
        <v>34.5</v>
      </c>
      <c r="C6" s="309">
        <v>26.4</v>
      </c>
      <c r="D6" s="309">
        <v>30.2</v>
      </c>
      <c r="E6" s="309">
        <v>29.3</v>
      </c>
      <c r="F6" s="309">
        <v>36.299999999999997</v>
      </c>
      <c r="G6" s="309">
        <v>30.1</v>
      </c>
      <c r="H6" s="309">
        <v>31.8</v>
      </c>
      <c r="I6" s="309"/>
      <c r="J6" s="309">
        <v>33.700000000000003</v>
      </c>
      <c r="K6" s="309"/>
      <c r="L6" s="309">
        <v>39</v>
      </c>
      <c r="M6" s="309">
        <v>35.6</v>
      </c>
      <c r="N6" s="309">
        <v>24.8</v>
      </c>
      <c r="O6" s="309">
        <v>31</v>
      </c>
      <c r="P6" s="309">
        <v>30.3</v>
      </c>
      <c r="Q6" s="309"/>
      <c r="R6" s="309">
        <v>33</v>
      </c>
      <c r="S6" s="309">
        <v>33.6</v>
      </c>
      <c r="T6" s="309">
        <v>37</v>
      </c>
      <c r="U6" s="309">
        <v>28.3</v>
      </c>
      <c r="V6" s="310">
        <v>31.3</v>
      </c>
      <c r="W6" s="311">
        <v>37.9</v>
      </c>
      <c r="X6" s="311">
        <v>34.5</v>
      </c>
      <c r="Y6" s="311">
        <v>33.9</v>
      </c>
      <c r="Z6" s="311">
        <v>34.1</v>
      </c>
      <c r="AA6" s="311">
        <v>29.9</v>
      </c>
      <c r="AB6" s="311">
        <v>33.5</v>
      </c>
      <c r="AC6" s="311">
        <v>37.5</v>
      </c>
      <c r="AD6" s="311"/>
      <c r="AE6" s="311">
        <v>36</v>
      </c>
      <c r="AF6" s="311">
        <v>34.700000000000003</v>
      </c>
      <c r="AG6" s="311">
        <v>30.7</v>
      </c>
      <c r="AH6" s="311">
        <v>35.799999999999997</v>
      </c>
      <c r="AI6" s="311">
        <v>30.7</v>
      </c>
      <c r="AJ6" s="311">
        <v>30</v>
      </c>
      <c r="AL6" s="312"/>
      <c r="AM6" s="313"/>
      <c r="AN6" s="313"/>
      <c r="AO6" s="313"/>
      <c r="AP6" s="313"/>
      <c r="AQ6" s="314"/>
      <c r="AR6" s="313"/>
      <c r="AS6" s="313"/>
      <c r="AT6" s="313"/>
      <c r="AU6" s="313"/>
      <c r="AV6" s="313"/>
      <c r="AW6" s="313"/>
      <c r="AX6" s="313"/>
      <c r="AY6" s="314"/>
    </row>
    <row r="7" spans="1:63" x14ac:dyDescent="0.35">
      <c r="A7" s="20"/>
      <c r="B7" s="315"/>
      <c r="C7" s="316"/>
      <c r="D7" s="316"/>
      <c r="E7" s="316"/>
      <c r="F7" s="316"/>
      <c r="G7" s="316"/>
      <c r="H7" s="316"/>
      <c r="I7" s="316"/>
      <c r="J7" s="316"/>
      <c r="K7" s="316"/>
      <c r="L7" s="316"/>
      <c r="M7" s="316"/>
      <c r="N7" s="316"/>
      <c r="O7" s="316"/>
      <c r="P7" s="316"/>
      <c r="Q7" s="316"/>
      <c r="R7" s="316"/>
      <c r="S7" s="316"/>
      <c r="T7" s="316"/>
      <c r="U7" s="316"/>
      <c r="V7" s="317"/>
      <c r="W7" s="3">
        <v>36.200000000000003</v>
      </c>
      <c r="X7" s="3">
        <v>31.6</v>
      </c>
      <c r="Y7" s="3">
        <v>31.6</v>
      </c>
      <c r="Z7" s="3">
        <v>32.799999999999997</v>
      </c>
      <c r="AA7" s="3">
        <v>28.3</v>
      </c>
      <c r="AB7" s="3">
        <v>31.4</v>
      </c>
      <c r="AC7" s="3">
        <v>35.1</v>
      </c>
      <c r="AE7" s="3">
        <v>33.6</v>
      </c>
      <c r="AF7" s="3">
        <v>31.8</v>
      </c>
      <c r="AG7" s="3">
        <v>28.5</v>
      </c>
      <c r="AH7" s="1">
        <v>32.6</v>
      </c>
      <c r="AI7" s="3">
        <v>30</v>
      </c>
      <c r="AJ7" s="3">
        <v>30</v>
      </c>
      <c r="AL7" s="100"/>
      <c r="AM7" s="34"/>
      <c r="AN7" s="34"/>
      <c r="AO7" s="34"/>
      <c r="AP7" s="34"/>
      <c r="AQ7" s="99"/>
      <c r="AR7" s="34"/>
      <c r="AS7" s="34"/>
      <c r="AT7" s="34"/>
      <c r="AU7" s="34"/>
      <c r="AV7" s="34"/>
      <c r="AW7" s="34"/>
      <c r="AX7" s="34"/>
      <c r="AY7" s="99"/>
    </row>
    <row r="8" spans="1:63" x14ac:dyDescent="0.35">
      <c r="A8" s="20"/>
      <c r="B8" s="315"/>
      <c r="C8" s="316"/>
      <c r="D8" s="316"/>
      <c r="E8" s="316"/>
      <c r="F8" s="316"/>
      <c r="G8" s="316"/>
      <c r="H8" s="316"/>
      <c r="I8" s="316"/>
      <c r="J8" s="316"/>
      <c r="K8" s="316"/>
      <c r="L8" s="316"/>
      <c r="M8" s="316"/>
      <c r="N8" s="316"/>
      <c r="O8" s="316"/>
      <c r="P8" s="316"/>
      <c r="Q8" s="316"/>
      <c r="R8" s="316"/>
      <c r="S8" s="316"/>
      <c r="T8" s="316"/>
      <c r="U8" s="316"/>
      <c r="V8" s="317"/>
      <c r="W8" s="3">
        <v>34.799999999999997</v>
      </c>
      <c r="X8" s="3">
        <v>30.8</v>
      </c>
      <c r="Y8" s="3">
        <v>30.8</v>
      </c>
      <c r="Z8" s="3">
        <v>32.5</v>
      </c>
      <c r="AA8" s="3">
        <v>27.4</v>
      </c>
      <c r="AB8" s="3">
        <v>31</v>
      </c>
      <c r="AC8" s="3">
        <v>34.5</v>
      </c>
      <c r="AE8" s="3">
        <v>32.6</v>
      </c>
      <c r="AF8" s="3">
        <v>30.7</v>
      </c>
      <c r="AG8" s="3">
        <v>28.2</v>
      </c>
      <c r="AH8" s="1">
        <v>32.4</v>
      </c>
      <c r="AI8" s="3">
        <v>29.3</v>
      </c>
      <c r="AJ8" s="3">
        <v>29.5</v>
      </c>
      <c r="AL8" s="100"/>
      <c r="AM8" s="34"/>
      <c r="AN8" s="34"/>
      <c r="AO8" s="34"/>
      <c r="AP8" s="34"/>
      <c r="AQ8" s="99"/>
      <c r="AR8" s="34"/>
      <c r="AS8" s="34"/>
      <c r="AT8" s="34"/>
      <c r="AU8" s="34"/>
      <c r="AV8" s="34"/>
      <c r="AW8" s="34"/>
      <c r="AX8" s="34"/>
      <c r="AY8" s="99"/>
    </row>
    <row r="9" spans="1:63" x14ac:dyDescent="0.35">
      <c r="A9" s="20"/>
      <c r="B9" s="315"/>
      <c r="C9" s="316"/>
      <c r="D9" s="316"/>
      <c r="E9" s="316"/>
      <c r="F9" s="316"/>
      <c r="G9" s="316"/>
      <c r="H9" s="316"/>
      <c r="I9" s="316"/>
      <c r="J9" s="316"/>
      <c r="K9" s="316"/>
      <c r="L9" s="316"/>
      <c r="M9" s="316"/>
      <c r="N9" s="316"/>
      <c r="O9" s="316"/>
      <c r="P9" s="316"/>
      <c r="Q9" s="316"/>
      <c r="R9" s="316"/>
      <c r="S9" s="316"/>
      <c r="T9" s="316"/>
      <c r="U9" s="316"/>
      <c r="V9" s="317"/>
      <c r="W9" s="3">
        <v>32.799999999999997</v>
      </c>
      <c r="X9" s="3">
        <v>29.8</v>
      </c>
      <c r="Y9" s="3">
        <v>29.5</v>
      </c>
      <c r="Z9" s="3">
        <v>31.6</v>
      </c>
      <c r="AA9" s="3">
        <v>26.7</v>
      </c>
      <c r="AB9" s="3">
        <v>29.3</v>
      </c>
      <c r="AC9" s="3">
        <v>32.799999999999997</v>
      </c>
      <c r="AE9" s="3">
        <v>31.3</v>
      </c>
      <c r="AF9" s="3">
        <v>29.3</v>
      </c>
      <c r="AG9" s="3">
        <v>28</v>
      </c>
      <c r="AH9" s="1">
        <v>31.5</v>
      </c>
      <c r="AI9" s="3">
        <v>28.4</v>
      </c>
      <c r="AJ9" s="3">
        <v>28.9</v>
      </c>
      <c r="AL9" s="100"/>
      <c r="AM9" s="34"/>
      <c r="AN9" s="34"/>
      <c r="AO9" s="34"/>
      <c r="AP9" s="34"/>
      <c r="AQ9" s="99"/>
      <c r="AR9" s="34"/>
      <c r="AS9" s="34"/>
      <c r="AT9" s="34"/>
      <c r="AU9" s="34"/>
      <c r="AV9" s="34"/>
      <c r="AW9" s="34"/>
      <c r="AX9" s="34"/>
      <c r="AY9" s="99"/>
    </row>
    <row r="10" spans="1:63" x14ac:dyDescent="0.35">
      <c r="A10" s="20">
        <v>16</v>
      </c>
      <c r="B10" s="315">
        <v>34.5</v>
      </c>
      <c r="C10" s="316">
        <v>26.9</v>
      </c>
      <c r="D10" s="316">
        <v>30.8</v>
      </c>
      <c r="E10" s="316">
        <v>29.5</v>
      </c>
      <c r="F10" s="316">
        <v>33.9</v>
      </c>
      <c r="G10" s="316">
        <v>31.4</v>
      </c>
      <c r="H10" s="316">
        <v>32.1</v>
      </c>
      <c r="I10" s="316"/>
      <c r="J10" s="316">
        <v>34.700000000000003</v>
      </c>
      <c r="K10" s="316"/>
      <c r="L10" s="316">
        <v>36.799999999999997</v>
      </c>
      <c r="M10" s="316">
        <v>32.9</v>
      </c>
      <c r="N10" s="316">
        <v>25.5</v>
      </c>
      <c r="O10" s="316">
        <v>31.8</v>
      </c>
      <c r="P10" s="316">
        <v>30.8</v>
      </c>
      <c r="Q10" s="316"/>
      <c r="R10" s="316">
        <v>32.9</v>
      </c>
      <c r="S10" s="316">
        <v>33.299999999999997</v>
      </c>
      <c r="T10" s="316">
        <v>35.299999999999997</v>
      </c>
      <c r="U10" s="316">
        <v>29</v>
      </c>
      <c r="V10" s="317">
        <v>30.7</v>
      </c>
      <c r="W10" s="311">
        <v>31</v>
      </c>
      <c r="X10" s="311">
        <v>29.4</v>
      </c>
      <c r="Y10" s="311">
        <v>27.7</v>
      </c>
      <c r="Z10" s="311">
        <v>31</v>
      </c>
      <c r="AA10" s="311">
        <v>26.2</v>
      </c>
      <c r="AB10" s="311">
        <v>27.3</v>
      </c>
      <c r="AC10" s="311">
        <v>31.5</v>
      </c>
      <c r="AD10" s="311"/>
      <c r="AE10" s="311">
        <v>30.2</v>
      </c>
      <c r="AF10" s="311">
        <v>28.2</v>
      </c>
      <c r="AG10" s="311">
        <v>27.6</v>
      </c>
      <c r="AH10" s="311">
        <v>30.6</v>
      </c>
      <c r="AI10" s="311">
        <v>28.4</v>
      </c>
      <c r="AJ10" s="311">
        <v>28.3</v>
      </c>
      <c r="AL10" s="100"/>
      <c r="AM10" s="34"/>
      <c r="AN10" s="34"/>
      <c r="AO10" s="34"/>
      <c r="AP10" s="34"/>
      <c r="AQ10" s="99"/>
      <c r="AR10" s="34"/>
      <c r="AS10" s="34"/>
      <c r="AT10" s="34"/>
      <c r="AU10" s="34"/>
      <c r="AV10" s="34"/>
      <c r="AW10" s="34"/>
      <c r="AX10" s="34"/>
      <c r="AY10" s="99"/>
    </row>
    <row r="11" spans="1:63" x14ac:dyDescent="0.35">
      <c r="A11" s="20">
        <v>17</v>
      </c>
      <c r="B11" s="315">
        <v>34.1</v>
      </c>
      <c r="C11" s="316">
        <v>26.6</v>
      </c>
      <c r="D11" s="316">
        <v>30.8</v>
      </c>
      <c r="E11" s="316">
        <v>30.3</v>
      </c>
      <c r="F11" s="316">
        <v>33.4</v>
      </c>
      <c r="G11" s="316">
        <v>31.8</v>
      </c>
      <c r="H11" s="316">
        <v>31.8</v>
      </c>
      <c r="I11" s="316"/>
      <c r="J11" s="316">
        <v>34.700000000000003</v>
      </c>
      <c r="K11" s="316"/>
      <c r="L11" s="316">
        <v>35.5</v>
      </c>
      <c r="M11" s="316">
        <v>33.200000000000003</v>
      </c>
      <c r="N11" s="316">
        <v>25.2</v>
      </c>
      <c r="O11" s="316">
        <v>32</v>
      </c>
      <c r="P11" s="316">
        <v>32.200000000000003</v>
      </c>
      <c r="Q11" s="316"/>
      <c r="R11" s="316">
        <v>32.700000000000003</v>
      </c>
      <c r="S11" s="316">
        <v>33.200000000000003</v>
      </c>
      <c r="T11" s="316">
        <v>36</v>
      </c>
      <c r="U11" s="316">
        <v>28.5</v>
      </c>
      <c r="V11" s="317">
        <v>31.7</v>
      </c>
      <c r="W11" s="311">
        <v>26.4</v>
      </c>
      <c r="X11" s="311">
        <v>28.3</v>
      </c>
      <c r="Y11" s="311">
        <v>24.5</v>
      </c>
      <c r="Z11" s="311">
        <v>29.9</v>
      </c>
      <c r="AA11" s="311">
        <v>24.3</v>
      </c>
      <c r="AB11" s="311">
        <v>25.4</v>
      </c>
      <c r="AC11" s="311">
        <v>28.5</v>
      </c>
      <c r="AD11" s="311"/>
      <c r="AE11" s="311">
        <v>29.3</v>
      </c>
      <c r="AF11" s="311">
        <v>26.2</v>
      </c>
      <c r="AG11" s="311">
        <v>26.2</v>
      </c>
      <c r="AH11" s="311">
        <v>28.2</v>
      </c>
      <c r="AI11" s="311">
        <v>27.5</v>
      </c>
      <c r="AJ11" s="311">
        <v>27.8</v>
      </c>
      <c r="AL11" s="100"/>
      <c r="AM11" s="34"/>
      <c r="AN11" s="34"/>
      <c r="AO11" s="34"/>
      <c r="AP11" s="34"/>
      <c r="AQ11" s="99"/>
      <c r="AR11" s="34"/>
      <c r="AS11" s="34"/>
      <c r="AT11" s="34"/>
      <c r="AU11" s="34"/>
      <c r="AV11" s="34"/>
      <c r="AW11" s="34"/>
      <c r="AX11" s="34"/>
      <c r="AY11" s="99"/>
    </row>
    <row r="12" spans="1:63" x14ac:dyDescent="0.35">
      <c r="A12" s="20">
        <v>18</v>
      </c>
      <c r="B12" s="315">
        <v>34.1</v>
      </c>
      <c r="C12" s="316">
        <v>26.1</v>
      </c>
      <c r="D12" s="316">
        <v>31.1</v>
      </c>
      <c r="E12" s="316">
        <v>30.3</v>
      </c>
      <c r="F12" s="316">
        <v>36</v>
      </c>
      <c r="G12" s="316">
        <v>31.3</v>
      </c>
      <c r="H12" s="316">
        <v>31.9</v>
      </c>
      <c r="I12" s="316"/>
      <c r="J12" s="316">
        <v>34.200000000000003</v>
      </c>
      <c r="K12" s="316"/>
      <c r="L12" s="316">
        <v>35.5</v>
      </c>
      <c r="M12" s="316">
        <v>33.1</v>
      </c>
      <c r="N12" s="316">
        <v>24.7</v>
      </c>
      <c r="O12" s="316">
        <v>31.4</v>
      </c>
      <c r="P12" s="316">
        <v>31.7</v>
      </c>
      <c r="Q12" s="316"/>
      <c r="R12" s="316">
        <v>33.4</v>
      </c>
      <c r="S12" s="316">
        <v>34</v>
      </c>
      <c r="T12" s="316">
        <v>36.299999999999997</v>
      </c>
      <c r="U12" s="316">
        <v>28.7</v>
      </c>
      <c r="V12" s="317">
        <v>32</v>
      </c>
      <c r="W12" s="311">
        <v>24.9</v>
      </c>
      <c r="X12" s="311">
        <v>26.1</v>
      </c>
      <c r="Y12" s="311">
        <v>24.7</v>
      </c>
      <c r="Z12" s="311">
        <v>27.3</v>
      </c>
      <c r="AA12" s="311">
        <v>24</v>
      </c>
      <c r="AB12" s="311">
        <v>24.4</v>
      </c>
      <c r="AC12" s="311">
        <v>27.2</v>
      </c>
      <c r="AD12" s="311"/>
      <c r="AE12" s="311">
        <v>28.5</v>
      </c>
      <c r="AF12" s="311">
        <v>25.8</v>
      </c>
      <c r="AG12" s="311">
        <v>26.1</v>
      </c>
      <c r="AH12" s="311">
        <v>27.9</v>
      </c>
      <c r="AI12" s="311">
        <v>26.3</v>
      </c>
      <c r="AJ12" s="311">
        <v>27</v>
      </c>
      <c r="AL12" s="100"/>
      <c r="AM12" s="34"/>
      <c r="AN12" s="34"/>
      <c r="AO12" s="34"/>
      <c r="AP12" s="34"/>
      <c r="AQ12" s="99"/>
      <c r="AR12" s="34"/>
      <c r="AS12" s="34"/>
      <c r="AT12" s="34"/>
      <c r="AU12" s="34"/>
      <c r="AV12" s="34"/>
      <c r="AW12" s="34"/>
      <c r="AX12" s="34"/>
      <c r="AY12" s="99"/>
    </row>
    <row r="13" spans="1:63" x14ac:dyDescent="0.35">
      <c r="A13" s="20">
        <v>19</v>
      </c>
      <c r="B13" s="315">
        <v>34</v>
      </c>
      <c r="C13" s="316">
        <v>26</v>
      </c>
      <c r="D13" s="316">
        <v>31</v>
      </c>
      <c r="E13" s="316">
        <v>31.1</v>
      </c>
      <c r="F13" s="316">
        <v>33.799999999999997</v>
      </c>
      <c r="G13" s="316">
        <v>30</v>
      </c>
      <c r="H13" s="316">
        <v>31.5</v>
      </c>
      <c r="I13" s="316"/>
      <c r="J13" s="316">
        <v>31.8</v>
      </c>
      <c r="K13" s="316"/>
      <c r="L13" s="316">
        <v>34.299999999999997</v>
      </c>
      <c r="M13" s="316">
        <v>33.4</v>
      </c>
      <c r="N13" s="316">
        <v>25.2</v>
      </c>
      <c r="O13" s="316">
        <v>32.799999999999997</v>
      </c>
      <c r="P13" s="316">
        <v>31.8</v>
      </c>
      <c r="Q13" s="316"/>
      <c r="R13" s="316">
        <v>32.9</v>
      </c>
      <c r="S13" s="316">
        <v>33.5</v>
      </c>
      <c r="T13" s="316">
        <v>34.299999999999997</v>
      </c>
      <c r="U13" s="316">
        <v>28.7</v>
      </c>
      <c r="V13" s="317">
        <v>31.8</v>
      </c>
      <c r="W13" s="311">
        <v>24.5</v>
      </c>
      <c r="X13" s="311">
        <v>25.9</v>
      </c>
      <c r="Y13" s="311">
        <v>23.6</v>
      </c>
      <c r="Z13" s="311">
        <v>24</v>
      </c>
      <c r="AA13" s="311">
        <v>22.7</v>
      </c>
      <c r="AB13" s="311">
        <v>23.4</v>
      </c>
      <c r="AC13" s="311">
        <v>25.6</v>
      </c>
      <c r="AD13" s="311"/>
      <c r="AE13" s="311">
        <v>26.4</v>
      </c>
      <c r="AF13" s="311">
        <v>25.1</v>
      </c>
      <c r="AG13" s="311">
        <v>25.8</v>
      </c>
      <c r="AH13" s="311">
        <v>27</v>
      </c>
      <c r="AI13" s="311">
        <v>24.7</v>
      </c>
      <c r="AJ13" s="311">
        <v>25.3</v>
      </c>
      <c r="AL13" s="100"/>
      <c r="AM13" s="34"/>
      <c r="AN13" s="34"/>
      <c r="AO13" s="34"/>
      <c r="AP13" s="34"/>
      <c r="AQ13" s="99"/>
      <c r="AR13" s="34"/>
      <c r="AS13" s="34"/>
      <c r="AT13" s="34"/>
      <c r="AU13" s="34"/>
      <c r="AV13" s="34"/>
      <c r="AW13" s="34"/>
      <c r="AX13" s="34"/>
      <c r="AY13" s="99"/>
    </row>
    <row r="14" spans="1:63" x14ac:dyDescent="0.35">
      <c r="A14" s="20">
        <v>20</v>
      </c>
      <c r="B14" s="315">
        <v>33.6</v>
      </c>
      <c r="C14" s="316">
        <v>27.1</v>
      </c>
      <c r="D14" s="316">
        <v>33.5</v>
      </c>
      <c r="E14" s="316">
        <v>31.2</v>
      </c>
      <c r="F14" s="316">
        <v>34.700000000000003</v>
      </c>
      <c r="G14" s="316">
        <v>30.1</v>
      </c>
      <c r="H14" s="316">
        <v>32.200000000000003</v>
      </c>
      <c r="I14" s="316"/>
      <c r="J14" s="316">
        <v>34.1</v>
      </c>
      <c r="K14" s="316"/>
      <c r="L14" s="316">
        <v>34.299999999999997</v>
      </c>
      <c r="M14" s="316">
        <v>33.1</v>
      </c>
      <c r="N14" s="316">
        <v>26.3</v>
      </c>
      <c r="O14" s="316">
        <v>32.6</v>
      </c>
      <c r="P14" s="316">
        <v>32.9</v>
      </c>
      <c r="Q14" s="316"/>
      <c r="R14" s="316">
        <v>32.799999999999997</v>
      </c>
      <c r="S14" s="316">
        <v>34.4</v>
      </c>
      <c r="T14" s="316">
        <v>32.200000000000003</v>
      </c>
      <c r="U14" s="316">
        <v>29.7</v>
      </c>
      <c r="V14" s="317">
        <v>33</v>
      </c>
      <c r="W14" s="311">
        <v>24.3</v>
      </c>
      <c r="X14" s="311">
        <v>26</v>
      </c>
      <c r="Y14" s="311">
        <v>25.7</v>
      </c>
      <c r="Z14" s="311">
        <v>23.2</v>
      </c>
      <c r="AA14" s="311">
        <v>23.1</v>
      </c>
      <c r="AB14" s="311">
        <v>22.9</v>
      </c>
      <c r="AC14" s="311">
        <v>25.2</v>
      </c>
      <c r="AD14" s="311"/>
      <c r="AE14" s="311">
        <v>26.7</v>
      </c>
      <c r="AF14" s="311">
        <v>24.1</v>
      </c>
      <c r="AG14" s="311">
        <v>24.7</v>
      </c>
      <c r="AH14" s="311">
        <v>26.3</v>
      </c>
      <c r="AI14" s="311">
        <v>23.3</v>
      </c>
      <c r="AJ14" s="311">
        <v>25.8</v>
      </c>
      <c r="AL14" s="137">
        <v>34.200000000000003</v>
      </c>
      <c r="AM14" s="1">
        <v>31.4</v>
      </c>
      <c r="AN14" s="1">
        <v>30.8</v>
      </c>
      <c r="AO14" s="1">
        <v>31.8</v>
      </c>
      <c r="AP14" s="1">
        <v>27.9</v>
      </c>
      <c r="AQ14" s="140"/>
      <c r="AR14" s="318">
        <v>33.1</v>
      </c>
      <c r="AS14" s="318">
        <v>34.6</v>
      </c>
      <c r="AT14" s="318">
        <v>29.2</v>
      </c>
      <c r="AU14" s="318">
        <v>28.6</v>
      </c>
      <c r="AV14" s="318">
        <v>30.8</v>
      </c>
      <c r="AW14" s="318">
        <v>29.9</v>
      </c>
      <c r="AX14" s="318">
        <v>30.2</v>
      </c>
      <c r="AY14" s="319">
        <v>31.6</v>
      </c>
    </row>
    <row r="15" spans="1:63" x14ac:dyDescent="0.35">
      <c r="A15" s="20">
        <v>21</v>
      </c>
      <c r="B15" s="315">
        <v>33.799999999999997</v>
      </c>
      <c r="C15" s="316">
        <v>28</v>
      </c>
      <c r="D15" s="316">
        <v>33</v>
      </c>
      <c r="E15" s="316">
        <v>31.2</v>
      </c>
      <c r="F15" s="316">
        <v>33.6</v>
      </c>
      <c r="G15" s="316">
        <v>30.8</v>
      </c>
      <c r="H15" s="316">
        <v>32.1</v>
      </c>
      <c r="I15" s="316"/>
      <c r="J15" s="316">
        <v>34.1</v>
      </c>
      <c r="K15" s="316"/>
      <c r="L15" s="316">
        <v>36</v>
      </c>
      <c r="M15" s="316">
        <v>33</v>
      </c>
      <c r="N15" s="316">
        <v>26.1</v>
      </c>
      <c r="O15" s="316">
        <v>31.2</v>
      </c>
      <c r="P15" s="316">
        <v>33.1</v>
      </c>
      <c r="Q15" s="316"/>
      <c r="R15" s="316">
        <v>32.700000000000003</v>
      </c>
      <c r="S15" s="316">
        <v>34.5</v>
      </c>
      <c r="T15" s="316">
        <v>32.9</v>
      </c>
      <c r="U15" s="316">
        <v>30.5</v>
      </c>
      <c r="V15" s="317">
        <v>34.299999999999997</v>
      </c>
      <c r="W15" s="311">
        <v>25</v>
      </c>
      <c r="X15" s="311">
        <v>24.9</v>
      </c>
      <c r="Y15" s="311">
        <v>24.5</v>
      </c>
      <c r="Z15" s="311">
        <v>24.2</v>
      </c>
      <c r="AA15" s="311">
        <v>22.9</v>
      </c>
      <c r="AB15" s="311">
        <v>23.3</v>
      </c>
      <c r="AC15" s="311">
        <v>24.7</v>
      </c>
      <c r="AD15" s="311"/>
      <c r="AE15" s="311">
        <v>25.7</v>
      </c>
      <c r="AF15" s="311">
        <v>24.3</v>
      </c>
      <c r="AG15" s="311">
        <v>23.7</v>
      </c>
      <c r="AH15" s="311">
        <v>25.9</v>
      </c>
      <c r="AI15" s="311">
        <v>23.2</v>
      </c>
      <c r="AJ15" s="311">
        <v>23.8</v>
      </c>
      <c r="AL15" s="137">
        <v>34.650000000000006</v>
      </c>
      <c r="AM15" s="1">
        <v>31.35</v>
      </c>
      <c r="AN15" s="1">
        <v>31.25</v>
      </c>
      <c r="AO15" s="1">
        <v>31.65</v>
      </c>
      <c r="AP15" s="1">
        <v>28.75</v>
      </c>
      <c r="AQ15" s="140"/>
      <c r="AR15" s="318">
        <v>27.25</v>
      </c>
      <c r="AS15" s="318">
        <v>27.2</v>
      </c>
      <c r="AT15" s="318">
        <v>26.8</v>
      </c>
      <c r="AU15" s="318">
        <v>26.8</v>
      </c>
      <c r="AV15" s="318">
        <v>27.5</v>
      </c>
      <c r="AW15" s="318">
        <v>25.75</v>
      </c>
      <c r="AX15" s="318">
        <v>27.4</v>
      </c>
      <c r="AY15" s="319">
        <v>27.25</v>
      </c>
    </row>
    <row r="16" spans="1:63" x14ac:dyDescent="0.35">
      <c r="A16" s="20">
        <v>22</v>
      </c>
      <c r="B16" s="315">
        <v>36.4</v>
      </c>
      <c r="C16" s="316">
        <v>27.1</v>
      </c>
      <c r="D16" s="316">
        <v>33</v>
      </c>
      <c r="E16" s="316">
        <v>31.1</v>
      </c>
      <c r="F16" s="316">
        <v>34.200000000000003</v>
      </c>
      <c r="G16" s="316">
        <v>30.6</v>
      </c>
      <c r="H16" s="316">
        <v>31.6</v>
      </c>
      <c r="I16" s="316"/>
      <c r="J16" s="316">
        <v>34.1</v>
      </c>
      <c r="K16" s="316"/>
      <c r="L16" s="316">
        <v>35.799999999999997</v>
      </c>
      <c r="M16" s="316">
        <v>34.299999999999997</v>
      </c>
      <c r="N16" s="316">
        <v>26.5</v>
      </c>
      <c r="O16" s="316">
        <v>32.9</v>
      </c>
      <c r="P16" s="316">
        <v>33.5</v>
      </c>
      <c r="Q16" s="316"/>
      <c r="R16" s="316">
        <v>35.200000000000003</v>
      </c>
      <c r="S16" s="316">
        <v>35.5</v>
      </c>
      <c r="T16" s="316">
        <v>35.4</v>
      </c>
      <c r="U16" s="316">
        <v>30</v>
      </c>
      <c r="V16" s="317">
        <v>34.200000000000003</v>
      </c>
      <c r="W16" s="311">
        <v>24</v>
      </c>
      <c r="X16" s="311">
        <v>24</v>
      </c>
      <c r="Y16" s="311">
        <v>23.4</v>
      </c>
      <c r="Z16" s="311">
        <v>23.7</v>
      </c>
      <c r="AA16" s="311">
        <v>23.3</v>
      </c>
      <c r="AB16" s="311">
        <v>22.5</v>
      </c>
      <c r="AC16" s="311">
        <v>25.7</v>
      </c>
      <c r="AD16" s="311"/>
      <c r="AE16" s="311">
        <v>25</v>
      </c>
      <c r="AF16" s="311">
        <v>24.8</v>
      </c>
      <c r="AG16" s="311">
        <v>24</v>
      </c>
      <c r="AH16" s="311">
        <v>26.6</v>
      </c>
      <c r="AI16" s="311">
        <v>23.1</v>
      </c>
      <c r="AJ16" s="311">
        <v>24.6</v>
      </c>
      <c r="AL16" s="137">
        <v>34.4</v>
      </c>
      <c r="AM16" s="1">
        <v>31.4</v>
      </c>
      <c r="AN16" s="1">
        <v>30.6</v>
      </c>
      <c r="AO16" s="1">
        <v>31.3</v>
      </c>
      <c r="AP16" s="1">
        <v>28.8</v>
      </c>
      <c r="AQ16" s="140"/>
      <c r="AR16" s="318">
        <v>26</v>
      </c>
      <c r="AS16" s="318">
        <v>26.6</v>
      </c>
      <c r="AT16" s="318">
        <v>25.5</v>
      </c>
      <c r="AU16" s="318">
        <v>26.3</v>
      </c>
      <c r="AV16" s="318">
        <v>27</v>
      </c>
      <c r="AW16" s="318">
        <v>25.7</v>
      </c>
      <c r="AX16" s="318">
        <v>26.5</v>
      </c>
      <c r="AY16" s="319">
        <v>24.6</v>
      </c>
    </row>
    <row r="17" spans="1:51" x14ac:dyDescent="0.35">
      <c r="A17" s="20">
        <v>23</v>
      </c>
      <c r="B17" s="315">
        <v>34.700000000000003</v>
      </c>
      <c r="C17" s="316">
        <v>27.4</v>
      </c>
      <c r="D17" s="316">
        <v>34.700000000000003</v>
      </c>
      <c r="E17" s="316">
        <v>30.7</v>
      </c>
      <c r="F17" s="316">
        <v>34.299999999999997</v>
      </c>
      <c r="G17" s="316">
        <v>30.5</v>
      </c>
      <c r="H17" s="316">
        <v>31.6</v>
      </c>
      <c r="I17" s="316"/>
      <c r="J17" s="316">
        <v>34.299999999999997</v>
      </c>
      <c r="K17" s="316"/>
      <c r="L17" s="316">
        <v>35.1</v>
      </c>
      <c r="M17" s="316">
        <v>34.200000000000003</v>
      </c>
      <c r="N17" s="316">
        <v>26.3</v>
      </c>
      <c r="O17" s="316">
        <v>29.9</v>
      </c>
      <c r="P17" s="316">
        <v>34.799999999999997</v>
      </c>
      <c r="Q17" s="316"/>
      <c r="R17" s="316">
        <v>34.799999999999997</v>
      </c>
      <c r="S17" s="316">
        <v>33.299999999999997</v>
      </c>
      <c r="T17" s="316">
        <v>33.9</v>
      </c>
      <c r="U17" s="316">
        <v>30.7</v>
      </c>
      <c r="V17" s="317">
        <v>34.799999999999997</v>
      </c>
      <c r="W17" s="311">
        <v>24.7</v>
      </c>
      <c r="X17" s="311">
        <v>24.5</v>
      </c>
      <c r="Y17" s="311">
        <v>24.7</v>
      </c>
      <c r="Z17" s="311">
        <v>25.1</v>
      </c>
      <c r="AA17" s="311">
        <v>25.5</v>
      </c>
      <c r="AB17" s="311">
        <v>24.5</v>
      </c>
      <c r="AC17" s="311">
        <v>25.6</v>
      </c>
      <c r="AD17" s="311"/>
      <c r="AE17" s="311">
        <v>25.1</v>
      </c>
      <c r="AF17" s="311">
        <v>23.1</v>
      </c>
      <c r="AG17" s="311">
        <v>24.5</v>
      </c>
      <c r="AH17" s="311">
        <v>25.6</v>
      </c>
      <c r="AI17" s="311">
        <v>23</v>
      </c>
      <c r="AJ17" s="311">
        <v>24.7</v>
      </c>
      <c r="AL17" s="137">
        <v>33.700000000000003</v>
      </c>
      <c r="AM17" s="1">
        <v>30.6</v>
      </c>
      <c r="AN17" s="1">
        <v>31.7</v>
      </c>
      <c r="AO17" s="1">
        <v>31</v>
      </c>
      <c r="AP17" s="1">
        <v>27.9</v>
      </c>
      <c r="AQ17" s="140"/>
      <c r="AR17" s="318">
        <v>24.3</v>
      </c>
      <c r="AS17" s="318">
        <v>24.7</v>
      </c>
      <c r="AT17" s="318">
        <v>24.3</v>
      </c>
      <c r="AU17" s="318">
        <v>25.2</v>
      </c>
      <c r="AV17" s="318">
        <v>25.8</v>
      </c>
      <c r="AW17" s="318">
        <v>24</v>
      </c>
      <c r="AX17" s="318">
        <v>25.5</v>
      </c>
      <c r="AY17" s="319">
        <v>22.4</v>
      </c>
    </row>
    <row r="18" spans="1:51" x14ac:dyDescent="0.35">
      <c r="A18" s="20">
        <v>24</v>
      </c>
      <c r="B18" s="315">
        <v>35.4</v>
      </c>
      <c r="C18" s="316">
        <v>27.4</v>
      </c>
      <c r="D18" s="316">
        <v>35.6</v>
      </c>
      <c r="E18" s="316">
        <v>31.1</v>
      </c>
      <c r="F18" s="316">
        <v>33.799999999999997</v>
      </c>
      <c r="G18" s="316">
        <v>30.7</v>
      </c>
      <c r="H18" s="316">
        <v>31.4</v>
      </c>
      <c r="I18" s="316"/>
      <c r="J18" s="316">
        <v>33.299999999999997</v>
      </c>
      <c r="K18" s="316"/>
      <c r="L18" s="316">
        <v>34.5</v>
      </c>
      <c r="M18" s="316">
        <v>34.700000000000003</v>
      </c>
      <c r="N18" s="316">
        <v>26.1</v>
      </c>
      <c r="O18" s="316">
        <v>32</v>
      </c>
      <c r="P18" s="316">
        <v>34.9</v>
      </c>
      <c r="Q18" s="316"/>
      <c r="R18" s="316">
        <v>35.200000000000003</v>
      </c>
      <c r="S18" s="316">
        <v>35</v>
      </c>
      <c r="T18" s="316">
        <v>32.9</v>
      </c>
      <c r="U18" s="316">
        <v>31</v>
      </c>
      <c r="V18" s="317">
        <v>32.299999999999997</v>
      </c>
      <c r="W18" s="311">
        <v>24.6</v>
      </c>
      <c r="X18" s="311">
        <v>24.2</v>
      </c>
      <c r="Y18" s="311">
        <v>26.1</v>
      </c>
      <c r="Z18" s="311">
        <v>23.7</v>
      </c>
      <c r="AA18" s="311">
        <v>24.8</v>
      </c>
      <c r="AB18" s="311">
        <v>24.5</v>
      </c>
      <c r="AC18" s="311">
        <v>26.1</v>
      </c>
      <c r="AD18" s="311"/>
      <c r="AE18" s="311">
        <v>25</v>
      </c>
      <c r="AF18" s="311">
        <v>23</v>
      </c>
      <c r="AG18" s="311">
        <v>23.7</v>
      </c>
      <c r="AH18" s="311">
        <v>25.6</v>
      </c>
      <c r="AI18" s="311">
        <v>23.9</v>
      </c>
      <c r="AJ18" s="311">
        <v>23.7</v>
      </c>
      <c r="AL18" s="137">
        <v>35.4</v>
      </c>
      <c r="AM18" s="1">
        <v>31.9</v>
      </c>
      <c r="AN18" s="1">
        <v>30.5</v>
      </c>
      <c r="AO18" s="1">
        <v>31.7</v>
      </c>
      <c r="AP18" s="1">
        <v>27.6</v>
      </c>
      <c r="AQ18" s="140"/>
      <c r="AR18" s="318">
        <v>23.9</v>
      </c>
      <c r="AS18" s="318">
        <v>23.8</v>
      </c>
      <c r="AT18" s="318">
        <v>24.1</v>
      </c>
      <c r="AU18" s="318">
        <v>23.8</v>
      </c>
      <c r="AV18" s="318">
        <v>24.6</v>
      </c>
      <c r="AW18" s="318">
        <v>24.5</v>
      </c>
      <c r="AX18" s="318">
        <v>25.6</v>
      </c>
      <c r="AY18" s="319">
        <v>25.3</v>
      </c>
    </row>
    <row r="19" spans="1:51" x14ac:dyDescent="0.35">
      <c r="A19" s="20">
        <v>25</v>
      </c>
      <c r="B19" s="315">
        <v>34.4</v>
      </c>
      <c r="C19" s="316">
        <v>26.6</v>
      </c>
      <c r="D19" s="316">
        <v>33.200000000000003</v>
      </c>
      <c r="E19" s="316">
        <v>30.6</v>
      </c>
      <c r="F19" s="316">
        <v>32.799999999999997</v>
      </c>
      <c r="G19" s="316">
        <v>30.3</v>
      </c>
      <c r="H19" s="316">
        <v>29.8</v>
      </c>
      <c r="I19" s="316"/>
      <c r="J19" s="316">
        <v>33.299999999999997</v>
      </c>
      <c r="K19" s="316"/>
      <c r="L19" s="316">
        <v>34</v>
      </c>
      <c r="M19" s="316">
        <v>32.799999999999997</v>
      </c>
      <c r="N19" s="316">
        <v>26.1</v>
      </c>
      <c r="O19" s="316">
        <v>31.3</v>
      </c>
      <c r="P19" s="316">
        <v>33.9</v>
      </c>
      <c r="Q19" s="316"/>
      <c r="R19" s="316">
        <v>33.6</v>
      </c>
      <c r="S19" s="316">
        <v>34.1</v>
      </c>
      <c r="T19" s="316">
        <v>32.6</v>
      </c>
      <c r="U19" s="316">
        <v>29.1</v>
      </c>
      <c r="V19" s="317">
        <v>31</v>
      </c>
      <c r="W19" s="311">
        <v>24.5</v>
      </c>
      <c r="X19" s="311">
        <v>23.5</v>
      </c>
      <c r="Y19" s="311">
        <v>24</v>
      </c>
      <c r="Z19" s="311">
        <v>25</v>
      </c>
      <c r="AA19" s="311">
        <v>22.8</v>
      </c>
      <c r="AB19" s="311">
        <v>21.8</v>
      </c>
      <c r="AC19" s="311">
        <v>25.2</v>
      </c>
      <c r="AD19" s="311"/>
      <c r="AE19" s="311">
        <v>24.5</v>
      </c>
      <c r="AF19" s="311">
        <v>22.8</v>
      </c>
      <c r="AG19" s="311">
        <v>25.7</v>
      </c>
      <c r="AH19" s="311">
        <v>24.3</v>
      </c>
      <c r="AI19" s="311">
        <v>24.4</v>
      </c>
      <c r="AJ19" s="311">
        <v>24.1</v>
      </c>
      <c r="AL19" s="137">
        <v>35.4</v>
      </c>
      <c r="AM19" s="1">
        <v>32.299999999999997</v>
      </c>
      <c r="AN19" s="1">
        <v>31.3</v>
      </c>
      <c r="AO19" s="1">
        <v>33.4</v>
      </c>
      <c r="AP19" s="1">
        <v>27.8</v>
      </c>
      <c r="AQ19" s="140"/>
      <c r="AR19" s="318">
        <v>24.7</v>
      </c>
      <c r="AS19" s="318">
        <v>25.2</v>
      </c>
      <c r="AT19" s="318">
        <v>25</v>
      </c>
      <c r="AU19" s="318">
        <v>24</v>
      </c>
      <c r="AV19" s="318">
        <v>26.2</v>
      </c>
      <c r="AW19" s="318">
        <v>24.2</v>
      </c>
      <c r="AX19" s="318">
        <v>24.4</v>
      </c>
      <c r="AY19" s="319">
        <v>25.1</v>
      </c>
    </row>
    <row r="20" spans="1:51" x14ac:dyDescent="0.35">
      <c r="A20" s="20">
        <v>26</v>
      </c>
      <c r="B20" s="315">
        <v>35.4</v>
      </c>
      <c r="C20" s="316">
        <v>25.9</v>
      </c>
      <c r="D20" s="316">
        <v>33.4</v>
      </c>
      <c r="E20" s="316">
        <v>29.2</v>
      </c>
      <c r="F20" s="316">
        <v>34</v>
      </c>
      <c r="G20" s="316">
        <v>30.6</v>
      </c>
      <c r="H20" s="316">
        <v>30.3</v>
      </c>
      <c r="I20" s="316"/>
      <c r="J20" s="316">
        <v>33.6</v>
      </c>
      <c r="K20" s="316"/>
      <c r="L20" s="316">
        <v>34.1</v>
      </c>
      <c r="M20" s="316">
        <v>32.200000000000003</v>
      </c>
      <c r="N20" s="316">
        <v>26.7</v>
      </c>
      <c r="O20" s="316">
        <v>31</v>
      </c>
      <c r="P20" s="316">
        <v>34</v>
      </c>
      <c r="Q20" s="316"/>
      <c r="R20" s="316">
        <v>33.299999999999997</v>
      </c>
      <c r="S20" s="316">
        <v>32.799999999999997</v>
      </c>
      <c r="T20" s="316">
        <v>34</v>
      </c>
      <c r="U20" s="316">
        <v>29.8</v>
      </c>
      <c r="V20" s="317">
        <v>30.5</v>
      </c>
      <c r="W20" s="311">
        <v>24.3</v>
      </c>
      <c r="X20" s="311">
        <v>23.7</v>
      </c>
      <c r="Y20" s="311">
        <v>24.7</v>
      </c>
      <c r="Z20" s="311">
        <v>24.2</v>
      </c>
      <c r="AA20" s="311">
        <v>22.4</v>
      </c>
      <c r="AB20" s="311">
        <v>21.8</v>
      </c>
      <c r="AC20" s="311">
        <v>24.9</v>
      </c>
      <c r="AD20" s="311"/>
      <c r="AE20" s="311">
        <v>25.6</v>
      </c>
      <c r="AF20" s="311">
        <v>22.9</v>
      </c>
      <c r="AG20" s="311">
        <v>25.2</v>
      </c>
      <c r="AH20" s="311">
        <v>26.1</v>
      </c>
      <c r="AI20" s="311">
        <v>24.1</v>
      </c>
      <c r="AJ20" s="311">
        <v>23.6</v>
      </c>
      <c r="AL20" s="137">
        <v>34.799999999999997</v>
      </c>
      <c r="AM20" s="1">
        <v>31.7</v>
      </c>
      <c r="AN20" s="1">
        <v>31.7</v>
      </c>
      <c r="AO20" s="1">
        <v>32.1</v>
      </c>
      <c r="AP20" s="1">
        <v>27.7</v>
      </c>
      <c r="AQ20" s="140"/>
      <c r="AR20" s="318">
        <v>24.6</v>
      </c>
      <c r="AS20" s="318">
        <v>24.5</v>
      </c>
      <c r="AT20" s="318">
        <v>25.3</v>
      </c>
      <c r="AU20" s="318">
        <v>23</v>
      </c>
      <c r="AV20" s="318">
        <v>24</v>
      </c>
      <c r="AW20" s="318">
        <v>24.3</v>
      </c>
      <c r="AX20" s="318">
        <v>25</v>
      </c>
      <c r="AY20" s="319">
        <v>24</v>
      </c>
    </row>
    <row r="21" spans="1:51" x14ac:dyDescent="0.35">
      <c r="A21" s="20">
        <v>27</v>
      </c>
      <c r="B21" s="315">
        <v>34.799999999999997</v>
      </c>
      <c r="C21" s="316">
        <v>25.8</v>
      </c>
      <c r="D21" s="316">
        <v>33.4</v>
      </c>
      <c r="E21" s="316">
        <v>29.8</v>
      </c>
      <c r="F21" s="316">
        <v>32.9</v>
      </c>
      <c r="G21" s="316">
        <v>30.3</v>
      </c>
      <c r="H21" s="316">
        <v>30.5</v>
      </c>
      <c r="I21" s="316"/>
      <c r="J21" s="316">
        <v>34.1</v>
      </c>
      <c r="K21" s="316"/>
      <c r="L21" s="316">
        <v>33.6</v>
      </c>
      <c r="M21" s="316">
        <v>32.700000000000003</v>
      </c>
      <c r="N21" s="316">
        <v>26.4</v>
      </c>
      <c r="O21" s="316">
        <v>31</v>
      </c>
      <c r="P21" s="316">
        <v>34.5</v>
      </c>
      <c r="Q21" s="316"/>
      <c r="R21" s="316">
        <v>33.1</v>
      </c>
      <c r="S21" s="316">
        <v>33.200000000000003</v>
      </c>
      <c r="T21" s="316">
        <v>33.6</v>
      </c>
      <c r="U21" s="316">
        <v>29.5</v>
      </c>
      <c r="V21" s="317">
        <v>29.1</v>
      </c>
      <c r="W21" s="311">
        <v>23.9</v>
      </c>
      <c r="X21" s="311">
        <v>23.9</v>
      </c>
      <c r="Y21" s="311">
        <v>24.9</v>
      </c>
      <c r="Z21" s="311">
        <v>24.4</v>
      </c>
      <c r="AA21" s="311">
        <v>22</v>
      </c>
      <c r="AB21" s="311">
        <v>21.4</v>
      </c>
      <c r="AC21" s="311">
        <v>24</v>
      </c>
      <c r="AD21" s="311"/>
      <c r="AE21" s="311">
        <v>24.6</v>
      </c>
      <c r="AF21" s="311">
        <v>23.4</v>
      </c>
      <c r="AG21" s="311">
        <v>23.1</v>
      </c>
      <c r="AH21" s="311">
        <v>25.7</v>
      </c>
      <c r="AI21" s="311">
        <v>23.4</v>
      </c>
      <c r="AJ21" s="311">
        <v>23.4</v>
      </c>
      <c r="AL21" s="137">
        <v>36</v>
      </c>
      <c r="AM21" s="1">
        <v>31.7</v>
      </c>
      <c r="AN21" s="1">
        <v>29.2</v>
      </c>
      <c r="AO21" s="1">
        <v>32</v>
      </c>
      <c r="AP21" s="1">
        <v>27.6</v>
      </c>
      <c r="AQ21" s="140"/>
      <c r="AR21" s="318">
        <v>23.9</v>
      </c>
      <c r="AS21" s="318">
        <v>24.2</v>
      </c>
      <c r="AT21" s="318">
        <v>24.1</v>
      </c>
      <c r="AU21" s="318">
        <v>22.1</v>
      </c>
      <c r="AV21" s="318">
        <v>23.8</v>
      </c>
      <c r="AW21" s="318">
        <v>24.3</v>
      </c>
      <c r="AX21" s="318">
        <v>25.1</v>
      </c>
      <c r="AY21" s="319">
        <v>23.9</v>
      </c>
    </row>
    <row r="22" spans="1:51" x14ac:dyDescent="0.35">
      <c r="A22" s="20">
        <v>28</v>
      </c>
      <c r="B22" s="315">
        <v>32.700000000000003</v>
      </c>
      <c r="C22" s="316">
        <v>25.7</v>
      </c>
      <c r="D22" s="316">
        <v>33.5</v>
      </c>
      <c r="E22" s="316">
        <v>30.2</v>
      </c>
      <c r="F22" s="316">
        <v>33.700000000000003</v>
      </c>
      <c r="G22" s="316">
        <v>29.7</v>
      </c>
      <c r="H22" s="316">
        <v>30.2</v>
      </c>
      <c r="I22" s="316"/>
      <c r="J22" s="316">
        <v>33.5</v>
      </c>
      <c r="K22" s="316"/>
      <c r="L22" s="316">
        <v>34.299999999999997</v>
      </c>
      <c r="M22" s="316">
        <v>32.299999999999997</v>
      </c>
      <c r="N22" s="316">
        <v>26.5</v>
      </c>
      <c r="O22" s="316">
        <v>30.5</v>
      </c>
      <c r="P22" s="316">
        <v>33.9</v>
      </c>
      <c r="Q22" s="316"/>
      <c r="R22" s="316">
        <v>33.5</v>
      </c>
      <c r="S22" s="316">
        <v>34</v>
      </c>
      <c r="T22" s="316">
        <v>33.5</v>
      </c>
      <c r="U22" s="316">
        <v>28.7</v>
      </c>
      <c r="V22" s="317">
        <v>26.4</v>
      </c>
      <c r="W22" s="311">
        <v>23.5</v>
      </c>
      <c r="X22" s="311">
        <v>23.3</v>
      </c>
      <c r="Y22" s="311">
        <v>23.2</v>
      </c>
      <c r="Z22" s="311">
        <v>23.1</v>
      </c>
      <c r="AA22" s="311">
        <v>22.2</v>
      </c>
      <c r="AB22" s="311">
        <v>22.1</v>
      </c>
      <c r="AC22" s="311">
        <v>23.8</v>
      </c>
      <c r="AD22" s="311"/>
      <c r="AE22" s="311">
        <v>24.3</v>
      </c>
      <c r="AF22" s="311">
        <v>22.4</v>
      </c>
      <c r="AG22" s="311">
        <v>22.1</v>
      </c>
      <c r="AH22" s="311">
        <v>24.9</v>
      </c>
      <c r="AI22" s="311">
        <v>23.7</v>
      </c>
      <c r="AJ22" s="311">
        <v>23.2</v>
      </c>
      <c r="AL22" s="137">
        <v>35.799999999999997</v>
      </c>
      <c r="AM22" s="1">
        <v>31.6</v>
      </c>
      <c r="AN22" s="1">
        <v>29.7</v>
      </c>
      <c r="AO22" s="1">
        <v>32</v>
      </c>
      <c r="AP22" s="1">
        <v>26.3</v>
      </c>
      <c r="AQ22" s="140"/>
      <c r="AR22" s="318">
        <v>23.5</v>
      </c>
      <c r="AS22" s="318">
        <v>23.3</v>
      </c>
      <c r="AT22" s="318">
        <v>23.1</v>
      </c>
      <c r="AU22" s="318">
        <v>23</v>
      </c>
      <c r="AV22" s="318">
        <v>23.6</v>
      </c>
      <c r="AW22" s="318">
        <v>24.9</v>
      </c>
      <c r="AX22" s="318">
        <v>24.4</v>
      </c>
      <c r="AY22" s="319">
        <v>23.2</v>
      </c>
    </row>
    <row r="23" spans="1:51" x14ac:dyDescent="0.35">
      <c r="A23" s="20">
        <v>29</v>
      </c>
      <c r="B23" s="315">
        <v>32.4</v>
      </c>
      <c r="C23" s="316">
        <v>25.3</v>
      </c>
      <c r="D23" s="316">
        <v>32.1</v>
      </c>
      <c r="E23" s="316">
        <v>29.1</v>
      </c>
      <c r="F23" s="316">
        <v>31</v>
      </c>
      <c r="G23" s="316">
        <v>27.4</v>
      </c>
      <c r="H23" s="316">
        <v>28.3</v>
      </c>
      <c r="I23" s="316"/>
      <c r="J23" s="316">
        <v>32.200000000000003</v>
      </c>
      <c r="K23" s="316"/>
      <c r="L23" s="316">
        <v>33.9</v>
      </c>
      <c r="M23" s="316">
        <v>31.1</v>
      </c>
      <c r="N23" s="316">
        <v>25</v>
      </c>
      <c r="O23" s="316">
        <v>30.5</v>
      </c>
      <c r="P23" s="316">
        <v>30.8</v>
      </c>
      <c r="Q23" s="316"/>
      <c r="R23" s="316">
        <v>31.8</v>
      </c>
      <c r="S23" s="316">
        <v>32.799999999999997</v>
      </c>
      <c r="T23" s="316">
        <v>33</v>
      </c>
      <c r="U23" s="316">
        <v>26.8</v>
      </c>
      <c r="V23" s="317">
        <v>28</v>
      </c>
      <c r="W23" s="311">
        <v>24.2</v>
      </c>
      <c r="X23" s="311">
        <v>22.3</v>
      </c>
      <c r="Y23" s="311">
        <v>22</v>
      </c>
      <c r="Z23" s="311">
        <v>22.6</v>
      </c>
      <c r="AA23" s="311">
        <v>22.5</v>
      </c>
      <c r="AB23" s="311">
        <v>21.8</v>
      </c>
      <c r="AC23" s="311">
        <v>23.2</v>
      </c>
      <c r="AD23" s="311"/>
      <c r="AE23" s="311">
        <v>24.5</v>
      </c>
      <c r="AF23" s="311">
        <v>23</v>
      </c>
      <c r="AG23" s="311">
        <v>24.3</v>
      </c>
      <c r="AH23" s="311">
        <v>24.5</v>
      </c>
      <c r="AI23" s="311">
        <v>25.3</v>
      </c>
      <c r="AJ23" s="311">
        <v>22.5</v>
      </c>
      <c r="AL23" s="137">
        <v>35.200000000000003</v>
      </c>
      <c r="AM23" s="1">
        <v>31.2</v>
      </c>
      <c r="AN23" s="1">
        <v>29.5</v>
      </c>
      <c r="AO23" s="1">
        <v>31.6</v>
      </c>
      <c r="AP23" s="1">
        <v>25.6</v>
      </c>
      <c r="AQ23" s="140"/>
      <c r="AR23" s="318">
        <v>23.7</v>
      </c>
      <c r="AS23" s="318">
        <v>23.1</v>
      </c>
      <c r="AT23" s="318">
        <v>23</v>
      </c>
      <c r="AU23" s="318">
        <v>23.2</v>
      </c>
      <c r="AV23" s="318">
        <v>23.3</v>
      </c>
      <c r="AW23" s="318">
        <v>24.9</v>
      </c>
      <c r="AX23" s="318">
        <v>23.8</v>
      </c>
      <c r="AY23" s="319">
        <v>22.4</v>
      </c>
    </row>
    <row r="24" spans="1:51" ht="15" thickBot="1" x14ac:dyDescent="0.4">
      <c r="A24" s="20">
        <v>30</v>
      </c>
      <c r="B24" s="320">
        <v>31.4</v>
      </c>
      <c r="C24" s="321">
        <v>24.8</v>
      </c>
      <c r="D24" s="321">
        <v>33.799999999999997</v>
      </c>
      <c r="E24" s="321">
        <v>29.3</v>
      </c>
      <c r="F24" s="321">
        <v>28.8</v>
      </c>
      <c r="G24" s="321">
        <v>28.3</v>
      </c>
      <c r="H24" s="321">
        <v>28</v>
      </c>
      <c r="I24" s="321"/>
      <c r="J24" s="321">
        <v>29.3</v>
      </c>
      <c r="K24" s="321"/>
      <c r="L24" s="321">
        <v>34.299999999999997</v>
      </c>
      <c r="M24" s="321">
        <v>30.5</v>
      </c>
      <c r="N24" s="321">
        <v>25.8</v>
      </c>
      <c r="O24" s="321">
        <v>30.6</v>
      </c>
      <c r="P24" s="321">
        <v>29.7</v>
      </c>
      <c r="Q24" s="321"/>
      <c r="R24" s="321">
        <v>31.5</v>
      </c>
      <c r="S24" s="321">
        <v>32</v>
      </c>
      <c r="T24" s="321">
        <v>34.6</v>
      </c>
      <c r="U24" s="321">
        <v>25.2</v>
      </c>
      <c r="V24" s="322">
        <v>26.1</v>
      </c>
      <c r="W24" s="311">
        <v>24.9</v>
      </c>
      <c r="X24" s="311">
        <v>23.5</v>
      </c>
      <c r="Y24" s="311">
        <v>23.5</v>
      </c>
      <c r="Z24" s="311">
        <v>23.6</v>
      </c>
      <c r="AA24" s="311">
        <v>21.5</v>
      </c>
      <c r="AB24" s="311">
        <v>23.4</v>
      </c>
      <c r="AC24" s="311">
        <v>23</v>
      </c>
      <c r="AD24" s="311"/>
      <c r="AE24" s="1">
        <v>24</v>
      </c>
      <c r="AF24" s="1">
        <v>22.1</v>
      </c>
      <c r="AG24" s="1">
        <v>23.6</v>
      </c>
      <c r="AH24" s="1">
        <v>25.2</v>
      </c>
      <c r="AI24" s="1">
        <v>24.6</v>
      </c>
      <c r="AJ24" s="1">
        <v>23.3</v>
      </c>
      <c r="AL24" s="171">
        <v>33.4</v>
      </c>
      <c r="AM24" s="139">
        <v>31</v>
      </c>
      <c r="AN24" s="139">
        <v>28.8</v>
      </c>
      <c r="AO24" s="139">
        <v>31.1</v>
      </c>
      <c r="AP24" s="139">
        <v>23.9</v>
      </c>
      <c r="AQ24" s="138"/>
      <c r="AR24" s="323">
        <v>23.9</v>
      </c>
      <c r="AS24" s="323">
        <v>22.5</v>
      </c>
      <c r="AT24" s="323">
        <v>22.3</v>
      </c>
      <c r="AU24" s="323">
        <v>22.7</v>
      </c>
      <c r="AV24" s="323">
        <v>21.9</v>
      </c>
      <c r="AW24" s="323">
        <v>24.7</v>
      </c>
      <c r="AX24" s="323">
        <v>23.3</v>
      </c>
      <c r="AY24" s="324">
        <v>22.1</v>
      </c>
    </row>
    <row r="25" spans="1:51" ht="15" thickBot="1" x14ac:dyDescent="0.4">
      <c r="A25" s="20"/>
      <c r="B25" s="311"/>
      <c r="C25" s="311"/>
      <c r="D25" s="311"/>
      <c r="E25" s="311"/>
      <c r="F25" s="311"/>
      <c r="G25" s="311"/>
      <c r="H25" s="311"/>
      <c r="I25" s="311"/>
      <c r="J25" s="311"/>
      <c r="K25" s="311"/>
      <c r="L25" s="311"/>
      <c r="M25" s="311"/>
      <c r="N25" s="311"/>
      <c r="O25" s="311"/>
      <c r="P25" s="311"/>
      <c r="Q25" s="311"/>
      <c r="R25" s="311"/>
      <c r="S25" s="311"/>
      <c r="T25" s="311"/>
      <c r="U25" s="311"/>
      <c r="V25" s="311"/>
      <c r="W25" s="311"/>
      <c r="X25" s="311"/>
      <c r="Y25" s="311"/>
      <c r="Z25" s="311"/>
      <c r="AA25" s="311"/>
      <c r="AB25" s="311"/>
      <c r="AC25" s="311"/>
      <c r="AD25" s="311"/>
      <c r="AE25" s="1"/>
      <c r="AF25" s="1"/>
      <c r="AG25" s="1"/>
      <c r="AH25" s="1"/>
      <c r="AI25" s="1"/>
      <c r="AJ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spans="1:51" s="55" customFormat="1" ht="13.5" thickBot="1" x14ac:dyDescent="0.35">
      <c r="A26" s="325" t="s">
        <v>109</v>
      </c>
      <c r="B26" s="326">
        <f t="shared" ref="B26:H26" si="0">B24/B6-1</f>
        <v>-8.9855072463768115E-2</v>
      </c>
      <c r="C26" s="327">
        <f t="shared" si="0"/>
        <v>-6.0606060606060552E-2</v>
      </c>
      <c r="D26" s="327">
        <f t="shared" si="0"/>
        <v>0.11920529801324498</v>
      </c>
      <c r="E26" s="327">
        <f t="shared" si="0"/>
        <v>0</v>
      </c>
      <c r="F26" s="327">
        <f t="shared" si="0"/>
        <v>-0.20661157024793375</v>
      </c>
      <c r="G26" s="327">
        <f t="shared" si="0"/>
        <v>-5.9800664451827301E-2</v>
      </c>
      <c r="H26" s="327">
        <f t="shared" si="0"/>
        <v>-0.11949685534591192</v>
      </c>
      <c r="I26" s="327"/>
      <c r="J26" s="327">
        <f>J24/J6-1</f>
        <v>-0.13056379821958464</v>
      </c>
      <c r="K26" s="327"/>
      <c r="L26" s="327">
        <f>L24/L6-1</f>
        <v>-0.12051282051282064</v>
      </c>
      <c r="M26" s="327">
        <f>M24/M6-1</f>
        <v>-0.14325842696629221</v>
      </c>
      <c r="N26" s="327">
        <f>N24/N6-1</f>
        <v>4.0322580645161255E-2</v>
      </c>
      <c r="O26" s="327">
        <f>O24/O6-1</f>
        <v>-1.2903225806451535E-2</v>
      </c>
      <c r="P26" s="327">
        <f>P24/P6-1</f>
        <v>-1.980198019801982E-2</v>
      </c>
      <c r="Q26" s="327"/>
      <c r="R26" s="327">
        <f>R24/R6-1</f>
        <v>-4.5454545454545414E-2</v>
      </c>
      <c r="S26" s="327">
        <f>S24/S6-1</f>
        <v>-4.7619047619047672E-2</v>
      </c>
      <c r="T26" s="327">
        <f>T24/T6-1</f>
        <v>-6.4864864864864868E-2</v>
      </c>
      <c r="U26" s="327">
        <f>U24/U6-1</f>
        <v>-0.10954063604240283</v>
      </c>
      <c r="V26" s="328">
        <f>V24/V6-1</f>
        <v>-0.16613418530351431</v>
      </c>
      <c r="W26" s="327">
        <f t="shared" ref="W26:AJ26" si="1">W24/W6-1</f>
        <v>-0.34300791556728238</v>
      </c>
      <c r="X26" s="327">
        <f t="shared" si="1"/>
        <v>-0.3188405797101449</v>
      </c>
      <c r="Y26" s="327">
        <f t="shared" si="1"/>
        <v>-0.30678466076696165</v>
      </c>
      <c r="Z26" s="327">
        <f t="shared" si="1"/>
        <v>-0.3079178885630498</v>
      </c>
      <c r="AA26" s="327">
        <f t="shared" si="1"/>
        <v>-0.28093645484949825</v>
      </c>
      <c r="AB26" s="327">
        <f t="shared" si="1"/>
        <v>-0.30149253731343284</v>
      </c>
      <c r="AC26" s="327">
        <f t="shared" si="1"/>
        <v>-0.38666666666666671</v>
      </c>
      <c r="AD26" s="327"/>
      <c r="AE26" s="327">
        <f t="shared" si="1"/>
        <v>-0.33333333333333337</v>
      </c>
      <c r="AF26" s="327">
        <f t="shared" si="1"/>
        <v>-0.36311239193083578</v>
      </c>
      <c r="AG26" s="327">
        <f t="shared" si="1"/>
        <v>-0.23127035830618881</v>
      </c>
      <c r="AH26" s="327">
        <f t="shared" si="1"/>
        <v>-0.2960893854748603</v>
      </c>
      <c r="AI26" s="327">
        <f t="shared" si="1"/>
        <v>-0.19869706840390877</v>
      </c>
      <c r="AJ26" s="327">
        <f t="shared" si="1"/>
        <v>-0.22333333333333327</v>
      </c>
      <c r="AK26" s="329"/>
    </row>
    <row r="27" spans="1:51" s="55" customFormat="1" ht="13" x14ac:dyDescent="0.3">
      <c r="A27" s="325"/>
      <c r="B27" s="330"/>
      <c r="C27" s="330"/>
      <c r="D27" s="330"/>
      <c r="E27" s="330"/>
      <c r="F27" s="330"/>
      <c r="G27" s="330"/>
      <c r="H27" s="330"/>
      <c r="I27" s="330"/>
      <c r="J27" s="330"/>
      <c r="K27" s="330"/>
      <c r="L27" s="330"/>
      <c r="M27" s="330"/>
      <c r="N27" s="330"/>
      <c r="O27" s="330"/>
      <c r="P27" s="330"/>
      <c r="Q27" s="330"/>
      <c r="R27" s="330"/>
      <c r="S27" s="330"/>
      <c r="T27" s="330"/>
      <c r="U27" s="330"/>
      <c r="V27" s="330"/>
      <c r="W27" s="330"/>
      <c r="X27" s="330"/>
      <c r="Y27" s="330"/>
      <c r="Z27" s="330"/>
      <c r="AA27" s="330"/>
      <c r="AB27" s="330"/>
      <c r="AC27" s="330"/>
      <c r="AD27" s="330"/>
      <c r="AE27" s="330"/>
      <c r="AF27" s="330"/>
      <c r="AG27" s="330"/>
      <c r="AH27" s="330"/>
      <c r="AI27" s="330"/>
      <c r="AJ27" s="330"/>
      <c r="AK27" s="329"/>
    </row>
    <row r="28" spans="1:51" ht="15" thickBot="1" x14ac:dyDescent="0.4">
      <c r="A28" s="20" t="s">
        <v>221</v>
      </c>
    </row>
    <row r="29" spans="1:51" ht="17" thickBot="1" x14ac:dyDescent="0.4">
      <c r="A29" s="35" t="s">
        <v>0</v>
      </c>
      <c r="B29" s="259" t="s">
        <v>103</v>
      </c>
      <c r="C29" s="260"/>
      <c r="D29" s="260"/>
      <c r="E29" s="260"/>
      <c r="F29" s="260"/>
      <c r="G29" s="260"/>
      <c r="H29" s="260"/>
      <c r="I29" s="260"/>
      <c r="J29" s="260"/>
      <c r="K29" s="260"/>
      <c r="L29" s="260"/>
      <c r="M29" s="260"/>
      <c r="N29" s="260"/>
      <c r="O29" s="260"/>
      <c r="P29" s="260"/>
      <c r="Q29" s="260"/>
      <c r="R29" s="260"/>
      <c r="S29" s="260"/>
      <c r="T29" s="260"/>
      <c r="U29" s="260"/>
      <c r="V29" s="261"/>
      <c r="W29" s="259"/>
      <c r="X29" s="260"/>
      <c r="Y29" s="260"/>
      <c r="Z29" s="260"/>
      <c r="AA29" s="260"/>
      <c r="AB29" s="260"/>
      <c r="AC29" s="260"/>
      <c r="AD29" s="260"/>
      <c r="AE29" s="260"/>
      <c r="AF29" s="260"/>
      <c r="AG29" s="260"/>
      <c r="AH29" s="260"/>
      <c r="AI29" s="260"/>
      <c r="AJ29" s="260"/>
    </row>
    <row r="30" spans="1:51" x14ac:dyDescent="0.35">
      <c r="A30" s="20">
        <v>15</v>
      </c>
      <c r="B30" s="315">
        <v>3.2307692307692299</v>
      </c>
      <c r="C30" s="316">
        <v>2.7846153846153849</v>
      </c>
      <c r="D30" s="316">
        <v>3.0076923076923072</v>
      </c>
      <c r="E30" s="316">
        <v>2.7692307692307687</v>
      </c>
      <c r="F30" s="316">
        <v>3.3153846153846156</v>
      </c>
      <c r="G30" s="316">
        <v>3.161538461538461</v>
      </c>
      <c r="H30" s="316">
        <v>3.0769230769230771</v>
      </c>
      <c r="I30" s="316"/>
      <c r="J30" s="316">
        <v>3.4083333333333332</v>
      </c>
      <c r="K30" s="316"/>
      <c r="L30" s="316">
        <v>3.1833333333333336</v>
      </c>
      <c r="M30" s="316">
        <v>3.3250000000000006</v>
      </c>
      <c r="N30" s="316">
        <v>2.6583333333333328</v>
      </c>
      <c r="O30" s="316">
        <v>3.2166666666666672</v>
      </c>
      <c r="P30" s="316">
        <v>2.8000000000000003</v>
      </c>
      <c r="Q30" s="316"/>
      <c r="R30" s="316">
        <v>3.1500000000000004</v>
      </c>
      <c r="S30" s="316">
        <v>3.1875</v>
      </c>
      <c r="T30" s="316">
        <v>3.3374999999999995</v>
      </c>
      <c r="U30" s="316">
        <v>3</v>
      </c>
      <c r="V30" s="316">
        <v>2.875</v>
      </c>
      <c r="W30" s="180">
        <v>3.1846153846153844</v>
      </c>
      <c r="X30" s="149">
        <v>3.3307692307692309</v>
      </c>
      <c r="Y30" s="149">
        <v>3.0307692307692307</v>
      </c>
      <c r="Z30" s="149">
        <v>3.0769230769230775</v>
      </c>
      <c r="AA30" s="149">
        <v>3.1384615384615384</v>
      </c>
      <c r="AB30" s="149">
        <v>3.3307692307692305</v>
      </c>
      <c r="AC30" s="149">
        <v>3.1749999999999994</v>
      </c>
      <c r="AD30" s="149"/>
      <c r="AE30" s="149">
        <v>3.2333333333333329</v>
      </c>
      <c r="AF30" s="149">
        <v>3.1083333333333329</v>
      </c>
      <c r="AG30" s="149">
        <v>3.1124999999999998</v>
      </c>
      <c r="AH30" s="149">
        <v>3.3499999999999996</v>
      </c>
      <c r="AI30" s="149">
        <v>3.1374999999999993</v>
      </c>
      <c r="AJ30" s="179">
        <v>2.6624999999999996</v>
      </c>
    </row>
    <row r="31" spans="1:51" x14ac:dyDescent="0.35">
      <c r="A31" s="331">
        <v>15.25</v>
      </c>
      <c r="B31" s="315"/>
      <c r="C31" s="316"/>
      <c r="D31" s="316"/>
      <c r="E31" s="316"/>
      <c r="F31" s="316"/>
      <c r="G31" s="316"/>
      <c r="H31" s="316"/>
      <c r="I31" s="316"/>
      <c r="J31" s="316"/>
      <c r="K31" s="316"/>
      <c r="L31" s="316"/>
      <c r="M31" s="316"/>
      <c r="N31" s="316"/>
      <c r="O31" s="316"/>
      <c r="P31" s="316"/>
      <c r="Q31" s="316"/>
      <c r="R31" s="316"/>
      <c r="S31" s="316"/>
      <c r="T31" s="316"/>
      <c r="U31" s="316"/>
      <c r="V31" s="316"/>
      <c r="W31" s="137">
        <v>2.9</v>
      </c>
      <c r="X31" s="1">
        <v>2.9</v>
      </c>
      <c r="Y31" s="1">
        <v>2.9</v>
      </c>
      <c r="Z31" s="1">
        <v>2.9</v>
      </c>
      <c r="AA31" s="1">
        <v>2.9</v>
      </c>
      <c r="AB31" s="1">
        <v>2.9</v>
      </c>
      <c r="AC31" s="1">
        <v>2.9</v>
      </c>
      <c r="AD31" s="1"/>
      <c r="AE31" s="1">
        <v>2.9</v>
      </c>
      <c r="AF31" s="1">
        <v>2.9</v>
      </c>
      <c r="AG31" s="1">
        <v>2.9</v>
      </c>
      <c r="AH31" s="1">
        <v>2.9</v>
      </c>
      <c r="AI31" s="1">
        <v>2.9</v>
      </c>
      <c r="AJ31" s="140">
        <v>2.9</v>
      </c>
    </row>
    <row r="32" spans="1:51" x14ac:dyDescent="0.35">
      <c r="A32" s="331">
        <v>15.5</v>
      </c>
      <c r="B32" s="315"/>
      <c r="C32" s="316"/>
      <c r="D32" s="316"/>
      <c r="E32" s="316"/>
      <c r="F32" s="316"/>
      <c r="G32" s="316"/>
      <c r="H32" s="316"/>
      <c r="I32" s="316"/>
      <c r="J32" s="316"/>
      <c r="K32" s="316"/>
      <c r="L32" s="316"/>
      <c r="M32" s="316"/>
      <c r="N32" s="316"/>
      <c r="O32" s="316"/>
      <c r="P32" s="316"/>
      <c r="Q32" s="316"/>
      <c r="R32" s="316"/>
      <c r="S32" s="316"/>
      <c r="T32" s="316"/>
      <c r="U32" s="316"/>
      <c r="V32" s="316"/>
      <c r="W32" s="137">
        <v>2.6</v>
      </c>
      <c r="X32" s="1">
        <v>2.6</v>
      </c>
      <c r="Y32" s="1">
        <v>2.6</v>
      </c>
      <c r="Z32" s="1">
        <v>2.6</v>
      </c>
      <c r="AA32" s="1">
        <v>2.6</v>
      </c>
      <c r="AB32" s="1">
        <v>2.6</v>
      </c>
      <c r="AC32" s="1">
        <v>2.6</v>
      </c>
      <c r="AD32" s="1"/>
      <c r="AE32" s="1">
        <v>2.6</v>
      </c>
      <c r="AF32" s="1">
        <v>2.6</v>
      </c>
      <c r="AG32" s="1">
        <v>2.6</v>
      </c>
      <c r="AH32" s="1">
        <v>2.6</v>
      </c>
      <c r="AI32" s="1">
        <v>2.6</v>
      </c>
      <c r="AJ32" s="140">
        <v>2.6</v>
      </c>
    </row>
    <row r="33" spans="1:51" x14ac:dyDescent="0.35">
      <c r="A33" s="331">
        <v>15.75</v>
      </c>
      <c r="B33" s="315"/>
      <c r="C33" s="316"/>
      <c r="D33" s="316"/>
      <c r="E33" s="316"/>
      <c r="F33" s="316"/>
      <c r="G33" s="316"/>
      <c r="H33" s="316"/>
      <c r="I33" s="316"/>
      <c r="J33" s="316"/>
      <c r="K33" s="316"/>
      <c r="L33" s="316"/>
      <c r="M33" s="316"/>
      <c r="N33" s="316"/>
      <c r="O33" s="316"/>
      <c r="P33" s="316"/>
      <c r="Q33" s="316"/>
      <c r="R33" s="316"/>
      <c r="S33" s="316"/>
      <c r="T33" s="316"/>
      <c r="U33" s="316"/>
      <c r="V33" s="316"/>
      <c r="W33" s="137">
        <v>2.2999999999999998</v>
      </c>
      <c r="X33" s="1">
        <v>2.2999999999999998</v>
      </c>
      <c r="Y33" s="1">
        <v>2.2999999999999998</v>
      </c>
      <c r="Z33" s="1">
        <v>2.2999999999999998</v>
      </c>
      <c r="AA33" s="1">
        <v>2.2999999999999998</v>
      </c>
      <c r="AB33" s="1">
        <v>2.2999999999999998</v>
      </c>
      <c r="AC33" s="1">
        <v>2.2999999999999998</v>
      </c>
      <c r="AD33" s="1"/>
      <c r="AE33" s="1">
        <v>2.2999999999999998</v>
      </c>
      <c r="AF33" s="1">
        <v>2.2999999999999998</v>
      </c>
      <c r="AG33" s="1">
        <v>2.2999999999999998</v>
      </c>
      <c r="AH33" s="1">
        <v>2.2999999999999998</v>
      </c>
      <c r="AI33" s="1">
        <v>2.2999999999999998</v>
      </c>
      <c r="AJ33" s="140">
        <v>2.2999999999999998</v>
      </c>
    </row>
    <row r="34" spans="1:51" x14ac:dyDescent="0.35">
      <c r="A34" s="20">
        <v>16</v>
      </c>
      <c r="B34" s="315">
        <v>3.2</v>
      </c>
      <c r="C34" s="316">
        <v>2.8681818181818177</v>
      </c>
      <c r="D34" s="316">
        <v>2.9045454545454548</v>
      </c>
      <c r="E34" s="316">
        <v>2.8954545454545464</v>
      </c>
      <c r="F34" s="316">
        <v>3.2</v>
      </c>
      <c r="G34" s="316">
        <v>3.2045454545454546</v>
      </c>
      <c r="H34" s="316">
        <v>3.0272727272727269</v>
      </c>
      <c r="I34" s="316"/>
      <c r="J34" s="316">
        <v>3.2</v>
      </c>
      <c r="K34" s="316"/>
      <c r="L34" s="316">
        <v>3.2</v>
      </c>
      <c r="M34" s="316">
        <v>3.2181818181818187</v>
      </c>
      <c r="N34" s="316">
        <v>2.6954545454545458</v>
      </c>
      <c r="O34" s="316">
        <v>3.0954545454545452</v>
      </c>
      <c r="P34" s="316">
        <v>2.9818181818181815</v>
      </c>
      <c r="Q34" s="316"/>
      <c r="R34" s="316">
        <v>3.2</v>
      </c>
      <c r="S34" s="316">
        <v>3.1090909090909054</v>
      </c>
      <c r="T34" s="316">
        <v>3.2</v>
      </c>
      <c r="U34" s="316">
        <v>3.1227272727272721</v>
      </c>
      <c r="V34" s="316">
        <v>3.0772727272727267</v>
      </c>
      <c r="W34" s="137">
        <v>2.1</v>
      </c>
      <c r="X34" s="1">
        <v>2.1</v>
      </c>
      <c r="Y34" s="1">
        <v>2.1</v>
      </c>
      <c r="Z34" s="1">
        <v>2.1</v>
      </c>
      <c r="AA34" s="1">
        <v>2.1</v>
      </c>
      <c r="AB34" s="1">
        <v>2.1</v>
      </c>
      <c r="AC34" s="1">
        <v>2.1</v>
      </c>
      <c r="AD34" s="1"/>
      <c r="AE34" s="1">
        <v>2.1</v>
      </c>
      <c r="AF34" s="1">
        <v>2.1</v>
      </c>
      <c r="AG34" s="1">
        <v>2.1</v>
      </c>
      <c r="AH34" s="1">
        <v>2.1</v>
      </c>
      <c r="AI34" s="1">
        <v>2.1</v>
      </c>
      <c r="AJ34" s="140">
        <v>2.1</v>
      </c>
      <c r="AX34" s="186"/>
      <c r="AY34" s="186"/>
    </row>
    <row r="35" spans="1:51" x14ac:dyDescent="0.35">
      <c r="A35" s="20">
        <v>17</v>
      </c>
      <c r="B35" s="315">
        <v>3.2</v>
      </c>
      <c r="C35" s="316">
        <v>2.695238095238095</v>
      </c>
      <c r="D35" s="316">
        <v>2.9285714285714284</v>
      </c>
      <c r="E35" s="316">
        <v>2.8857142857142852</v>
      </c>
      <c r="F35" s="316">
        <v>3.2</v>
      </c>
      <c r="G35" s="316">
        <v>3.1238095238095243</v>
      </c>
      <c r="H35" s="316">
        <v>3.0238095238095237</v>
      </c>
      <c r="I35" s="316"/>
      <c r="J35" s="316">
        <v>3.0619047619047626</v>
      </c>
      <c r="K35" s="316"/>
      <c r="L35" s="316">
        <v>3.0904761904761906</v>
      </c>
      <c r="M35" s="316">
        <v>3.1238095238095234</v>
      </c>
      <c r="N35" s="316">
        <v>2.6619047619047613</v>
      </c>
      <c r="O35" s="316">
        <v>3.1047619047619048</v>
      </c>
      <c r="P35" s="316">
        <v>2.8571428571428577</v>
      </c>
      <c r="Q35" s="316"/>
      <c r="R35" s="316">
        <v>3.0600000000000005</v>
      </c>
      <c r="S35" s="316">
        <v>2.7714285714285722</v>
      </c>
      <c r="T35" s="316">
        <v>2.9523809523809526</v>
      </c>
      <c r="U35" s="316">
        <v>3.1000000000000005</v>
      </c>
      <c r="V35" s="316">
        <v>3.0476190476190474</v>
      </c>
      <c r="W35" s="137">
        <v>2.1</v>
      </c>
      <c r="X35" s="1">
        <v>2.1</v>
      </c>
      <c r="Y35" s="1">
        <v>2.1</v>
      </c>
      <c r="Z35" s="1">
        <v>2.1</v>
      </c>
      <c r="AA35" s="1">
        <v>2.1</v>
      </c>
      <c r="AB35" s="1">
        <v>2.1</v>
      </c>
      <c r="AC35" s="1">
        <v>2.1</v>
      </c>
      <c r="AD35" s="1"/>
      <c r="AE35" s="1">
        <v>2.1</v>
      </c>
      <c r="AF35" s="1">
        <v>2.1</v>
      </c>
      <c r="AG35" s="1">
        <v>2.1</v>
      </c>
      <c r="AH35" s="1">
        <v>2.1</v>
      </c>
      <c r="AI35" s="1">
        <v>2.1</v>
      </c>
      <c r="AJ35" s="140">
        <v>2.1</v>
      </c>
    </row>
    <row r="36" spans="1:51" x14ac:dyDescent="0.35">
      <c r="A36" s="20">
        <v>18</v>
      </c>
      <c r="B36" s="315">
        <v>3.122727272727273</v>
      </c>
      <c r="C36" s="316">
        <v>2.7272727272727271</v>
      </c>
      <c r="D36" s="316">
        <v>2.831818181818182</v>
      </c>
      <c r="E36" s="316">
        <v>2.7454545454545451</v>
      </c>
      <c r="F36" s="316">
        <v>3.3063636363636366</v>
      </c>
      <c r="G36" s="316">
        <v>2.9909090909090916</v>
      </c>
      <c r="H36" s="316">
        <v>3.0545454545454542</v>
      </c>
      <c r="I36" s="316"/>
      <c r="J36" s="316">
        <v>3.2909090909090906</v>
      </c>
      <c r="K36" s="316"/>
      <c r="L36" s="316">
        <v>3.2</v>
      </c>
      <c r="M36" s="316">
        <v>3.2636363636363641</v>
      </c>
      <c r="N36" s="316">
        <v>2.7545454545454544</v>
      </c>
      <c r="O36" s="316">
        <v>3.0181818181818185</v>
      </c>
      <c r="P36" s="316">
        <v>2.7727272727272725</v>
      </c>
      <c r="Q36" s="316"/>
      <c r="R36" s="316">
        <v>3.1727272727272733</v>
      </c>
      <c r="S36" s="316">
        <v>3.0045454545454544</v>
      </c>
      <c r="T36" s="316">
        <v>3.55</v>
      </c>
      <c r="U36" s="316">
        <v>2.8636363636363633</v>
      </c>
      <c r="V36" s="316">
        <v>3.0727272727272723</v>
      </c>
      <c r="W36" s="137">
        <v>2.1</v>
      </c>
      <c r="X36" s="1">
        <v>2.1</v>
      </c>
      <c r="Y36" s="1">
        <v>2.1</v>
      </c>
      <c r="Z36" s="1">
        <v>2.1</v>
      </c>
      <c r="AA36" s="1">
        <v>2.1</v>
      </c>
      <c r="AB36" s="1">
        <v>2.1</v>
      </c>
      <c r="AC36" s="1">
        <v>2.1</v>
      </c>
      <c r="AD36" s="1"/>
      <c r="AE36" s="1">
        <v>2.1</v>
      </c>
      <c r="AF36" s="1">
        <v>2.1</v>
      </c>
      <c r="AG36" s="1">
        <v>2.1</v>
      </c>
      <c r="AH36" s="1">
        <v>2.1</v>
      </c>
      <c r="AI36" s="1">
        <v>2.1</v>
      </c>
      <c r="AJ36" s="140">
        <v>2.1</v>
      </c>
    </row>
    <row r="37" spans="1:51" x14ac:dyDescent="0.35">
      <c r="A37" s="20">
        <v>19</v>
      </c>
      <c r="B37" s="315">
        <v>3.0653846153846156</v>
      </c>
      <c r="C37" s="316">
        <v>2.8961538461538461</v>
      </c>
      <c r="D37" s="316">
        <v>3.0269230769230764</v>
      </c>
      <c r="E37" s="316">
        <v>3.0480769230769229</v>
      </c>
      <c r="F37" s="316">
        <v>3.0653846153846156</v>
      </c>
      <c r="G37" s="316">
        <v>3.1576923076923076</v>
      </c>
      <c r="H37" s="316">
        <v>3.0711538461538463</v>
      </c>
      <c r="I37" s="316"/>
      <c r="J37" s="316">
        <v>3.0653846153846156</v>
      </c>
      <c r="K37" s="316"/>
      <c r="L37" s="316">
        <v>3.0653846153846156</v>
      </c>
      <c r="M37" s="316">
        <v>3.0153846153846158</v>
      </c>
      <c r="N37" s="316">
        <v>2.629807692307693</v>
      </c>
      <c r="O37" s="316">
        <v>3.2351648351648348</v>
      </c>
      <c r="P37" s="316">
        <v>2.982967032967033</v>
      </c>
      <c r="Q37" s="316"/>
      <c r="R37" s="316">
        <v>3.0384615384615383</v>
      </c>
      <c r="S37" s="316">
        <v>3.0076923076923077</v>
      </c>
      <c r="T37" s="316">
        <v>3.0653846153846156</v>
      </c>
      <c r="U37" s="316">
        <v>3.0659340659340661</v>
      </c>
      <c r="V37" s="316">
        <v>3.1346153846153846</v>
      </c>
      <c r="W37" s="137">
        <v>2.1</v>
      </c>
      <c r="X37" s="1">
        <v>2.1</v>
      </c>
      <c r="Y37" s="1">
        <v>2.1</v>
      </c>
      <c r="Z37" s="1">
        <v>2.1</v>
      </c>
      <c r="AA37" s="1">
        <v>2.1</v>
      </c>
      <c r="AB37" s="1">
        <v>2.1</v>
      </c>
      <c r="AC37" s="1">
        <v>2.1</v>
      </c>
      <c r="AD37" s="1"/>
      <c r="AE37" s="1">
        <v>2.1</v>
      </c>
      <c r="AF37" s="1">
        <v>2.1</v>
      </c>
      <c r="AG37" s="1">
        <v>2.1</v>
      </c>
      <c r="AH37" s="1">
        <v>2.1</v>
      </c>
      <c r="AI37" s="1">
        <v>2.1</v>
      </c>
      <c r="AJ37" s="140">
        <v>2.1</v>
      </c>
    </row>
    <row r="38" spans="1:51" x14ac:dyDescent="0.35">
      <c r="A38" s="20">
        <v>20</v>
      </c>
      <c r="B38" s="315">
        <v>2.7633333333333336</v>
      </c>
      <c r="C38" s="316">
        <v>2.7708333333333326</v>
      </c>
      <c r="D38" s="316">
        <v>3.0208333333333335</v>
      </c>
      <c r="E38" s="316">
        <v>2.9208333333333343</v>
      </c>
      <c r="F38" s="316">
        <v>3.0566666666666671</v>
      </c>
      <c r="G38" s="316">
        <v>3.2041666666666671</v>
      </c>
      <c r="H38" s="316">
        <v>3.0666666666666678</v>
      </c>
      <c r="I38" s="316"/>
      <c r="J38" s="316">
        <v>3.0566666666666671</v>
      </c>
      <c r="K38" s="316"/>
      <c r="L38" s="316">
        <v>3.1000000000000005</v>
      </c>
      <c r="M38" s="316">
        <v>3.1000000000000005</v>
      </c>
      <c r="N38" s="316">
        <v>2.6708333333333329</v>
      </c>
      <c r="O38" s="316">
        <v>2.9875000000000007</v>
      </c>
      <c r="P38" s="316">
        <v>2.9250000000000007</v>
      </c>
      <c r="Q38" s="316"/>
      <c r="R38" s="316">
        <v>3.0541666666666671</v>
      </c>
      <c r="S38" s="316">
        <v>3.0499999999999989</v>
      </c>
      <c r="T38" s="316">
        <v>3.1000000000000005</v>
      </c>
      <c r="U38" s="316">
        <v>3.0124999999999993</v>
      </c>
      <c r="V38" s="316">
        <v>3.1166666666666658</v>
      </c>
      <c r="W38" s="137">
        <v>2.1</v>
      </c>
      <c r="X38" s="1">
        <v>2.1</v>
      </c>
      <c r="Y38" s="1">
        <v>2.1</v>
      </c>
      <c r="Z38" s="1">
        <v>2.1</v>
      </c>
      <c r="AA38" s="1">
        <v>2.1</v>
      </c>
      <c r="AB38" s="1">
        <v>2.1</v>
      </c>
      <c r="AC38" s="1">
        <v>2.1</v>
      </c>
      <c r="AD38" s="1"/>
      <c r="AE38" s="1">
        <v>2.1</v>
      </c>
      <c r="AF38" s="1">
        <v>2.1</v>
      </c>
      <c r="AG38" s="1">
        <v>2.1</v>
      </c>
      <c r="AH38" s="1">
        <v>2.1</v>
      </c>
      <c r="AI38" s="1">
        <v>2.1</v>
      </c>
      <c r="AJ38" s="140">
        <v>2.1</v>
      </c>
    </row>
    <row r="39" spans="1:51" x14ac:dyDescent="0.35">
      <c r="A39" s="20">
        <v>21</v>
      </c>
      <c r="B39" s="315">
        <v>3.4782758620689656</v>
      </c>
      <c r="C39" s="316">
        <v>2.8827586206896556</v>
      </c>
      <c r="D39" s="316">
        <v>3.0965517241379308</v>
      </c>
      <c r="E39" s="316">
        <v>2.8896551724137924</v>
      </c>
      <c r="F39" s="316">
        <v>3.1</v>
      </c>
      <c r="G39" s="316">
        <v>3.217241379310344</v>
      </c>
      <c r="H39" s="316">
        <v>3.0379310344827584</v>
      </c>
      <c r="I39" s="316"/>
      <c r="J39" s="316">
        <v>3.1</v>
      </c>
      <c r="K39" s="316"/>
      <c r="L39" s="316">
        <v>3.1</v>
      </c>
      <c r="M39" s="316">
        <v>3.1</v>
      </c>
      <c r="N39" s="316">
        <v>2.5931034482758624</v>
      </c>
      <c r="O39" s="316">
        <v>2.9344827586206899</v>
      </c>
      <c r="P39" s="316">
        <v>3.0310344827586202</v>
      </c>
      <c r="Q39" s="316"/>
      <c r="R39" s="316">
        <v>3.1551724137931028</v>
      </c>
      <c r="S39" s="316">
        <v>3.1896551724137936</v>
      </c>
      <c r="T39" s="316">
        <v>3.1</v>
      </c>
      <c r="U39" s="316">
        <v>3.0689655172413794</v>
      </c>
      <c r="V39" s="316">
        <v>3.1862068965517243</v>
      </c>
      <c r="W39" s="137">
        <v>2.1</v>
      </c>
      <c r="X39" s="1">
        <v>2.1</v>
      </c>
      <c r="Y39" s="1">
        <v>2.1</v>
      </c>
      <c r="Z39" s="1">
        <v>2.1</v>
      </c>
      <c r="AA39" s="1">
        <v>2.1</v>
      </c>
      <c r="AB39" s="1">
        <v>2.1</v>
      </c>
      <c r="AC39" s="1">
        <v>2.1</v>
      </c>
      <c r="AD39" s="1"/>
      <c r="AE39" s="1">
        <v>2.1</v>
      </c>
      <c r="AF39" s="1">
        <v>2.1</v>
      </c>
      <c r="AG39" s="1">
        <v>2.1</v>
      </c>
      <c r="AH39" s="1">
        <v>2.1</v>
      </c>
      <c r="AI39" s="1">
        <v>2.1</v>
      </c>
      <c r="AJ39" s="140">
        <v>2.1</v>
      </c>
    </row>
    <row r="40" spans="1:51" x14ac:dyDescent="0.35">
      <c r="A40" s="20">
        <v>22</v>
      </c>
      <c r="B40" s="315">
        <v>3.25</v>
      </c>
      <c r="C40" s="316">
        <v>2.8255681818181819</v>
      </c>
      <c r="D40" s="316">
        <v>2.990340909090909</v>
      </c>
      <c r="E40" s="316">
        <v>2.9883522727272731</v>
      </c>
      <c r="F40" s="316">
        <v>3.05</v>
      </c>
      <c r="G40" s="316">
        <v>3.1326704545454547</v>
      </c>
      <c r="H40" s="316">
        <v>3.0201704545454549</v>
      </c>
      <c r="I40" s="316"/>
      <c r="J40" s="316">
        <v>3.0750000000000002</v>
      </c>
      <c r="K40" s="316"/>
      <c r="L40" s="316">
        <v>2.9750000000000001</v>
      </c>
      <c r="M40" s="316">
        <v>3.2469999999999999</v>
      </c>
      <c r="N40" s="316">
        <v>2.7093750000000001</v>
      </c>
      <c r="O40" s="316">
        <v>2.8968749999999996</v>
      </c>
      <c r="P40" s="316">
        <v>2.8375000000000004</v>
      </c>
      <c r="Q40" s="316"/>
      <c r="R40" s="316">
        <v>3.1187500000000004</v>
      </c>
      <c r="S40" s="316">
        <v>3.0875000000000004</v>
      </c>
      <c r="T40" s="316">
        <v>3.1</v>
      </c>
      <c r="U40" s="316">
        <v>2.9031250000000002</v>
      </c>
      <c r="V40" s="316">
        <v>3.0718749999999995</v>
      </c>
      <c r="W40" s="137">
        <v>2.1</v>
      </c>
      <c r="X40" s="1">
        <v>2.1</v>
      </c>
      <c r="Y40" s="1">
        <v>2.1</v>
      </c>
      <c r="Z40" s="1">
        <v>2.1</v>
      </c>
      <c r="AA40" s="1">
        <v>2.1</v>
      </c>
      <c r="AB40" s="1">
        <v>2.1</v>
      </c>
      <c r="AC40" s="1">
        <v>2.1</v>
      </c>
      <c r="AD40" s="1"/>
      <c r="AE40" s="1">
        <v>2.1</v>
      </c>
      <c r="AF40" s="1">
        <v>2.1</v>
      </c>
      <c r="AG40" s="1">
        <v>2.1</v>
      </c>
      <c r="AH40" s="1">
        <v>2.1</v>
      </c>
      <c r="AI40" s="1">
        <v>2.1</v>
      </c>
      <c r="AJ40" s="140">
        <v>2.1</v>
      </c>
    </row>
    <row r="41" spans="1:51" x14ac:dyDescent="0.35">
      <c r="A41" s="20">
        <v>23</v>
      </c>
      <c r="B41" s="315">
        <v>2.8318181818181816</v>
      </c>
      <c r="C41" s="316">
        <v>2.7533333333333334</v>
      </c>
      <c r="D41" s="316">
        <v>2.973333333333334</v>
      </c>
      <c r="E41" s="316">
        <v>2.8733333333333331</v>
      </c>
      <c r="F41" s="316">
        <v>3.2409090909090907</v>
      </c>
      <c r="G41" s="316">
        <v>3.0133333333333336</v>
      </c>
      <c r="H41" s="316">
        <v>3.0466666666666669</v>
      </c>
      <c r="I41" s="316"/>
      <c r="J41" s="316">
        <v>3.0600000000000005</v>
      </c>
      <c r="K41" s="316"/>
      <c r="L41" s="316">
        <v>3.1</v>
      </c>
      <c r="M41" s="316">
        <v>3.171666666666666</v>
      </c>
      <c r="N41" s="316">
        <v>2.6333333333333333</v>
      </c>
      <c r="O41" s="316">
        <v>2.508333333333332</v>
      </c>
      <c r="P41" s="316">
        <v>2.7166666666666668</v>
      </c>
      <c r="Q41" s="316"/>
      <c r="R41" s="316">
        <v>3.2677777777777779</v>
      </c>
      <c r="S41" s="316">
        <v>2.8233333333333328</v>
      </c>
      <c r="T41" s="316">
        <v>2.9454545454545453</v>
      </c>
      <c r="U41" s="316">
        <v>2.9966666666666657</v>
      </c>
      <c r="V41" s="316">
        <v>2.9933333333333336</v>
      </c>
      <c r="W41" s="137">
        <v>2.1</v>
      </c>
      <c r="X41" s="1">
        <v>2.1</v>
      </c>
      <c r="Y41" s="1">
        <v>2.1</v>
      </c>
      <c r="Z41" s="1">
        <v>2.1</v>
      </c>
      <c r="AA41" s="1">
        <v>2.1</v>
      </c>
      <c r="AB41" s="1">
        <v>2.1</v>
      </c>
      <c r="AC41" s="1">
        <v>2.1</v>
      </c>
      <c r="AD41" s="1"/>
      <c r="AE41" s="1">
        <v>2.1</v>
      </c>
      <c r="AF41" s="1">
        <v>2.1</v>
      </c>
      <c r="AG41" s="1">
        <v>2.1</v>
      </c>
      <c r="AH41" s="1">
        <v>2.1</v>
      </c>
      <c r="AI41" s="1">
        <v>2.1</v>
      </c>
      <c r="AJ41" s="140">
        <v>2.1</v>
      </c>
    </row>
    <row r="42" spans="1:51" x14ac:dyDescent="0.35">
      <c r="A42" s="20">
        <v>24</v>
      </c>
      <c r="B42" s="315">
        <v>2.9896551724137934</v>
      </c>
      <c r="C42" s="316">
        <v>2.6517241379310339</v>
      </c>
      <c r="D42" s="316">
        <v>3.2241379310344827</v>
      </c>
      <c r="E42" s="316">
        <v>3.103448275862069</v>
      </c>
      <c r="F42" s="316">
        <v>3.1</v>
      </c>
      <c r="G42" s="316">
        <v>2.941379310344828</v>
      </c>
      <c r="H42" s="316">
        <v>2.796551724137931</v>
      </c>
      <c r="I42" s="316"/>
      <c r="J42" s="316">
        <v>3.1068965517241378</v>
      </c>
      <c r="K42" s="316"/>
      <c r="L42" s="316">
        <v>3.1</v>
      </c>
      <c r="M42" s="316">
        <v>3.3689655172413793</v>
      </c>
      <c r="N42" s="316">
        <v>2.8379310344827582</v>
      </c>
      <c r="O42" s="316">
        <v>3.0965517241379312</v>
      </c>
      <c r="P42" s="316">
        <v>3.0551724137931036</v>
      </c>
      <c r="Q42" s="316"/>
      <c r="R42" s="316">
        <v>3.2896551724137928</v>
      </c>
      <c r="S42" s="316">
        <v>3.1689655172413795</v>
      </c>
      <c r="T42" s="316">
        <v>3.1</v>
      </c>
      <c r="U42" s="316">
        <v>2.9862068965517241</v>
      </c>
      <c r="V42" s="316">
        <v>2.9310344827586206</v>
      </c>
      <c r="W42" s="137">
        <v>2.1</v>
      </c>
      <c r="X42" s="1">
        <v>2.1</v>
      </c>
      <c r="Y42" s="1">
        <v>2.1</v>
      </c>
      <c r="Z42" s="1">
        <v>2.1</v>
      </c>
      <c r="AA42" s="1">
        <v>2.1</v>
      </c>
      <c r="AB42" s="1">
        <v>2.1</v>
      </c>
      <c r="AC42" s="1">
        <v>2.1</v>
      </c>
      <c r="AD42" s="1"/>
      <c r="AE42" s="1">
        <v>2.1</v>
      </c>
      <c r="AF42" s="1">
        <v>2.1</v>
      </c>
      <c r="AG42" s="1">
        <v>2.1</v>
      </c>
      <c r="AH42" s="1">
        <v>2.1</v>
      </c>
      <c r="AI42" s="1">
        <v>2.1</v>
      </c>
      <c r="AJ42" s="140">
        <v>2.1</v>
      </c>
    </row>
    <row r="43" spans="1:51" x14ac:dyDescent="0.35">
      <c r="A43" s="20">
        <v>25</v>
      </c>
      <c r="B43" s="315">
        <v>2.7968749999999996</v>
      </c>
      <c r="C43" s="316">
        <v>2.6816964285714291</v>
      </c>
      <c r="D43" s="316">
        <v>2.1968749999999999</v>
      </c>
      <c r="E43" s="316">
        <v>2.9169642857142857</v>
      </c>
      <c r="F43" s="316">
        <v>3.1</v>
      </c>
      <c r="G43" s="316">
        <v>2.9401785714285711</v>
      </c>
      <c r="H43" s="316">
        <v>2.6348214285714286</v>
      </c>
      <c r="I43" s="316"/>
      <c r="J43" s="316">
        <v>3.1</v>
      </c>
      <c r="K43" s="316"/>
      <c r="L43" s="316">
        <v>3.0593750000000002</v>
      </c>
      <c r="M43" s="316">
        <v>3.09375</v>
      </c>
      <c r="N43" s="316">
        <v>2.6968750000000004</v>
      </c>
      <c r="O43" s="316">
        <v>2.7874999999999996</v>
      </c>
      <c r="P43" s="316">
        <v>3.0218750000000005</v>
      </c>
      <c r="Q43" s="316"/>
      <c r="R43" s="316">
        <v>3.1531249999999997</v>
      </c>
      <c r="S43" s="316">
        <v>3.15625</v>
      </c>
      <c r="T43" s="316">
        <v>3.1</v>
      </c>
      <c r="U43" s="316">
        <v>2.6986607142857144</v>
      </c>
      <c r="V43" s="316">
        <v>2.8647321428571431</v>
      </c>
      <c r="W43" s="137">
        <v>2.1</v>
      </c>
      <c r="X43" s="1">
        <v>2.1</v>
      </c>
      <c r="Y43" s="1">
        <v>2.1</v>
      </c>
      <c r="Z43" s="1">
        <v>2.1</v>
      </c>
      <c r="AA43" s="1">
        <v>2.1</v>
      </c>
      <c r="AB43" s="1">
        <v>2.1</v>
      </c>
      <c r="AC43" s="1">
        <v>2.1</v>
      </c>
      <c r="AD43" s="1"/>
      <c r="AE43" s="1">
        <v>2.1</v>
      </c>
      <c r="AF43" s="1">
        <v>2.1</v>
      </c>
      <c r="AG43" s="1">
        <v>2.1</v>
      </c>
      <c r="AH43" s="1">
        <v>2.1</v>
      </c>
      <c r="AI43" s="1">
        <v>2.1</v>
      </c>
      <c r="AJ43" s="140">
        <v>2.1</v>
      </c>
    </row>
    <row r="44" spans="1:51" x14ac:dyDescent="0.35">
      <c r="A44" s="20">
        <v>26</v>
      </c>
      <c r="B44" s="315">
        <v>2.8562499999999997</v>
      </c>
      <c r="C44" s="316">
        <v>2.5624999999999996</v>
      </c>
      <c r="D44" s="316">
        <v>2.8062499999999999</v>
      </c>
      <c r="E44" s="316">
        <v>2.95</v>
      </c>
      <c r="F44" s="316">
        <v>3.0749999999999997</v>
      </c>
      <c r="G44" s="316">
        <v>2.9615384615384608</v>
      </c>
      <c r="H44" s="316">
        <v>2.6634615384615383</v>
      </c>
      <c r="I44" s="316"/>
      <c r="J44" s="316">
        <v>3.0833333333333335</v>
      </c>
      <c r="K44" s="316"/>
      <c r="L44" s="316">
        <v>3.0999999999999996</v>
      </c>
      <c r="M44" s="316">
        <v>3.0346153846153849</v>
      </c>
      <c r="N44" s="316">
        <v>2.8562500000000002</v>
      </c>
      <c r="O44" s="316">
        <v>2.7442307692307697</v>
      </c>
      <c r="P44" s="316">
        <v>2.7112500000000006</v>
      </c>
      <c r="Q44" s="316"/>
      <c r="R44" s="316">
        <v>3.2875000000000005</v>
      </c>
      <c r="S44" s="316">
        <v>2.9000000000000004</v>
      </c>
      <c r="T44" s="316">
        <v>3.1</v>
      </c>
      <c r="U44" s="316">
        <v>3.05</v>
      </c>
      <c r="V44" s="316">
        <v>2.7374999999999998</v>
      </c>
      <c r="W44" s="137">
        <v>2.1</v>
      </c>
      <c r="X44" s="1">
        <v>2.1</v>
      </c>
      <c r="Y44" s="1">
        <v>2.1</v>
      </c>
      <c r="Z44" s="1">
        <v>2.1</v>
      </c>
      <c r="AA44" s="1">
        <v>2.1</v>
      </c>
      <c r="AB44" s="1">
        <v>2.1</v>
      </c>
      <c r="AC44" s="1">
        <v>2.1</v>
      </c>
      <c r="AD44" s="1"/>
      <c r="AE44" s="1">
        <v>2.1</v>
      </c>
      <c r="AF44" s="1">
        <v>2.1</v>
      </c>
      <c r="AG44" s="1">
        <v>2.1</v>
      </c>
      <c r="AH44" s="1">
        <v>2.1</v>
      </c>
      <c r="AI44" s="1">
        <v>2.1</v>
      </c>
      <c r="AJ44" s="140">
        <v>2.1</v>
      </c>
    </row>
    <row r="45" spans="1:51" x14ac:dyDescent="0.35">
      <c r="A45" s="20">
        <v>27</v>
      </c>
      <c r="B45" s="315">
        <v>3.1</v>
      </c>
      <c r="C45" s="316">
        <v>2.7840407470288624</v>
      </c>
      <c r="D45" s="316">
        <v>3.033276740237691</v>
      </c>
      <c r="E45" s="316">
        <v>2.9679117147707981</v>
      </c>
      <c r="F45" s="316">
        <v>3.0999999999999996</v>
      </c>
      <c r="G45" s="316">
        <v>3.0415204678362571</v>
      </c>
      <c r="H45" s="316">
        <v>2.6906432748538016</v>
      </c>
      <c r="I45" s="316"/>
      <c r="J45" s="316">
        <v>3.1859649122807014</v>
      </c>
      <c r="K45" s="316"/>
      <c r="L45" s="316">
        <v>3.1</v>
      </c>
      <c r="M45" s="316">
        <v>3.0421052631578949</v>
      </c>
      <c r="N45" s="316">
        <v>2.8263157894736843</v>
      </c>
      <c r="O45" s="316">
        <v>2.8105263157894731</v>
      </c>
      <c r="P45" s="316">
        <v>3.0315789473684212</v>
      </c>
      <c r="Q45" s="316"/>
      <c r="R45" s="316">
        <v>3.1</v>
      </c>
      <c r="S45" s="316">
        <v>2.9</v>
      </c>
      <c r="T45" s="316">
        <v>3.0999999999999996</v>
      </c>
      <c r="U45" s="316">
        <v>2.9736842105263164</v>
      </c>
      <c r="V45" s="316">
        <v>2.7894736842105261</v>
      </c>
      <c r="W45" s="137">
        <v>2.1</v>
      </c>
      <c r="X45" s="1">
        <v>2.1</v>
      </c>
      <c r="Y45" s="1">
        <v>2.1</v>
      </c>
      <c r="Z45" s="1">
        <v>2.1</v>
      </c>
      <c r="AA45" s="1">
        <v>2.1</v>
      </c>
      <c r="AB45" s="1">
        <v>2.1</v>
      </c>
      <c r="AC45" s="1">
        <v>2.1</v>
      </c>
      <c r="AD45" s="1"/>
      <c r="AE45" s="1">
        <v>2.1</v>
      </c>
      <c r="AF45" s="1">
        <v>2.1</v>
      </c>
      <c r="AG45" s="1">
        <v>2.1</v>
      </c>
      <c r="AH45" s="1">
        <v>2.1</v>
      </c>
      <c r="AI45" s="1">
        <v>2.1</v>
      </c>
      <c r="AJ45" s="140">
        <v>2.1</v>
      </c>
    </row>
    <row r="46" spans="1:51" x14ac:dyDescent="0.35">
      <c r="A46" s="20">
        <v>28</v>
      </c>
      <c r="B46" s="315">
        <v>2.9357142857142859</v>
      </c>
      <c r="C46" s="316">
        <v>2.7910714285714282</v>
      </c>
      <c r="D46" s="316">
        <v>2.9744047619047622</v>
      </c>
      <c r="E46" s="316">
        <v>2.8410714285714289</v>
      </c>
      <c r="F46" s="316">
        <v>3.1648809523809525</v>
      </c>
      <c r="G46" s="316">
        <v>2.9386904761904762</v>
      </c>
      <c r="H46" s="316">
        <v>2.7172619047619047</v>
      </c>
      <c r="I46" s="316"/>
      <c r="J46" s="316">
        <v>3.1398809523809526</v>
      </c>
      <c r="K46" s="316"/>
      <c r="L46" s="316">
        <v>3.1</v>
      </c>
      <c r="M46" s="316">
        <v>2.9999999999999996</v>
      </c>
      <c r="N46" s="316">
        <v>2.75</v>
      </c>
      <c r="O46" s="316">
        <v>2.7077380952380952</v>
      </c>
      <c r="P46" s="316">
        <v>2.8630952380952381</v>
      </c>
      <c r="Q46" s="316"/>
      <c r="R46" s="316">
        <v>2.929761904761905</v>
      </c>
      <c r="S46" s="316">
        <v>3.0345238095238103</v>
      </c>
      <c r="T46" s="316">
        <v>3.1559523809523813</v>
      </c>
      <c r="U46" s="316">
        <v>2.7476190476190476</v>
      </c>
      <c r="V46" s="316">
        <v>2.7035714285714283</v>
      </c>
      <c r="W46" s="137">
        <v>2.1</v>
      </c>
      <c r="X46" s="1">
        <v>2.1</v>
      </c>
      <c r="Y46" s="1">
        <v>2.1</v>
      </c>
      <c r="Z46" s="1">
        <v>2.1</v>
      </c>
      <c r="AA46" s="1">
        <v>2.1</v>
      </c>
      <c r="AB46" s="1">
        <v>2.1</v>
      </c>
      <c r="AC46" s="1">
        <v>2.1</v>
      </c>
      <c r="AD46" s="1"/>
      <c r="AE46" s="1">
        <v>2.1</v>
      </c>
      <c r="AF46" s="1">
        <v>2.1</v>
      </c>
      <c r="AG46" s="1">
        <v>2.1</v>
      </c>
      <c r="AH46" s="1">
        <v>2.1</v>
      </c>
      <c r="AI46" s="1">
        <v>2.1</v>
      </c>
      <c r="AJ46" s="140">
        <v>2.1</v>
      </c>
    </row>
    <row r="47" spans="1:51" x14ac:dyDescent="0.35">
      <c r="A47" s="20">
        <v>29</v>
      </c>
      <c r="B47" s="315">
        <v>2.8892857142857147</v>
      </c>
      <c r="C47" s="316">
        <v>2.6535714285714285</v>
      </c>
      <c r="D47" s="316">
        <v>2.8071428571428574</v>
      </c>
      <c r="E47" s="316">
        <v>2.8107142857142859</v>
      </c>
      <c r="F47" s="316">
        <v>2.7892857142857141</v>
      </c>
      <c r="G47" s="316">
        <v>2.9000000000000004</v>
      </c>
      <c r="H47" s="316">
        <v>2.6857142857142859</v>
      </c>
      <c r="I47" s="316"/>
      <c r="J47" s="316">
        <v>3.0142857142857142</v>
      </c>
      <c r="K47" s="316"/>
      <c r="L47" s="316">
        <v>3.0249999999999999</v>
      </c>
      <c r="M47" s="316">
        <v>2.9535714285714287</v>
      </c>
      <c r="N47" s="316">
        <v>2.5142857142857147</v>
      </c>
      <c r="O47" s="316">
        <v>2.7607142857142857</v>
      </c>
      <c r="P47" s="316">
        <v>2.9357142857142859</v>
      </c>
      <c r="Q47" s="316"/>
      <c r="R47" s="316">
        <v>2.9714285714285711</v>
      </c>
      <c r="S47" s="316">
        <v>2.9916666666666667</v>
      </c>
      <c r="T47" s="316">
        <v>3.0041666666666669</v>
      </c>
      <c r="U47" s="316">
        <v>2.5321428571428575</v>
      </c>
      <c r="V47" s="316">
        <v>2.5</v>
      </c>
      <c r="W47" s="137">
        <v>2.1</v>
      </c>
      <c r="X47" s="1">
        <v>2.1</v>
      </c>
      <c r="Y47" s="1">
        <v>2.1</v>
      </c>
      <c r="Z47" s="1">
        <v>2.1</v>
      </c>
      <c r="AA47" s="1">
        <v>2.1</v>
      </c>
      <c r="AB47" s="1">
        <v>2.1</v>
      </c>
      <c r="AC47" s="1">
        <v>2.1</v>
      </c>
      <c r="AD47" s="1"/>
      <c r="AE47" s="1">
        <v>2.1</v>
      </c>
      <c r="AF47" s="1">
        <v>2.1</v>
      </c>
      <c r="AG47" s="1">
        <v>2.1</v>
      </c>
      <c r="AH47" s="1">
        <v>2.1</v>
      </c>
      <c r="AI47" s="1">
        <v>2.1</v>
      </c>
      <c r="AJ47" s="140">
        <v>2.1</v>
      </c>
    </row>
    <row r="48" spans="1:51" ht="15" thickBot="1" x14ac:dyDescent="0.4">
      <c r="A48" s="20">
        <v>30</v>
      </c>
      <c r="B48" s="320">
        <v>2.7222222222222228</v>
      </c>
      <c r="C48" s="321">
        <v>2.4518518518518522</v>
      </c>
      <c r="D48" s="321">
        <v>2.7851851851851848</v>
      </c>
      <c r="E48" s="321">
        <v>2.7740740740740741</v>
      </c>
      <c r="F48" s="321">
        <v>2.6518518518518523</v>
      </c>
      <c r="G48" s="321">
        <v>2.8538461538461535</v>
      </c>
      <c r="H48" s="321">
        <v>2.5923076923076915</v>
      </c>
      <c r="I48" s="321"/>
      <c r="J48" s="321">
        <v>2.8076923076923075</v>
      </c>
      <c r="K48" s="321"/>
      <c r="L48" s="321">
        <v>3.0461538461538455</v>
      </c>
      <c r="M48" s="321">
        <v>2.7296296296296299</v>
      </c>
      <c r="N48" s="321">
        <v>2.5629629629629629</v>
      </c>
      <c r="O48" s="321">
        <v>2.8185185185185184</v>
      </c>
      <c r="P48" s="321">
        <v>3.1999999999999997</v>
      </c>
      <c r="Q48" s="321"/>
      <c r="R48" s="321">
        <v>2.844444444444445</v>
      </c>
      <c r="S48" s="321">
        <v>3.0428571428571436</v>
      </c>
      <c r="T48" s="321">
        <v>3.3142857142857141</v>
      </c>
      <c r="U48" s="321">
        <v>2.4962962962962965</v>
      </c>
      <c r="V48" s="321">
        <v>2.42962962962963</v>
      </c>
      <c r="W48" s="137">
        <v>2.1</v>
      </c>
      <c r="X48" s="1">
        <v>2.1</v>
      </c>
      <c r="Y48" s="1">
        <v>2.1</v>
      </c>
      <c r="Z48" s="1">
        <v>2.1</v>
      </c>
      <c r="AA48" s="1">
        <v>2.1</v>
      </c>
      <c r="AB48" s="1">
        <v>2.1</v>
      </c>
      <c r="AC48" s="1">
        <v>2.1</v>
      </c>
      <c r="AD48" s="1"/>
      <c r="AE48" s="1">
        <v>2.1</v>
      </c>
      <c r="AF48" s="1">
        <v>2.1</v>
      </c>
      <c r="AG48" s="1">
        <v>2.1</v>
      </c>
      <c r="AH48" s="1">
        <v>2.1</v>
      </c>
      <c r="AI48" s="1">
        <v>2.1</v>
      </c>
      <c r="AJ48" s="140">
        <v>2.1</v>
      </c>
    </row>
    <row r="49" spans="1:36" ht="15" thickBot="1" x14ac:dyDescent="0.4">
      <c r="W49" s="171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8"/>
    </row>
    <row r="50" spans="1:36" ht="17" thickBot="1" x14ac:dyDescent="0.4">
      <c r="A50" s="35" t="s">
        <v>0</v>
      </c>
      <c r="B50" s="299" t="s">
        <v>104</v>
      </c>
      <c r="C50" s="300"/>
      <c r="D50" s="300"/>
      <c r="E50" s="300"/>
      <c r="F50" s="300"/>
      <c r="G50" s="300"/>
      <c r="H50" s="300"/>
      <c r="I50" s="300"/>
      <c r="J50" s="300"/>
      <c r="K50" s="300"/>
      <c r="L50" s="300"/>
      <c r="M50" s="300"/>
      <c r="N50" s="300"/>
      <c r="O50" s="300"/>
      <c r="P50" s="300"/>
      <c r="Q50" s="300"/>
      <c r="R50" s="300"/>
      <c r="S50" s="300"/>
      <c r="T50" s="300"/>
      <c r="U50" s="300"/>
      <c r="V50" s="301"/>
      <c r="W50" s="299"/>
      <c r="X50" s="300"/>
      <c r="Y50" s="300"/>
      <c r="Z50" s="300"/>
      <c r="AA50" s="300"/>
      <c r="AB50" s="300"/>
      <c r="AC50" s="300"/>
      <c r="AD50" s="300"/>
      <c r="AE50" s="300"/>
      <c r="AF50" s="300"/>
      <c r="AG50" s="300"/>
      <c r="AH50" s="300"/>
      <c r="AI50" s="300"/>
      <c r="AJ50" s="300"/>
    </row>
    <row r="51" spans="1:36" x14ac:dyDescent="0.35">
      <c r="A51" s="20">
        <v>15</v>
      </c>
      <c r="B51" s="332">
        <f t="shared" ref="B51:H51" si="2">B30/(B6^0.75)</f>
        <v>0.22695597291998953</v>
      </c>
      <c r="C51" s="333">
        <f t="shared" si="2"/>
        <v>0.23909047403304284</v>
      </c>
      <c r="D51" s="333">
        <f t="shared" si="2"/>
        <v>0.23346844883723333</v>
      </c>
      <c r="E51" s="333">
        <f t="shared" si="2"/>
        <v>0.21989149561963317</v>
      </c>
      <c r="F51" s="333">
        <f t="shared" si="2"/>
        <v>0.22418365687287259</v>
      </c>
      <c r="G51" s="333">
        <f t="shared" si="2"/>
        <v>0.24602180352166875</v>
      </c>
      <c r="H51" s="333">
        <f t="shared" si="2"/>
        <v>0.22977157386218316</v>
      </c>
      <c r="I51" s="333"/>
      <c r="J51" s="333">
        <f>J30/(J6^0.75)</f>
        <v>0.24367985990287774</v>
      </c>
      <c r="K51" s="333"/>
      <c r="L51" s="333">
        <f>L30/(L6^0.75)</f>
        <v>0.20397815610808651</v>
      </c>
      <c r="M51" s="333">
        <f>M30/(M6^0.75)</f>
        <v>0.22814142567337897</v>
      </c>
      <c r="N51" s="333">
        <f>N30/(N6^0.75)</f>
        <v>0.2392052330428788</v>
      </c>
      <c r="O51" s="333">
        <f>O30/(O6^0.75)</f>
        <v>0.24484136286113944</v>
      </c>
      <c r="P51" s="333">
        <f>P30/(P6^0.75)</f>
        <v>0.21680837779327952</v>
      </c>
      <c r="Q51" s="333"/>
      <c r="R51" s="333">
        <f t="shared" ref="R51:AC51" si="3">R30/(R6^0.75)</f>
        <v>0.2287837102977138</v>
      </c>
      <c r="S51" s="333">
        <f t="shared" si="3"/>
        <v>0.22839980847707778</v>
      </c>
      <c r="T51" s="333">
        <f t="shared" si="3"/>
        <v>0.22246924519845582</v>
      </c>
      <c r="U51" s="333">
        <f t="shared" si="3"/>
        <v>0.24450144383750333</v>
      </c>
      <c r="V51" s="333">
        <f t="shared" si="3"/>
        <v>0.21725991028603531</v>
      </c>
      <c r="W51" s="332">
        <f t="shared" si="3"/>
        <v>0.20848632848748821</v>
      </c>
      <c r="X51" s="333">
        <f t="shared" si="3"/>
        <v>0.23398080065322738</v>
      </c>
      <c r="Y51" s="333">
        <f t="shared" si="3"/>
        <v>0.21572630053235195</v>
      </c>
      <c r="Z51" s="333">
        <f t="shared" si="3"/>
        <v>0.21804737101505259</v>
      </c>
      <c r="AA51" s="333">
        <f t="shared" si="3"/>
        <v>0.24545021651870141</v>
      </c>
      <c r="AB51" s="333">
        <f t="shared" si="3"/>
        <v>0.23919986971480459</v>
      </c>
      <c r="AC51" s="333">
        <f t="shared" si="3"/>
        <v>0.20951748816255</v>
      </c>
      <c r="AD51" s="333"/>
      <c r="AE51" s="333">
        <f t="shared" ref="AE51:AJ55" si="4">AE30/(AE6^0.75)</f>
        <v>0.22000046763885944</v>
      </c>
      <c r="AF51" s="333">
        <f t="shared" si="4"/>
        <v>0.21741048239853888</v>
      </c>
      <c r="AG51" s="333">
        <f t="shared" si="4"/>
        <v>0.23864677976840504</v>
      </c>
      <c r="AH51" s="333">
        <f t="shared" si="4"/>
        <v>0.22889301357632297</v>
      </c>
      <c r="AI51" s="333">
        <f t="shared" si="4"/>
        <v>0.24056362137297049</v>
      </c>
      <c r="AJ51" s="334">
        <f t="shared" si="4"/>
        <v>0.20770582458971351</v>
      </c>
    </row>
    <row r="52" spans="1:36" x14ac:dyDescent="0.35">
      <c r="A52" s="331">
        <v>15.25</v>
      </c>
      <c r="B52" s="335"/>
      <c r="C52" s="336"/>
      <c r="D52" s="336"/>
      <c r="E52" s="336"/>
      <c r="F52" s="336"/>
      <c r="G52" s="336"/>
      <c r="H52" s="336"/>
      <c r="I52" s="336"/>
      <c r="J52" s="336"/>
      <c r="K52" s="336"/>
      <c r="L52" s="336"/>
      <c r="M52" s="336"/>
      <c r="N52" s="336"/>
      <c r="O52" s="336"/>
      <c r="P52" s="336"/>
      <c r="Q52" s="336"/>
      <c r="R52" s="336"/>
      <c r="S52" s="336"/>
      <c r="T52" s="336"/>
      <c r="U52" s="336"/>
      <c r="V52" s="336"/>
      <c r="W52" s="335">
        <f t="shared" ref="W52:AC55" si="5">W31/(W7^0.75)</f>
        <v>0.19650181675729439</v>
      </c>
      <c r="X52" s="336">
        <f t="shared" si="5"/>
        <v>0.21758687053138909</v>
      </c>
      <c r="Y52" s="336">
        <f t="shared" si="5"/>
        <v>0.21758687053138909</v>
      </c>
      <c r="Z52" s="336">
        <f t="shared" si="5"/>
        <v>0.21158877056914327</v>
      </c>
      <c r="AA52" s="336">
        <f t="shared" si="5"/>
        <v>0.23635139570958655</v>
      </c>
      <c r="AB52" s="336">
        <f t="shared" si="5"/>
        <v>0.21862547287548653</v>
      </c>
      <c r="AC52" s="336">
        <f t="shared" si="5"/>
        <v>0.20110258844355347</v>
      </c>
      <c r="AD52" s="336"/>
      <c r="AE52" s="336">
        <f t="shared" si="4"/>
        <v>0.20779904143796879</v>
      </c>
      <c r="AF52" s="336">
        <f t="shared" si="4"/>
        <v>0.21655970836510763</v>
      </c>
      <c r="AG52" s="336">
        <f t="shared" si="4"/>
        <v>0.23510634660371826</v>
      </c>
      <c r="AH52" s="336">
        <f t="shared" si="4"/>
        <v>0.21256159383261614</v>
      </c>
      <c r="AI52" s="336">
        <f t="shared" si="4"/>
        <v>0.22623357420100254</v>
      </c>
      <c r="AJ52" s="337">
        <f t="shared" si="4"/>
        <v>0.22623357420100254</v>
      </c>
    </row>
    <row r="53" spans="1:36" x14ac:dyDescent="0.35">
      <c r="A53" s="331">
        <v>15.5</v>
      </c>
      <c r="B53" s="335"/>
      <c r="C53" s="336"/>
      <c r="D53" s="336"/>
      <c r="E53" s="336"/>
      <c r="F53" s="336"/>
      <c r="G53" s="336"/>
      <c r="H53" s="336"/>
      <c r="I53" s="336"/>
      <c r="J53" s="336"/>
      <c r="K53" s="336"/>
      <c r="L53" s="336"/>
      <c r="M53" s="336"/>
      <c r="N53" s="336"/>
      <c r="O53" s="336"/>
      <c r="P53" s="336"/>
      <c r="Q53" s="336"/>
      <c r="R53" s="336"/>
      <c r="S53" s="336"/>
      <c r="T53" s="336"/>
      <c r="U53" s="336"/>
      <c r="V53" s="336"/>
      <c r="W53" s="335">
        <f t="shared" si="5"/>
        <v>0.18146334618641738</v>
      </c>
      <c r="X53" s="336">
        <f t="shared" si="5"/>
        <v>0.19886589568444474</v>
      </c>
      <c r="Y53" s="336">
        <f t="shared" si="5"/>
        <v>0.19886589568444474</v>
      </c>
      <c r="Z53" s="336">
        <f t="shared" si="5"/>
        <v>0.19101207711339205</v>
      </c>
      <c r="AA53" s="336">
        <f t="shared" si="5"/>
        <v>0.21710030113523537</v>
      </c>
      <c r="AB53" s="336">
        <f t="shared" si="5"/>
        <v>0.19790286324527331</v>
      </c>
      <c r="AC53" s="336">
        <f t="shared" si="5"/>
        <v>0.18264552106418211</v>
      </c>
      <c r="AD53" s="336"/>
      <c r="AE53" s="336">
        <f t="shared" si="4"/>
        <v>0.19057246343613862</v>
      </c>
      <c r="AF53" s="336">
        <f t="shared" si="4"/>
        <v>0.19935152687481225</v>
      </c>
      <c r="AG53" s="336">
        <f t="shared" si="4"/>
        <v>0.21246456904384761</v>
      </c>
      <c r="AH53" s="336">
        <f t="shared" si="4"/>
        <v>0.19145406433280854</v>
      </c>
      <c r="AI53" s="336">
        <f t="shared" si="4"/>
        <v>0.20645368199843342</v>
      </c>
      <c r="AJ53" s="337">
        <f t="shared" si="4"/>
        <v>0.20540302536006849</v>
      </c>
    </row>
    <row r="54" spans="1:36" x14ac:dyDescent="0.35">
      <c r="A54" s="331">
        <v>15.75</v>
      </c>
      <c r="B54" s="335"/>
      <c r="C54" s="336"/>
      <c r="D54" s="336"/>
      <c r="E54" s="336"/>
      <c r="F54" s="336"/>
      <c r="G54" s="336"/>
      <c r="H54" s="336"/>
      <c r="I54" s="336"/>
      <c r="J54" s="336"/>
      <c r="K54" s="336"/>
      <c r="L54" s="336"/>
      <c r="M54" s="336"/>
      <c r="N54" s="336"/>
      <c r="O54" s="336"/>
      <c r="P54" s="336"/>
      <c r="Q54" s="336"/>
      <c r="R54" s="336"/>
      <c r="S54" s="336"/>
      <c r="T54" s="336"/>
      <c r="U54" s="336"/>
      <c r="V54" s="336"/>
      <c r="W54" s="335">
        <f t="shared" si="5"/>
        <v>0.16781178355483775</v>
      </c>
      <c r="X54" s="336">
        <f t="shared" si="5"/>
        <v>0.18032902641259696</v>
      </c>
      <c r="Y54" s="336">
        <f t="shared" si="5"/>
        <v>0.18170267628006057</v>
      </c>
      <c r="Z54" s="336">
        <f t="shared" si="5"/>
        <v>0.17256889731799824</v>
      </c>
      <c r="AA54" s="336">
        <f t="shared" si="5"/>
        <v>0.19581429348430754</v>
      </c>
      <c r="AB54" s="336">
        <f t="shared" si="5"/>
        <v>0.18263210330630647</v>
      </c>
      <c r="AC54" s="336">
        <f t="shared" si="5"/>
        <v>0.16781178355483775</v>
      </c>
      <c r="AD54" s="336"/>
      <c r="AE54" s="336">
        <f t="shared" si="4"/>
        <v>0.17380792822882823</v>
      </c>
      <c r="AF54" s="336">
        <f t="shared" si="4"/>
        <v>0.18263210330630647</v>
      </c>
      <c r="AG54" s="336">
        <f t="shared" si="4"/>
        <v>0.18895540206142053</v>
      </c>
      <c r="AH54" s="336">
        <f t="shared" si="4"/>
        <v>0.17297961281327695</v>
      </c>
      <c r="AI54" s="336">
        <f t="shared" si="4"/>
        <v>0.18695585940744613</v>
      </c>
      <c r="AJ54" s="337">
        <f t="shared" si="4"/>
        <v>0.18452467706720149</v>
      </c>
    </row>
    <row r="55" spans="1:36" x14ac:dyDescent="0.35">
      <c r="A55" s="20">
        <v>16</v>
      </c>
      <c r="B55" s="335">
        <f t="shared" ref="B55:H55" si="6">B34/(B10^0.75)</f>
        <v>0.22479448746360875</v>
      </c>
      <c r="C55" s="336">
        <f t="shared" si="6"/>
        <v>0.24282448058009348</v>
      </c>
      <c r="D55" s="336">
        <f t="shared" si="6"/>
        <v>0.22215962822090943</v>
      </c>
      <c r="E55" s="336">
        <f t="shared" si="6"/>
        <v>0.2287442782418945</v>
      </c>
      <c r="F55" s="336">
        <f t="shared" si="6"/>
        <v>0.22777193152654421</v>
      </c>
      <c r="G55" s="336">
        <f t="shared" si="6"/>
        <v>0.2415845742589624</v>
      </c>
      <c r="H55" s="336">
        <f t="shared" si="6"/>
        <v>0.22447747780493627</v>
      </c>
      <c r="I55" s="336"/>
      <c r="J55" s="336">
        <f>J34/(J10^0.75)</f>
        <v>0.22382205158455482</v>
      </c>
      <c r="K55" s="336"/>
      <c r="L55" s="336">
        <f>L34/(L10^0.75)</f>
        <v>0.21417270128417179</v>
      </c>
      <c r="M55" s="336">
        <f>M34/(M10^0.75)</f>
        <v>0.23426836870221573</v>
      </c>
      <c r="N55" s="336">
        <f>N34/(N10^0.75)</f>
        <v>0.23753459891444498</v>
      </c>
      <c r="O55" s="336">
        <f>O34/(O10^0.75)</f>
        <v>0.23115542538658038</v>
      </c>
      <c r="P55" s="336">
        <f>P34/(P10^0.75)</f>
        <v>0.22806997826747505</v>
      </c>
      <c r="Q55" s="336"/>
      <c r="R55" s="336">
        <f>R34/(R10^0.75)</f>
        <v>0.23294481859655347</v>
      </c>
      <c r="S55" s="336">
        <f>S34/(S10^0.75)</f>
        <v>0.2242850085102551</v>
      </c>
      <c r="T55" s="336">
        <f>T34/(T10^0.75)</f>
        <v>0.22096269046343275</v>
      </c>
      <c r="U55" s="336">
        <f>U34/(U10^0.75)</f>
        <v>0.24988233632317855</v>
      </c>
      <c r="V55" s="336">
        <f>V34/(V10^0.75)</f>
        <v>0.23594577568924452</v>
      </c>
      <c r="W55" s="335">
        <f t="shared" si="5"/>
        <v>0.15984462031348998</v>
      </c>
      <c r="X55" s="336">
        <f t="shared" si="5"/>
        <v>0.16632548439317532</v>
      </c>
      <c r="Y55" s="336">
        <f t="shared" si="5"/>
        <v>0.17392398115152383</v>
      </c>
      <c r="Z55" s="336">
        <f t="shared" si="5"/>
        <v>0.15984462031348998</v>
      </c>
      <c r="AA55" s="336">
        <f t="shared" si="5"/>
        <v>0.18133988093551653</v>
      </c>
      <c r="AB55" s="336">
        <f t="shared" si="5"/>
        <v>0.17583175442499877</v>
      </c>
      <c r="AC55" s="336">
        <f t="shared" si="5"/>
        <v>0.1579379073512529</v>
      </c>
      <c r="AD55" s="336"/>
      <c r="AE55" s="336">
        <f t="shared" si="4"/>
        <v>0.16300993998098393</v>
      </c>
      <c r="AF55" s="336">
        <f t="shared" si="4"/>
        <v>0.17160599807387691</v>
      </c>
      <c r="AG55" s="336">
        <f t="shared" si="4"/>
        <v>0.17439638693931367</v>
      </c>
      <c r="AH55" s="336">
        <f t="shared" si="4"/>
        <v>0.1614091776516495</v>
      </c>
      <c r="AI55" s="336">
        <f t="shared" si="4"/>
        <v>0.17069882815462475</v>
      </c>
      <c r="AJ55" s="337">
        <f t="shared" si="4"/>
        <v>0.17115101068625235</v>
      </c>
    </row>
    <row r="56" spans="1:36" x14ac:dyDescent="0.35">
      <c r="A56" s="20">
        <v>17</v>
      </c>
      <c r="B56" s="335">
        <f t="shared" ref="B56:U56" si="7">B35/(B11^0.75)</f>
        <v>0.22676926585565466</v>
      </c>
      <c r="C56" s="336">
        <f t="shared" si="7"/>
        <v>0.2301102207134785</v>
      </c>
      <c r="D56" s="336">
        <f t="shared" si="7"/>
        <v>0.22399730008412727</v>
      </c>
      <c r="E56" s="336">
        <f t="shared" si="7"/>
        <v>0.22344536895021661</v>
      </c>
      <c r="F56" s="336">
        <f t="shared" si="7"/>
        <v>0.23032449531375607</v>
      </c>
      <c r="G56" s="336">
        <f t="shared" si="7"/>
        <v>0.23327285498770217</v>
      </c>
      <c r="H56" s="336">
        <f t="shared" si="7"/>
        <v>0.22580527883718118</v>
      </c>
      <c r="I56" s="336"/>
      <c r="J56" s="336">
        <f t="shared" si="7"/>
        <v>0.21416306423938805</v>
      </c>
      <c r="K56" s="336"/>
      <c r="L56" s="336">
        <f t="shared" si="7"/>
        <v>0.21249765278965604</v>
      </c>
      <c r="M56" s="336">
        <f t="shared" si="7"/>
        <v>0.22585566171632568</v>
      </c>
      <c r="N56" s="336">
        <f t="shared" si="7"/>
        <v>0.23666939880136434</v>
      </c>
      <c r="O56" s="336">
        <f t="shared" si="7"/>
        <v>0.23076280922076614</v>
      </c>
      <c r="P56" s="336">
        <f t="shared" si="7"/>
        <v>0.21136839608218458</v>
      </c>
      <c r="Q56" s="336"/>
      <c r="R56" s="336">
        <f t="shared" si="7"/>
        <v>0.22377450853738523</v>
      </c>
      <c r="S56" s="336">
        <f t="shared" si="7"/>
        <v>0.20037804133978904</v>
      </c>
      <c r="T56" s="336">
        <f t="shared" si="7"/>
        <v>0.20088407943459924</v>
      </c>
      <c r="U56" s="336">
        <f t="shared" si="7"/>
        <v>0.25132057740397473</v>
      </c>
      <c r="V56" s="336">
        <f>V35/(V11^0.75)</f>
        <v>0.22812150734611789</v>
      </c>
      <c r="W56" s="335">
        <f t="shared" ref="W56:AJ56" si="8">W35/(W11^0.75)</f>
        <v>0.18030856190889694</v>
      </c>
      <c r="X56" s="336">
        <f t="shared" si="8"/>
        <v>0.17115101068625235</v>
      </c>
      <c r="Y56" s="336">
        <f t="shared" si="8"/>
        <v>0.1906973822680311</v>
      </c>
      <c r="Z56" s="336">
        <f t="shared" si="8"/>
        <v>0.16423507134707227</v>
      </c>
      <c r="AA56" s="336">
        <f t="shared" si="8"/>
        <v>0.19187331968318505</v>
      </c>
      <c r="AB56" s="336">
        <f t="shared" si="8"/>
        <v>0.18560685300581356</v>
      </c>
      <c r="AC56" s="336">
        <f t="shared" si="8"/>
        <v>0.17024942340269256</v>
      </c>
      <c r="AD56" s="336"/>
      <c r="AE56" s="336">
        <f t="shared" si="8"/>
        <v>0.16675105084488853</v>
      </c>
      <c r="AF56" s="336">
        <f t="shared" si="8"/>
        <v>0.18133988093551653</v>
      </c>
      <c r="AG56" s="336">
        <f t="shared" si="8"/>
        <v>0.18133988093551653</v>
      </c>
      <c r="AH56" s="336">
        <f t="shared" si="8"/>
        <v>0.17160599807387691</v>
      </c>
      <c r="AI56" s="336">
        <f t="shared" si="8"/>
        <v>0.17487179758217805</v>
      </c>
      <c r="AJ56" s="337">
        <f t="shared" si="8"/>
        <v>0.17345455048112116</v>
      </c>
    </row>
    <row r="57" spans="1:36" x14ac:dyDescent="0.35">
      <c r="A57" s="20">
        <v>18</v>
      </c>
      <c r="B57" s="335">
        <f t="shared" ref="B57:AJ57" si="9">B36/(B12^0.75)</f>
        <v>0.22129330346993575</v>
      </c>
      <c r="C57" s="336">
        <f t="shared" si="9"/>
        <v>0.23618275763637259</v>
      </c>
      <c r="D57" s="336">
        <f t="shared" si="9"/>
        <v>0.21502802899051951</v>
      </c>
      <c r="E57" s="336">
        <f t="shared" si="9"/>
        <v>0.21258483796613767</v>
      </c>
      <c r="F57" s="336">
        <f t="shared" si="9"/>
        <v>0.22496955036622268</v>
      </c>
      <c r="G57" s="336">
        <f t="shared" si="9"/>
        <v>0.22601900548333798</v>
      </c>
      <c r="H57" s="336">
        <f t="shared" si="9"/>
        <v>0.22756401099138299</v>
      </c>
      <c r="I57" s="336"/>
      <c r="J57" s="336">
        <f t="shared" si="9"/>
        <v>0.23269995849931444</v>
      </c>
      <c r="K57" s="336"/>
      <c r="L57" s="336">
        <f t="shared" si="9"/>
        <v>0.2200283862475329</v>
      </c>
      <c r="M57" s="336">
        <f t="shared" si="9"/>
        <v>0.23649979470833329</v>
      </c>
      <c r="N57" s="336">
        <f t="shared" si="9"/>
        <v>0.2486149430236867</v>
      </c>
      <c r="O57" s="336">
        <f t="shared" si="9"/>
        <v>0.2275349749048951</v>
      </c>
      <c r="P57" s="336">
        <f t="shared" si="9"/>
        <v>0.20754520661248368</v>
      </c>
      <c r="Q57" s="336"/>
      <c r="R57" s="336">
        <f t="shared" si="9"/>
        <v>0.2283615024559684</v>
      </c>
      <c r="S57" s="336">
        <f t="shared" si="9"/>
        <v>0.21338780243697891</v>
      </c>
      <c r="T57" s="336">
        <f t="shared" si="9"/>
        <v>0.24004816159357467</v>
      </c>
      <c r="U57" s="336">
        <f t="shared" si="9"/>
        <v>0.23094387368551614</v>
      </c>
      <c r="V57" s="336">
        <f t="shared" si="9"/>
        <v>0.22838182094938619</v>
      </c>
      <c r="W57" s="335">
        <f t="shared" si="9"/>
        <v>0.18839517871093367</v>
      </c>
      <c r="X57" s="336">
        <f t="shared" si="9"/>
        <v>0.18186072338000692</v>
      </c>
      <c r="Y57" s="336">
        <f t="shared" si="9"/>
        <v>0.18953812487944433</v>
      </c>
      <c r="Z57" s="336">
        <f t="shared" si="9"/>
        <v>0.17583175442499877</v>
      </c>
      <c r="AA57" s="336">
        <f t="shared" si="9"/>
        <v>0.19366933594755625</v>
      </c>
      <c r="AB57" s="336">
        <f t="shared" si="9"/>
        <v>0.19128324247923836</v>
      </c>
      <c r="AC57" s="336">
        <f t="shared" si="9"/>
        <v>0.17631636216282326</v>
      </c>
      <c r="AD57" s="336"/>
      <c r="AE57" s="336">
        <f t="shared" si="9"/>
        <v>0.17024942340269256</v>
      </c>
      <c r="AF57" s="336">
        <f t="shared" si="9"/>
        <v>0.18344442393204127</v>
      </c>
      <c r="AG57" s="336">
        <f t="shared" si="9"/>
        <v>0.18186072338000692</v>
      </c>
      <c r="AH57" s="336">
        <f t="shared" si="9"/>
        <v>0.17298806559029822</v>
      </c>
      <c r="AI57" s="336">
        <f t="shared" si="9"/>
        <v>0.18082250582354562</v>
      </c>
      <c r="AJ57" s="337">
        <f t="shared" si="9"/>
        <v>0.17729499331870494</v>
      </c>
    </row>
    <row r="58" spans="1:36" x14ac:dyDescent="0.35">
      <c r="A58" s="20">
        <v>19</v>
      </c>
      <c r="B58" s="335">
        <f t="shared" ref="B58:AJ58" si="10">B37/(B13^0.75)</f>
        <v>0.21770870056615785</v>
      </c>
      <c r="C58" s="336">
        <f t="shared" si="10"/>
        <v>0.25153105781922758</v>
      </c>
      <c r="D58" s="336">
        <f t="shared" si="10"/>
        <v>0.23039874759471904</v>
      </c>
      <c r="E58" s="336">
        <f t="shared" si="10"/>
        <v>0.23144917183909786</v>
      </c>
      <c r="F58" s="336">
        <f t="shared" si="10"/>
        <v>0.21867415057701947</v>
      </c>
      <c r="G58" s="336">
        <f t="shared" si="10"/>
        <v>0.24633655758491124</v>
      </c>
      <c r="H58" s="336">
        <f t="shared" si="10"/>
        <v>0.23097695791204292</v>
      </c>
      <c r="I58" s="336"/>
      <c r="J58" s="336">
        <f t="shared" si="10"/>
        <v>0.22890993046019997</v>
      </c>
      <c r="K58" s="336"/>
      <c r="L58" s="336">
        <f t="shared" si="10"/>
        <v>0.21627901519593956</v>
      </c>
      <c r="M58" s="336">
        <f t="shared" si="10"/>
        <v>0.21703654366103939</v>
      </c>
      <c r="N58" s="336">
        <f t="shared" si="10"/>
        <v>0.23381565501851465</v>
      </c>
      <c r="O58" s="336">
        <f t="shared" si="10"/>
        <v>0.23604294829691463</v>
      </c>
      <c r="P58" s="336">
        <f t="shared" si="10"/>
        <v>0.22275533473174863</v>
      </c>
      <c r="Q58" s="336"/>
      <c r="R58" s="336">
        <f t="shared" si="10"/>
        <v>0.22118558496547744</v>
      </c>
      <c r="S58" s="336">
        <f t="shared" si="10"/>
        <v>0.21599803477710994</v>
      </c>
      <c r="T58" s="336">
        <f t="shared" si="10"/>
        <v>0.21627901519593956</v>
      </c>
      <c r="U58" s="336">
        <f t="shared" si="10"/>
        <v>0.24725859003692627</v>
      </c>
      <c r="V58" s="336">
        <f t="shared" si="10"/>
        <v>0.2340797908720991</v>
      </c>
      <c r="W58" s="335">
        <f t="shared" si="10"/>
        <v>0.1906973822680311</v>
      </c>
      <c r="X58" s="336">
        <f t="shared" si="10"/>
        <v>0.18291295742153979</v>
      </c>
      <c r="Y58" s="336">
        <f t="shared" si="10"/>
        <v>0.19612605488755655</v>
      </c>
      <c r="Z58" s="336">
        <f t="shared" si="10"/>
        <v>0.19366933594755625</v>
      </c>
      <c r="AA58" s="336">
        <f t="shared" si="10"/>
        <v>0.20192956133890416</v>
      </c>
      <c r="AB58" s="336">
        <f t="shared" si="10"/>
        <v>0.19738193476671403</v>
      </c>
      <c r="AC58" s="336">
        <f t="shared" si="10"/>
        <v>0.18451824732808328</v>
      </c>
      <c r="AD58" s="336"/>
      <c r="AE58" s="336">
        <f t="shared" si="10"/>
        <v>0.18030856190889694</v>
      </c>
      <c r="AF58" s="336">
        <f t="shared" si="10"/>
        <v>0.18726818598717995</v>
      </c>
      <c r="AG58" s="336">
        <f t="shared" si="10"/>
        <v>0.18344442393204127</v>
      </c>
      <c r="AH58" s="336">
        <f t="shared" si="10"/>
        <v>0.17729499331870494</v>
      </c>
      <c r="AI58" s="336">
        <f t="shared" si="10"/>
        <v>0.18953812487944433</v>
      </c>
      <c r="AJ58" s="337">
        <f t="shared" si="10"/>
        <v>0.18615679954940934</v>
      </c>
    </row>
    <row r="59" spans="1:36" x14ac:dyDescent="0.35">
      <c r="A59" s="20">
        <v>20</v>
      </c>
      <c r="B59" s="335">
        <f t="shared" ref="B59:AJ59" si="11">B38/(B14^0.75)</f>
        <v>0.19800621304836341</v>
      </c>
      <c r="C59" s="336">
        <f t="shared" si="11"/>
        <v>0.23328318465799633</v>
      </c>
      <c r="D59" s="336">
        <f t="shared" si="11"/>
        <v>0.21694176020612332</v>
      </c>
      <c r="E59" s="336">
        <f t="shared" si="11"/>
        <v>0.22125384705656587</v>
      </c>
      <c r="F59" s="336">
        <f t="shared" si="11"/>
        <v>0.21379668885732997</v>
      </c>
      <c r="G59" s="336">
        <f t="shared" si="11"/>
        <v>0.24933900748237259</v>
      </c>
      <c r="H59" s="336">
        <f t="shared" si="11"/>
        <v>0.22686874512821151</v>
      </c>
      <c r="I59" s="336"/>
      <c r="J59" s="336">
        <f t="shared" si="11"/>
        <v>0.21661189248920348</v>
      </c>
      <c r="K59" s="336"/>
      <c r="L59" s="336">
        <f t="shared" si="11"/>
        <v>0.2187213127326566</v>
      </c>
      <c r="M59" s="336">
        <f t="shared" si="11"/>
        <v>0.22464186628284585</v>
      </c>
      <c r="N59" s="336">
        <f t="shared" si="11"/>
        <v>0.22997465522399346</v>
      </c>
      <c r="O59" s="336">
        <f t="shared" si="11"/>
        <v>0.21897509019825548</v>
      </c>
      <c r="P59" s="336">
        <f t="shared" si="11"/>
        <v>0.2129261232484122</v>
      </c>
      <c r="Q59" s="336"/>
      <c r="R59" s="336">
        <f t="shared" si="11"/>
        <v>0.2228370241769857</v>
      </c>
      <c r="S59" s="336">
        <f t="shared" si="11"/>
        <v>0.21472420695003236</v>
      </c>
      <c r="T59" s="336">
        <f t="shared" si="11"/>
        <v>0.22933470974917028</v>
      </c>
      <c r="U59" s="336">
        <f t="shared" si="11"/>
        <v>0.23678801595768859</v>
      </c>
      <c r="V59" s="336">
        <f t="shared" si="11"/>
        <v>0.22636271865435167</v>
      </c>
      <c r="W59" s="335">
        <f t="shared" si="11"/>
        <v>0.19187331968318505</v>
      </c>
      <c r="X59" s="336">
        <f t="shared" si="11"/>
        <v>0.18238506981314512</v>
      </c>
      <c r="Y59" s="336">
        <f t="shared" si="11"/>
        <v>0.18397950762172269</v>
      </c>
      <c r="Z59" s="336">
        <f t="shared" si="11"/>
        <v>0.19865674079490372</v>
      </c>
      <c r="AA59" s="336">
        <f t="shared" si="11"/>
        <v>0.19930138182083837</v>
      </c>
      <c r="AB59" s="336">
        <f t="shared" si="11"/>
        <v>0.20060542936533815</v>
      </c>
      <c r="AC59" s="336">
        <f t="shared" si="11"/>
        <v>0.18671056327621055</v>
      </c>
      <c r="AD59" s="336"/>
      <c r="AE59" s="336">
        <f t="shared" si="11"/>
        <v>0.17878696361610691</v>
      </c>
      <c r="AF59" s="336">
        <f t="shared" si="11"/>
        <v>0.19306631739696081</v>
      </c>
      <c r="AG59" s="336">
        <f t="shared" si="11"/>
        <v>0.18953812487944433</v>
      </c>
      <c r="AH59" s="336">
        <f t="shared" si="11"/>
        <v>0.18082250582354562</v>
      </c>
      <c r="AI59" s="336">
        <f t="shared" si="11"/>
        <v>0.19801694409743592</v>
      </c>
      <c r="AJ59" s="337">
        <f t="shared" si="11"/>
        <v>0.18344442393204127</v>
      </c>
    </row>
    <row r="60" spans="1:36" x14ac:dyDescent="0.35">
      <c r="A60" s="20">
        <v>21</v>
      </c>
      <c r="B60" s="335">
        <f t="shared" ref="B60:AJ60" si="12">B39/(B15^0.75)</f>
        <v>0.24812841292186336</v>
      </c>
      <c r="C60" s="336">
        <f t="shared" si="12"/>
        <v>0.23683165835584347</v>
      </c>
      <c r="D60" s="336">
        <f t="shared" si="12"/>
        <v>0.22490177542128842</v>
      </c>
      <c r="E60" s="336">
        <f t="shared" si="12"/>
        <v>0.21889209365938561</v>
      </c>
      <c r="F60" s="336">
        <f t="shared" si="12"/>
        <v>0.22213000981300116</v>
      </c>
      <c r="G60" s="336">
        <f t="shared" si="12"/>
        <v>0.24607676481908075</v>
      </c>
      <c r="H60" s="336">
        <f t="shared" si="12"/>
        <v>0.22526780961040049</v>
      </c>
      <c r="I60" s="336"/>
      <c r="J60" s="336">
        <f t="shared" si="12"/>
        <v>0.21968272629766544</v>
      </c>
      <c r="K60" s="336"/>
      <c r="L60" s="336">
        <f t="shared" si="12"/>
        <v>0.21092828340632919</v>
      </c>
      <c r="M60" s="336">
        <f t="shared" si="12"/>
        <v>0.22515222283267072</v>
      </c>
      <c r="N60" s="336">
        <f t="shared" si="12"/>
        <v>0.22456365185839935</v>
      </c>
      <c r="O60" s="336">
        <f t="shared" si="12"/>
        <v>0.22228779439634511</v>
      </c>
      <c r="P60" s="336">
        <f t="shared" si="12"/>
        <v>0.21964427192727634</v>
      </c>
      <c r="Q60" s="336"/>
      <c r="R60" s="336">
        <f t="shared" si="12"/>
        <v>0.23073436478668854</v>
      </c>
      <c r="S60" s="336">
        <f t="shared" si="12"/>
        <v>0.22406778114637727</v>
      </c>
      <c r="T60" s="336">
        <f t="shared" si="12"/>
        <v>0.22566529301541116</v>
      </c>
      <c r="U60" s="336">
        <f t="shared" si="12"/>
        <v>0.23646514201641944</v>
      </c>
      <c r="V60" s="336">
        <f t="shared" si="12"/>
        <v>0.22480366291988285</v>
      </c>
      <c r="W60" s="335">
        <f t="shared" si="12"/>
        <v>0.1878297101099824</v>
      </c>
      <c r="X60" s="336">
        <f t="shared" si="12"/>
        <v>0.18839517871093367</v>
      </c>
      <c r="Y60" s="336">
        <f t="shared" si="12"/>
        <v>0.1906973822680311</v>
      </c>
      <c r="Z60" s="336">
        <f t="shared" si="12"/>
        <v>0.19246766177556726</v>
      </c>
      <c r="AA60" s="336">
        <f t="shared" si="12"/>
        <v>0.20060542936533815</v>
      </c>
      <c r="AB60" s="336">
        <f t="shared" si="12"/>
        <v>0.19801694409743592</v>
      </c>
      <c r="AC60" s="336">
        <f t="shared" si="12"/>
        <v>0.18953812487944433</v>
      </c>
      <c r="AD60" s="336"/>
      <c r="AE60" s="336">
        <f t="shared" si="12"/>
        <v>0.18397950762172269</v>
      </c>
      <c r="AF60" s="336">
        <f t="shared" si="12"/>
        <v>0.19187331968318505</v>
      </c>
      <c r="AG60" s="336">
        <f t="shared" si="12"/>
        <v>0.1955050748901119</v>
      </c>
      <c r="AH60" s="336">
        <f t="shared" si="12"/>
        <v>0.18291295742153979</v>
      </c>
      <c r="AI60" s="336">
        <f t="shared" si="12"/>
        <v>0.19865674079490372</v>
      </c>
      <c r="AJ60" s="337">
        <f t="shared" si="12"/>
        <v>0.19488866332608765</v>
      </c>
    </row>
    <row r="61" spans="1:36" x14ac:dyDescent="0.35">
      <c r="A61" s="20">
        <v>22</v>
      </c>
      <c r="B61" s="335">
        <f t="shared" ref="B61:AJ61" si="13">B40/(B16^0.75)</f>
        <v>0.21930943863781266</v>
      </c>
      <c r="C61" s="336">
        <f t="shared" si="13"/>
        <v>0.23789144442328422</v>
      </c>
      <c r="D61" s="336">
        <f t="shared" si="13"/>
        <v>0.21718771055138306</v>
      </c>
      <c r="E61" s="336">
        <f t="shared" si="13"/>
        <v>0.22691410884342644</v>
      </c>
      <c r="F61" s="336">
        <f t="shared" si="13"/>
        <v>0.21566529302906076</v>
      </c>
      <c r="G61" s="336">
        <f t="shared" si="13"/>
        <v>0.24078179139133374</v>
      </c>
      <c r="H61" s="336">
        <f t="shared" si="13"/>
        <v>0.22660325437100293</v>
      </c>
      <c r="I61" s="336"/>
      <c r="J61" s="336">
        <f t="shared" si="13"/>
        <v>0.21791109140816817</v>
      </c>
      <c r="K61" s="336"/>
      <c r="L61" s="336">
        <f t="shared" si="13"/>
        <v>0.20327066131031671</v>
      </c>
      <c r="M61" s="336">
        <f t="shared" si="13"/>
        <v>0.22909293627191479</v>
      </c>
      <c r="N61" s="336">
        <f t="shared" si="13"/>
        <v>0.23197154429080857</v>
      </c>
      <c r="O61" s="336">
        <f t="shared" si="13"/>
        <v>0.21087875667871586</v>
      </c>
      <c r="P61" s="336">
        <f t="shared" si="13"/>
        <v>0.20377563958671721</v>
      </c>
      <c r="Q61" s="336"/>
      <c r="R61" s="336">
        <f t="shared" si="13"/>
        <v>0.21581099415121538</v>
      </c>
      <c r="S61" s="336">
        <f t="shared" si="13"/>
        <v>0.2122930132935181</v>
      </c>
      <c r="T61" s="336">
        <f t="shared" si="13"/>
        <v>0.21360393418135123</v>
      </c>
      <c r="U61" s="336">
        <f t="shared" si="13"/>
        <v>0.22647736038009847</v>
      </c>
      <c r="V61" s="336">
        <f t="shared" si="13"/>
        <v>0.217212072794638</v>
      </c>
      <c r="W61" s="335">
        <f t="shared" si="13"/>
        <v>0.19366933594755625</v>
      </c>
      <c r="X61" s="336">
        <f t="shared" si="13"/>
        <v>0.19366933594755625</v>
      </c>
      <c r="Y61" s="336">
        <f t="shared" si="13"/>
        <v>0.19738193476671403</v>
      </c>
      <c r="Z61" s="336">
        <f t="shared" si="13"/>
        <v>0.1955050748901119</v>
      </c>
      <c r="AA61" s="336">
        <f t="shared" si="13"/>
        <v>0.19801694409743592</v>
      </c>
      <c r="AB61" s="336">
        <f t="shared" si="13"/>
        <v>0.20327426815233363</v>
      </c>
      <c r="AC61" s="336">
        <f t="shared" si="13"/>
        <v>0.18397950762172269</v>
      </c>
      <c r="AD61" s="336"/>
      <c r="AE61" s="336">
        <f t="shared" si="13"/>
        <v>0.1878297101099824</v>
      </c>
      <c r="AF61" s="336">
        <f t="shared" si="13"/>
        <v>0.1889646355072272</v>
      </c>
      <c r="AG61" s="336">
        <f t="shared" si="13"/>
        <v>0.19366933594755625</v>
      </c>
      <c r="AH61" s="336">
        <f t="shared" si="13"/>
        <v>0.1792908256795831</v>
      </c>
      <c r="AI61" s="336">
        <f t="shared" si="13"/>
        <v>0.19930138182083837</v>
      </c>
      <c r="AJ61" s="337">
        <f t="shared" si="13"/>
        <v>0.19011569188435698</v>
      </c>
    </row>
    <row r="62" spans="1:36" x14ac:dyDescent="0.35">
      <c r="A62" s="20">
        <v>23</v>
      </c>
      <c r="B62" s="335">
        <f t="shared" ref="B62:AJ62" si="14">B41/(B17^0.75)</f>
        <v>0.19806979849030912</v>
      </c>
      <c r="C62" s="336">
        <f t="shared" si="14"/>
        <v>0.22990365222782616</v>
      </c>
      <c r="D62" s="336">
        <f t="shared" si="14"/>
        <v>0.20796798959731555</v>
      </c>
      <c r="E62" s="336">
        <f t="shared" si="14"/>
        <v>0.2203089950847284</v>
      </c>
      <c r="F62" s="336">
        <f t="shared" si="14"/>
        <v>0.22866319058414095</v>
      </c>
      <c r="G62" s="336">
        <f t="shared" si="14"/>
        <v>0.23217865779409932</v>
      </c>
      <c r="H62" s="336">
        <f t="shared" si="14"/>
        <v>0.22859126398355131</v>
      </c>
      <c r="I62" s="336"/>
      <c r="J62" s="336">
        <f t="shared" si="14"/>
        <v>0.2158991022457836</v>
      </c>
      <c r="K62" s="336"/>
      <c r="L62" s="336">
        <f t="shared" si="14"/>
        <v>0.21497173247414336</v>
      </c>
      <c r="M62" s="336">
        <f t="shared" si="14"/>
        <v>0.22426833477284291</v>
      </c>
      <c r="N62" s="336">
        <f t="shared" si="14"/>
        <v>0.2267456819057159</v>
      </c>
      <c r="O62" s="336">
        <f t="shared" si="14"/>
        <v>0.19616966855344734</v>
      </c>
      <c r="P62" s="336">
        <f t="shared" si="14"/>
        <v>0.18960593223324382</v>
      </c>
      <c r="Q62" s="336"/>
      <c r="R62" s="336">
        <f t="shared" si="14"/>
        <v>0.228069957749681</v>
      </c>
      <c r="S62" s="336">
        <f t="shared" si="14"/>
        <v>0.20367089905361099</v>
      </c>
      <c r="T62" s="336">
        <f t="shared" si="14"/>
        <v>0.20965370970056907</v>
      </c>
      <c r="U62" s="336">
        <f t="shared" si="14"/>
        <v>0.22976541366725148</v>
      </c>
      <c r="V62" s="336">
        <f t="shared" si="14"/>
        <v>0.20891549343000362</v>
      </c>
      <c r="W62" s="335">
        <f t="shared" si="14"/>
        <v>0.18953812487944433</v>
      </c>
      <c r="X62" s="336">
        <f t="shared" si="14"/>
        <v>0.1906973822680311</v>
      </c>
      <c r="Y62" s="336">
        <f t="shared" si="14"/>
        <v>0.18953812487944433</v>
      </c>
      <c r="Z62" s="336">
        <f t="shared" si="14"/>
        <v>0.18726818598717995</v>
      </c>
      <c r="AA62" s="336">
        <f t="shared" si="14"/>
        <v>0.18506068245948326</v>
      </c>
      <c r="AB62" s="336">
        <f t="shared" si="14"/>
        <v>0.1906973822680311</v>
      </c>
      <c r="AC62" s="336">
        <f t="shared" si="14"/>
        <v>0.18451824732808328</v>
      </c>
      <c r="AD62" s="336"/>
      <c r="AE62" s="336">
        <f t="shared" si="14"/>
        <v>0.18726818598717995</v>
      </c>
      <c r="AF62" s="336">
        <f t="shared" si="14"/>
        <v>0.19930138182083837</v>
      </c>
      <c r="AG62" s="336">
        <f t="shared" si="14"/>
        <v>0.1906973822680311</v>
      </c>
      <c r="AH62" s="336">
        <f t="shared" si="14"/>
        <v>0.18451824732808328</v>
      </c>
      <c r="AI62" s="336">
        <f t="shared" si="14"/>
        <v>0.19995092506518128</v>
      </c>
      <c r="AJ62" s="337">
        <f t="shared" si="14"/>
        <v>0.18953812487944433</v>
      </c>
    </row>
    <row r="63" spans="1:36" x14ac:dyDescent="0.35">
      <c r="A63" s="20">
        <v>24</v>
      </c>
      <c r="B63" s="335">
        <f t="shared" ref="B63:AJ63" si="15">B42/(B18^0.75)</f>
        <v>0.20600067957200394</v>
      </c>
      <c r="C63" s="336">
        <f t="shared" si="15"/>
        <v>0.22141927264323072</v>
      </c>
      <c r="D63" s="336">
        <f t="shared" si="15"/>
        <v>0.22122087944475943</v>
      </c>
      <c r="E63" s="336">
        <f t="shared" si="15"/>
        <v>0.23565367653801328</v>
      </c>
      <c r="F63" s="336">
        <f t="shared" si="15"/>
        <v>0.22114349481189172</v>
      </c>
      <c r="G63" s="336">
        <f t="shared" si="15"/>
        <v>0.22552632947508605</v>
      </c>
      <c r="H63" s="336">
        <f t="shared" si="15"/>
        <v>0.21082670452083185</v>
      </c>
      <c r="I63" s="336"/>
      <c r="J63" s="336">
        <f t="shared" si="15"/>
        <v>0.22412671096442235</v>
      </c>
      <c r="K63" s="336"/>
      <c r="L63" s="336">
        <f t="shared" si="15"/>
        <v>0.21776965973037096</v>
      </c>
      <c r="M63" s="336">
        <f t="shared" si="15"/>
        <v>0.23564024180830823</v>
      </c>
      <c r="N63" s="336">
        <f t="shared" si="15"/>
        <v>0.24576580515885987</v>
      </c>
      <c r="O63" s="336">
        <f t="shared" si="15"/>
        <v>0.23015258389492319</v>
      </c>
      <c r="P63" s="336">
        <f t="shared" si="15"/>
        <v>0.21277306701969287</v>
      </c>
      <c r="Q63" s="336"/>
      <c r="R63" s="336">
        <f t="shared" si="15"/>
        <v>0.22763727556659186</v>
      </c>
      <c r="S63" s="336">
        <f t="shared" si="15"/>
        <v>0.22022492980205582</v>
      </c>
      <c r="T63" s="336">
        <f t="shared" si="15"/>
        <v>0.22566529301541116</v>
      </c>
      <c r="U63" s="336">
        <f t="shared" si="15"/>
        <v>0.22729957502706458</v>
      </c>
      <c r="V63" s="336">
        <f t="shared" si="15"/>
        <v>0.21633113859489075</v>
      </c>
      <c r="W63" s="335">
        <f t="shared" si="15"/>
        <v>0.19011569188435698</v>
      </c>
      <c r="X63" s="336">
        <f t="shared" si="15"/>
        <v>0.19246766177556726</v>
      </c>
      <c r="Y63" s="336">
        <f t="shared" si="15"/>
        <v>0.18186072338000692</v>
      </c>
      <c r="Z63" s="336">
        <f t="shared" si="15"/>
        <v>0.1955050748901119</v>
      </c>
      <c r="AA63" s="336">
        <f t="shared" si="15"/>
        <v>0.1889646355072272</v>
      </c>
      <c r="AB63" s="336">
        <f t="shared" si="15"/>
        <v>0.1906973822680311</v>
      </c>
      <c r="AC63" s="336">
        <f t="shared" si="15"/>
        <v>0.18186072338000692</v>
      </c>
      <c r="AD63" s="336"/>
      <c r="AE63" s="336">
        <f t="shared" si="15"/>
        <v>0.1878297101099824</v>
      </c>
      <c r="AF63" s="336">
        <f t="shared" si="15"/>
        <v>0.19995092506518128</v>
      </c>
      <c r="AG63" s="336">
        <f t="shared" si="15"/>
        <v>0.1955050748901119</v>
      </c>
      <c r="AH63" s="336">
        <f t="shared" si="15"/>
        <v>0.18451824732808328</v>
      </c>
      <c r="AI63" s="336">
        <f t="shared" si="15"/>
        <v>0.1942767676022481</v>
      </c>
      <c r="AJ63" s="337">
        <f t="shared" si="15"/>
        <v>0.1955050748901119</v>
      </c>
    </row>
    <row r="64" spans="1:36" x14ac:dyDescent="0.35">
      <c r="A64" s="20">
        <v>25</v>
      </c>
      <c r="B64" s="335">
        <f t="shared" ref="B64:AJ64" si="16">B43/(B19^0.75)</f>
        <v>0.1969038578076629</v>
      </c>
      <c r="C64" s="336">
        <f t="shared" si="16"/>
        <v>0.22895407947645746</v>
      </c>
      <c r="D64" s="336">
        <f t="shared" si="16"/>
        <v>0.15883703953497125</v>
      </c>
      <c r="E64" s="336">
        <f t="shared" si="16"/>
        <v>0.22420228885541618</v>
      </c>
      <c r="F64" s="336">
        <f t="shared" si="16"/>
        <v>0.22618109957391178</v>
      </c>
      <c r="G64" s="336">
        <f t="shared" si="16"/>
        <v>0.22766262374785376</v>
      </c>
      <c r="H64" s="336">
        <f t="shared" si="16"/>
        <v>0.20658034042840592</v>
      </c>
      <c r="I64" s="336"/>
      <c r="J64" s="336">
        <f t="shared" si="16"/>
        <v>0.22362920439180434</v>
      </c>
      <c r="K64" s="336"/>
      <c r="L64" s="336">
        <f t="shared" si="16"/>
        <v>0.21728188771216209</v>
      </c>
      <c r="M64" s="336">
        <f t="shared" si="16"/>
        <v>0.22572508929251275</v>
      </c>
      <c r="N64" s="336">
        <f t="shared" si="16"/>
        <v>0.23355030398355056</v>
      </c>
      <c r="O64" s="336">
        <f t="shared" si="16"/>
        <v>0.21064765214689507</v>
      </c>
      <c r="P64" s="336">
        <f t="shared" si="16"/>
        <v>0.21509322049430496</v>
      </c>
      <c r="Q64" s="336"/>
      <c r="R64" s="336">
        <f t="shared" si="16"/>
        <v>0.22593667328761907</v>
      </c>
      <c r="S64" s="336">
        <f t="shared" si="16"/>
        <v>0.22366890479903437</v>
      </c>
      <c r="T64" s="336">
        <f t="shared" si="16"/>
        <v>0.22722101409693451</v>
      </c>
      <c r="U64" s="336">
        <f t="shared" si="16"/>
        <v>0.21539149226146459</v>
      </c>
      <c r="V64" s="336">
        <f t="shared" si="16"/>
        <v>0.21805334365469076</v>
      </c>
      <c r="W64" s="335">
        <f t="shared" si="16"/>
        <v>0.1906973822680311</v>
      </c>
      <c r="X64" s="336">
        <f t="shared" si="16"/>
        <v>0.19675165675046663</v>
      </c>
      <c r="Y64" s="336">
        <f t="shared" si="16"/>
        <v>0.19366933594755625</v>
      </c>
      <c r="Z64" s="336">
        <f t="shared" si="16"/>
        <v>0.1878297101099824</v>
      </c>
      <c r="AA64" s="336">
        <f t="shared" si="16"/>
        <v>0.20126495452590668</v>
      </c>
      <c r="AB64" s="336">
        <f t="shared" si="16"/>
        <v>0.20815024410269528</v>
      </c>
      <c r="AC64" s="336">
        <f t="shared" si="16"/>
        <v>0.18671056327621055</v>
      </c>
      <c r="AD64" s="336"/>
      <c r="AE64" s="336">
        <f t="shared" si="16"/>
        <v>0.1906973822680311</v>
      </c>
      <c r="AF64" s="336">
        <f t="shared" si="16"/>
        <v>0.20126495452590668</v>
      </c>
      <c r="AG64" s="336">
        <f t="shared" si="16"/>
        <v>0.18397950762172269</v>
      </c>
      <c r="AH64" s="336">
        <f t="shared" si="16"/>
        <v>0.19187331968318505</v>
      </c>
      <c r="AI64" s="336">
        <f t="shared" si="16"/>
        <v>0.19128324247923836</v>
      </c>
      <c r="AJ64" s="337">
        <f t="shared" si="16"/>
        <v>0.19306631739696081</v>
      </c>
    </row>
    <row r="65" spans="1:51" x14ac:dyDescent="0.35">
      <c r="A65" s="20">
        <v>26</v>
      </c>
      <c r="B65" s="335">
        <f t="shared" ref="B65:AJ65" si="17">B44/(B20^0.75)</f>
        <v>0.19680846355015624</v>
      </c>
      <c r="C65" s="336">
        <f t="shared" si="17"/>
        <v>0.2231973587584265</v>
      </c>
      <c r="D65" s="336">
        <f t="shared" si="17"/>
        <v>0.20198378592944621</v>
      </c>
      <c r="E65" s="336">
        <f t="shared" si="17"/>
        <v>0.23484692463711876</v>
      </c>
      <c r="F65" s="336">
        <f t="shared" si="17"/>
        <v>0.21839160113255104</v>
      </c>
      <c r="G65" s="336">
        <f t="shared" si="17"/>
        <v>0.22762832745745434</v>
      </c>
      <c r="H65" s="336">
        <f t="shared" si="17"/>
        <v>0.20623599123879952</v>
      </c>
      <c r="I65" s="336"/>
      <c r="J65" s="336">
        <f t="shared" si="17"/>
        <v>0.22093576244841512</v>
      </c>
      <c r="K65" s="336"/>
      <c r="L65" s="336">
        <f t="shared" si="17"/>
        <v>0.21968272629766541</v>
      </c>
      <c r="M65" s="336">
        <f t="shared" si="17"/>
        <v>0.2244976253003664</v>
      </c>
      <c r="N65" s="336">
        <f t="shared" si="17"/>
        <v>0.24317155468024065</v>
      </c>
      <c r="O65" s="336">
        <f t="shared" si="17"/>
        <v>0.20888120255251852</v>
      </c>
      <c r="P65" s="336">
        <f t="shared" si="17"/>
        <v>0.19255747270589568</v>
      </c>
      <c r="Q65" s="336"/>
      <c r="R65" s="336">
        <f t="shared" si="17"/>
        <v>0.23715516433485703</v>
      </c>
      <c r="S65" s="336">
        <f t="shared" si="17"/>
        <v>0.2115887705691433</v>
      </c>
      <c r="T65" s="336">
        <f t="shared" si="17"/>
        <v>0.22016714260517342</v>
      </c>
      <c r="U65" s="336">
        <f t="shared" si="17"/>
        <v>0.23913196980800902</v>
      </c>
      <c r="V65" s="336">
        <f t="shared" si="17"/>
        <v>0.21092557822279209</v>
      </c>
      <c r="W65" s="335">
        <f t="shared" si="17"/>
        <v>0.19187331968318505</v>
      </c>
      <c r="X65" s="336">
        <f t="shared" si="17"/>
        <v>0.1955050748901119</v>
      </c>
      <c r="Y65" s="336">
        <f t="shared" si="17"/>
        <v>0.18953812487944433</v>
      </c>
      <c r="Z65" s="336">
        <f t="shared" si="17"/>
        <v>0.19246766177556726</v>
      </c>
      <c r="AA65" s="336">
        <f t="shared" si="17"/>
        <v>0.20395449486323947</v>
      </c>
      <c r="AB65" s="336">
        <f t="shared" si="17"/>
        <v>0.20815024410269528</v>
      </c>
      <c r="AC65" s="336">
        <f t="shared" si="17"/>
        <v>0.18839517871093367</v>
      </c>
      <c r="AD65" s="336"/>
      <c r="AE65" s="336">
        <f t="shared" si="17"/>
        <v>0.18451824732808328</v>
      </c>
      <c r="AF65" s="336">
        <f t="shared" si="17"/>
        <v>0.20060542936533815</v>
      </c>
      <c r="AG65" s="336">
        <f t="shared" si="17"/>
        <v>0.18671056327621055</v>
      </c>
      <c r="AH65" s="336">
        <f t="shared" si="17"/>
        <v>0.18186072338000692</v>
      </c>
      <c r="AI65" s="336">
        <f t="shared" si="17"/>
        <v>0.19306631739696081</v>
      </c>
      <c r="AJ65" s="337">
        <f t="shared" si="17"/>
        <v>0.19612605488755655</v>
      </c>
    </row>
    <row r="66" spans="1:51" x14ac:dyDescent="0.35">
      <c r="A66" s="20">
        <v>27</v>
      </c>
      <c r="B66" s="335">
        <f t="shared" ref="B66:AJ66" si="18">B45/(B21^0.75)</f>
        <v>0.21636014352995919</v>
      </c>
      <c r="C66" s="336">
        <f t="shared" si="18"/>
        <v>0.24319845287716166</v>
      </c>
      <c r="D66" s="336">
        <f t="shared" si="18"/>
        <v>0.2183243544819379</v>
      </c>
      <c r="E66" s="336">
        <f t="shared" si="18"/>
        <v>0.23269592608833009</v>
      </c>
      <c r="F66" s="336">
        <f t="shared" si="18"/>
        <v>0.22566529301541113</v>
      </c>
      <c r="G66" s="336">
        <f t="shared" si="18"/>
        <v>0.23550968523451266</v>
      </c>
      <c r="H66" s="336">
        <f t="shared" si="18"/>
        <v>0.20731524695517992</v>
      </c>
      <c r="I66" s="336"/>
      <c r="J66" s="336">
        <f t="shared" si="18"/>
        <v>0.22577466381242808</v>
      </c>
      <c r="K66" s="336"/>
      <c r="L66" s="336">
        <f t="shared" si="18"/>
        <v>0.22213000981300116</v>
      </c>
      <c r="M66" s="336">
        <f t="shared" si="18"/>
        <v>0.22246588568044143</v>
      </c>
      <c r="N66" s="336">
        <f t="shared" si="18"/>
        <v>0.2426709216668613</v>
      </c>
      <c r="O66" s="336">
        <f t="shared" si="18"/>
        <v>0.21392738658497151</v>
      </c>
      <c r="P66" s="336">
        <f t="shared" si="18"/>
        <v>0.21296319864973459</v>
      </c>
      <c r="Q66" s="336"/>
      <c r="R66" s="336">
        <f t="shared" si="18"/>
        <v>0.22464186628284583</v>
      </c>
      <c r="S66" s="336">
        <f t="shared" si="18"/>
        <v>0.20967392985555239</v>
      </c>
      <c r="T66" s="336">
        <f t="shared" si="18"/>
        <v>0.2221300098130011</v>
      </c>
      <c r="U66" s="336">
        <f t="shared" si="18"/>
        <v>0.23492451281060467</v>
      </c>
      <c r="V66" s="336">
        <f t="shared" si="18"/>
        <v>0.22263965836298877</v>
      </c>
      <c r="W66" s="335">
        <f t="shared" si="18"/>
        <v>0.1942767676022481</v>
      </c>
      <c r="X66" s="336">
        <f t="shared" si="18"/>
        <v>0.1942767676022481</v>
      </c>
      <c r="Y66" s="336">
        <f t="shared" si="18"/>
        <v>0.18839517871093367</v>
      </c>
      <c r="Z66" s="336">
        <f t="shared" si="18"/>
        <v>0.19128324247923836</v>
      </c>
      <c r="AA66" s="336">
        <f t="shared" si="18"/>
        <v>0.20672941901830846</v>
      </c>
      <c r="AB66" s="336">
        <f t="shared" si="18"/>
        <v>0.21106147298184486</v>
      </c>
      <c r="AC66" s="336">
        <f t="shared" si="18"/>
        <v>0.19366933594755625</v>
      </c>
      <c r="AD66" s="336"/>
      <c r="AE66" s="336">
        <f t="shared" si="18"/>
        <v>0.19011569188435698</v>
      </c>
      <c r="AF66" s="336">
        <f t="shared" si="18"/>
        <v>0.19738193476671403</v>
      </c>
      <c r="AG66" s="336">
        <f t="shared" si="18"/>
        <v>0.19930138182083837</v>
      </c>
      <c r="AH66" s="336">
        <f t="shared" si="18"/>
        <v>0.18397950762172269</v>
      </c>
      <c r="AI66" s="336">
        <f t="shared" si="18"/>
        <v>0.19738193476671403</v>
      </c>
      <c r="AJ66" s="337">
        <f t="shared" si="18"/>
        <v>0.19738193476671403</v>
      </c>
    </row>
    <row r="67" spans="1:51" x14ac:dyDescent="0.35">
      <c r="A67" s="20">
        <v>28</v>
      </c>
      <c r="B67" s="335">
        <f t="shared" ref="B67:AJ67" si="19">B46/(B22^0.75)</f>
        <v>0.21468562793852783</v>
      </c>
      <c r="C67" s="336">
        <f t="shared" si="19"/>
        <v>0.24452378436458547</v>
      </c>
      <c r="D67" s="336">
        <f t="shared" si="19"/>
        <v>0.21360748290640361</v>
      </c>
      <c r="E67" s="336">
        <f t="shared" si="19"/>
        <v>0.22053470621576993</v>
      </c>
      <c r="F67" s="336">
        <f t="shared" si="19"/>
        <v>0.22627415562410078</v>
      </c>
      <c r="G67" s="336">
        <f t="shared" si="19"/>
        <v>0.23098645223930228</v>
      </c>
      <c r="H67" s="336">
        <f t="shared" si="19"/>
        <v>0.21092414286088196</v>
      </c>
      <c r="I67" s="336"/>
      <c r="J67" s="336">
        <f t="shared" si="19"/>
        <v>0.22549118917976363</v>
      </c>
      <c r="K67" s="336"/>
      <c r="L67" s="336">
        <f t="shared" si="19"/>
        <v>0.21872131273265658</v>
      </c>
      <c r="M67" s="336">
        <f t="shared" si="19"/>
        <v>0.22142128303241757</v>
      </c>
      <c r="N67" s="336">
        <f t="shared" si="19"/>
        <v>0.23544977967233166</v>
      </c>
      <c r="O67" s="336">
        <f t="shared" si="19"/>
        <v>0.20863241037953495</v>
      </c>
      <c r="P67" s="336">
        <f t="shared" si="19"/>
        <v>0.20379147891418853</v>
      </c>
      <c r="Q67" s="336"/>
      <c r="R67" s="336">
        <f t="shared" si="19"/>
        <v>0.21040144704128846</v>
      </c>
      <c r="S67" s="336">
        <f t="shared" si="19"/>
        <v>0.21551691493878156</v>
      </c>
      <c r="T67" s="336">
        <f t="shared" si="19"/>
        <v>0.22664536209120509</v>
      </c>
      <c r="U67" s="336">
        <f t="shared" si="19"/>
        <v>0.22158741742735769</v>
      </c>
      <c r="V67" s="336">
        <f t="shared" si="19"/>
        <v>0.23213194109699825</v>
      </c>
      <c r="W67" s="335">
        <f t="shared" si="19"/>
        <v>0.19675165675046663</v>
      </c>
      <c r="X67" s="336">
        <f t="shared" si="19"/>
        <v>0.19801694409743592</v>
      </c>
      <c r="Y67" s="336">
        <f t="shared" si="19"/>
        <v>0.19865674079490372</v>
      </c>
      <c r="Z67" s="336">
        <f t="shared" si="19"/>
        <v>0.19930138182083837</v>
      </c>
      <c r="AA67" s="336">
        <f t="shared" si="19"/>
        <v>0.20533101968885359</v>
      </c>
      <c r="AB67" s="336">
        <f t="shared" si="19"/>
        <v>0.20602745102586931</v>
      </c>
      <c r="AC67" s="336">
        <f t="shared" si="19"/>
        <v>0.19488866332608765</v>
      </c>
      <c r="AD67" s="336"/>
      <c r="AE67" s="336">
        <f t="shared" si="19"/>
        <v>0.19187331968318505</v>
      </c>
      <c r="AF67" s="336">
        <f t="shared" si="19"/>
        <v>0.20395449486323947</v>
      </c>
      <c r="AG67" s="336">
        <f t="shared" si="19"/>
        <v>0.20602745102586931</v>
      </c>
      <c r="AH67" s="336">
        <f t="shared" si="19"/>
        <v>0.18839517871093367</v>
      </c>
      <c r="AI67" s="336">
        <f t="shared" si="19"/>
        <v>0.1955050748901119</v>
      </c>
      <c r="AJ67" s="337">
        <f t="shared" si="19"/>
        <v>0.19865674079490372</v>
      </c>
    </row>
    <row r="68" spans="1:51" x14ac:dyDescent="0.35">
      <c r="A68" s="20">
        <v>29</v>
      </c>
      <c r="B68" s="335">
        <f t="shared" ref="B68:H69" si="20">B47/(B23^0.75)</f>
        <v>0.21275595885335455</v>
      </c>
      <c r="C68" s="336">
        <f t="shared" si="20"/>
        <v>0.23522874500886246</v>
      </c>
      <c r="D68" s="336">
        <f t="shared" si="20"/>
        <v>0.20815446944460311</v>
      </c>
      <c r="E68" s="336">
        <f t="shared" si="20"/>
        <v>0.22433496034378514</v>
      </c>
      <c r="F68" s="336">
        <f t="shared" si="20"/>
        <v>0.21231062664087699</v>
      </c>
      <c r="G68" s="336">
        <f t="shared" si="20"/>
        <v>0.2421503358816087</v>
      </c>
      <c r="H68" s="336">
        <f t="shared" si="20"/>
        <v>0.21888700686405063</v>
      </c>
      <c r="I68" s="336"/>
      <c r="J68" s="336">
        <f>J47/(J23^0.75)</f>
        <v>0.22299365786670469</v>
      </c>
      <c r="K68" s="336"/>
      <c r="L68" s="336">
        <f t="shared" ref="L68:P69" si="21">L47/(L23^0.75)</f>
        <v>0.2153156540211863</v>
      </c>
      <c r="M68" s="336">
        <f t="shared" si="21"/>
        <v>0.22427310017504654</v>
      </c>
      <c r="N68" s="336">
        <f t="shared" si="21"/>
        <v>0.22488455087997894</v>
      </c>
      <c r="O68" s="336">
        <f t="shared" si="21"/>
        <v>0.21271424914053266</v>
      </c>
      <c r="P68" s="336">
        <f t="shared" si="21"/>
        <v>0.22454363496238128</v>
      </c>
      <c r="Q68" s="336"/>
      <c r="R68" s="336">
        <f t="shared" ref="R68:AC68" si="22">R47/(R23^0.75)</f>
        <v>0.22189369132976541</v>
      </c>
      <c r="S68" s="336">
        <f t="shared" si="22"/>
        <v>0.21827692136299551</v>
      </c>
      <c r="T68" s="336">
        <f t="shared" si="22"/>
        <v>0.21819187185800482</v>
      </c>
      <c r="U68" s="336">
        <f t="shared" si="22"/>
        <v>0.21497457959754679</v>
      </c>
      <c r="V68" s="336">
        <f t="shared" si="22"/>
        <v>0.20538630658850057</v>
      </c>
      <c r="W68" s="335">
        <f t="shared" si="22"/>
        <v>0.19246766177556726</v>
      </c>
      <c r="X68" s="336">
        <f t="shared" si="22"/>
        <v>0.20464005669171914</v>
      </c>
      <c r="Y68" s="336">
        <f t="shared" si="22"/>
        <v>0.20672941901830846</v>
      </c>
      <c r="Z68" s="336">
        <f t="shared" si="22"/>
        <v>0.20259931160450928</v>
      </c>
      <c r="AA68" s="336">
        <f t="shared" si="22"/>
        <v>0.20327426815233363</v>
      </c>
      <c r="AB68" s="336">
        <f t="shared" si="22"/>
        <v>0.20815024410269528</v>
      </c>
      <c r="AC68" s="336">
        <f t="shared" si="22"/>
        <v>0.19865674079490372</v>
      </c>
      <c r="AD68" s="336"/>
      <c r="AE68" s="336">
        <f t="shared" ref="AE68:AJ69" si="23">AE47/(AE23^0.75)</f>
        <v>0.1906973822680311</v>
      </c>
      <c r="AF68" s="336">
        <f t="shared" si="23"/>
        <v>0.19995092506518128</v>
      </c>
      <c r="AG68" s="336">
        <f t="shared" si="23"/>
        <v>0.19187331968318505</v>
      </c>
      <c r="AH68" s="336">
        <f t="shared" si="23"/>
        <v>0.1906973822680311</v>
      </c>
      <c r="AI68" s="336">
        <f t="shared" si="23"/>
        <v>0.18615679954940934</v>
      </c>
      <c r="AJ68" s="337">
        <f t="shared" si="23"/>
        <v>0.20327426815233363</v>
      </c>
    </row>
    <row r="69" spans="1:51" ht="15" thickBot="1" x14ac:dyDescent="0.4">
      <c r="A69" s="20">
        <v>30</v>
      </c>
      <c r="B69" s="338">
        <f t="shared" si="20"/>
        <v>0.20522314503637629</v>
      </c>
      <c r="C69" s="339">
        <f t="shared" si="20"/>
        <v>0.22062537690614534</v>
      </c>
      <c r="D69" s="339">
        <f t="shared" si="20"/>
        <v>0.19868567275811533</v>
      </c>
      <c r="E69" s="339">
        <f t="shared" si="20"/>
        <v>0.22027607951114903</v>
      </c>
      <c r="F69" s="339">
        <f t="shared" si="20"/>
        <v>0.2133068942043212</v>
      </c>
      <c r="G69" s="339">
        <f t="shared" si="20"/>
        <v>0.23258983503516339</v>
      </c>
      <c r="H69" s="339">
        <f t="shared" si="20"/>
        <v>0.21296980098561438</v>
      </c>
      <c r="I69" s="339"/>
      <c r="J69" s="339">
        <f>J48/(J24^0.75)</f>
        <v>0.22294554416990589</v>
      </c>
      <c r="K69" s="339"/>
      <c r="L69" s="339">
        <f t="shared" si="21"/>
        <v>0.21492218323109674</v>
      </c>
      <c r="M69" s="339">
        <f t="shared" si="21"/>
        <v>0.21031916272646412</v>
      </c>
      <c r="N69" s="339">
        <f t="shared" si="21"/>
        <v>0.2238863163332849</v>
      </c>
      <c r="O69" s="339">
        <f t="shared" si="21"/>
        <v>0.21663559822381878</v>
      </c>
      <c r="P69" s="339">
        <f t="shared" si="21"/>
        <v>0.25152585927455723</v>
      </c>
      <c r="Q69" s="339"/>
      <c r="R69" s="339">
        <f t="shared" ref="R69:AC69" si="24">R48/(R24^0.75)</f>
        <v>0.21392647768212036</v>
      </c>
      <c r="S69" s="339">
        <f t="shared" si="24"/>
        <v>0.22616171026391041</v>
      </c>
      <c r="T69" s="339">
        <f t="shared" si="24"/>
        <v>0.2323180056377494</v>
      </c>
      <c r="U69" s="339">
        <f t="shared" si="24"/>
        <v>0.22194518456466653</v>
      </c>
      <c r="V69" s="339">
        <f t="shared" si="24"/>
        <v>0.21040676285235371</v>
      </c>
      <c r="W69" s="338">
        <f t="shared" si="24"/>
        <v>0.18839517871093367</v>
      </c>
      <c r="X69" s="339">
        <f t="shared" si="24"/>
        <v>0.19675165675046663</v>
      </c>
      <c r="Y69" s="339">
        <f t="shared" si="24"/>
        <v>0.19675165675046663</v>
      </c>
      <c r="Z69" s="339">
        <f t="shared" si="24"/>
        <v>0.19612605488755655</v>
      </c>
      <c r="AA69" s="339">
        <f t="shared" si="24"/>
        <v>0.21032478313914135</v>
      </c>
      <c r="AB69" s="339">
        <f t="shared" si="24"/>
        <v>0.19738193476671403</v>
      </c>
      <c r="AC69" s="339">
        <f t="shared" si="24"/>
        <v>0.19995092506518128</v>
      </c>
      <c r="AD69" s="339"/>
      <c r="AE69" s="339">
        <f t="shared" si="23"/>
        <v>0.19366933594755625</v>
      </c>
      <c r="AF69" s="339">
        <f t="shared" si="23"/>
        <v>0.20602745102586931</v>
      </c>
      <c r="AG69" s="339">
        <f t="shared" si="23"/>
        <v>0.19612605488755655</v>
      </c>
      <c r="AH69" s="339">
        <f t="shared" si="23"/>
        <v>0.18671056327621055</v>
      </c>
      <c r="AI69" s="339">
        <f t="shared" si="23"/>
        <v>0.19011569188435698</v>
      </c>
      <c r="AJ69" s="340">
        <f t="shared" si="23"/>
        <v>0.19801694409743592</v>
      </c>
    </row>
    <row r="70" spans="1:51" s="55" customFormat="1" ht="13.5" thickBot="1" x14ac:dyDescent="0.35">
      <c r="A70" s="325" t="s">
        <v>109</v>
      </c>
      <c r="B70" s="326">
        <f t="shared" ref="B70:H70" si="25">B69/B51-1</f>
        <v>-9.5757902310307896E-2</v>
      </c>
      <c r="C70" s="327">
        <f t="shared" si="25"/>
        <v>-7.7230584788357537E-2</v>
      </c>
      <c r="D70" s="327">
        <f t="shared" si="25"/>
        <v>-0.14898276941638244</v>
      </c>
      <c r="E70" s="327">
        <f t="shared" si="25"/>
        <v>1.7489711934157715E-3</v>
      </c>
      <c r="F70" s="327">
        <f t="shared" si="25"/>
        <v>-4.8517197106474397E-2</v>
      </c>
      <c r="G70" s="327">
        <f t="shared" si="25"/>
        <v>-5.4596658890529226E-2</v>
      </c>
      <c r="H70" s="327">
        <f t="shared" si="25"/>
        <v>-7.312380985232958E-2</v>
      </c>
      <c r="I70" s="327"/>
      <c r="J70" s="327">
        <f>J69/J51-1</f>
        <v>-8.5088343949458189E-2</v>
      </c>
      <c r="K70" s="327"/>
      <c r="L70" s="327">
        <f>L69/L51-1</f>
        <v>5.3652936823348263E-2</v>
      </c>
      <c r="M70" s="327">
        <f>M69/M51-1</f>
        <v>-7.8119363435688705E-2</v>
      </c>
      <c r="N70" s="327">
        <f>N69/N51-1</f>
        <v>-6.404089289655257E-2</v>
      </c>
      <c r="O70" s="327">
        <f>O69/O51-1</f>
        <v>-0.11520016188325755</v>
      </c>
      <c r="P70" s="327">
        <f>P69/P51-1</f>
        <v>0.16012979680323891</v>
      </c>
      <c r="Q70" s="327"/>
      <c r="R70" s="327">
        <f>R69/R51-1</f>
        <v>-6.4940080726288985E-2</v>
      </c>
      <c r="S70" s="327">
        <f>S69/S51-1</f>
        <v>-9.7990371712242119E-3</v>
      </c>
      <c r="T70" s="327">
        <f>T69/T51-1</f>
        <v>4.4270211059995734E-2</v>
      </c>
      <c r="U70" s="327">
        <f>U69/U51-1</f>
        <v>-9.225409436775267E-2</v>
      </c>
      <c r="V70" s="328">
        <f>V69/V51-1</f>
        <v>-3.1543543512740246E-2</v>
      </c>
      <c r="W70" s="327">
        <f t="shared" ref="W70:AJ70" si="26">W69/W51-1</f>
        <v>-9.63667494281778E-2</v>
      </c>
      <c r="X70" s="327">
        <f t="shared" si="26"/>
        <v>-0.15911196046352716</v>
      </c>
      <c r="Y70" s="327">
        <f t="shared" si="26"/>
        <v>-8.7957025801032263E-2</v>
      </c>
      <c r="Z70" s="327">
        <f t="shared" si="26"/>
        <v>-0.10053464999576966</v>
      </c>
      <c r="AA70" s="327">
        <f t="shared" si="26"/>
        <v>-0.14310614135019017</v>
      </c>
      <c r="AB70" s="327">
        <f t="shared" si="26"/>
        <v>-0.17482423798118962</v>
      </c>
      <c r="AC70" s="327">
        <f t="shared" si="26"/>
        <v>-4.5659974168584361E-2</v>
      </c>
      <c r="AD70" s="327"/>
      <c r="AE70" s="327">
        <f t="shared" si="26"/>
        <v>-0.11968670782339841</v>
      </c>
      <c r="AF70" s="327">
        <f t="shared" si="26"/>
        <v>-5.2357325401648058E-2</v>
      </c>
      <c r="AG70" s="327">
        <f t="shared" si="26"/>
        <v>-0.17817430816419466</v>
      </c>
      <c r="AH70" s="327">
        <f t="shared" si="26"/>
        <v>-0.18428893761777898</v>
      </c>
      <c r="AI70" s="327">
        <f t="shared" si="26"/>
        <v>-0.20970722506042971</v>
      </c>
      <c r="AJ70" s="327">
        <f t="shared" si="26"/>
        <v>-4.6647129474660987E-2</v>
      </c>
      <c r="AK70" s="42"/>
    </row>
    <row r="71" spans="1:51" x14ac:dyDescent="0.35">
      <c r="B71" s="341"/>
      <c r="C71" s="341"/>
      <c r="D71" s="341"/>
      <c r="E71" s="341"/>
      <c r="F71" s="341"/>
      <c r="G71" s="341"/>
      <c r="H71" s="341"/>
      <c r="I71" s="341"/>
      <c r="J71" s="341"/>
      <c r="K71" s="341"/>
      <c r="L71" s="341"/>
      <c r="M71" s="342"/>
      <c r="N71" s="341"/>
      <c r="O71" s="341"/>
      <c r="P71" s="341"/>
      <c r="Q71" s="341"/>
      <c r="R71" s="341"/>
      <c r="S71" s="341"/>
      <c r="T71" s="341"/>
      <c r="U71" s="342"/>
      <c r="V71" s="341"/>
      <c r="W71" s="341"/>
    </row>
    <row r="72" spans="1:51" ht="15" thickBot="1" x14ac:dyDescent="0.4">
      <c r="A72" s="20" t="s">
        <v>222</v>
      </c>
      <c r="B72" s="341"/>
      <c r="C72" s="341"/>
      <c r="D72" s="341"/>
      <c r="E72" s="341"/>
      <c r="F72" s="341"/>
      <c r="G72" s="341"/>
      <c r="H72" s="341"/>
      <c r="I72" s="341"/>
      <c r="J72" s="341"/>
      <c r="K72" s="341"/>
      <c r="L72" s="341"/>
      <c r="M72" s="342"/>
      <c r="N72" s="341"/>
      <c r="O72" s="341"/>
      <c r="P72" s="341"/>
      <c r="Q72" s="341"/>
      <c r="R72" s="341"/>
      <c r="S72" s="341"/>
      <c r="T72" s="341"/>
      <c r="U72" s="342"/>
      <c r="V72" s="341"/>
      <c r="W72" s="341"/>
    </row>
    <row r="73" spans="1:51" ht="16" thickBot="1" x14ac:dyDescent="0.4">
      <c r="A73" s="343" t="s">
        <v>0</v>
      </c>
      <c r="B73" s="250" t="s">
        <v>105</v>
      </c>
      <c r="C73" s="251"/>
      <c r="D73" s="251"/>
      <c r="E73" s="251"/>
      <c r="F73" s="251"/>
      <c r="G73" s="251"/>
      <c r="H73" s="251"/>
      <c r="I73" s="251"/>
      <c r="J73" s="251"/>
      <c r="K73" s="251"/>
      <c r="L73" s="251"/>
      <c r="M73" s="251"/>
      <c r="N73" s="251"/>
      <c r="O73" s="251"/>
      <c r="P73" s="251"/>
      <c r="Q73" s="251"/>
      <c r="R73" s="251"/>
      <c r="S73" s="251"/>
      <c r="T73" s="251"/>
      <c r="U73" s="251"/>
      <c r="V73" s="252"/>
      <c r="W73" s="259" t="s">
        <v>105</v>
      </c>
      <c r="X73" s="260"/>
      <c r="Y73" s="260"/>
      <c r="Z73" s="260"/>
      <c r="AA73" s="260"/>
      <c r="AB73" s="260"/>
      <c r="AC73" s="260"/>
      <c r="AD73" s="260"/>
      <c r="AE73" s="260"/>
      <c r="AF73" s="260"/>
      <c r="AG73" s="260"/>
      <c r="AH73" s="260"/>
      <c r="AI73" s="260"/>
      <c r="AJ73" s="261"/>
      <c r="AK73" s="246"/>
      <c r="AL73" s="250" t="s">
        <v>105</v>
      </c>
      <c r="AM73" s="251"/>
      <c r="AN73" s="251"/>
      <c r="AO73" s="251"/>
      <c r="AP73" s="251"/>
      <c r="AQ73" s="252"/>
      <c r="AR73" s="259" t="s">
        <v>105</v>
      </c>
      <c r="AS73" s="260"/>
      <c r="AT73" s="260"/>
      <c r="AU73" s="260"/>
      <c r="AV73" s="260"/>
      <c r="AW73" s="260"/>
      <c r="AX73" s="260"/>
      <c r="AY73" s="261"/>
    </row>
    <row r="74" spans="1:51" ht="15.5" x14ac:dyDescent="0.35">
      <c r="A74" s="344">
        <v>15</v>
      </c>
      <c r="B74" s="345">
        <v>25.356000000000002</v>
      </c>
      <c r="C74" s="50">
        <v>21.478000000000002</v>
      </c>
      <c r="D74" s="50">
        <v>22.544</v>
      </c>
      <c r="E74" s="50">
        <v>22.242999999999999</v>
      </c>
      <c r="F74" s="50">
        <v>25.614000000000001</v>
      </c>
      <c r="G74" s="50">
        <v>22.949000000000002</v>
      </c>
      <c r="H74" s="50">
        <v>25.966999999999999</v>
      </c>
      <c r="I74" s="50"/>
      <c r="J74" s="50">
        <v>26.561</v>
      </c>
      <c r="K74" s="50"/>
      <c r="L74" s="50">
        <v>24.968</v>
      </c>
      <c r="M74" s="50">
        <v>24.568000000000001</v>
      </c>
      <c r="N74" s="50">
        <v>19.023</v>
      </c>
      <c r="O74" s="50">
        <v>23.745999999999999</v>
      </c>
      <c r="P74" s="50">
        <v>22.61</v>
      </c>
      <c r="Q74" s="50"/>
      <c r="R74" s="50">
        <v>22.135000000000002</v>
      </c>
      <c r="S74" s="50">
        <v>24.89</v>
      </c>
      <c r="T74" s="50">
        <v>24.788</v>
      </c>
      <c r="U74" s="50">
        <v>20.516999999999999</v>
      </c>
      <c r="V74" s="94">
        <v>22.802</v>
      </c>
      <c r="W74" s="346">
        <v>24.791</v>
      </c>
      <c r="X74" s="347">
        <v>26.018999999999998</v>
      </c>
      <c r="Y74" s="347">
        <v>23.504000000000001</v>
      </c>
      <c r="Z74" s="347">
        <v>23.385999999999999</v>
      </c>
      <c r="AA74" s="347">
        <v>22.048999999999999</v>
      </c>
      <c r="AB74" s="347">
        <v>23.827999999999999</v>
      </c>
      <c r="AC74" s="347">
        <v>25.32</v>
      </c>
      <c r="AD74" s="347"/>
      <c r="AE74" s="347">
        <v>25.398</v>
      </c>
      <c r="AF74" s="347">
        <v>27.515000000000001</v>
      </c>
      <c r="AG74" s="347">
        <v>22.504000000000001</v>
      </c>
      <c r="AH74" s="347">
        <v>26.234999999999999</v>
      </c>
      <c r="AI74" s="347">
        <v>21.914999999999999</v>
      </c>
      <c r="AJ74" s="348">
        <v>22.283000000000001</v>
      </c>
      <c r="AK74" s="347"/>
      <c r="AL74" s="345"/>
      <c r="AM74" s="50"/>
      <c r="AN74" s="50"/>
      <c r="AO74" s="50"/>
      <c r="AP74" s="50"/>
      <c r="AQ74" s="94"/>
      <c r="AR74" s="349"/>
      <c r="AS74" s="49"/>
      <c r="AT74" s="49"/>
      <c r="AU74" s="49"/>
      <c r="AV74" s="49"/>
      <c r="AW74" s="49"/>
      <c r="AX74" s="49"/>
      <c r="AY74" s="53"/>
    </row>
    <row r="75" spans="1:51" ht="15.5" x14ac:dyDescent="0.35">
      <c r="A75" s="344">
        <v>18</v>
      </c>
      <c r="B75" s="350">
        <v>26.053000000000001</v>
      </c>
      <c r="C75" s="51">
        <v>21.11</v>
      </c>
      <c r="D75" s="51">
        <v>23.433</v>
      </c>
      <c r="E75" s="51">
        <v>24.158999999999999</v>
      </c>
      <c r="F75" s="51">
        <v>23.172999999999998</v>
      </c>
      <c r="G75" s="51">
        <v>23.891999999999999</v>
      </c>
      <c r="H75" s="51">
        <v>24.748000000000001</v>
      </c>
      <c r="I75" s="51"/>
      <c r="J75" s="51">
        <v>26.41</v>
      </c>
      <c r="K75" s="51"/>
      <c r="L75" s="51">
        <v>24.178999999999998</v>
      </c>
      <c r="M75" s="51">
        <v>26.015999999999998</v>
      </c>
      <c r="N75" s="51">
        <v>19.855</v>
      </c>
      <c r="O75" s="51">
        <v>24.263000000000002</v>
      </c>
      <c r="P75" s="51">
        <v>23.344000000000001</v>
      </c>
      <c r="Q75" s="51"/>
      <c r="R75" s="51">
        <v>24.298999999999999</v>
      </c>
      <c r="S75" s="51">
        <v>25.870999999999999</v>
      </c>
      <c r="T75" s="51">
        <v>23.488</v>
      </c>
      <c r="U75" s="51">
        <v>22.277999999999999</v>
      </c>
      <c r="V75" s="351">
        <v>23.172000000000001</v>
      </c>
      <c r="W75" s="352">
        <v>19.173999999999999</v>
      </c>
      <c r="X75" s="353">
        <v>19.952999999999999</v>
      </c>
      <c r="Y75" s="353">
        <v>18.442</v>
      </c>
      <c r="Z75" s="353">
        <v>18.763000000000002</v>
      </c>
      <c r="AA75" s="353">
        <v>18.187999999999999</v>
      </c>
      <c r="AB75" s="353">
        <v>18.672000000000001</v>
      </c>
      <c r="AC75" s="353">
        <v>20.63</v>
      </c>
      <c r="AD75" s="353"/>
      <c r="AE75" s="353">
        <v>21.048999999999999</v>
      </c>
      <c r="AF75" s="353">
        <v>19.170000000000002</v>
      </c>
      <c r="AG75" s="353">
        <v>18.940999999999999</v>
      </c>
      <c r="AH75" s="353">
        <v>20.669</v>
      </c>
      <c r="AI75" s="353">
        <v>18.814</v>
      </c>
      <c r="AJ75" s="354">
        <v>19.46</v>
      </c>
      <c r="AK75" s="353"/>
      <c r="AL75" s="350"/>
      <c r="AM75" s="51"/>
      <c r="AN75" s="51"/>
      <c r="AO75" s="51"/>
      <c r="AP75" s="51"/>
      <c r="AQ75" s="351"/>
      <c r="AR75" s="355"/>
      <c r="AS75" s="42"/>
      <c r="AT75" s="42"/>
      <c r="AU75" s="42"/>
      <c r="AV75" s="42"/>
      <c r="AW75" s="42"/>
      <c r="AX75" s="42"/>
      <c r="AY75" s="126"/>
    </row>
    <row r="76" spans="1:51" ht="15.5" x14ac:dyDescent="0.35">
      <c r="A76" s="344">
        <v>20</v>
      </c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352"/>
      <c r="X76" s="353"/>
      <c r="Y76" s="353"/>
      <c r="Z76" s="353"/>
      <c r="AA76" s="353"/>
      <c r="AB76" s="353"/>
      <c r="AC76" s="353"/>
      <c r="AD76" s="353"/>
      <c r="AE76" s="353"/>
      <c r="AF76" s="353"/>
      <c r="AG76" s="353"/>
      <c r="AH76" s="353"/>
      <c r="AI76" s="353"/>
      <c r="AJ76" s="354"/>
      <c r="AK76" s="353"/>
      <c r="AL76" s="350">
        <v>26.138000000000002</v>
      </c>
      <c r="AM76" s="51">
        <v>23.466000000000001</v>
      </c>
      <c r="AN76" s="51">
        <v>23.109000000000002</v>
      </c>
      <c r="AO76" s="51">
        <v>25.664000000000001</v>
      </c>
      <c r="AP76" s="51">
        <v>22.219000000000001</v>
      </c>
      <c r="AQ76" s="351">
        <v>26.128</v>
      </c>
      <c r="AR76" s="352">
        <v>26.902999999999999</v>
      </c>
      <c r="AS76" s="353">
        <v>27.619</v>
      </c>
      <c r="AT76" s="353">
        <v>22.960999999999999</v>
      </c>
      <c r="AU76" s="353">
        <v>22.571000000000002</v>
      </c>
      <c r="AV76" s="353">
        <v>25.353999999999999</v>
      </c>
      <c r="AW76" s="353">
        <v>24.532</v>
      </c>
      <c r="AX76" s="353">
        <v>24.663</v>
      </c>
      <c r="AY76" s="354">
        <v>23.983000000000001</v>
      </c>
    </row>
    <row r="77" spans="1:51" ht="15.5" x14ac:dyDescent="0.35">
      <c r="A77" s="344">
        <v>22</v>
      </c>
      <c r="B77" s="350">
        <v>25.012</v>
      </c>
      <c r="C77" s="51">
        <v>20.564</v>
      </c>
      <c r="D77" s="51">
        <v>23.757000000000001</v>
      </c>
      <c r="E77" s="51">
        <v>23.408999999999999</v>
      </c>
      <c r="F77" s="51">
        <v>22.893999999999998</v>
      </c>
      <c r="G77" s="51">
        <v>22.664999999999999</v>
      </c>
      <c r="H77" s="51">
        <v>24.981999999999999</v>
      </c>
      <c r="I77" s="51"/>
      <c r="J77" s="51">
        <v>26.33</v>
      </c>
      <c r="K77" s="51"/>
      <c r="L77" s="51">
        <v>24.998999999999999</v>
      </c>
      <c r="M77" s="51">
        <v>26.576000000000001</v>
      </c>
      <c r="N77" s="356">
        <v>19.815000000000001</v>
      </c>
      <c r="O77" s="51">
        <v>23.446999999999999</v>
      </c>
      <c r="P77" s="51">
        <v>24.797999999999998</v>
      </c>
      <c r="Q77" s="51"/>
      <c r="R77" s="51">
        <v>25.076000000000001</v>
      </c>
      <c r="S77" s="51">
        <v>24.96</v>
      </c>
      <c r="T77" s="51">
        <v>23.488</v>
      </c>
      <c r="U77" s="51">
        <v>22.065999999999999</v>
      </c>
      <c r="V77" s="351">
        <v>25.248999999999999</v>
      </c>
      <c r="W77" s="352">
        <v>18.687000000000001</v>
      </c>
      <c r="X77" s="353">
        <v>18.893999999999998</v>
      </c>
      <c r="Y77" s="353">
        <v>18.276</v>
      </c>
      <c r="Z77" s="353">
        <v>18.155000000000001</v>
      </c>
      <c r="AA77" s="353">
        <v>18.777999999999999</v>
      </c>
      <c r="AB77" s="353">
        <v>18.346</v>
      </c>
      <c r="AC77" s="353">
        <v>19.446000000000002</v>
      </c>
      <c r="AD77" s="353"/>
      <c r="AE77" s="353">
        <v>18.489999999999998</v>
      </c>
      <c r="AF77" s="353">
        <v>18.585999999999999</v>
      </c>
      <c r="AG77" s="353">
        <v>17.649999999999999</v>
      </c>
      <c r="AH77" s="353">
        <v>20.481000000000002</v>
      </c>
      <c r="AI77" s="353">
        <v>17.329999999999998</v>
      </c>
      <c r="AJ77" s="354">
        <v>18.164000000000001</v>
      </c>
      <c r="AK77" s="353"/>
      <c r="AL77" s="350">
        <v>25.195</v>
      </c>
      <c r="AM77" s="51">
        <v>23.234000000000002</v>
      </c>
      <c r="AN77" s="51">
        <v>22.536000000000001</v>
      </c>
      <c r="AO77" s="51">
        <v>25.03</v>
      </c>
      <c r="AP77" s="51">
        <v>21.981000000000002</v>
      </c>
      <c r="AQ77" s="351">
        <v>26.562000000000001</v>
      </c>
      <c r="AR77" s="352">
        <v>20.63</v>
      </c>
      <c r="AS77" s="353">
        <v>21.003</v>
      </c>
      <c r="AT77" s="353">
        <v>18.997</v>
      </c>
      <c r="AU77" s="353">
        <v>19.861000000000001</v>
      </c>
      <c r="AV77" s="353">
        <v>20.94</v>
      </c>
      <c r="AW77" s="353">
        <v>19.28</v>
      </c>
      <c r="AX77" s="353">
        <v>20.103999999999999</v>
      </c>
      <c r="AY77" s="354">
        <v>19.042000000000002</v>
      </c>
    </row>
    <row r="78" spans="1:51" ht="15.5" x14ac:dyDescent="0.35">
      <c r="A78" s="344">
        <v>24</v>
      </c>
      <c r="B78" s="350">
        <v>24.282</v>
      </c>
      <c r="C78" s="51">
        <v>21.698</v>
      </c>
      <c r="D78" s="51">
        <v>23.623000000000001</v>
      </c>
      <c r="E78" s="51">
        <v>24.434999999999999</v>
      </c>
      <c r="F78" s="51">
        <v>23.254000000000001</v>
      </c>
      <c r="G78" s="51">
        <v>23.492000000000001</v>
      </c>
      <c r="H78" s="51">
        <v>25.35</v>
      </c>
      <c r="I78" s="51"/>
      <c r="J78" s="51">
        <v>24.535</v>
      </c>
      <c r="K78" s="51"/>
      <c r="L78" s="51">
        <v>25.495999999999999</v>
      </c>
      <c r="M78" s="51">
        <v>26.568000000000001</v>
      </c>
      <c r="N78" s="51">
        <v>19.774000000000001</v>
      </c>
      <c r="O78" s="51">
        <v>24.353999999999999</v>
      </c>
      <c r="P78" s="51">
        <v>24.803000000000001</v>
      </c>
      <c r="Q78" s="51"/>
      <c r="R78" s="51">
        <v>25.77</v>
      </c>
      <c r="S78" s="51">
        <v>26.853000000000002</v>
      </c>
      <c r="T78" s="51">
        <v>23.588999999999999</v>
      </c>
      <c r="U78" s="51">
        <v>22.303999999999998</v>
      </c>
      <c r="V78" s="351">
        <v>25.908000000000001</v>
      </c>
      <c r="W78" s="352">
        <v>19.268999999999998</v>
      </c>
      <c r="X78" s="353">
        <v>19.108000000000001</v>
      </c>
      <c r="Y78" s="353">
        <v>19.140999999999998</v>
      </c>
      <c r="Z78" s="353">
        <v>18.196000000000002</v>
      </c>
      <c r="AA78" s="353">
        <v>18.920999999999999</v>
      </c>
      <c r="AB78" s="353">
        <v>18.565999999999999</v>
      </c>
      <c r="AC78" s="353">
        <v>20.372</v>
      </c>
      <c r="AD78" s="353"/>
      <c r="AE78" s="353">
        <v>19.030999999999999</v>
      </c>
      <c r="AF78" s="353">
        <v>18.061</v>
      </c>
      <c r="AG78" s="353">
        <v>18.05</v>
      </c>
      <c r="AH78" s="353">
        <v>19.731000000000002</v>
      </c>
      <c r="AI78" s="353">
        <v>17.452999999999999</v>
      </c>
      <c r="AJ78" s="354">
        <v>18.637</v>
      </c>
      <c r="AK78" s="353"/>
      <c r="AL78" s="350">
        <v>26.404</v>
      </c>
      <c r="AM78" s="51">
        <v>23.885999999999999</v>
      </c>
      <c r="AN78" s="51">
        <v>23.305</v>
      </c>
      <c r="AO78" s="51">
        <v>25.134</v>
      </c>
      <c r="AP78" s="51">
        <v>21.931999999999999</v>
      </c>
      <c r="AQ78" s="351">
        <v>26.786999999999999</v>
      </c>
      <c r="AR78" s="352">
        <v>18.942</v>
      </c>
      <c r="AS78" s="353">
        <v>19.596</v>
      </c>
      <c r="AT78" s="353">
        <v>18.952999999999999</v>
      </c>
      <c r="AU78" s="353">
        <v>18.376000000000001</v>
      </c>
      <c r="AV78" s="353">
        <v>20.184000000000001</v>
      </c>
      <c r="AW78" s="353">
        <v>18.420000000000002</v>
      </c>
      <c r="AX78" s="353">
        <v>21.103000000000002</v>
      </c>
      <c r="AY78" s="354">
        <v>18.515000000000001</v>
      </c>
    </row>
    <row r="79" spans="1:51" ht="15.5" x14ac:dyDescent="0.35">
      <c r="A79" s="344">
        <v>26</v>
      </c>
      <c r="B79" s="350">
        <v>27.138999999999999</v>
      </c>
      <c r="C79" s="51">
        <v>20.045000000000002</v>
      </c>
      <c r="D79" s="51">
        <v>25.018000000000001</v>
      </c>
      <c r="E79" s="51">
        <v>24.696999999999999</v>
      </c>
      <c r="F79" s="51">
        <v>24.411000000000001</v>
      </c>
      <c r="G79" s="51">
        <v>23.116</v>
      </c>
      <c r="H79" s="51">
        <v>24.606000000000002</v>
      </c>
      <c r="I79" s="51"/>
      <c r="J79" s="51">
        <v>25.33</v>
      </c>
      <c r="K79" s="51"/>
      <c r="L79" s="51">
        <v>25.677</v>
      </c>
      <c r="M79" s="51">
        <v>25.879000000000001</v>
      </c>
      <c r="N79" s="51">
        <v>20.297000000000001</v>
      </c>
      <c r="O79" s="51">
        <v>24.265000000000001</v>
      </c>
      <c r="P79" s="51">
        <v>26.369</v>
      </c>
      <c r="Q79" s="51"/>
      <c r="R79" s="51">
        <v>25.86</v>
      </c>
      <c r="S79" s="51">
        <v>25.039000000000001</v>
      </c>
      <c r="T79" s="51">
        <v>24.36</v>
      </c>
      <c r="U79" s="51">
        <v>22.710999999999999</v>
      </c>
      <c r="V79" s="351">
        <v>24.399000000000001</v>
      </c>
      <c r="W79" s="352">
        <v>18.739000000000001</v>
      </c>
      <c r="X79" s="353">
        <v>18.158000000000001</v>
      </c>
      <c r="Y79" s="353">
        <v>18.413</v>
      </c>
      <c r="Z79" s="353">
        <v>18.617000000000001</v>
      </c>
      <c r="AA79" s="353">
        <v>17.766999999999999</v>
      </c>
      <c r="AB79" s="353">
        <v>17</v>
      </c>
      <c r="AC79" s="353">
        <v>19.408000000000001</v>
      </c>
      <c r="AD79" s="353"/>
      <c r="AE79" s="353">
        <v>19.768000000000001</v>
      </c>
      <c r="AF79" s="353">
        <v>17.57</v>
      </c>
      <c r="AG79" s="353">
        <v>19.434000000000001</v>
      </c>
      <c r="AH79" s="353">
        <v>19.556000000000001</v>
      </c>
      <c r="AI79" s="353">
        <v>18.216999999999999</v>
      </c>
      <c r="AJ79" s="354">
        <v>18.472000000000001</v>
      </c>
      <c r="AK79" s="353"/>
      <c r="AL79" s="350">
        <v>26.443999999999999</v>
      </c>
      <c r="AM79" s="51">
        <v>24.364999999999998</v>
      </c>
      <c r="AN79" s="51">
        <v>23.291</v>
      </c>
      <c r="AO79" s="51">
        <v>25.271999999999998</v>
      </c>
      <c r="AP79" s="51">
        <v>22.533000000000001</v>
      </c>
      <c r="AQ79" s="351">
        <v>27.39</v>
      </c>
      <c r="AR79" s="352">
        <v>18.773</v>
      </c>
      <c r="AS79" s="353">
        <v>19.228999999999999</v>
      </c>
      <c r="AT79" s="353">
        <v>18.920000000000002</v>
      </c>
      <c r="AU79" s="353">
        <v>17.748000000000001</v>
      </c>
      <c r="AV79" s="353">
        <v>19.036000000000001</v>
      </c>
      <c r="AW79" s="353">
        <v>18.806000000000001</v>
      </c>
      <c r="AX79" s="353">
        <v>19.850999999999999</v>
      </c>
      <c r="AY79" s="354">
        <v>18.300999999999998</v>
      </c>
    </row>
    <row r="80" spans="1:51" ht="15.5" x14ac:dyDescent="0.35">
      <c r="A80" s="344">
        <v>28</v>
      </c>
      <c r="B80" s="350">
        <v>25.945</v>
      </c>
      <c r="C80" s="51">
        <v>20.021999999999998</v>
      </c>
      <c r="D80" s="51">
        <v>25.969000000000001</v>
      </c>
      <c r="E80" s="51">
        <v>22.509</v>
      </c>
      <c r="F80" s="51">
        <v>24.943999999999999</v>
      </c>
      <c r="G80" s="51">
        <v>23.074999999999999</v>
      </c>
      <c r="H80" s="51">
        <v>25.359000000000002</v>
      </c>
      <c r="I80" s="51"/>
      <c r="J80" s="51">
        <v>26.815000000000001</v>
      </c>
      <c r="K80" s="51"/>
      <c r="L80" s="51">
        <v>25.626999999999999</v>
      </c>
      <c r="M80" s="51">
        <v>25.388000000000002</v>
      </c>
      <c r="N80" s="51">
        <v>20.587</v>
      </c>
      <c r="O80" s="51">
        <v>23.146000000000001</v>
      </c>
      <c r="P80" s="51">
        <v>25.731000000000002</v>
      </c>
      <c r="Q80" s="51"/>
      <c r="R80" s="51">
        <v>26.34</v>
      </c>
      <c r="S80" s="51">
        <v>27.94</v>
      </c>
      <c r="T80" s="51">
        <v>26.361999999999998</v>
      </c>
      <c r="U80" s="51">
        <v>21.952999999999999</v>
      </c>
      <c r="V80" s="351">
        <v>21.79</v>
      </c>
      <c r="W80" s="352">
        <v>18.596</v>
      </c>
      <c r="X80" s="353">
        <v>18.93</v>
      </c>
      <c r="Y80" s="353">
        <v>17.917999999999999</v>
      </c>
      <c r="Z80" s="353">
        <v>18.013999999999999</v>
      </c>
      <c r="AA80" s="353">
        <v>17.218</v>
      </c>
      <c r="AB80" s="353">
        <v>16.994</v>
      </c>
      <c r="AC80" s="353">
        <v>18.986000000000001</v>
      </c>
      <c r="AD80" s="353"/>
      <c r="AE80" s="353">
        <v>19.111999999999998</v>
      </c>
      <c r="AF80" s="353">
        <v>17.497</v>
      </c>
      <c r="AG80" s="353">
        <v>17.654</v>
      </c>
      <c r="AH80" s="353">
        <v>19.855</v>
      </c>
      <c r="AI80" s="353">
        <v>18.056000000000001</v>
      </c>
      <c r="AJ80" s="354">
        <v>17.997</v>
      </c>
      <c r="AK80" s="353"/>
      <c r="AL80" s="350">
        <v>27.096</v>
      </c>
      <c r="AM80" s="51">
        <v>24.486999999999998</v>
      </c>
      <c r="AN80" s="51">
        <v>22.373999999999999</v>
      </c>
      <c r="AO80" s="51">
        <v>25.367999999999999</v>
      </c>
      <c r="AP80" s="51">
        <v>20.518000000000001</v>
      </c>
      <c r="AQ80" s="351">
        <v>27.814</v>
      </c>
      <c r="AR80" s="352">
        <v>18.355</v>
      </c>
      <c r="AS80" s="353">
        <v>18.207999999999998</v>
      </c>
      <c r="AT80" s="353">
        <v>17.574999999999999</v>
      </c>
      <c r="AU80" s="353">
        <v>17.454999999999998</v>
      </c>
      <c r="AV80" s="353">
        <v>18.456</v>
      </c>
      <c r="AW80" s="353">
        <v>18.099</v>
      </c>
      <c r="AX80" s="353">
        <v>18.896999999999998</v>
      </c>
      <c r="AY80" s="354">
        <v>17.745000000000001</v>
      </c>
    </row>
    <row r="81" spans="1:51" ht="16" thickBot="1" x14ac:dyDescent="0.4">
      <c r="A81" s="344">
        <v>30</v>
      </c>
      <c r="B81" s="357">
        <v>25.704999999999998</v>
      </c>
      <c r="C81" s="73">
        <v>19.632000000000001</v>
      </c>
      <c r="D81" s="73">
        <v>28.148</v>
      </c>
      <c r="E81" s="73">
        <v>22.582999999999998</v>
      </c>
      <c r="F81" s="73">
        <v>22.387</v>
      </c>
      <c r="G81" s="73">
        <v>22.475999999999999</v>
      </c>
      <c r="H81" s="73">
        <v>23.209</v>
      </c>
      <c r="I81" s="73"/>
      <c r="J81" s="73">
        <v>24.129000000000001</v>
      </c>
      <c r="K81" s="73"/>
      <c r="L81" s="73">
        <v>27.155000000000001</v>
      </c>
      <c r="M81" s="73">
        <v>22.603000000000002</v>
      </c>
      <c r="N81" s="73">
        <v>20.375</v>
      </c>
      <c r="O81" s="73">
        <v>24.664000000000001</v>
      </c>
      <c r="P81" s="73">
        <v>24.337</v>
      </c>
      <c r="Q81" s="73"/>
      <c r="R81" s="73">
        <v>24.968</v>
      </c>
      <c r="S81" s="73">
        <v>28.254000000000001</v>
      </c>
      <c r="T81" s="73">
        <v>25.818999999999999</v>
      </c>
      <c r="U81" s="73">
        <v>20.507000000000001</v>
      </c>
      <c r="V81" s="74">
        <v>21.541</v>
      </c>
      <c r="W81" s="358">
        <v>19.178000000000001</v>
      </c>
      <c r="X81" s="359">
        <v>18.812000000000001</v>
      </c>
      <c r="Y81" s="359">
        <v>18.239000000000001</v>
      </c>
      <c r="Z81" s="359">
        <v>18.169</v>
      </c>
      <c r="AA81" s="359">
        <v>17.067</v>
      </c>
      <c r="AB81" s="359">
        <v>17.86</v>
      </c>
      <c r="AC81" s="359">
        <v>18.571999999999999</v>
      </c>
      <c r="AD81" s="359"/>
      <c r="AE81" s="359">
        <v>19.114000000000001</v>
      </c>
      <c r="AF81" s="359">
        <v>17.408999999999999</v>
      </c>
      <c r="AG81" s="359">
        <v>19.907</v>
      </c>
      <c r="AH81" s="359">
        <v>19.504999999999999</v>
      </c>
      <c r="AI81" s="359">
        <v>18.847999999999999</v>
      </c>
      <c r="AJ81" s="360">
        <v>18.745000000000001</v>
      </c>
      <c r="AK81" s="359"/>
      <c r="AL81" s="357">
        <v>26.036999999999999</v>
      </c>
      <c r="AM81" s="73">
        <v>24.882999999999999</v>
      </c>
      <c r="AN81" s="73">
        <v>22.56</v>
      </c>
      <c r="AO81" s="73">
        <v>24.963000000000001</v>
      </c>
      <c r="AP81" s="73">
        <v>19.173999999999999</v>
      </c>
      <c r="AQ81" s="74">
        <v>28.800999999999998</v>
      </c>
      <c r="AR81" s="358">
        <v>19.327999999999999</v>
      </c>
      <c r="AS81" s="359">
        <v>18.66</v>
      </c>
      <c r="AT81" s="359">
        <v>17.57</v>
      </c>
      <c r="AU81" s="359">
        <v>17.908999999999999</v>
      </c>
      <c r="AV81" s="359">
        <v>17.489999999999998</v>
      </c>
      <c r="AW81" s="359">
        <v>19.236999999999998</v>
      </c>
      <c r="AX81" s="359">
        <v>18.97</v>
      </c>
      <c r="AY81" s="360">
        <v>17.411999999999999</v>
      </c>
    </row>
    <row r="82" spans="1:51" ht="16" thickBot="1" x14ac:dyDescent="0.4">
      <c r="A82" s="361"/>
      <c r="B82" s="186"/>
      <c r="C82" s="186"/>
      <c r="D82" s="186"/>
      <c r="E82" s="186"/>
      <c r="F82" s="186"/>
      <c r="G82" s="186"/>
      <c r="H82" s="186"/>
      <c r="I82" s="186"/>
      <c r="J82" s="186"/>
      <c r="K82" s="186"/>
      <c r="L82" s="186"/>
      <c r="M82" s="186"/>
      <c r="N82" s="186"/>
      <c r="O82" s="186"/>
      <c r="P82" s="186"/>
      <c r="Q82" s="186"/>
      <c r="R82" s="186"/>
      <c r="S82" s="186"/>
      <c r="T82" s="186"/>
      <c r="U82" s="186"/>
      <c r="V82" s="186"/>
      <c r="W82" s="236"/>
      <c r="X82" s="236"/>
      <c r="Y82" s="236"/>
      <c r="Z82" s="236"/>
      <c r="AA82" s="236"/>
      <c r="AB82" s="236"/>
      <c r="AC82" s="236"/>
      <c r="AD82" s="236"/>
      <c r="AE82" s="236"/>
      <c r="AF82" s="236"/>
      <c r="AG82" s="236"/>
      <c r="AH82" s="236"/>
      <c r="AI82" s="236"/>
      <c r="AK82" s="3"/>
      <c r="AL82" s="13"/>
      <c r="AM82" s="13"/>
      <c r="AN82" s="13"/>
      <c r="AO82" s="13"/>
      <c r="AP82" s="13"/>
      <c r="AQ82" s="13"/>
      <c r="AR82" s="1"/>
      <c r="AS82" s="1"/>
      <c r="AT82" s="1"/>
      <c r="AU82" s="1"/>
      <c r="AV82" s="1"/>
      <c r="AW82" s="1"/>
      <c r="AX82" s="1"/>
      <c r="AY82" s="1"/>
    </row>
    <row r="83" spans="1:51" ht="16" thickBot="1" x14ac:dyDescent="0.4">
      <c r="A83" s="362" t="s">
        <v>223</v>
      </c>
      <c r="B83" s="363">
        <f>B81/B75-1</f>
        <v>-1.3357386865236354E-2</v>
      </c>
      <c r="C83" s="364">
        <f t="shared" ref="C83:AJ83" si="27">C81/C75-1</f>
        <v>-7.0014211274277538E-2</v>
      </c>
      <c r="D83" s="364">
        <f t="shared" si="27"/>
        <v>0.20121196603081115</v>
      </c>
      <c r="E83" s="364">
        <f t="shared" si="27"/>
        <v>-6.5234488182457917E-2</v>
      </c>
      <c r="F83" s="364">
        <f t="shared" si="27"/>
        <v>-3.3918784792646539E-2</v>
      </c>
      <c r="G83" s="364">
        <f t="shared" si="27"/>
        <v>-5.9266700150678031E-2</v>
      </c>
      <c r="H83" s="364">
        <f t="shared" si="27"/>
        <v>-6.2186843381283441E-2</v>
      </c>
      <c r="I83" s="364"/>
      <c r="J83" s="364">
        <f t="shared" si="27"/>
        <v>-8.6368799697084442E-2</v>
      </c>
      <c r="K83" s="364"/>
      <c r="L83" s="364">
        <f t="shared" si="27"/>
        <v>0.12308201331734159</v>
      </c>
      <c r="M83" s="364">
        <f t="shared" si="27"/>
        <v>-0.13118849938499377</v>
      </c>
      <c r="N83" s="364">
        <f t="shared" si="27"/>
        <v>2.6189876605388962E-2</v>
      </c>
      <c r="O83" s="364">
        <f t="shared" si="27"/>
        <v>1.6527222519886253E-2</v>
      </c>
      <c r="P83" s="364">
        <f t="shared" si="27"/>
        <v>4.2537697052775769E-2</v>
      </c>
      <c r="Q83" s="364"/>
      <c r="R83" s="364">
        <f t="shared" si="27"/>
        <v>2.7531997201530878E-2</v>
      </c>
      <c r="S83" s="364">
        <f t="shared" si="27"/>
        <v>9.2110857717135231E-2</v>
      </c>
      <c r="T83" s="364">
        <f t="shared" si="27"/>
        <v>9.9242166212534011E-2</v>
      </c>
      <c r="U83" s="364">
        <f t="shared" si="27"/>
        <v>-7.9495466379387647E-2</v>
      </c>
      <c r="V83" s="365">
        <f t="shared" si="27"/>
        <v>-7.0386673571551928E-2</v>
      </c>
      <c r="W83" s="363">
        <f t="shared" si="27"/>
        <v>2.0861583394182759E-4</v>
      </c>
      <c r="X83" s="364">
        <f t="shared" si="27"/>
        <v>-5.7184383300756703E-2</v>
      </c>
      <c r="Y83" s="364">
        <f t="shared" si="27"/>
        <v>-1.1007482919422995E-2</v>
      </c>
      <c r="Z83" s="364">
        <f t="shared" si="27"/>
        <v>-3.165805041837666E-2</v>
      </c>
      <c r="AA83" s="364">
        <f t="shared" si="27"/>
        <v>-6.1634044424895507E-2</v>
      </c>
      <c r="AB83" s="364">
        <f t="shared" si="27"/>
        <v>-4.3487574978577581E-2</v>
      </c>
      <c r="AC83" s="364">
        <f t="shared" si="27"/>
        <v>-9.9757634512845361E-2</v>
      </c>
      <c r="AD83" s="364"/>
      <c r="AE83" s="364">
        <f t="shared" si="27"/>
        <v>-9.1928357641693159E-2</v>
      </c>
      <c r="AF83" s="364">
        <f t="shared" si="27"/>
        <v>-9.1862284820031448E-2</v>
      </c>
      <c r="AG83" s="364">
        <f t="shared" si="27"/>
        <v>5.1000475159706626E-2</v>
      </c>
      <c r="AH83" s="364">
        <f t="shared" si="27"/>
        <v>-5.6316222361991408E-2</v>
      </c>
      <c r="AI83" s="364">
        <f t="shared" si="27"/>
        <v>1.8071648772191029E-3</v>
      </c>
      <c r="AJ83" s="365">
        <f t="shared" si="27"/>
        <v>-3.6742034943473834E-2</v>
      </c>
      <c r="AK83" s="366"/>
      <c r="AL83" s="363">
        <f>AL81/AL76-1</f>
        <v>-3.8641058994568489E-3</v>
      </c>
      <c r="AM83" s="364">
        <f t="shared" ref="AM83:AY83" si="28">AM81/AM76-1</f>
        <v>6.0385238216994708E-2</v>
      </c>
      <c r="AN83" s="364">
        <f t="shared" si="28"/>
        <v>-2.3756977800856949E-2</v>
      </c>
      <c r="AO83" s="364">
        <f t="shared" si="28"/>
        <v>-2.7314526184538668E-2</v>
      </c>
      <c r="AP83" s="364">
        <f t="shared" si="28"/>
        <v>-0.13704487150636846</v>
      </c>
      <c r="AQ83" s="364">
        <f t="shared" si="28"/>
        <v>0.10230404164115114</v>
      </c>
      <c r="AR83" s="363">
        <f t="shared" si="28"/>
        <v>-0.28156711147455671</v>
      </c>
      <c r="AS83" s="364">
        <f t="shared" si="28"/>
        <v>-0.32437814547956112</v>
      </c>
      <c r="AT83" s="364">
        <f t="shared" si="28"/>
        <v>-0.23478942554766769</v>
      </c>
      <c r="AU83" s="364">
        <f t="shared" si="28"/>
        <v>-0.20654822559922037</v>
      </c>
      <c r="AV83" s="364">
        <f t="shared" si="28"/>
        <v>-0.31016802082511641</v>
      </c>
      <c r="AW83" s="364">
        <f t="shared" si="28"/>
        <v>-0.21584053481167464</v>
      </c>
      <c r="AX83" s="364">
        <f t="shared" si="28"/>
        <v>-0.23083161010420472</v>
      </c>
      <c r="AY83" s="365">
        <f t="shared" si="28"/>
        <v>-0.27398573989909525</v>
      </c>
    </row>
    <row r="84" spans="1:51" ht="16" thickBot="1" x14ac:dyDescent="0.4">
      <c r="A84" s="361"/>
      <c r="B84" s="186"/>
      <c r="C84" s="186"/>
      <c r="D84" s="186"/>
      <c r="E84" s="186"/>
      <c r="F84" s="186"/>
      <c r="G84" s="186"/>
      <c r="H84" s="186"/>
      <c r="I84" s="186"/>
      <c r="J84" s="186"/>
      <c r="K84" s="186"/>
      <c r="L84" s="186"/>
      <c r="M84" s="186"/>
      <c r="N84" s="186"/>
      <c r="O84" s="186"/>
      <c r="P84" s="186"/>
      <c r="Q84" s="186"/>
      <c r="R84" s="186"/>
      <c r="S84" s="186"/>
      <c r="T84" s="186"/>
      <c r="U84" s="186"/>
      <c r="V84" s="367"/>
      <c r="AK84" s="3"/>
      <c r="AL84" s="13"/>
      <c r="AM84" s="13"/>
      <c r="AN84" s="13"/>
      <c r="AO84" s="13"/>
      <c r="AP84" s="13"/>
      <c r="AQ84" s="13"/>
      <c r="AR84" s="1"/>
      <c r="AS84" s="1"/>
      <c r="AT84" s="1"/>
      <c r="AU84" s="1"/>
      <c r="AV84" s="1"/>
      <c r="AW84" s="1"/>
      <c r="AX84" s="1"/>
      <c r="AY84" s="1"/>
    </row>
    <row r="85" spans="1:51" ht="16" thickBot="1" x14ac:dyDescent="0.4">
      <c r="A85" s="343" t="s">
        <v>0</v>
      </c>
      <c r="B85" s="250" t="s">
        <v>106</v>
      </c>
      <c r="C85" s="251"/>
      <c r="D85" s="251"/>
      <c r="E85" s="251"/>
      <c r="F85" s="251"/>
      <c r="G85" s="251"/>
      <c r="H85" s="251"/>
      <c r="I85" s="251"/>
      <c r="J85" s="251"/>
      <c r="K85" s="251"/>
      <c r="L85" s="251"/>
      <c r="M85" s="251"/>
      <c r="N85" s="251"/>
      <c r="O85" s="251"/>
      <c r="P85" s="251"/>
      <c r="Q85" s="251"/>
      <c r="R85" s="251"/>
      <c r="S85" s="251"/>
      <c r="T85" s="251"/>
      <c r="U85" s="251"/>
      <c r="V85" s="252"/>
      <c r="W85" s="259" t="s">
        <v>106</v>
      </c>
      <c r="X85" s="260"/>
      <c r="Y85" s="260"/>
      <c r="Z85" s="260"/>
      <c r="AA85" s="260"/>
      <c r="AB85" s="260"/>
      <c r="AC85" s="260"/>
      <c r="AD85" s="260"/>
      <c r="AE85" s="260"/>
      <c r="AF85" s="260"/>
      <c r="AG85" s="260"/>
      <c r="AH85" s="260"/>
      <c r="AI85" s="260"/>
      <c r="AJ85" s="261"/>
      <c r="AK85" s="246"/>
      <c r="AL85" s="302" t="s">
        <v>106</v>
      </c>
      <c r="AM85" s="303"/>
      <c r="AN85" s="303"/>
      <c r="AO85" s="303"/>
      <c r="AP85" s="303"/>
      <c r="AQ85" s="304"/>
      <c r="AR85" s="259" t="s">
        <v>106</v>
      </c>
      <c r="AS85" s="260"/>
      <c r="AT85" s="260"/>
      <c r="AU85" s="260"/>
      <c r="AV85" s="260"/>
      <c r="AW85" s="260"/>
      <c r="AX85" s="260"/>
      <c r="AY85" s="261"/>
    </row>
    <row r="86" spans="1:51" ht="15.5" x14ac:dyDescent="0.35">
      <c r="A86" s="344">
        <v>15</v>
      </c>
      <c r="B86" s="345">
        <v>6.1879999999999997</v>
      </c>
      <c r="C86" s="50">
        <v>2.1459999999999999</v>
      </c>
      <c r="D86" s="50">
        <v>4.694</v>
      </c>
      <c r="E86" s="50">
        <v>2.8860000000000001</v>
      </c>
      <c r="F86" s="50">
        <v>7.766</v>
      </c>
      <c r="G86" s="50">
        <v>4.2480000000000002</v>
      </c>
      <c r="H86" s="50">
        <v>3.1619999999999999</v>
      </c>
      <c r="I86" s="50"/>
      <c r="J86" s="50">
        <v>4.391</v>
      </c>
      <c r="K86" s="50"/>
      <c r="L86" s="50">
        <v>9.0069999999999997</v>
      </c>
      <c r="M86" s="50">
        <v>3.214</v>
      </c>
      <c r="N86" s="50">
        <v>2.7919999999999998</v>
      </c>
      <c r="O86" s="50">
        <v>3.7570000000000001</v>
      </c>
      <c r="P86" s="50">
        <v>4.8890000000000002</v>
      </c>
      <c r="Q86" s="50"/>
      <c r="R86" s="50">
        <v>5.7469999999999999</v>
      </c>
      <c r="S86" s="50">
        <v>5.0170000000000003</v>
      </c>
      <c r="T86" s="50">
        <v>6.68</v>
      </c>
      <c r="U86" s="50">
        <v>3.53</v>
      </c>
      <c r="V86" s="50">
        <v>4.2249999999999996</v>
      </c>
      <c r="W86" s="346">
        <v>9.8919999999999995</v>
      </c>
      <c r="X86" s="347">
        <v>3.8450000000000002</v>
      </c>
      <c r="Y86" s="347">
        <v>6.3179999999999996</v>
      </c>
      <c r="Z86" s="347">
        <v>5.9180000000000001</v>
      </c>
      <c r="AA86" s="347">
        <v>2.956</v>
      </c>
      <c r="AB86" s="347">
        <v>5.4450000000000003</v>
      </c>
      <c r="AC86" s="347">
        <v>7.3490000000000002</v>
      </c>
      <c r="AD86" s="347"/>
      <c r="AE86" s="347">
        <v>6.1630000000000003</v>
      </c>
      <c r="AF86" s="347">
        <v>4.9690000000000003</v>
      </c>
      <c r="AG86" s="347">
        <v>3.665</v>
      </c>
      <c r="AH86" s="347">
        <v>5.7690000000000001</v>
      </c>
      <c r="AI86" s="347">
        <v>4.6100000000000003</v>
      </c>
      <c r="AJ86" s="348">
        <v>4.3860000000000001</v>
      </c>
      <c r="AK86" s="347"/>
      <c r="AL86" s="345"/>
      <c r="AM86" s="50"/>
      <c r="AN86" s="50"/>
      <c r="AO86" s="50"/>
      <c r="AP86" s="50"/>
      <c r="AQ86" s="94"/>
      <c r="AR86" s="349"/>
      <c r="AS86" s="49"/>
      <c r="AT86" s="49"/>
      <c r="AU86" s="49"/>
      <c r="AV86" s="49"/>
      <c r="AW86" s="49"/>
      <c r="AX86" s="49"/>
      <c r="AY86" s="53"/>
    </row>
    <row r="87" spans="1:51" ht="15.5" x14ac:dyDescent="0.35">
      <c r="A87" s="344">
        <v>18</v>
      </c>
      <c r="B87" s="350">
        <v>7.0869999999999997</v>
      </c>
      <c r="C87" s="51">
        <v>2.6880000000000002</v>
      </c>
      <c r="D87" s="51">
        <v>6.8410000000000002</v>
      </c>
      <c r="E87" s="51">
        <v>5.1219999999999999</v>
      </c>
      <c r="F87" s="51">
        <v>7.5620000000000003</v>
      </c>
      <c r="G87" s="51">
        <v>4.8330000000000002</v>
      </c>
      <c r="H87" s="51">
        <v>4.2610000000000001</v>
      </c>
      <c r="I87" s="51"/>
      <c r="J87" s="51">
        <v>6.1539999999999999</v>
      </c>
      <c r="K87" s="51"/>
      <c r="L87" s="51">
        <v>7.7889999999999997</v>
      </c>
      <c r="M87" s="51">
        <v>5.2990000000000004</v>
      </c>
      <c r="N87" s="51">
        <v>3.4689999999999999</v>
      </c>
      <c r="O87" s="51">
        <v>5.8739999999999997</v>
      </c>
      <c r="P87" s="51">
        <v>6.28</v>
      </c>
      <c r="Q87" s="51"/>
      <c r="R87" s="51">
        <v>6.3440000000000003</v>
      </c>
      <c r="S87" s="51">
        <v>6.85</v>
      </c>
      <c r="T87" s="51">
        <v>7.1920000000000002</v>
      </c>
      <c r="U87" s="51">
        <v>4.3940000000000001</v>
      </c>
      <c r="V87" s="51">
        <v>4.8010000000000002</v>
      </c>
      <c r="W87" s="352">
        <v>2.9350000000000001</v>
      </c>
      <c r="X87" s="353">
        <v>2.7589999999999999</v>
      </c>
      <c r="Y87" s="353">
        <v>2.718</v>
      </c>
      <c r="Z87" s="353">
        <v>4.5750000000000002</v>
      </c>
      <c r="AA87" s="353">
        <v>2.35</v>
      </c>
      <c r="AB87" s="353">
        <v>2.8239999999999998</v>
      </c>
      <c r="AC87" s="353">
        <v>2.5310000000000001</v>
      </c>
      <c r="AD87" s="353"/>
      <c r="AE87" s="353">
        <v>3.6440000000000001</v>
      </c>
      <c r="AF87" s="353">
        <v>2.5419999999999998</v>
      </c>
      <c r="AG87" s="353">
        <v>3.8570000000000002</v>
      </c>
      <c r="AH87" s="353">
        <v>3.8330000000000002</v>
      </c>
      <c r="AI87" s="353">
        <v>4.234</v>
      </c>
      <c r="AJ87" s="354">
        <v>3.5979999999999999</v>
      </c>
      <c r="AK87" s="353"/>
      <c r="AL87" s="350"/>
      <c r="AM87" s="51"/>
      <c r="AN87" s="51"/>
      <c r="AO87" s="51"/>
      <c r="AP87" s="51"/>
      <c r="AQ87" s="351"/>
      <c r="AR87" s="355"/>
      <c r="AS87" s="42"/>
      <c r="AT87" s="42"/>
      <c r="AU87" s="42"/>
      <c r="AV87" s="42"/>
      <c r="AW87" s="42"/>
      <c r="AX87" s="42"/>
      <c r="AY87" s="126"/>
    </row>
    <row r="88" spans="1:51" ht="15.5" x14ac:dyDescent="0.35">
      <c r="A88" s="344">
        <v>20</v>
      </c>
      <c r="B88" s="350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352"/>
      <c r="X88" s="353"/>
      <c r="Y88" s="353"/>
      <c r="Z88" s="353"/>
      <c r="AA88" s="353"/>
      <c r="AB88" s="353"/>
      <c r="AC88" s="353"/>
      <c r="AD88" s="353"/>
      <c r="AE88" s="353"/>
      <c r="AF88" s="353"/>
      <c r="AG88" s="353"/>
      <c r="AH88" s="353"/>
      <c r="AI88" s="353"/>
      <c r="AJ88" s="354"/>
      <c r="AK88" s="353"/>
      <c r="AL88" s="350">
        <v>4.8550000000000004</v>
      </c>
      <c r="AM88" s="51">
        <v>3.7410000000000001</v>
      </c>
      <c r="AN88" s="51">
        <v>4.274</v>
      </c>
      <c r="AO88" s="51">
        <v>2.839</v>
      </c>
      <c r="AP88" s="51">
        <v>2.992</v>
      </c>
      <c r="AQ88" s="351">
        <v>2.766</v>
      </c>
      <c r="AR88" s="352">
        <v>2.7</v>
      </c>
      <c r="AS88" s="353">
        <v>3.3929999999999998</v>
      </c>
      <c r="AT88" s="353">
        <v>3.2349999999999999</v>
      </c>
      <c r="AU88" s="353">
        <v>3.282</v>
      </c>
      <c r="AV88" s="353">
        <v>2.6259999999999999</v>
      </c>
      <c r="AW88" s="353">
        <v>2.1890000000000001</v>
      </c>
      <c r="AX88" s="353">
        <v>2.6869999999999998</v>
      </c>
      <c r="AY88" s="354">
        <v>4.7619999999999996</v>
      </c>
    </row>
    <row r="89" spans="1:51" ht="15.5" x14ac:dyDescent="0.35">
      <c r="A89" s="344">
        <v>22</v>
      </c>
      <c r="B89" s="350">
        <v>6.51</v>
      </c>
      <c r="C89" s="51">
        <v>3.0609999999999999</v>
      </c>
      <c r="D89" s="51">
        <v>7.4180000000000001</v>
      </c>
      <c r="E89" s="51">
        <v>4.016</v>
      </c>
      <c r="F89" s="51">
        <v>7.6</v>
      </c>
      <c r="G89" s="51">
        <v>4.3339999999999996</v>
      </c>
      <c r="H89" s="51">
        <v>3.6059999999999999</v>
      </c>
      <c r="I89" s="51"/>
      <c r="J89" s="51">
        <v>5.43</v>
      </c>
      <c r="K89" s="51"/>
      <c r="L89" s="51">
        <v>6.6150000000000002</v>
      </c>
      <c r="M89" s="51">
        <v>4.9989999999999997</v>
      </c>
      <c r="N89" s="51">
        <v>3.5539999999999998</v>
      </c>
      <c r="O89" s="51">
        <v>4.9269999999999996</v>
      </c>
      <c r="P89" s="51">
        <v>6.3940000000000001</v>
      </c>
      <c r="Q89" s="51"/>
      <c r="R89" s="51">
        <v>6.0359999999999996</v>
      </c>
      <c r="S89" s="51">
        <v>5.3739999999999997</v>
      </c>
      <c r="T89" s="51">
        <v>6.2210000000000001</v>
      </c>
      <c r="U89" s="51">
        <v>5.0039999999999996</v>
      </c>
      <c r="V89" s="51">
        <v>5.1120000000000001</v>
      </c>
      <c r="W89" s="352">
        <v>2.391</v>
      </c>
      <c r="X89" s="353">
        <v>2.347</v>
      </c>
      <c r="Y89" s="353">
        <v>2.6219999999999999</v>
      </c>
      <c r="Z89" s="353">
        <v>3.4569999999999999</v>
      </c>
      <c r="AA89" s="353">
        <v>3.1949999999999998</v>
      </c>
      <c r="AB89" s="353">
        <v>3.032</v>
      </c>
      <c r="AC89" s="353">
        <v>1.673</v>
      </c>
      <c r="AD89" s="353"/>
      <c r="AE89" s="353">
        <v>1.542</v>
      </c>
      <c r="AF89" s="353">
        <v>1.909</v>
      </c>
      <c r="AG89" s="353">
        <v>2.3860000000000001</v>
      </c>
      <c r="AH89" s="353">
        <v>2.4239999999999999</v>
      </c>
      <c r="AI89" s="353">
        <v>2.387</v>
      </c>
      <c r="AJ89" s="354">
        <v>2.2469999999999999</v>
      </c>
      <c r="AK89" s="353"/>
      <c r="AL89" s="350">
        <v>5.4829999999999997</v>
      </c>
      <c r="AM89" s="51">
        <v>4.7569999999999997</v>
      </c>
      <c r="AN89" s="51">
        <v>4.7460000000000004</v>
      </c>
      <c r="AO89" s="51">
        <v>3.2530000000000001</v>
      </c>
      <c r="AP89" s="51">
        <v>3.6389999999999998</v>
      </c>
      <c r="AQ89" s="351">
        <v>3.556</v>
      </c>
      <c r="AR89" s="352">
        <v>1.984</v>
      </c>
      <c r="AS89" s="353">
        <v>2.242</v>
      </c>
      <c r="AT89" s="353">
        <v>3.423</v>
      </c>
      <c r="AU89" s="353">
        <v>3.6419999999999999</v>
      </c>
      <c r="AV89" s="353">
        <v>2.8029999999999999</v>
      </c>
      <c r="AW89" s="353">
        <v>2.823</v>
      </c>
      <c r="AX89" s="353">
        <v>2.7679999999999998</v>
      </c>
      <c r="AY89" s="354">
        <v>2.6379999999999999</v>
      </c>
    </row>
    <row r="90" spans="1:51" ht="15.5" x14ac:dyDescent="0.35">
      <c r="A90" s="344">
        <v>24</v>
      </c>
      <c r="B90" s="350">
        <v>7.4980000000000002</v>
      </c>
      <c r="C90" s="51">
        <v>3.2330000000000001</v>
      </c>
      <c r="D90" s="51">
        <v>7.2690000000000001</v>
      </c>
      <c r="E90" s="51">
        <v>4.0730000000000004</v>
      </c>
      <c r="F90" s="51">
        <v>7.4589999999999996</v>
      </c>
      <c r="G90" s="51">
        <v>4.2949999999999999</v>
      </c>
      <c r="H90" s="51">
        <v>3.512</v>
      </c>
      <c r="I90" s="51"/>
      <c r="J90" s="51">
        <v>5.7709999999999999</v>
      </c>
      <c r="K90" s="51"/>
      <c r="L90" s="51">
        <v>5.944</v>
      </c>
      <c r="M90" s="51">
        <v>4.6749999999999998</v>
      </c>
      <c r="N90" s="51">
        <v>3.6379999999999999</v>
      </c>
      <c r="O90" s="51">
        <v>4.8330000000000002</v>
      </c>
      <c r="P90" s="51">
        <v>6.75</v>
      </c>
      <c r="Q90" s="51"/>
      <c r="R90" s="51">
        <v>6.2939999999999996</v>
      </c>
      <c r="S90" s="51">
        <v>5.2370000000000001</v>
      </c>
      <c r="T90" s="51">
        <v>6.2549999999999999</v>
      </c>
      <c r="U90" s="51">
        <v>5.8490000000000002</v>
      </c>
      <c r="V90" s="51">
        <v>3.8889999999999998</v>
      </c>
      <c r="W90" s="352">
        <v>2.3929999999999998</v>
      </c>
      <c r="X90" s="353">
        <v>2.2389999999999999</v>
      </c>
      <c r="Y90" s="353">
        <v>3.2869999999999999</v>
      </c>
      <c r="Z90" s="353">
        <v>2.6949999999999998</v>
      </c>
      <c r="AA90" s="353">
        <v>2.8839999999999999</v>
      </c>
      <c r="AB90" s="353">
        <v>3.0939999999999999</v>
      </c>
      <c r="AC90" s="353">
        <v>2.5609999999999999</v>
      </c>
      <c r="AD90" s="353"/>
      <c r="AE90" s="353">
        <v>2.3140000000000001</v>
      </c>
      <c r="AF90" s="353">
        <v>1.8080000000000001</v>
      </c>
      <c r="AG90" s="353">
        <v>2.68</v>
      </c>
      <c r="AH90" s="353">
        <v>2.5329999999999999</v>
      </c>
      <c r="AI90" s="353">
        <v>3.22</v>
      </c>
      <c r="AJ90" s="354">
        <v>2.1960000000000002</v>
      </c>
      <c r="AK90" s="353"/>
      <c r="AL90" s="350">
        <v>5.7910000000000004</v>
      </c>
      <c r="AM90" s="51">
        <v>5.35</v>
      </c>
      <c r="AN90" s="51">
        <v>3.9580000000000002</v>
      </c>
      <c r="AO90" s="51">
        <v>3.3250000000000002</v>
      </c>
      <c r="AP90" s="51">
        <v>2.6760000000000002</v>
      </c>
      <c r="AQ90" s="351">
        <v>3.5939999999999999</v>
      </c>
      <c r="AR90" s="352">
        <v>1.62</v>
      </c>
      <c r="AS90" s="353">
        <v>1.2729999999999999</v>
      </c>
      <c r="AT90" s="353">
        <v>2.63</v>
      </c>
      <c r="AU90" s="353">
        <v>2.3180000000000001</v>
      </c>
      <c r="AV90" s="353">
        <v>1.294</v>
      </c>
      <c r="AW90" s="353">
        <v>1.897</v>
      </c>
      <c r="AX90" s="353">
        <v>2.298</v>
      </c>
      <c r="AY90" s="354">
        <v>2.3490000000000002</v>
      </c>
    </row>
    <row r="91" spans="1:51" ht="15.5" x14ac:dyDescent="0.35">
      <c r="A91" s="344">
        <v>26</v>
      </c>
      <c r="B91" s="350">
        <v>5.6360000000000001</v>
      </c>
      <c r="C91" s="51">
        <v>3.1160000000000001</v>
      </c>
      <c r="D91" s="51">
        <v>5.758</v>
      </c>
      <c r="E91" s="51">
        <v>3.7559999999999998</v>
      </c>
      <c r="F91" s="51">
        <v>7.14</v>
      </c>
      <c r="G91" s="51">
        <v>3.7269999999999999</v>
      </c>
      <c r="H91" s="51">
        <v>2.8279999999999998</v>
      </c>
      <c r="I91" s="51"/>
      <c r="J91" s="51">
        <v>4.6509999999999998</v>
      </c>
      <c r="K91" s="51"/>
      <c r="L91" s="51">
        <v>5.5229999999999997</v>
      </c>
      <c r="M91" s="51">
        <v>3.5609999999999999</v>
      </c>
      <c r="N91" s="51">
        <v>3.7869999999999999</v>
      </c>
      <c r="O91" s="51">
        <v>3.57</v>
      </c>
      <c r="P91" s="51">
        <v>4.9880000000000004</v>
      </c>
      <c r="Q91" s="51"/>
      <c r="R91" s="51">
        <v>5.8929999999999998</v>
      </c>
      <c r="S91" s="51">
        <v>4.423</v>
      </c>
      <c r="T91" s="51">
        <v>6.6870000000000003</v>
      </c>
      <c r="U91" s="51">
        <v>4.9039999999999999</v>
      </c>
      <c r="V91" s="51">
        <v>3.5030000000000001</v>
      </c>
      <c r="W91" s="352">
        <v>2.726</v>
      </c>
      <c r="X91" s="353">
        <v>2.2370000000000001</v>
      </c>
      <c r="Y91" s="353">
        <v>2.363</v>
      </c>
      <c r="Z91" s="353">
        <v>2.76</v>
      </c>
      <c r="AA91" s="353">
        <v>1.7889999999999999</v>
      </c>
      <c r="AB91" s="353">
        <v>1.454</v>
      </c>
      <c r="AC91" s="353">
        <v>1.859</v>
      </c>
      <c r="AD91" s="353"/>
      <c r="AE91" s="353">
        <v>2.4590000000000001</v>
      </c>
      <c r="AF91" s="353">
        <v>1.508</v>
      </c>
      <c r="AG91" s="353">
        <v>3.1829999999999998</v>
      </c>
      <c r="AH91" s="353">
        <v>2.302</v>
      </c>
      <c r="AI91" s="353">
        <v>3.101</v>
      </c>
      <c r="AJ91" s="354">
        <v>2.1859999999999999</v>
      </c>
      <c r="AK91" s="353"/>
      <c r="AL91" s="350">
        <v>5.6210000000000004</v>
      </c>
      <c r="AM91" s="51">
        <v>5.1429999999999998</v>
      </c>
      <c r="AN91" s="51">
        <v>4.3879999999999999</v>
      </c>
      <c r="AO91" s="51">
        <v>3.4129999999999998</v>
      </c>
      <c r="AP91" s="51">
        <v>2.7269999999999999</v>
      </c>
      <c r="AQ91" s="351">
        <v>3.01</v>
      </c>
      <c r="AR91" s="352">
        <v>2.1320000000000001</v>
      </c>
      <c r="AS91" s="353">
        <v>1.9690000000000001</v>
      </c>
      <c r="AT91" s="353">
        <v>3.5630000000000002</v>
      </c>
      <c r="AU91" s="353">
        <v>2.3849999999999998</v>
      </c>
      <c r="AV91" s="353">
        <v>1.5580000000000001</v>
      </c>
      <c r="AW91" s="353">
        <v>2.5939999999999999</v>
      </c>
      <c r="AX91" s="353">
        <v>1.8420000000000001</v>
      </c>
      <c r="AY91" s="354">
        <v>2.508</v>
      </c>
    </row>
    <row r="92" spans="1:51" ht="15.5" x14ac:dyDescent="0.35">
      <c r="A92" s="344">
        <v>28</v>
      </c>
      <c r="B92" s="350">
        <v>3.4820000000000002</v>
      </c>
      <c r="C92" s="51">
        <v>2.448</v>
      </c>
      <c r="D92" s="51">
        <v>4.8970000000000002</v>
      </c>
      <c r="E92" s="51">
        <v>3.7229999999999999</v>
      </c>
      <c r="F92" s="51">
        <v>6.3840000000000003</v>
      </c>
      <c r="G92" s="51">
        <v>3.2</v>
      </c>
      <c r="H92" s="51">
        <v>2.2090000000000001</v>
      </c>
      <c r="I92" s="51"/>
      <c r="J92" s="51">
        <v>3.6819999999999999</v>
      </c>
      <c r="K92" s="51"/>
      <c r="L92" s="51">
        <v>4.5819999999999999</v>
      </c>
      <c r="M92" s="51">
        <v>2.7730000000000001</v>
      </c>
      <c r="N92" s="51">
        <v>3.18</v>
      </c>
      <c r="O92" s="51">
        <v>3.2250000000000001</v>
      </c>
      <c r="P92" s="51">
        <v>5.4349999999999996</v>
      </c>
      <c r="Q92" s="51"/>
      <c r="R92" s="51">
        <v>4.9290000000000003</v>
      </c>
      <c r="S92" s="51">
        <v>2.68</v>
      </c>
      <c r="T92" s="51">
        <v>4.9660000000000002</v>
      </c>
      <c r="U92" s="51">
        <v>3.6720000000000002</v>
      </c>
      <c r="V92" s="51">
        <v>1.897</v>
      </c>
      <c r="W92" s="352">
        <v>1.92</v>
      </c>
      <c r="X92" s="353">
        <v>1.5009999999999999</v>
      </c>
      <c r="Y92" s="353">
        <v>1.756</v>
      </c>
      <c r="Z92" s="353">
        <v>2.3450000000000002</v>
      </c>
      <c r="AA92" s="353">
        <v>1.998</v>
      </c>
      <c r="AB92" s="353">
        <v>1.6279999999999999</v>
      </c>
      <c r="AC92" s="353">
        <v>1.4810000000000001</v>
      </c>
      <c r="AD92" s="353"/>
      <c r="AE92" s="353">
        <v>1.786</v>
      </c>
      <c r="AF92" s="353">
        <v>1.3160000000000001</v>
      </c>
      <c r="AG92" s="353">
        <v>1.6559999999999999</v>
      </c>
      <c r="AH92" s="353">
        <v>2.2879999999999998</v>
      </c>
      <c r="AI92" s="353">
        <v>2.5209999999999999</v>
      </c>
      <c r="AJ92" s="354">
        <v>2.0699999999999998</v>
      </c>
      <c r="AK92" s="353"/>
      <c r="AL92" s="350">
        <v>4.8209999999999997</v>
      </c>
      <c r="AM92" s="51">
        <v>3.7469999999999999</v>
      </c>
      <c r="AN92" s="51">
        <v>3.7850000000000001</v>
      </c>
      <c r="AO92" s="51">
        <v>3.1019999999999999</v>
      </c>
      <c r="AP92" s="51">
        <v>2.2930000000000001</v>
      </c>
      <c r="AQ92" s="351">
        <v>2.968</v>
      </c>
      <c r="AR92" s="352">
        <v>1.5309999999999999</v>
      </c>
      <c r="AS92" s="353">
        <v>1.155</v>
      </c>
      <c r="AT92" s="353">
        <v>1.9990000000000001</v>
      </c>
      <c r="AU92" s="353">
        <v>2.2610000000000001</v>
      </c>
      <c r="AV92" s="353">
        <v>1.6240000000000001</v>
      </c>
      <c r="AW92" s="353">
        <v>2.2240000000000002</v>
      </c>
      <c r="AX92" s="353">
        <v>1.766</v>
      </c>
      <c r="AY92" s="354">
        <v>1.4379999999999999</v>
      </c>
    </row>
    <row r="93" spans="1:51" ht="16" thickBot="1" x14ac:dyDescent="0.4">
      <c r="A93" s="344">
        <v>30</v>
      </c>
      <c r="B93" s="357">
        <v>2.7109999999999999</v>
      </c>
      <c r="C93" s="73">
        <v>2.1549999999999998</v>
      </c>
      <c r="D93" s="73">
        <v>3.472</v>
      </c>
      <c r="E93" s="73">
        <v>3.298</v>
      </c>
      <c r="F93" s="73">
        <v>3.36</v>
      </c>
      <c r="G93" s="73">
        <v>2.3769999999999998</v>
      </c>
      <c r="H93" s="73">
        <v>1.849</v>
      </c>
      <c r="I93" s="73"/>
      <c r="J93" s="73">
        <v>1.7370000000000001</v>
      </c>
      <c r="K93" s="73"/>
      <c r="L93" s="73">
        <v>3.4529999999999998</v>
      </c>
      <c r="M93" s="73">
        <v>2.4350000000000001</v>
      </c>
      <c r="N93" s="73">
        <v>2.6579999999999999</v>
      </c>
      <c r="O93" s="73">
        <v>2.9159999999999999</v>
      </c>
      <c r="P93" s="73">
        <v>2.972</v>
      </c>
      <c r="Q93" s="73"/>
      <c r="R93" s="73">
        <v>3.093</v>
      </c>
      <c r="S93" s="73">
        <v>1.952</v>
      </c>
      <c r="T93" s="73">
        <v>4.6120000000000001</v>
      </c>
      <c r="U93" s="73">
        <v>2.3109999999999999</v>
      </c>
      <c r="V93" s="73">
        <v>2.0369999999999999</v>
      </c>
      <c r="W93" s="358">
        <v>2.7109999999999999</v>
      </c>
      <c r="X93" s="359">
        <v>1.6539999999999999</v>
      </c>
      <c r="Y93" s="359">
        <v>2.1909999999999998</v>
      </c>
      <c r="Z93" s="359">
        <v>2.2269999999999999</v>
      </c>
      <c r="AA93" s="359">
        <v>1.5980000000000001</v>
      </c>
      <c r="AB93" s="359">
        <v>1.931</v>
      </c>
      <c r="AC93" s="359">
        <v>0.999</v>
      </c>
      <c r="AD93" s="359"/>
      <c r="AE93" s="359">
        <v>1.2809999999999999</v>
      </c>
      <c r="AF93" s="359">
        <v>1.36</v>
      </c>
      <c r="AG93" s="359">
        <v>1.1279999999999999</v>
      </c>
      <c r="AH93" s="359">
        <v>1.841</v>
      </c>
      <c r="AI93" s="359">
        <v>3.1309999999999998</v>
      </c>
      <c r="AJ93" s="360">
        <v>1.96</v>
      </c>
      <c r="AK93" s="359"/>
      <c r="AL93" s="357">
        <v>4.4740000000000002</v>
      </c>
      <c r="AM93" s="73">
        <v>3.2240000000000002</v>
      </c>
      <c r="AN93" s="73">
        <v>3.2450000000000001</v>
      </c>
      <c r="AO93" s="73">
        <v>3.17</v>
      </c>
      <c r="AP93" s="73">
        <v>1.494</v>
      </c>
      <c r="AQ93" s="74">
        <v>2.7650000000000001</v>
      </c>
      <c r="AR93" s="358">
        <v>1.4870000000000001</v>
      </c>
      <c r="AS93" s="359">
        <v>1.27</v>
      </c>
      <c r="AT93" s="359">
        <v>1.9570000000000001</v>
      </c>
      <c r="AU93" s="359">
        <v>2.1419999999999999</v>
      </c>
      <c r="AV93" s="359">
        <v>1.36</v>
      </c>
      <c r="AW93" s="359">
        <v>1.958</v>
      </c>
      <c r="AX93" s="359">
        <v>1.669</v>
      </c>
      <c r="AY93" s="360">
        <v>1.1830000000000001</v>
      </c>
    </row>
    <row r="94" spans="1:51" ht="16" thickBot="1" x14ac:dyDescent="0.4">
      <c r="A94" s="361"/>
      <c r="B94" s="186"/>
      <c r="C94" s="186"/>
      <c r="D94" s="186"/>
      <c r="E94" s="186"/>
      <c r="F94" s="186"/>
      <c r="G94" s="186"/>
      <c r="H94" s="186"/>
      <c r="I94" s="186"/>
      <c r="J94" s="186"/>
      <c r="K94" s="186"/>
      <c r="L94" s="186"/>
      <c r="M94" s="186"/>
      <c r="N94" s="186"/>
      <c r="O94" s="186"/>
      <c r="P94" s="186"/>
      <c r="Q94" s="186"/>
      <c r="R94" s="186"/>
      <c r="S94" s="186"/>
      <c r="T94" s="186"/>
      <c r="U94" s="186"/>
      <c r="V94" s="186"/>
      <c r="W94" s="236"/>
      <c r="X94" s="236"/>
      <c r="Y94" s="236"/>
      <c r="Z94" s="236"/>
      <c r="AA94" s="236"/>
      <c r="AB94" s="236"/>
      <c r="AC94" s="236"/>
      <c r="AD94" s="236"/>
      <c r="AE94" s="236"/>
      <c r="AF94" s="236"/>
      <c r="AG94" s="236"/>
      <c r="AH94" s="236"/>
      <c r="AI94" s="236"/>
      <c r="AK94" s="3"/>
      <c r="AL94" s="368"/>
      <c r="AM94" s="368"/>
      <c r="AN94" s="368"/>
      <c r="AO94" s="368"/>
      <c r="AP94" s="368"/>
      <c r="AQ94" s="368"/>
      <c r="AR94" s="368"/>
    </row>
    <row r="95" spans="1:51" ht="16" thickBot="1" x14ac:dyDescent="0.4">
      <c r="A95" s="362" t="s">
        <v>223</v>
      </c>
      <c r="B95" s="363">
        <f>B93/B87-1</f>
        <v>-0.61746860448708907</v>
      </c>
      <c r="C95" s="364">
        <f t="shared" ref="C95:AI95" si="29">C93/C87-1</f>
        <v>-0.19828869047619058</v>
      </c>
      <c r="D95" s="364">
        <f t="shared" si="29"/>
        <v>-0.49247186083905858</v>
      </c>
      <c r="E95" s="364">
        <f t="shared" si="29"/>
        <v>-0.35611089418196018</v>
      </c>
      <c r="F95" s="364">
        <f t="shared" si="29"/>
        <v>-0.55567310235387468</v>
      </c>
      <c r="G95" s="364">
        <f t="shared" si="29"/>
        <v>-0.50817297744672052</v>
      </c>
      <c r="H95" s="364">
        <f t="shared" si="29"/>
        <v>-0.56606430415395448</v>
      </c>
      <c r="I95" s="364"/>
      <c r="J95" s="364">
        <f t="shared" si="29"/>
        <v>-0.71774455638609025</v>
      </c>
      <c r="K95" s="364"/>
      <c r="L95" s="364">
        <f t="shared" si="29"/>
        <v>-0.5566825009628964</v>
      </c>
      <c r="M95" s="364">
        <f t="shared" si="29"/>
        <v>-0.54047933572372142</v>
      </c>
      <c r="N95" s="364">
        <f t="shared" si="29"/>
        <v>-0.2337849524358605</v>
      </c>
      <c r="O95" s="364">
        <f t="shared" si="29"/>
        <v>-0.50357507660878453</v>
      </c>
      <c r="P95" s="364">
        <f t="shared" si="29"/>
        <v>-0.52675159235668789</v>
      </c>
      <c r="Q95" s="364"/>
      <c r="R95" s="364">
        <f t="shared" si="29"/>
        <v>-0.51245271122320313</v>
      </c>
      <c r="S95" s="364">
        <f t="shared" si="29"/>
        <v>-0.71503649635036504</v>
      </c>
      <c r="T95" s="364">
        <f t="shared" si="29"/>
        <v>-0.35873192436040047</v>
      </c>
      <c r="U95" s="364">
        <f t="shared" si="29"/>
        <v>-0.47405553026854808</v>
      </c>
      <c r="V95" s="365">
        <f t="shared" si="29"/>
        <v>-0.57571339304311597</v>
      </c>
      <c r="W95" s="363">
        <f t="shared" si="29"/>
        <v>-7.6320272572402148E-2</v>
      </c>
      <c r="X95" s="364">
        <f t="shared" si="29"/>
        <v>-0.40050743022834356</v>
      </c>
      <c r="Y95" s="364">
        <f t="shared" si="29"/>
        <v>-0.19389256806475352</v>
      </c>
      <c r="Z95" s="364">
        <f t="shared" si="29"/>
        <v>-0.51322404371584707</v>
      </c>
      <c r="AA95" s="364">
        <f t="shared" si="29"/>
        <v>-0.31999999999999995</v>
      </c>
      <c r="AB95" s="364">
        <f t="shared" si="29"/>
        <v>-0.31621813031161472</v>
      </c>
      <c r="AC95" s="364">
        <f t="shared" si="29"/>
        <v>-0.60529435005926513</v>
      </c>
      <c r="AD95" s="364"/>
      <c r="AE95" s="364">
        <f t="shared" si="29"/>
        <v>-0.64846322722283212</v>
      </c>
      <c r="AF95" s="364">
        <f t="shared" si="29"/>
        <v>-0.46498819826907933</v>
      </c>
      <c r="AG95" s="364">
        <f t="shared" si="29"/>
        <v>-0.7075447238786623</v>
      </c>
      <c r="AH95" s="364">
        <f t="shared" si="29"/>
        <v>-0.51969736498825991</v>
      </c>
      <c r="AI95" s="364">
        <f t="shared" si="29"/>
        <v>-0.26051015588096371</v>
      </c>
      <c r="AJ95" s="365">
        <f>AJ93/AJ87-1</f>
        <v>-0.45525291828793768</v>
      </c>
      <c r="AK95" s="366"/>
      <c r="AL95" s="363">
        <f>AL93/AL88-1</f>
        <v>-7.847579814624106E-2</v>
      </c>
      <c r="AM95" s="364">
        <f t="shared" ref="AM95:AY95" si="30">AM93/AM88-1</f>
        <v>-0.13819834268912057</v>
      </c>
      <c r="AN95" s="364">
        <f t="shared" si="30"/>
        <v>-0.24075807206364064</v>
      </c>
      <c r="AO95" s="364">
        <f t="shared" si="30"/>
        <v>0.11659034871433605</v>
      </c>
      <c r="AP95" s="364">
        <f t="shared" si="30"/>
        <v>-0.50066844919786102</v>
      </c>
      <c r="AQ95" s="364">
        <f t="shared" si="30"/>
        <v>-3.6153289949381051E-4</v>
      </c>
      <c r="AR95" s="363">
        <f t="shared" si="30"/>
        <v>-0.44925925925925925</v>
      </c>
      <c r="AS95" s="364">
        <f t="shared" si="30"/>
        <v>-0.62569997052755677</v>
      </c>
      <c r="AT95" s="364">
        <f t="shared" si="30"/>
        <v>-0.39505409582689333</v>
      </c>
      <c r="AU95" s="364">
        <f t="shared" si="30"/>
        <v>-0.34734917733089588</v>
      </c>
      <c r="AV95" s="364">
        <f t="shared" si="30"/>
        <v>-0.482102056359482</v>
      </c>
      <c r="AW95" s="364">
        <f t="shared" si="30"/>
        <v>-0.10552763819095479</v>
      </c>
      <c r="AX95" s="364">
        <f t="shared" si="30"/>
        <v>-0.37886118347599551</v>
      </c>
      <c r="AY95" s="365">
        <f t="shared" si="30"/>
        <v>-0.75157496850062999</v>
      </c>
    </row>
    <row r="96" spans="1:51" x14ac:dyDescent="0.35">
      <c r="AH96" s="1"/>
      <c r="AK96" s="3"/>
    </row>
    <row r="97" spans="1:51" ht="15" thickBot="1" x14ac:dyDescent="0.4">
      <c r="A97" s="3" t="s">
        <v>224</v>
      </c>
      <c r="B97" s="3" t="s">
        <v>22</v>
      </c>
      <c r="C97" s="3" t="s">
        <v>24</v>
      </c>
      <c r="D97" s="3" t="s">
        <v>25</v>
      </c>
      <c r="E97" s="3" t="s">
        <v>26</v>
      </c>
      <c r="F97" s="3" t="s">
        <v>27</v>
      </c>
      <c r="G97" s="3" t="s">
        <v>37</v>
      </c>
      <c r="H97" s="3" t="s">
        <v>36</v>
      </c>
      <c r="J97" s="186" t="s">
        <v>97</v>
      </c>
      <c r="K97" s="186"/>
      <c r="L97" s="3" t="s">
        <v>34</v>
      </c>
      <c r="M97" s="3" t="s">
        <v>35</v>
      </c>
      <c r="N97" s="3" t="s">
        <v>32</v>
      </c>
      <c r="O97" s="3" t="s">
        <v>29</v>
      </c>
      <c r="P97" s="3" t="s">
        <v>23</v>
      </c>
      <c r="Q97" s="186" t="s">
        <v>98</v>
      </c>
      <c r="R97" s="3" t="s">
        <v>30</v>
      </c>
      <c r="S97" s="186" t="s">
        <v>99</v>
      </c>
      <c r="T97" s="3" t="s">
        <v>28</v>
      </c>
      <c r="U97" s="3" t="s">
        <v>33</v>
      </c>
      <c r="V97" s="3" t="s">
        <v>31</v>
      </c>
      <c r="W97" s="369">
        <v>1</v>
      </c>
      <c r="X97" s="369">
        <v>2</v>
      </c>
      <c r="Y97" s="369">
        <v>22</v>
      </c>
      <c r="Z97" s="369">
        <v>28</v>
      </c>
      <c r="AA97" s="369">
        <v>32</v>
      </c>
      <c r="AB97" s="369">
        <v>39</v>
      </c>
      <c r="AC97" s="369">
        <v>40</v>
      </c>
      <c r="AD97" s="369">
        <v>41</v>
      </c>
      <c r="AE97" s="369">
        <v>48</v>
      </c>
      <c r="AF97" s="369">
        <v>53</v>
      </c>
      <c r="AG97" s="369">
        <v>64</v>
      </c>
      <c r="AH97" s="369">
        <v>67</v>
      </c>
      <c r="AI97" s="369">
        <v>72</v>
      </c>
      <c r="AJ97" s="369">
        <v>74</v>
      </c>
      <c r="AK97" s="3"/>
    </row>
    <row r="98" spans="1:51" ht="15" thickBot="1" x14ac:dyDescent="0.4">
      <c r="A98" s="3" t="s">
        <v>102</v>
      </c>
      <c r="B98" s="256" t="s">
        <v>100</v>
      </c>
      <c r="C98" s="257"/>
      <c r="D98" s="257"/>
      <c r="E98" s="257"/>
      <c r="F98" s="257"/>
      <c r="G98" s="257"/>
      <c r="H98" s="257"/>
      <c r="I98" s="257"/>
      <c r="J98" s="257"/>
      <c r="K98" s="257"/>
      <c r="L98" s="257"/>
      <c r="M98" s="257"/>
      <c r="N98" s="257"/>
      <c r="O98" s="257"/>
      <c r="P98" s="257"/>
      <c r="Q98" s="257"/>
      <c r="R98" s="257"/>
      <c r="S98" s="257"/>
      <c r="T98" s="257"/>
      <c r="U98" s="257"/>
      <c r="V98" s="258"/>
      <c r="W98" s="256" t="s">
        <v>100</v>
      </c>
      <c r="X98" s="257"/>
      <c r="Y98" s="257"/>
      <c r="Z98" s="257"/>
      <c r="AA98" s="257"/>
      <c r="AB98" s="257"/>
      <c r="AC98" s="257"/>
      <c r="AD98" s="257"/>
      <c r="AE98" s="257"/>
      <c r="AF98" s="257"/>
      <c r="AG98" s="257"/>
      <c r="AH98" s="257"/>
      <c r="AI98" s="257"/>
      <c r="AJ98" s="258"/>
      <c r="AK98" s="3"/>
      <c r="AL98" s="256" t="s">
        <v>100</v>
      </c>
      <c r="AM98" s="257"/>
      <c r="AN98" s="257"/>
      <c r="AO98" s="257"/>
      <c r="AP98" s="257"/>
      <c r="AQ98" s="258"/>
      <c r="AR98" s="256" t="s">
        <v>100</v>
      </c>
      <c r="AS98" s="257"/>
      <c r="AT98" s="257"/>
      <c r="AU98" s="257"/>
      <c r="AV98" s="257"/>
      <c r="AW98" s="257"/>
      <c r="AX98" s="257"/>
      <c r="AY98" s="258"/>
    </row>
    <row r="99" spans="1:51" x14ac:dyDescent="0.35">
      <c r="A99" s="3">
        <v>15</v>
      </c>
      <c r="B99" s="180">
        <v>0.28100000000000003</v>
      </c>
      <c r="C99" s="149">
        <v>0.27400000000000002</v>
      </c>
      <c r="D99" s="149">
        <v>0.28199999999999997</v>
      </c>
      <c r="E99" s="149">
        <v>0.28000000000000003</v>
      </c>
      <c r="F99" s="149">
        <v>0.27800000000000002</v>
      </c>
      <c r="G99" s="149">
        <v>0.28599999999999998</v>
      </c>
      <c r="H99" s="149">
        <v>0.28899999999999998</v>
      </c>
      <c r="I99" s="149"/>
      <c r="J99" s="149">
        <v>0.28199999999999997</v>
      </c>
      <c r="K99" s="149"/>
      <c r="L99" s="149">
        <v>0.26900000000000002</v>
      </c>
      <c r="M99" s="149">
        <v>0.247</v>
      </c>
      <c r="N99" s="149">
        <v>0.20799999999999999</v>
      </c>
      <c r="O99" s="149">
        <v>0.27600000000000002</v>
      </c>
      <c r="P99" s="149">
        <v>0.28799999999999998</v>
      </c>
      <c r="Q99" s="149">
        <v>0.26900000000000002</v>
      </c>
      <c r="R99" s="149">
        <v>0.317</v>
      </c>
      <c r="S99" s="149">
        <v>0.28799999999999998</v>
      </c>
      <c r="T99" s="149">
        <v>0.317</v>
      </c>
      <c r="U99" s="149">
        <v>0.251</v>
      </c>
      <c r="V99" s="179">
        <v>0.26300000000000001</v>
      </c>
      <c r="W99" s="156">
        <v>0.27400000000000002</v>
      </c>
      <c r="X99" s="155">
        <v>0.28999999999999998</v>
      </c>
      <c r="Y99" s="155">
        <v>0.28399999999999997</v>
      </c>
      <c r="Z99" s="155">
        <v>0.33500000000000002</v>
      </c>
      <c r="AA99" s="155">
        <v>0.28299999999999997</v>
      </c>
      <c r="AB99" s="155">
        <v>0.26600000000000001</v>
      </c>
      <c r="AC99" s="155">
        <v>0.27300000000000002</v>
      </c>
      <c r="AD99" s="155">
        <v>0.255</v>
      </c>
      <c r="AE99" s="155">
        <v>0.25900000000000001</v>
      </c>
      <c r="AF99" s="155">
        <v>0.26200000000000001</v>
      </c>
      <c r="AG99" s="155">
        <v>0.252</v>
      </c>
      <c r="AH99" s="155">
        <v>0.245</v>
      </c>
      <c r="AI99" s="155">
        <v>0.26800000000000002</v>
      </c>
      <c r="AJ99" s="154">
        <v>0.28699999999999998</v>
      </c>
      <c r="AK99" s="3"/>
      <c r="AL99" s="180"/>
      <c r="AM99" s="149"/>
      <c r="AN99" s="149"/>
      <c r="AO99" s="149"/>
      <c r="AP99" s="149"/>
      <c r="AQ99" s="179"/>
      <c r="AR99" s="180"/>
      <c r="AS99" s="149"/>
      <c r="AT99" s="149"/>
      <c r="AU99" s="149"/>
      <c r="AV99" s="149"/>
      <c r="AW99" s="149"/>
      <c r="AX99" s="149"/>
      <c r="AY99" s="179"/>
    </row>
    <row r="100" spans="1:51" x14ac:dyDescent="0.35">
      <c r="A100" s="3">
        <v>18</v>
      </c>
      <c r="B100" s="137">
        <v>0.29599999999999999</v>
      </c>
      <c r="C100" s="1">
        <v>0.252</v>
      </c>
      <c r="D100" s="1">
        <v>0.2515</v>
      </c>
      <c r="E100" s="1">
        <v>0.26450000000000001</v>
      </c>
      <c r="F100" s="1">
        <v>0.28000000000000003</v>
      </c>
      <c r="G100" s="1">
        <v>0.29499999999999998</v>
      </c>
      <c r="H100" s="1">
        <v>0.249</v>
      </c>
      <c r="I100" s="1"/>
      <c r="J100" s="1">
        <v>0.28349999999999997</v>
      </c>
      <c r="K100" s="1"/>
      <c r="L100" s="1">
        <v>0.27800000000000002</v>
      </c>
      <c r="M100" s="1">
        <v>0.25950000000000001</v>
      </c>
      <c r="N100" s="1">
        <v>0.249</v>
      </c>
      <c r="O100" s="1">
        <v>0.24199999999999999</v>
      </c>
      <c r="P100" s="1">
        <v>0.25650000000000001</v>
      </c>
      <c r="Q100" s="1">
        <v>0.28700000000000003</v>
      </c>
      <c r="R100" s="1">
        <v>0.27649999999999997</v>
      </c>
      <c r="S100" s="1">
        <v>0.30349999999999999</v>
      </c>
      <c r="T100" s="1">
        <v>0.28149999999999997</v>
      </c>
      <c r="U100" s="1">
        <v>0.26950000000000002</v>
      </c>
      <c r="V100" s="140">
        <v>0.26900000000000002</v>
      </c>
      <c r="W100" s="153">
        <v>0.27449999999999997</v>
      </c>
      <c r="X100" s="15">
        <v>0.27950000000000003</v>
      </c>
      <c r="Y100" s="15">
        <v>0.27450000000000002</v>
      </c>
      <c r="Z100" s="15">
        <v>0.2535</v>
      </c>
      <c r="AA100" s="15">
        <v>0.27849999999999997</v>
      </c>
      <c r="AB100" s="15">
        <v>0.26750000000000002</v>
      </c>
      <c r="AC100" s="15">
        <v>0.27650000000000002</v>
      </c>
      <c r="AD100" s="15">
        <v>0.27449999999999997</v>
      </c>
      <c r="AE100" s="15">
        <v>0.27700000000000002</v>
      </c>
      <c r="AF100" s="15">
        <v>0.27100000000000002</v>
      </c>
      <c r="AG100" s="15">
        <v>0.27500000000000002</v>
      </c>
      <c r="AH100" s="15">
        <v>0.23799999999999999</v>
      </c>
      <c r="AI100" s="15">
        <v>0.26500000000000001</v>
      </c>
      <c r="AJ100" s="152">
        <v>0.27100000000000002</v>
      </c>
      <c r="AK100" s="3"/>
      <c r="AL100" s="137"/>
      <c r="AM100" s="1"/>
      <c r="AN100" s="1"/>
      <c r="AO100" s="1"/>
      <c r="AP100" s="1"/>
      <c r="AQ100" s="140"/>
      <c r="AR100" s="137"/>
      <c r="AS100" s="1"/>
      <c r="AT100" s="1"/>
      <c r="AU100" s="1"/>
      <c r="AV100" s="1"/>
      <c r="AW100" s="1"/>
      <c r="AX100" s="1"/>
      <c r="AY100" s="140"/>
    </row>
    <row r="101" spans="1:51" x14ac:dyDescent="0.35">
      <c r="A101" s="3">
        <v>20</v>
      </c>
      <c r="B101" s="137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40"/>
      <c r="W101" s="153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2"/>
      <c r="AK101" s="3"/>
      <c r="AL101" s="137">
        <v>0.29599999999999999</v>
      </c>
      <c r="AM101" s="1">
        <v>0.25</v>
      </c>
      <c r="AN101" s="1">
        <v>0.29799999999999999</v>
      </c>
      <c r="AO101" s="1">
        <v>0.24299999999999999</v>
      </c>
      <c r="AP101" s="1">
        <v>0.27500000000000002</v>
      </c>
      <c r="AQ101" s="140">
        <v>0.27400000000000002</v>
      </c>
      <c r="AR101" s="137">
        <v>0.28100000000000003</v>
      </c>
      <c r="AS101" s="1">
        <v>0.27</v>
      </c>
      <c r="AT101" s="1">
        <v>0.27700000000000002</v>
      </c>
      <c r="AU101" s="1">
        <v>0.249</v>
      </c>
      <c r="AV101" s="1">
        <v>0.23499999999999999</v>
      </c>
      <c r="AW101" s="1">
        <v>0.28600000000000003</v>
      </c>
      <c r="AX101" s="1">
        <v>0.25800000000000001</v>
      </c>
      <c r="AY101" s="140">
        <v>0.23699999999999999</v>
      </c>
    </row>
    <row r="102" spans="1:51" x14ac:dyDescent="0.35">
      <c r="A102" s="3">
        <v>22</v>
      </c>
      <c r="B102" s="137">
        <v>0.27</v>
      </c>
      <c r="C102" s="1">
        <v>0.221</v>
      </c>
      <c r="D102" s="1">
        <v>0.26400000000000001</v>
      </c>
      <c r="E102" s="1">
        <v>0.25900000000000001</v>
      </c>
      <c r="F102" s="1">
        <v>0.27900000000000003</v>
      </c>
      <c r="G102" s="1">
        <v>0.253</v>
      </c>
      <c r="H102" s="1">
        <v>0.25900000000000001</v>
      </c>
      <c r="I102" s="1"/>
      <c r="J102" s="1">
        <v>0.23899999999999999</v>
      </c>
      <c r="K102" s="1"/>
      <c r="L102" s="1">
        <v>0.26800000000000002</v>
      </c>
      <c r="M102" s="1">
        <v>0.22900000000000001</v>
      </c>
      <c r="N102" s="1">
        <v>0.254</v>
      </c>
      <c r="O102" s="1">
        <v>0.22900000000000001</v>
      </c>
      <c r="P102" s="1">
        <v>0.23899999999999999</v>
      </c>
      <c r="Q102" s="1">
        <v>0.26800000000000002</v>
      </c>
      <c r="R102" s="1">
        <v>0.248</v>
      </c>
      <c r="S102" s="1">
        <v>0.25900000000000001</v>
      </c>
      <c r="T102" s="1">
        <v>0.27400000000000002</v>
      </c>
      <c r="U102" s="1">
        <v>0.26300000000000001</v>
      </c>
      <c r="V102" s="140">
        <v>0.252</v>
      </c>
      <c r="W102" s="153">
        <v>0.255</v>
      </c>
      <c r="X102" s="15">
        <v>0.23400000000000001</v>
      </c>
      <c r="Y102" s="15">
        <v>0.24099999999999999</v>
      </c>
      <c r="Z102" s="15">
        <v>0.24</v>
      </c>
      <c r="AA102" s="15">
        <v>0.27150000000000002</v>
      </c>
      <c r="AB102" s="15">
        <v>0.26700000000000002</v>
      </c>
      <c r="AC102" s="15">
        <v>0.254</v>
      </c>
      <c r="AD102" s="15">
        <v>0.27600000000000002</v>
      </c>
      <c r="AE102" s="15">
        <v>0.25900000000000001</v>
      </c>
      <c r="AF102" s="15">
        <v>0.25700000000000001</v>
      </c>
      <c r="AG102" s="15">
        <v>0.23899999999999999</v>
      </c>
      <c r="AH102" s="15">
        <v>0.22700000000000001</v>
      </c>
      <c r="AI102" s="15">
        <v>0.25</v>
      </c>
      <c r="AJ102" s="152">
        <v>0.24099999999999999</v>
      </c>
      <c r="AK102" s="3"/>
      <c r="AL102" s="137">
        <v>0.26100000000000001</v>
      </c>
      <c r="AM102" s="1">
        <v>0.222</v>
      </c>
      <c r="AN102" s="1">
        <v>0.23499999999999999</v>
      </c>
      <c r="AO102" s="1">
        <v>0.215</v>
      </c>
      <c r="AP102" s="1">
        <v>0.23</v>
      </c>
      <c r="AQ102" s="140">
        <v>0.251</v>
      </c>
      <c r="AR102" s="137">
        <v>0.24399999999999999</v>
      </c>
      <c r="AS102" s="1">
        <v>0.26100000000000001</v>
      </c>
      <c r="AT102" s="1">
        <v>0.22</v>
      </c>
      <c r="AU102" s="1">
        <v>0.23200000000000001</v>
      </c>
      <c r="AV102" s="1">
        <v>0.23899999999999999</v>
      </c>
      <c r="AW102" s="1">
        <v>0.24199999999999999</v>
      </c>
      <c r="AX102" s="1">
        <v>0.26400000000000001</v>
      </c>
      <c r="AY102" s="140">
        <v>0.26300000000000001</v>
      </c>
    </row>
    <row r="103" spans="1:51" x14ac:dyDescent="0.35">
      <c r="A103" s="3">
        <v>24</v>
      </c>
      <c r="B103" s="137">
        <v>0.252</v>
      </c>
      <c r="C103" s="1">
        <v>0.22</v>
      </c>
      <c r="D103" s="1">
        <v>0.23300000000000001</v>
      </c>
      <c r="E103" s="1">
        <v>0.24299999999999999</v>
      </c>
      <c r="F103" s="1">
        <v>0.252</v>
      </c>
      <c r="G103" s="1">
        <v>0.23200000000000001</v>
      </c>
      <c r="H103" s="1">
        <v>0.22600000000000001</v>
      </c>
      <c r="I103" s="1"/>
      <c r="J103" s="1">
        <v>0.22700000000000001</v>
      </c>
      <c r="K103" s="1"/>
      <c r="L103" s="1">
        <v>0.25800000000000001</v>
      </c>
      <c r="M103" s="1">
        <v>0.22700000000000001</v>
      </c>
      <c r="N103" s="1">
        <v>0.22700000000000001</v>
      </c>
      <c r="O103" s="1">
        <v>0.249</v>
      </c>
      <c r="P103" s="1">
        <v>0.22900000000000001</v>
      </c>
      <c r="Q103" s="1">
        <v>0.254</v>
      </c>
      <c r="R103" s="1">
        <v>0.23899999999999999</v>
      </c>
      <c r="S103" s="1">
        <v>0.247</v>
      </c>
      <c r="T103" s="1">
        <v>0.252</v>
      </c>
      <c r="U103" s="1">
        <v>0.22</v>
      </c>
      <c r="V103" s="140">
        <v>0.24199999999999999</v>
      </c>
      <c r="W103" s="153">
        <v>0.23200000000000001</v>
      </c>
      <c r="X103" s="15">
        <v>0.23499999999999999</v>
      </c>
      <c r="Y103" s="15">
        <v>0.222</v>
      </c>
      <c r="Z103" s="15">
        <v>0.22700000000000001</v>
      </c>
      <c r="AA103" s="15">
        <v>0.25800000000000001</v>
      </c>
      <c r="AB103" s="15">
        <v>0.23</v>
      </c>
      <c r="AC103" s="15">
        <v>0.23799999999999999</v>
      </c>
      <c r="AD103" s="15">
        <v>0.22800000000000001</v>
      </c>
      <c r="AE103" s="15">
        <v>0.23</v>
      </c>
      <c r="AF103" s="15">
        <v>0.245</v>
      </c>
      <c r="AG103" s="15">
        <v>0.22999999999999998</v>
      </c>
      <c r="AH103" s="15">
        <v>0.22</v>
      </c>
      <c r="AI103" s="15">
        <v>0.22900000000000001</v>
      </c>
      <c r="AJ103" s="152">
        <v>0.251</v>
      </c>
      <c r="AK103" s="3"/>
      <c r="AL103" s="137">
        <v>0.1925</v>
      </c>
      <c r="AM103" s="1">
        <v>0.22750000000000001</v>
      </c>
      <c r="AN103" s="1">
        <v>0.245</v>
      </c>
      <c r="AO103" s="1">
        <v>0.22749999999999998</v>
      </c>
      <c r="AP103" s="1">
        <v>0.2445</v>
      </c>
      <c r="AQ103" s="140">
        <v>0.22700000000000001</v>
      </c>
      <c r="AR103" s="137">
        <v>0.2205</v>
      </c>
      <c r="AS103" s="1">
        <v>0.23949999999999999</v>
      </c>
      <c r="AT103" s="1">
        <v>0.2205</v>
      </c>
      <c r="AU103" s="1">
        <v>0.2145</v>
      </c>
      <c r="AV103" s="1">
        <v>0.219</v>
      </c>
      <c r="AW103" s="1">
        <v>0.2235</v>
      </c>
      <c r="AX103" s="1">
        <v>0.26300000000000001</v>
      </c>
      <c r="AY103" s="140">
        <v>0.218</v>
      </c>
    </row>
    <row r="104" spans="1:51" x14ac:dyDescent="0.35">
      <c r="A104" s="3">
        <v>26</v>
      </c>
      <c r="B104" s="137">
        <v>0.23949999999999999</v>
      </c>
      <c r="C104" s="1">
        <v>0.22800000000000001</v>
      </c>
      <c r="D104" s="1">
        <v>0.21149999999999999</v>
      </c>
      <c r="E104" s="1">
        <v>0.25800000000000001</v>
      </c>
      <c r="F104" s="1">
        <v>0.23899999999999999</v>
      </c>
      <c r="G104" s="1">
        <v>0.221</v>
      </c>
      <c r="H104" s="1">
        <v>0.217</v>
      </c>
      <c r="I104" s="1"/>
      <c r="J104" s="1">
        <v>0.23899999999999999</v>
      </c>
      <c r="K104" s="1"/>
      <c r="L104" s="1">
        <v>0.251</v>
      </c>
      <c r="M104" s="1">
        <v>0.2195</v>
      </c>
      <c r="N104" s="1">
        <v>0.2135</v>
      </c>
      <c r="O104" s="1">
        <v>0.22899999999999998</v>
      </c>
      <c r="P104" s="1">
        <v>0.2215</v>
      </c>
      <c r="Q104" s="1">
        <v>0.215</v>
      </c>
      <c r="R104" s="1">
        <v>0.224</v>
      </c>
      <c r="S104" s="1">
        <v>0.251</v>
      </c>
      <c r="T104" s="1">
        <v>0.23099999999999998</v>
      </c>
      <c r="U104" s="1">
        <v>0.23699999999999999</v>
      </c>
      <c r="V104" s="140">
        <v>0.22750000000000001</v>
      </c>
      <c r="W104" s="153">
        <v>0.23349999999999999</v>
      </c>
      <c r="X104" s="15">
        <v>0.20550000000000002</v>
      </c>
      <c r="Y104" s="15">
        <v>0.21099999999999999</v>
      </c>
      <c r="Z104" s="15">
        <v>0.20200000000000001</v>
      </c>
      <c r="AA104" s="15">
        <v>0.22850000000000001</v>
      </c>
      <c r="AB104" s="15">
        <v>0.214</v>
      </c>
      <c r="AC104" s="15">
        <v>0.2145</v>
      </c>
      <c r="AD104" s="15">
        <v>0.214</v>
      </c>
      <c r="AE104" s="15">
        <v>0.22699999999999998</v>
      </c>
      <c r="AF104" s="15">
        <v>0.23299999999999998</v>
      </c>
      <c r="AG104" s="15">
        <v>0.215</v>
      </c>
      <c r="AH104" s="15">
        <v>0.21199999999999999</v>
      </c>
      <c r="AI104" s="15">
        <v>0.20749999999999999</v>
      </c>
      <c r="AJ104" s="152">
        <v>0.2235</v>
      </c>
      <c r="AK104" s="3"/>
      <c r="AL104" s="137">
        <v>0.19700000000000001</v>
      </c>
      <c r="AM104" s="1">
        <v>0.224</v>
      </c>
      <c r="AN104" s="1">
        <v>0.24399999999999999</v>
      </c>
      <c r="AO104" s="1">
        <v>0.23200000000000001</v>
      </c>
      <c r="AP104" s="1">
        <v>0.21099999999999999</v>
      </c>
      <c r="AQ104" s="140">
        <v>0.2205</v>
      </c>
      <c r="AR104" s="137">
        <v>0.22500000000000001</v>
      </c>
      <c r="AS104" s="1">
        <v>0.21099999999999999</v>
      </c>
      <c r="AT104" s="1">
        <v>0.193</v>
      </c>
      <c r="AU104" s="1">
        <v>0.20549999999999999</v>
      </c>
      <c r="AV104" s="1">
        <v>0.22800000000000001</v>
      </c>
      <c r="AW104" s="1">
        <v>0.20499999999999999</v>
      </c>
      <c r="AX104" s="1">
        <v>0.24049999999999999</v>
      </c>
      <c r="AY104" s="140">
        <v>0.20500000000000002</v>
      </c>
    </row>
    <row r="105" spans="1:51" x14ac:dyDescent="0.35">
      <c r="A105" s="3">
        <v>28</v>
      </c>
      <c r="B105" s="137">
        <v>0.20799999999999999</v>
      </c>
      <c r="C105" s="1">
        <v>0.187</v>
      </c>
      <c r="D105" s="1">
        <v>0.217</v>
      </c>
      <c r="E105" s="1">
        <v>0.217</v>
      </c>
      <c r="F105" s="1">
        <v>0.22800000000000001</v>
      </c>
      <c r="G105" s="1">
        <v>0.21199999999999999</v>
      </c>
      <c r="H105" s="1">
        <v>0.24099999999999999</v>
      </c>
      <c r="I105" s="1"/>
      <c r="J105" s="1">
        <v>0.24299999999999999</v>
      </c>
      <c r="K105" s="1"/>
      <c r="L105" s="1">
        <v>0.21099999999999999</v>
      </c>
      <c r="M105" s="1">
        <v>0.20300000000000001</v>
      </c>
      <c r="N105" s="1">
        <v>0.184</v>
      </c>
      <c r="O105" s="1">
        <v>0.21199999999999999</v>
      </c>
      <c r="P105" s="1">
        <v>0.219</v>
      </c>
      <c r="Q105" s="1">
        <v>0.20499999999999999</v>
      </c>
      <c r="R105" s="1">
        <v>0.20799999999999999</v>
      </c>
      <c r="S105" s="1">
        <v>0.20200000000000001</v>
      </c>
      <c r="T105" s="1">
        <v>0.17899999999999999</v>
      </c>
      <c r="U105" s="1">
        <v>0.22600000000000001</v>
      </c>
      <c r="V105" s="140">
        <v>0.222</v>
      </c>
      <c r="W105" s="153">
        <v>0.20699999999999999</v>
      </c>
      <c r="X105" s="15">
        <v>0.221</v>
      </c>
      <c r="Y105" s="15">
        <v>0.20499999999999999</v>
      </c>
      <c r="Z105" s="15">
        <v>0.19</v>
      </c>
      <c r="AA105" s="15">
        <v>0.218</v>
      </c>
      <c r="AB105" s="15">
        <v>0.222</v>
      </c>
      <c r="AC105" s="15">
        <v>0.19500000000000001</v>
      </c>
      <c r="AD105" s="15">
        <v>0.22800000000000001</v>
      </c>
      <c r="AE105" s="15">
        <v>0.19700000000000001</v>
      </c>
      <c r="AF105" s="15">
        <v>0.20899999999999999</v>
      </c>
      <c r="AG105" s="15">
        <v>0.20699999999999999</v>
      </c>
      <c r="AH105" s="15">
        <v>0.17399999999999999</v>
      </c>
      <c r="AI105" s="15">
        <v>0.189</v>
      </c>
      <c r="AJ105" s="152">
        <v>0.21099999999999999</v>
      </c>
      <c r="AK105" s="3"/>
      <c r="AL105" s="137">
        <v>0.17100000000000001</v>
      </c>
      <c r="AM105" s="1">
        <v>0.214</v>
      </c>
      <c r="AN105" s="1">
        <v>0.248</v>
      </c>
      <c r="AO105" s="1">
        <v>0.22</v>
      </c>
      <c r="AP105" s="1">
        <v>0.22800000000000001</v>
      </c>
      <c r="AQ105" s="140">
        <v>0.22700000000000001</v>
      </c>
      <c r="AR105" s="137">
        <v>0.20700000000000002</v>
      </c>
      <c r="AS105" s="1">
        <v>0.188</v>
      </c>
      <c r="AT105" s="1">
        <v>0.2155</v>
      </c>
      <c r="AU105" s="1">
        <v>0.192</v>
      </c>
      <c r="AV105" s="1">
        <v>0.23</v>
      </c>
      <c r="AW105" s="1">
        <v>0.20300000000000001</v>
      </c>
      <c r="AX105" s="1">
        <v>0.22</v>
      </c>
      <c r="AY105" s="140">
        <v>0.22</v>
      </c>
    </row>
    <row r="106" spans="1:51" ht="15" thickBot="1" x14ac:dyDescent="0.4">
      <c r="A106" s="3">
        <v>30</v>
      </c>
      <c r="B106" s="171">
        <v>0.218</v>
      </c>
      <c r="C106" s="139">
        <v>0.191</v>
      </c>
      <c r="D106" s="139">
        <v>0.20599999999999999</v>
      </c>
      <c r="E106" s="139">
        <v>0.221</v>
      </c>
      <c r="F106" s="139">
        <v>0.22600000000000001</v>
      </c>
      <c r="G106" s="139">
        <v>0.19700000000000001</v>
      </c>
      <c r="H106" s="139">
        <v>0.217</v>
      </c>
      <c r="I106" s="139"/>
      <c r="J106" s="139">
        <v>0.23249999999999998</v>
      </c>
      <c r="K106" s="139"/>
      <c r="L106" s="139">
        <v>0.23799999999999999</v>
      </c>
      <c r="M106" s="139">
        <v>0.216</v>
      </c>
      <c r="N106" s="139">
        <v>0.18099999999999999</v>
      </c>
      <c r="O106" s="139">
        <v>0.20699999999999999</v>
      </c>
      <c r="P106" s="139">
        <v>0.21299999999999999</v>
      </c>
      <c r="Q106" s="139">
        <v>0.16500000000000001</v>
      </c>
      <c r="R106" s="139">
        <v>0.21199999999999999</v>
      </c>
      <c r="S106" s="139">
        <v>0.216</v>
      </c>
      <c r="T106" s="139">
        <v>0.21299999999999999</v>
      </c>
      <c r="U106" s="139">
        <v>0.214</v>
      </c>
      <c r="V106" s="138">
        <v>0.22500000000000001</v>
      </c>
      <c r="W106" s="370">
        <v>0.20500000000000002</v>
      </c>
      <c r="X106" s="371">
        <v>0.20499999999999999</v>
      </c>
      <c r="Y106" s="371">
        <v>0.2</v>
      </c>
      <c r="Z106" s="371">
        <v>0.20599999999999999</v>
      </c>
      <c r="AA106" s="371">
        <v>0.215</v>
      </c>
      <c r="AB106" s="371">
        <v>0.215</v>
      </c>
      <c r="AC106" s="371">
        <v>0.19900000000000001</v>
      </c>
      <c r="AD106" s="371">
        <v>0.20799999999999999</v>
      </c>
      <c r="AE106" s="371">
        <v>0.20799999999999999</v>
      </c>
      <c r="AF106" s="371">
        <v>0.223</v>
      </c>
      <c r="AG106" s="371">
        <v>0.17299999999999999</v>
      </c>
      <c r="AH106" s="371">
        <v>0.18099999999999999</v>
      </c>
      <c r="AI106" s="371">
        <v>0.18</v>
      </c>
      <c r="AJ106" s="372">
        <v>0.21299999999999999</v>
      </c>
      <c r="AK106" s="3"/>
      <c r="AL106" s="171">
        <v>0.193</v>
      </c>
      <c r="AM106" s="139">
        <v>0.20150000000000001</v>
      </c>
      <c r="AN106" s="139">
        <v>0.21299999999999999</v>
      </c>
      <c r="AO106" s="139">
        <v>0.217</v>
      </c>
      <c r="AP106" s="139">
        <v>0.19700000000000001</v>
      </c>
      <c r="AQ106" s="138">
        <v>0.2185</v>
      </c>
      <c r="AR106" s="171">
        <v>0.20100000000000001</v>
      </c>
      <c r="AS106" s="139">
        <v>0.20100000000000001</v>
      </c>
      <c r="AT106" s="139">
        <v>0.222</v>
      </c>
      <c r="AU106" s="139">
        <v>0.17499999999999999</v>
      </c>
      <c r="AV106" s="139">
        <v>0.20499999999999999</v>
      </c>
      <c r="AW106" s="139">
        <v>0.19600000000000001</v>
      </c>
      <c r="AX106" s="139">
        <v>0.19500000000000001</v>
      </c>
      <c r="AY106" s="138">
        <v>0.21199999999999999</v>
      </c>
    </row>
    <row r="107" spans="1:51" ht="15" thickBot="1" x14ac:dyDescent="0.4">
      <c r="W107" s="236"/>
      <c r="X107" s="236"/>
      <c r="Y107" s="236"/>
      <c r="Z107" s="236"/>
      <c r="AA107" s="236"/>
      <c r="AB107" s="236"/>
      <c r="AC107" s="236"/>
      <c r="AD107" s="236"/>
      <c r="AE107" s="236"/>
      <c r="AF107" s="236"/>
      <c r="AG107" s="236"/>
      <c r="AH107" s="236"/>
      <c r="AI107" s="236"/>
      <c r="AJ107" s="236"/>
      <c r="AK107" s="3"/>
    </row>
    <row r="108" spans="1:51" ht="15" thickBot="1" x14ac:dyDescent="0.4">
      <c r="A108" s="20" t="s">
        <v>102</v>
      </c>
      <c r="B108" s="256" t="s">
        <v>101</v>
      </c>
      <c r="C108" s="257"/>
      <c r="D108" s="257"/>
      <c r="E108" s="257"/>
      <c r="F108" s="257"/>
      <c r="G108" s="257"/>
      <c r="H108" s="257"/>
      <c r="I108" s="257"/>
      <c r="J108" s="257"/>
      <c r="K108" s="257"/>
      <c r="L108" s="257"/>
      <c r="M108" s="257"/>
      <c r="N108" s="257"/>
      <c r="O108" s="257"/>
      <c r="P108" s="257"/>
      <c r="Q108" s="257"/>
      <c r="R108" s="257"/>
      <c r="S108" s="257"/>
      <c r="T108" s="257"/>
      <c r="U108" s="257"/>
      <c r="V108" s="258"/>
      <c r="W108" s="256" t="s">
        <v>101</v>
      </c>
      <c r="X108" s="257"/>
      <c r="Y108" s="257"/>
      <c r="Z108" s="257"/>
      <c r="AA108" s="257"/>
      <c r="AB108" s="257"/>
      <c r="AC108" s="257"/>
      <c r="AD108" s="257"/>
      <c r="AE108" s="257"/>
      <c r="AF108" s="257"/>
      <c r="AG108" s="257"/>
      <c r="AH108" s="257"/>
      <c r="AI108" s="257"/>
      <c r="AJ108" s="258"/>
      <c r="AK108" s="20"/>
      <c r="AL108" s="256" t="s">
        <v>101</v>
      </c>
      <c r="AM108" s="257"/>
      <c r="AN108" s="257"/>
      <c r="AO108" s="257"/>
      <c r="AP108" s="257"/>
      <c r="AQ108" s="258"/>
      <c r="AR108" s="256" t="s">
        <v>101</v>
      </c>
      <c r="AS108" s="257"/>
      <c r="AT108" s="257"/>
      <c r="AU108" s="257"/>
      <c r="AV108" s="257"/>
      <c r="AW108" s="257"/>
      <c r="AX108" s="257"/>
      <c r="AY108" s="258"/>
    </row>
    <row r="109" spans="1:51" x14ac:dyDescent="0.35">
      <c r="A109" s="3">
        <v>15</v>
      </c>
      <c r="B109" s="180">
        <f>B99*9.807</f>
        <v>2.7557670000000005</v>
      </c>
      <c r="C109" s="149">
        <f t="shared" ref="C109:AJ110" si="31">C99*9.807</f>
        <v>2.6871180000000003</v>
      </c>
      <c r="D109" s="149">
        <f t="shared" si="31"/>
        <v>2.765574</v>
      </c>
      <c r="E109" s="149">
        <f t="shared" si="31"/>
        <v>2.7459600000000002</v>
      </c>
      <c r="F109" s="149">
        <f t="shared" si="31"/>
        <v>2.7263460000000004</v>
      </c>
      <c r="G109" s="149">
        <f t="shared" si="31"/>
        <v>2.804802</v>
      </c>
      <c r="H109" s="149">
        <f t="shared" si="31"/>
        <v>2.8342229999999997</v>
      </c>
      <c r="I109" s="149"/>
      <c r="J109" s="149">
        <f t="shared" si="31"/>
        <v>2.765574</v>
      </c>
      <c r="K109" s="149"/>
      <c r="L109" s="149">
        <f t="shared" si="31"/>
        <v>2.6380830000000004</v>
      </c>
      <c r="M109" s="149">
        <f t="shared" si="31"/>
        <v>2.422329</v>
      </c>
      <c r="N109" s="149">
        <f t="shared" si="31"/>
        <v>2.0398559999999999</v>
      </c>
      <c r="O109" s="149">
        <f t="shared" si="31"/>
        <v>2.7067320000000001</v>
      </c>
      <c r="P109" s="149">
        <f t="shared" si="31"/>
        <v>2.8244159999999998</v>
      </c>
      <c r="Q109" s="149">
        <f t="shared" si="31"/>
        <v>2.6380830000000004</v>
      </c>
      <c r="R109" s="149">
        <f t="shared" si="31"/>
        <v>3.108819</v>
      </c>
      <c r="S109" s="149">
        <f t="shared" si="31"/>
        <v>2.8244159999999998</v>
      </c>
      <c r="T109" s="149">
        <f t="shared" si="31"/>
        <v>3.108819</v>
      </c>
      <c r="U109" s="149">
        <f t="shared" si="31"/>
        <v>2.461557</v>
      </c>
      <c r="V109" s="179">
        <f t="shared" si="31"/>
        <v>2.5792410000000001</v>
      </c>
      <c r="W109" s="180">
        <f t="shared" si="31"/>
        <v>2.6871180000000003</v>
      </c>
      <c r="X109" s="149">
        <f t="shared" si="31"/>
        <v>2.8440300000000001</v>
      </c>
      <c r="Y109" s="149">
        <f t="shared" si="31"/>
        <v>2.7851879999999998</v>
      </c>
      <c r="Z109" s="149">
        <f t="shared" si="31"/>
        <v>3.2853450000000004</v>
      </c>
      <c r="AA109" s="149">
        <f t="shared" si="31"/>
        <v>2.7753809999999999</v>
      </c>
      <c r="AB109" s="149">
        <f t="shared" si="31"/>
        <v>2.6086620000000003</v>
      </c>
      <c r="AC109" s="149">
        <f t="shared" si="31"/>
        <v>2.6773110000000004</v>
      </c>
      <c r="AD109" s="149">
        <f t="shared" si="31"/>
        <v>2.500785</v>
      </c>
      <c r="AE109" s="149">
        <f t="shared" si="31"/>
        <v>2.5400130000000001</v>
      </c>
      <c r="AF109" s="149">
        <f t="shared" si="31"/>
        <v>2.5694340000000002</v>
      </c>
      <c r="AG109" s="149">
        <f t="shared" si="31"/>
        <v>2.4713639999999999</v>
      </c>
      <c r="AH109" s="149">
        <f t="shared" si="31"/>
        <v>2.4027150000000002</v>
      </c>
      <c r="AI109" s="149">
        <f t="shared" si="31"/>
        <v>2.6282760000000001</v>
      </c>
      <c r="AJ109" s="179">
        <f t="shared" si="31"/>
        <v>2.8146089999999999</v>
      </c>
      <c r="AK109" s="3"/>
      <c r="AL109" s="180"/>
      <c r="AM109" s="149"/>
      <c r="AN109" s="149"/>
      <c r="AO109" s="149"/>
      <c r="AP109" s="149"/>
      <c r="AQ109" s="149"/>
      <c r="AR109" s="180"/>
      <c r="AS109" s="149"/>
      <c r="AT109" s="149"/>
      <c r="AU109" s="149"/>
      <c r="AV109" s="149"/>
      <c r="AW109" s="149"/>
      <c r="AX109" s="149"/>
      <c r="AY109" s="179"/>
    </row>
    <row r="110" spans="1:51" x14ac:dyDescent="0.35">
      <c r="A110" s="3">
        <v>18</v>
      </c>
      <c r="B110" s="137">
        <f t="shared" ref="B110:V110" si="32">B100*9.807</f>
        <v>2.9028719999999999</v>
      </c>
      <c r="C110" s="1">
        <f t="shared" si="32"/>
        <v>2.4713639999999999</v>
      </c>
      <c r="D110" s="1">
        <f t="shared" si="32"/>
        <v>2.4664605000000002</v>
      </c>
      <c r="E110" s="1">
        <f t="shared" si="32"/>
        <v>2.5939515000000002</v>
      </c>
      <c r="F110" s="1">
        <f t="shared" si="32"/>
        <v>2.7459600000000002</v>
      </c>
      <c r="G110" s="1">
        <f t="shared" si="32"/>
        <v>2.893065</v>
      </c>
      <c r="H110" s="1">
        <f t="shared" si="32"/>
        <v>2.4419430000000002</v>
      </c>
      <c r="I110" s="1"/>
      <c r="J110" s="1">
        <f t="shared" si="32"/>
        <v>2.7802845</v>
      </c>
      <c r="K110" s="1"/>
      <c r="L110" s="1">
        <f t="shared" si="32"/>
        <v>2.7263460000000004</v>
      </c>
      <c r="M110" s="1">
        <f t="shared" si="32"/>
        <v>2.5449165000000002</v>
      </c>
      <c r="N110" s="1">
        <f t="shared" si="32"/>
        <v>2.4419430000000002</v>
      </c>
      <c r="O110" s="1">
        <f t="shared" si="32"/>
        <v>2.373294</v>
      </c>
      <c r="P110" s="1">
        <f t="shared" si="32"/>
        <v>2.5154955000000001</v>
      </c>
      <c r="Q110" s="1">
        <f t="shared" si="32"/>
        <v>2.8146090000000004</v>
      </c>
      <c r="R110" s="1">
        <f t="shared" si="32"/>
        <v>2.7116354999999999</v>
      </c>
      <c r="S110" s="1">
        <f t="shared" si="32"/>
        <v>2.9764245000000003</v>
      </c>
      <c r="T110" s="1">
        <f t="shared" si="32"/>
        <v>2.7606704999999998</v>
      </c>
      <c r="U110" s="1">
        <f t="shared" si="32"/>
        <v>2.6429865000000001</v>
      </c>
      <c r="V110" s="140">
        <f t="shared" si="32"/>
        <v>2.6380830000000004</v>
      </c>
      <c r="W110" s="137">
        <f t="shared" si="31"/>
        <v>2.6920214999999996</v>
      </c>
      <c r="X110" s="1">
        <f t="shared" si="31"/>
        <v>2.7410565000000005</v>
      </c>
      <c r="Y110" s="1">
        <f t="shared" si="31"/>
        <v>2.6920215000000005</v>
      </c>
      <c r="Z110" s="1">
        <f t="shared" si="31"/>
        <v>2.4860745</v>
      </c>
      <c r="AA110" s="1">
        <f t="shared" si="31"/>
        <v>2.7312494999999997</v>
      </c>
      <c r="AB110" s="1">
        <f t="shared" si="31"/>
        <v>2.6233725000000003</v>
      </c>
      <c r="AC110" s="1">
        <f t="shared" si="31"/>
        <v>2.7116355000000003</v>
      </c>
      <c r="AD110" s="1">
        <f t="shared" si="31"/>
        <v>2.6920214999999996</v>
      </c>
      <c r="AE110" s="1">
        <f t="shared" si="31"/>
        <v>2.7165390000000005</v>
      </c>
      <c r="AF110" s="1">
        <f t="shared" si="31"/>
        <v>2.6576970000000002</v>
      </c>
      <c r="AG110" s="1">
        <f t="shared" si="31"/>
        <v>2.6969250000000002</v>
      </c>
      <c r="AH110" s="1">
        <f t="shared" si="31"/>
        <v>2.334066</v>
      </c>
      <c r="AI110" s="1">
        <f t="shared" si="31"/>
        <v>2.5988550000000004</v>
      </c>
      <c r="AJ110" s="140">
        <f t="shared" si="31"/>
        <v>2.6576970000000002</v>
      </c>
      <c r="AK110" s="3"/>
      <c r="AL110" s="137"/>
      <c r="AM110" s="1"/>
      <c r="AN110" s="1"/>
      <c r="AO110" s="1"/>
      <c r="AP110" s="1"/>
      <c r="AQ110" s="1"/>
      <c r="AR110" s="137"/>
      <c r="AS110" s="1"/>
      <c r="AT110" s="1"/>
      <c r="AU110" s="1"/>
      <c r="AV110" s="1"/>
      <c r="AW110" s="1"/>
      <c r="AX110" s="1"/>
      <c r="AY110" s="140"/>
    </row>
    <row r="111" spans="1:51" x14ac:dyDescent="0.35">
      <c r="A111" s="3">
        <v>20</v>
      </c>
      <c r="B111" s="137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40"/>
      <c r="W111" s="137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40"/>
      <c r="AK111" s="3"/>
      <c r="AL111" s="137">
        <f t="shared" ref="AL111:AY116" si="33">AL101*9.807</f>
        <v>2.9028719999999999</v>
      </c>
      <c r="AM111" s="1">
        <f t="shared" si="33"/>
        <v>2.4517500000000001</v>
      </c>
      <c r="AN111" s="1">
        <f t="shared" si="33"/>
        <v>2.9224860000000001</v>
      </c>
      <c r="AO111" s="1">
        <f t="shared" si="33"/>
        <v>2.3831009999999999</v>
      </c>
      <c r="AP111" s="1">
        <f t="shared" si="33"/>
        <v>2.6969250000000002</v>
      </c>
      <c r="AQ111" s="1">
        <f t="shared" si="33"/>
        <v>2.6871180000000003</v>
      </c>
      <c r="AR111" s="137">
        <f>AR101*9.807</f>
        <v>2.7557670000000005</v>
      </c>
      <c r="AS111" s="1">
        <f t="shared" ref="AS111:AY111" si="34">AS101*9.807</f>
        <v>2.6478900000000003</v>
      </c>
      <c r="AT111" s="1">
        <f t="shared" si="34"/>
        <v>2.7165390000000005</v>
      </c>
      <c r="AU111" s="1">
        <f t="shared" si="34"/>
        <v>2.4419430000000002</v>
      </c>
      <c r="AV111" s="1">
        <f t="shared" si="34"/>
        <v>2.3046449999999998</v>
      </c>
      <c r="AW111" s="1">
        <f t="shared" si="34"/>
        <v>2.8048020000000005</v>
      </c>
      <c r="AX111" s="1">
        <f t="shared" si="34"/>
        <v>2.5302060000000002</v>
      </c>
      <c r="AY111" s="140">
        <f t="shared" si="34"/>
        <v>2.3242590000000001</v>
      </c>
    </row>
    <row r="112" spans="1:51" x14ac:dyDescent="0.35">
      <c r="A112" s="3">
        <v>22</v>
      </c>
      <c r="B112" s="137">
        <f t="shared" ref="B112:AJ116" si="35">B102*9.807</f>
        <v>2.6478900000000003</v>
      </c>
      <c r="C112" s="1">
        <f t="shared" si="35"/>
        <v>2.1673469999999999</v>
      </c>
      <c r="D112" s="1">
        <f t="shared" si="35"/>
        <v>2.589048</v>
      </c>
      <c r="E112" s="1">
        <f t="shared" si="35"/>
        <v>2.5400130000000001</v>
      </c>
      <c r="F112" s="1">
        <f t="shared" si="35"/>
        <v>2.7361530000000003</v>
      </c>
      <c r="G112" s="1">
        <f t="shared" si="35"/>
        <v>2.4811710000000002</v>
      </c>
      <c r="H112" s="1">
        <f t="shared" si="35"/>
        <v>2.5400130000000001</v>
      </c>
      <c r="I112" s="1"/>
      <c r="J112" s="1">
        <f t="shared" si="35"/>
        <v>2.3438729999999999</v>
      </c>
      <c r="K112" s="1"/>
      <c r="L112" s="1">
        <f t="shared" si="35"/>
        <v>2.6282760000000001</v>
      </c>
      <c r="M112" s="1">
        <f t="shared" si="35"/>
        <v>2.245803</v>
      </c>
      <c r="N112" s="1">
        <f t="shared" si="35"/>
        <v>2.4909780000000001</v>
      </c>
      <c r="O112" s="1">
        <f t="shared" si="35"/>
        <v>2.245803</v>
      </c>
      <c r="P112" s="1">
        <f t="shared" si="35"/>
        <v>2.3438729999999999</v>
      </c>
      <c r="Q112" s="1">
        <f t="shared" si="35"/>
        <v>2.6282760000000001</v>
      </c>
      <c r="R112" s="1">
        <f t="shared" si="35"/>
        <v>2.4321360000000003</v>
      </c>
      <c r="S112" s="1">
        <f t="shared" si="35"/>
        <v>2.5400130000000001</v>
      </c>
      <c r="T112" s="1">
        <f t="shared" si="35"/>
        <v>2.6871180000000003</v>
      </c>
      <c r="U112" s="1">
        <f t="shared" si="35"/>
        <v>2.5792410000000001</v>
      </c>
      <c r="V112" s="140">
        <f t="shared" si="35"/>
        <v>2.4713639999999999</v>
      </c>
      <c r="W112" s="137">
        <f t="shared" si="35"/>
        <v>2.500785</v>
      </c>
      <c r="X112" s="1">
        <f t="shared" si="35"/>
        <v>2.2948380000000004</v>
      </c>
      <c r="Y112" s="1">
        <f t="shared" si="35"/>
        <v>2.3634870000000001</v>
      </c>
      <c r="Z112" s="1">
        <f t="shared" si="35"/>
        <v>2.3536800000000002</v>
      </c>
      <c r="AA112" s="1">
        <f t="shared" si="35"/>
        <v>2.6626005000000004</v>
      </c>
      <c r="AB112" s="1">
        <f t="shared" si="35"/>
        <v>2.6184690000000002</v>
      </c>
      <c r="AC112" s="1">
        <f t="shared" si="35"/>
        <v>2.4909780000000001</v>
      </c>
      <c r="AD112" s="1">
        <f t="shared" si="35"/>
        <v>2.7067320000000001</v>
      </c>
      <c r="AE112" s="1">
        <f t="shared" si="35"/>
        <v>2.5400130000000001</v>
      </c>
      <c r="AF112" s="1">
        <f t="shared" si="35"/>
        <v>2.5203990000000003</v>
      </c>
      <c r="AG112" s="1">
        <f t="shared" si="35"/>
        <v>2.3438729999999999</v>
      </c>
      <c r="AH112" s="1">
        <f t="shared" si="35"/>
        <v>2.2261890000000002</v>
      </c>
      <c r="AI112" s="1">
        <f t="shared" si="35"/>
        <v>2.4517500000000001</v>
      </c>
      <c r="AJ112" s="140">
        <f t="shared" si="35"/>
        <v>2.3634870000000001</v>
      </c>
      <c r="AK112" s="3"/>
      <c r="AL112" s="137">
        <f t="shared" si="33"/>
        <v>2.5596270000000003</v>
      </c>
      <c r="AM112" s="1">
        <f t="shared" si="33"/>
        <v>2.1771540000000003</v>
      </c>
      <c r="AN112" s="1">
        <f t="shared" si="33"/>
        <v>2.3046449999999998</v>
      </c>
      <c r="AO112" s="1">
        <f t="shared" si="33"/>
        <v>2.1085050000000001</v>
      </c>
      <c r="AP112" s="1">
        <f t="shared" si="33"/>
        <v>2.2556100000000003</v>
      </c>
      <c r="AQ112" s="1">
        <f t="shared" si="33"/>
        <v>2.461557</v>
      </c>
      <c r="AR112" s="137">
        <f t="shared" si="33"/>
        <v>2.3929080000000003</v>
      </c>
      <c r="AS112" s="1">
        <f t="shared" si="33"/>
        <v>2.5596270000000003</v>
      </c>
      <c r="AT112" s="1">
        <f t="shared" si="33"/>
        <v>2.15754</v>
      </c>
      <c r="AU112" s="1">
        <f t="shared" si="33"/>
        <v>2.2752240000000001</v>
      </c>
      <c r="AV112" s="1">
        <f t="shared" si="33"/>
        <v>2.3438729999999999</v>
      </c>
      <c r="AW112" s="1">
        <f t="shared" si="33"/>
        <v>2.373294</v>
      </c>
      <c r="AX112" s="1">
        <f t="shared" si="33"/>
        <v>2.589048</v>
      </c>
      <c r="AY112" s="140">
        <f t="shared" si="33"/>
        <v>2.5792410000000001</v>
      </c>
    </row>
    <row r="113" spans="1:51" x14ac:dyDescent="0.35">
      <c r="A113" s="3">
        <v>24</v>
      </c>
      <c r="B113" s="137">
        <f t="shared" si="35"/>
        <v>2.4713639999999999</v>
      </c>
      <c r="C113" s="1">
        <f t="shared" si="35"/>
        <v>2.15754</v>
      </c>
      <c r="D113" s="1">
        <f t="shared" si="35"/>
        <v>2.285031</v>
      </c>
      <c r="E113" s="1">
        <f t="shared" si="35"/>
        <v>2.3831009999999999</v>
      </c>
      <c r="F113" s="1">
        <f t="shared" si="35"/>
        <v>2.4713639999999999</v>
      </c>
      <c r="G113" s="1">
        <f t="shared" si="35"/>
        <v>2.2752240000000001</v>
      </c>
      <c r="H113" s="1">
        <f t="shared" si="35"/>
        <v>2.2163820000000003</v>
      </c>
      <c r="I113" s="1"/>
      <c r="J113" s="1">
        <f t="shared" si="35"/>
        <v>2.2261890000000002</v>
      </c>
      <c r="K113" s="1"/>
      <c r="L113" s="1">
        <f t="shared" si="35"/>
        <v>2.5302060000000002</v>
      </c>
      <c r="M113" s="1">
        <f t="shared" si="35"/>
        <v>2.2261890000000002</v>
      </c>
      <c r="N113" s="1">
        <f t="shared" si="35"/>
        <v>2.2261890000000002</v>
      </c>
      <c r="O113" s="1">
        <f t="shared" si="35"/>
        <v>2.4419430000000002</v>
      </c>
      <c r="P113" s="1">
        <f t="shared" si="35"/>
        <v>2.245803</v>
      </c>
      <c r="Q113" s="1">
        <f t="shared" si="35"/>
        <v>2.4909780000000001</v>
      </c>
      <c r="R113" s="1">
        <f t="shared" si="35"/>
        <v>2.3438729999999999</v>
      </c>
      <c r="S113" s="1">
        <f t="shared" si="35"/>
        <v>2.422329</v>
      </c>
      <c r="T113" s="1">
        <f t="shared" si="35"/>
        <v>2.4713639999999999</v>
      </c>
      <c r="U113" s="1">
        <f t="shared" si="35"/>
        <v>2.15754</v>
      </c>
      <c r="V113" s="140">
        <f t="shared" si="35"/>
        <v>2.373294</v>
      </c>
      <c r="W113" s="137">
        <f t="shared" si="35"/>
        <v>2.2752240000000001</v>
      </c>
      <c r="X113" s="1">
        <f t="shared" si="35"/>
        <v>2.3046449999999998</v>
      </c>
      <c r="Y113" s="1">
        <f t="shared" si="35"/>
        <v>2.1771540000000003</v>
      </c>
      <c r="Z113" s="1">
        <f t="shared" si="35"/>
        <v>2.2261890000000002</v>
      </c>
      <c r="AA113" s="1">
        <f t="shared" si="35"/>
        <v>2.5302060000000002</v>
      </c>
      <c r="AB113" s="1">
        <f t="shared" si="35"/>
        <v>2.2556100000000003</v>
      </c>
      <c r="AC113" s="1">
        <f t="shared" si="35"/>
        <v>2.334066</v>
      </c>
      <c r="AD113" s="1">
        <f t="shared" si="35"/>
        <v>2.2359960000000001</v>
      </c>
      <c r="AE113" s="1">
        <f t="shared" si="35"/>
        <v>2.2556100000000003</v>
      </c>
      <c r="AF113" s="1">
        <f t="shared" si="35"/>
        <v>2.4027150000000002</v>
      </c>
      <c r="AG113" s="1">
        <f t="shared" si="35"/>
        <v>2.2556099999999999</v>
      </c>
      <c r="AH113" s="1">
        <f t="shared" si="35"/>
        <v>2.15754</v>
      </c>
      <c r="AI113" s="1">
        <f t="shared" si="35"/>
        <v>2.245803</v>
      </c>
      <c r="AJ113" s="140">
        <f t="shared" si="35"/>
        <v>2.461557</v>
      </c>
      <c r="AK113" s="3"/>
      <c r="AL113" s="137">
        <f t="shared" si="33"/>
        <v>1.8878475000000001</v>
      </c>
      <c r="AM113" s="1">
        <f t="shared" si="33"/>
        <v>2.2310925000000004</v>
      </c>
      <c r="AN113" s="1">
        <f t="shared" si="33"/>
        <v>2.4027150000000002</v>
      </c>
      <c r="AO113" s="1">
        <f t="shared" si="33"/>
        <v>2.2310924999999999</v>
      </c>
      <c r="AP113" s="1">
        <f t="shared" si="33"/>
        <v>2.3978115</v>
      </c>
      <c r="AQ113" s="1">
        <f t="shared" si="33"/>
        <v>2.2261890000000002</v>
      </c>
      <c r="AR113" s="137">
        <f t="shared" si="33"/>
        <v>2.1624435000000002</v>
      </c>
      <c r="AS113" s="1">
        <f t="shared" si="33"/>
        <v>2.3487765</v>
      </c>
      <c r="AT113" s="1">
        <f t="shared" si="33"/>
        <v>2.1624435000000002</v>
      </c>
      <c r="AU113" s="1">
        <f t="shared" si="33"/>
        <v>2.1036014999999999</v>
      </c>
      <c r="AV113" s="1">
        <f t="shared" si="33"/>
        <v>2.1477330000000001</v>
      </c>
      <c r="AW113" s="1">
        <f t="shared" si="33"/>
        <v>2.1918645000000003</v>
      </c>
      <c r="AX113" s="1">
        <f t="shared" si="33"/>
        <v>2.5792410000000001</v>
      </c>
      <c r="AY113" s="140">
        <f t="shared" si="33"/>
        <v>2.1379260000000002</v>
      </c>
    </row>
    <row r="114" spans="1:51" x14ac:dyDescent="0.35">
      <c r="A114" s="3">
        <v>26</v>
      </c>
      <c r="B114" s="137">
        <f t="shared" si="35"/>
        <v>2.3487765</v>
      </c>
      <c r="C114" s="1">
        <f t="shared" si="35"/>
        <v>2.2359960000000001</v>
      </c>
      <c r="D114" s="1">
        <f t="shared" si="35"/>
        <v>2.0741805000000002</v>
      </c>
      <c r="E114" s="1">
        <f t="shared" si="35"/>
        <v>2.5302060000000002</v>
      </c>
      <c r="F114" s="1">
        <f t="shared" si="35"/>
        <v>2.3438729999999999</v>
      </c>
      <c r="G114" s="1">
        <f t="shared" si="35"/>
        <v>2.1673469999999999</v>
      </c>
      <c r="H114" s="1">
        <f t="shared" si="35"/>
        <v>2.1281189999999999</v>
      </c>
      <c r="I114" s="1"/>
      <c r="J114" s="1">
        <f t="shared" si="35"/>
        <v>2.3438729999999999</v>
      </c>
      <c r="K114" s="1"/>
      <c r="L114" s="1">
        <f t="shared" si="35"/>
        <v>2.461557</v>
      </c>
      <c r="M114" s="1">
        <f t="shared" si="35"/>
        <v>2.1526365000000003</v>
      </c>
      <c r="N114" s="1">
        <f t="shared" si="35"/>
        <v>2.0937945</v>
      </c>
      <c r="O114" s="1">
        <f t="shared" si="35"/>
        <v>2.245803</v>
      </c>
      <c r="P114" s="1">
        <f t="shared" si="35"/>
        <v>2.1722505000000001</v>
      </c>
      <c r="Q114" s="1">
        <f t="shared" si="35"/>
        <v>2.1085050000000001</v>
      </c>
      <c r="R114" s="1">
        <f t="shared" si="35"/>
        <v>2.1967680000000001</v>
      </c>
      <c r="S114" s="1">
        <f t="shared" si="35"/>
        <v>2.461557</v>
      </c>
      <c r="T114" s="1">
        <f t="shared" si="35"/>
        <v>2.2654169999999998</v>
      </c>
      <c r="U114" s="1">
        <f t="shared" si="35"/>
        <v>2.3242590000000001</v>
      </c>
      <c r="V114" s="140">
        <f t="shared" si="35"/>
        <v>2.2310925000000004</v>
      </c>
      <c r="W114" s="137">
        <f t="shared" si="35"/>
        <v>2.2899344999999998</v>
      </c>
      <c r="X114" s="1">
        <f t="shared" si="35"/>
        <v>2.0153385000000004</v>
      </c>
      <c r="Y114" s="1">
        <f t="shared" si="35"/>
        <v>2.069277</v>
      </c>
      <c r="Z114" s="1">
        <f t="shared" si="35"/>
        <v>1.9810140000000003</v>
      </c>
      <c r="AA114" s="1">
        <f t="shared" si="35"/>
        <v>2.2408995000000003</v>
      </c>
      <c r="AB114" s="1">
        <f t="shared" si="35"/>
        <v>2.0986980000000002</v>
      </c>
      <c r="AC114" s="1">
        <f t="shared" si="35"/>
        <v>2.1036014999999999</v>
      </c>
      <c r="AD114" s="1">
        <f t="shared" si="35"/>
        <v>2.0986980000000002</v>
      </c>
      <c r="AE114" s="1">
        <f t="shared" si="35"/>
        <v>2.2261889999999998</v>
      </c>
      <c r="AF114" s="1">
        <f t="shared" si="35"/>
        <v>2.285031</v>
      </c>
      <c r="AG114" s="1">
        <f t="shared" si="35"/>
        <v>2.1085050000000001</v>
      </c>
      <c r="AH114" s="1">
        <f t="shared" si="35"/>
        <v>2.0790839999999999</v>
      </c>
      <c r="AI114" s="1">
        <f t="shared" si="35"/>
        <v>2.0349525000000002</v>
      </c>
      <c r="AJ114" s="140">
        <f t="shared" si="35"/>
        <v>2.1918645000000003</v>
      </c>
      <c r="AK114" s="3"/>
      <c r="AL114" s="137">
        <f t="shared" si="33"/>
        <v>1.9319790000000001</v>
      </c>
      <c r="AM114" s="1">
        <f t="shared" si="33"/>
        <v>2.1967680000000001</v>
      </c>
      <c r="AN114" s="1">
        <f t="shared" si="33"/>
        <v>2.3929080000000003</v>
      </c>
      <c r="AO114" s="1">
        <f t="shared" si="33"/>
        <v>2.2752240000000001</v>
      </c>
      <c r="AP114" s="1">
        <f t="shared" si="33"/>
        <v>2.069277</v>
      </c>
      <c r="AQ114" s="1">
        <f t="shared" si="33"/>
        <v>2.1624435000000002</v>
      </c>
      <c r="AR114" s="137">
        <f t="shared" si="33"/>
        <v>2.206575</v>
      </c>
      <c r="AS114" s="1">
        <f t="shared" si="33"/>
        <v>2.069277</v>
      </c>
      <c r="AT114" s="1">
        <f t="shared" si="33"/>
        <v>1.8927510000000001</v>
      </c>
      <c r="AU114" s="1">
        <f t="shared" si="33"/>
        <v>2.0153384999999999</v>
      </c>
      <c r="AV114" s="1">
        <f t="shared" si="33"/>
        <v>2.2359960000000001</v>
      </c>
      <c r="AW114" s="1">
        <f t="shared" si="33"/>
        <v>2.0104349999999998</v>
      </c>
      <c r="AX114" s="1">
        <f t="shared" si="33"/>
        <v>2.3585834999999999</v>
      </c>
      <c r="AY114" s="140">
        <f t="shared" si="33"/>
        <v>2.0104350000000002</v>
      </c>
    </row>
    <row r="115" spans="1:51" x14ac:dyDescent="0.35">
      <c r="A115" s="3">
        <v>28</v>
      </c>
      <c r="B115" s="137">
        <f t="shared" si="35"/>
        <v>2.0398559999999999</v>
      </c>
      <c r="C115" s="1">
        <f t="shared" si="35"/>
        <v>1.833909</v>
      </c>
      <c r="D115" s="1">
        <f t="shared" si="35"/>
        <v>2.1281189999999999</v>
      </c>
      <c r="E115" s="1">
        <f t="shared" si="35"/>
        <v>2.1281189999999999</v>
      </c>
      <c r="F115" s="1">
        <f t="shared" si="35"/>
        <v>2.2359960000000001</v>
      </c>
      <c r="G115" s="1">
        <f t="shared" si="35"/>
        <v>2.0790839999999999</v>
      </c>
      <c r="H115" s="1">
        <f t="shared" si="35"/>
        <v>2.3634870000000001</v>
      </c>
      <c r="I115" s="1"/>
      <c r="J115" s="1">
        <f t="shared" si="35"/>
        <v>2.3831009999999999</v>
      </c>
      <c r="K115" s="1"/>
      <c r="L115" s="1">
        <f t="shared" si="35"/>
        <v>2.069277</v>
      </c>
      <c r="M115" s="1">
        <f t="shared" si="35"/>
        <v>1.9908210000000002</v>
      </c>
      <c r="N115" s="1">
        <f t="shared" si="35"/>
        <v>1.8044880000000001</v>
      </c>
      <c r="O115" s="1">
        <f t="shared" si="35"/>
        <v>2.0790839999999999</v>
      </c>
      <c r="P115" s="1">
        <f t="shared" si="35"/>
        <v>2.1477330000000001</v>
      </c>
      <c r="Q115" s="1">
        <f t="shared" si="35"/>
        <v>2.0104349999999998</v>
      </c>
      <c r="R115" s="1">
        <f t="shared" si="35"/>
        <v>2.0398559999999999</v>
      </c>
      <c r="S115" s="1">
        <f t="shared" si="35"/>
        <v>1.9810140000000003</v>
      </c>
      <c r="T115" s="1">
        <f t="shared" si="35"/>
        <v>1.7554529999999999</v>
      </c>
      <c r="U115" s="1">
        <f t="shared" si="35"/>
        <v>2.2163820000000003</v>
      </c>
      <c r="V115" s="140">
        <f t="shared" si="35"/>
        <v>2.1771540000000003</v>
      </c>
      <c r="W115" s="137">
        <f t="shared" si="35"/>
        <v>2.030049</v>
      </c>
      <c r="X115" s="1">
        <f t="shared" si="35"/>
        <v>2.1673469999999999</v>
      </c>
      <c r="Y115" s="1">
        <f t="shared" si="35"/>
        <v>2.0104349999999998</v>
      </c>
      <c r="Z115" s="1">
        <f t="shared" si="35"/>
        <v>1.8633300000000002</v>
      </c>
      <c r="AA115" s="1">
        <f t="shared" si="35"/>
        <v>2.1379260000000002</v>
      </c>
      <c r="AB115" s="1">
        <f t="shared" si="35"/>
        <v>2.1771540000000003</v>
      </c>
      <c r="AC115" s="1">
        <f t="shared" si="35"/>
        <v>1.9123650000000001</v>
      </c>
      <c r="AD115" s="1">
        <f t="shared" si="35"/>
        <v>2.2359960000000001</v>
      </c>
      <c r="AE115" s="1">
        <f t="shared" si="35"/>
        <v>1.9319790000000001</v>
      </c>
      <c r="AF115" s="1">
        <f t="shared" si="35"/>
        <v>2.0496629999999998</v>
      </c>
      <c r="AG115" s="1">
        <f t="shared" si="35"/>
        <v>2.030049</v>
      </c>
      <c r="AH115" s="1">
        <f t="shared" si="35"/>
        <v>1.706418</v>
      </c>
      <c r="AI115" s="1">
        <f t="shared" si="35"/>
        <v>1.853523</v>
      </c>
      <c r="AJ115" s="140">
        <f t="shared" si="35"/>
        <v>2.069277</v>
      </c>
      <c r="AK115" s="3"/>
      <c r="AL115" s="137">
        <f t="shared" si="33"/>
        <v>1.6769970000000003</v>
      </c>
      <c r="AM115" s="1">
        <f t="shared" si="33"/>
        <v>2.0986980000000002</v>
      </c>
      <c r="AN115" s="1">
        <f t="shared" si="33"/>
        <v>2.4321360000000003</v>
      </c>
      <c r="AO115" s="1">
        <f t="shared" si="33"/>
        <v>2.15754</v>
      </c>
      <c r="AP115" s="1">
        <f t="shared" si="33"/>
        <v>2.2359960000000001</v>
      </c>
      <c r="AQ115" s="1">
        <f t="shared" si="33"/>
        <v>2.2261890000000002</v>
      </c>
      <c r="AR115" s="137">
        <f t="shared" si="33"/>
        <v>2.0300490000000004</v>
      </c>
      <c r="AS115" s="1">
        <f t="shared" si="33"/>
        <v>1.8437160000000001</v>
      </c>
      <c r="AT115" s="1">
        <f t="shared" si="33"/>
        <v>2.1134085000000002</v>
      </c>
      <c r="AU115" s="1">
        <f t="shared" si="33"/>
        <v>1.8829440000000002</v>
      </c>
      <c r="AV115" s="1">
        <f t="shared" si="33"/>
        <v>2.2556100000000003</v>
      </c>
      <c r="AW115" s="1">
        <f t="shared" si="33"/>
        <v>1.9908210000000002</v>
      </c>
      <c r="AX115" s="1">
        <f t="shared" si="33"/>
        <v>2.15754</v>
      </c>
      <c r="AY115" s="140">
        <f t="shared" si="33"/>
        <v>2.15754</v>
      </c>
    </row>
    <row r="116" spans="1:51" ht="15" thickBot="1" x14ac:dyDescent="0.4">
      <c r="A116" s="3">
        <v>30</v>
      </c>
      <c r="B116" s="171">
        <f t="shared" si="35"/>
        <v>2.1379260000000002</v>
      </c>
      <c r="C116" s="139">
        <f t="shared" si="35"/>
        <v>1.8731370000000001</v>
      </c>
      <c r="D116" s="139">
        <f t="shared" si="35"/>
        <v>2.0202420000000001</v>
      </c>
      <c r="E116" s="139">
        <f t="shared" si="35"/>
        <v>2.1673469999999999</v>
      </c>
      <c r="F116" s="139">
        <f t="shared" si="35"/>
        <v>2.2163820000000003</v>
      </c>
      <c r="G116" s="139">
        <f t="shared" si="35"/>
        <v>1.9319790000000001</v>
      </c>
      <c r="H116" s="139">
        <f t="shared" si="35"/>
        <v>2.1281189999999999</v>
      </c>
      <c r="I116" s="139"/>
      <c r="J116" s="139">
        <f t="shared" si="35"/>
        <v>2.2801274999999999</v>
      </c>
      <c r="K116" s="139"/>
      <c r="L116" s="139">
        <f t="shared" si="35"/>
        <v>2.334066</v>
      </c>
      <c r="M116" s="139">
        <f t="shared" si="35"/>
        <v>2.118312</v>
      </c>
      <c r="N116" s="139">
        <f t="shared" si="35"/>
        <v>1.775067</v>
      </c>
      <c r="O116" s="139">
        <f t="shared" si="35"/>
        <v>2.030049</v>
      </c>
      <c r="P116" s="139">
        <f t="shared" si="35"/>
        <v>2.0888909999999998</v>
      </c>
      <c r="Q116" s="139">
        <f t="shared" si="35"/>
        <v>1.6181550000000002</v>
      </c>
      <c r="R116" s="139">
        <f t="shared" si="35"/>
        <v>2.0790839999999999</v>
      </c>
      <c r="S116" s="139">
        <f t="shared" si="35"/>
        <v>2.118312</v>
      </c>
      <c r="T116" s="139">
        <f t="shared" si="35"/>
        <v>2.0888909999999998</v>
      </c>
      <c r="U116" s="139">
        <f t="shared" si="35"/>
        <v>2.0986980000000002</v>
      </c>
      <c r="V116" s="138">
        <f t="shared" si="35"/>
        <v>2.206575</v>
      </c>
      <c r="W116" s="171">
        <f t="shared" si="35"/>
        <v>2.0104350000000002</v>
      </c>
      <c r="X116" s="139">
        <f t="shared" si="35"/>
        <v>2.0104349999999998</v>
      </c>
      <c r="Y116" s="139">
        <f t="shared" si="35"/>
        <v>1.9614000000000003</v>
      </c>
      <c r="Z116" s="139">
        <f t="shared" si="35"/>
        <v>2.0202420000000001</v>
      </c>
      <c r="AA116" s="139">
        <f t="shared" si="35"/>
        <v>2.1085050000000001</v>
      </c>
      <c r="AB116" s="139">
        <f t="shared" si="35"/>
        <v>2.1085050000000001</v>
      </c>
      <c r="AC116" s="139">
        <f t="shared" si="35"/>
        <v>1.9515930000000001</v>
      </c>
      <c r="AD116" s="139">
        <f t="shared" si="35"/>
        <v>2.0398559999999999</v>
      </c>
      <c r="AE116" s="139">
        <f t="shared" si="35"/>
        <v>2.0398559999999999</v>
      </c>
      <c r="AF116" s="139">
        <f t="shared" si="35"/>
        <v>2.1869610000000002</v>
      </c>
      <c r="AG116" s="139">
        <f t="shared" si="35"/>
        <v>1.6966109999999999</v>
      </c>
      <c r="AH116" s="139">
        <f t="shared" si="35"/>
        <v>1.775067</v>
      </c>
      <c r="AI116" s="139">
        <f t="shared" si="35"/>
        <v>1.7652600000000001</v>
      </c>
      <c r="AJ116" s="138">
        <f t="shared" si="35"/>
        <v>2.0888909999999998</v>
      </c>
      <c r="AK116" s="3"/>
      <c r="AL116" s="171">
        <f t="shared" si="33"/>
        <v>1.8927510000000001</v>
      </c>
      <c r="AM116" s="139">
        <f t="shared" si="33"/>
        <v>1.9761105000000001</v>
      </c>
      <c r="AN116" s="139">
        <f t="shared" si="33"/>
        <v>2.0888909999999998</v>
      </c>
      <c r="AO116" s="139">
        <f t="shared" si="33"/>
        <v>2.1281189999999999</v>
      </c>
      <c r="AP116" s="139">
        <f t="shared" si="33"/>
        <v>1.9319790000000001</v>
      </c>
      <c r="AQ116" s="139">
        <f t="shared" si="33"/>
        <v>2.1428294999999999</v>
      </c>
      <c r="AR116" s="171">
        <f t="shared" si="33"/>
        <v>1.9712070000000002</v>
      </c>
      <c r="AS116" s="139">
        <f t="shared" si="33"/>
        <v>1.9712070000000002</v>
      </c>
      <c r="AT116" s="139">
        <f t="shared" si="33"/>
        <v>2.1771540000000003</v>
      </c>
      <c r="AU116" s="139">
        <f t="shared" si="33"/>
        <v>1.7162249999999999</v>
      </c>
      <c r="AV116" s="139">
        <f t="shared" si="33"/>
        <v>2.0104349999999998</v>
      </c>
      <c r="AW116" s="139">
        <f t="shared" si="33"/>
        <v>1.9221720000000002</v>
      </c>
      <c r="AX116" s="139">
        <f t="shared" si="33"/>
        <v>1.9123650000000001</v>
      </c>
      <c r="AY116" s="138">
        <f t="shared" si="33"/>
        <v>2.0790839999999999</v>
      </c>
    </row>
    <row r="117" spans="1:51" x14ac:dyDescent="0.35">
      <c r="A117" s="373" t="s">
        <v>208</v>
      </c>
      <c r="B117" s="95">
        <f>B116/B109-1</f>
        <v>-0.22419928825622781</v>
      </c>
      <c r="C117" s="95">
        <f t="shared" ref="C117:AJ117" si="36">C116/C109-1</f>
        <v>-0.3029197080291971</v>
      </c>
      <c r="D117" s="95">
        <f t="shared" si="36"/>
        <v>-0.26950354609929073</v>
      </c>
      <c r="E117" s="95">
        <f t="shared" si="36"/>
        <v>-0.21071428571428574</v>
      </c>
      <c r="F117" s="95">
        <f t="shared" si="36"/>
        <v>-0.18705035971223027</v>
      </c>
      <c r="G117" s="95">
        <f t="shared" si="36"/>
        <v>-0.31118881118881114</v>
      </c>
      <c r="H117" s="95">
        <f t="shared" si="36"/>
        <v>-0.24913494809688574</v>
      </c>
      <c r="I117" s="95"/>
      <c r="J117" s="95">
        <f t="shared" si="36"/>
        <v>-0.17553191489361708</v>
      </c>
      <c r="K117" s="95"/>
      <c r="L117" s="95">
        <f t="shared" si="36"/>
        <v>-0.11524163568773249</v>
      </c>
      <c r="M117" s="95">
        <f t="shared" si="36"/>
        <v>-0.12550607287449389</v>
      </c>
      <c r="N117" s="95">
        <f t="shared" si="36"/>
        <v>-0.12980769230769229</v>
      </c>
      <c r="O117" s="95">
        <f t="shared" si="36"/>
        <v>-0.25</v>
      </c>
      <c r="P117" s="95">
        <f t="shared" si="36"/>
        <v>-0.26041666666666663</v>
      </c>
      <c r="Q117" s="95">
        <f t="shared" si="36"/>
        <v>-0.38661710037174724</v>
      </c>
      <c r="R117" s="95">
        <f t="shared" si="36"/>
        <v>-0.33123028391167197</v>
      </c>
      <c r="S117" s="95">
        <f t="shared" si="36"/>
        <v>-0.25</v>
      </c>
      <c r="T117" s="95">
        <f t="shared" si="36"/>
        <v>-0.32807570977917988</v>
      </c>
      <c r="U117" s="95">
        <f t="shared" si="36"/>
        <v>-0.14741035856573703</v>
      </c>
      <c r="V117" s="95">
        <f t="shared" si="36"/>
        <v>-0.14448669201520914</v>
      </c>
      <c r="W117" s="95">
        <f t="shared" si="36"/>
        <v>-0.25182481751824815</v>
      </c>
      <c r="X117" s="95">
        <f t="shared" si="36"/>
        <v>-0.29310344827586221</v>
      </c>
      <c r="Y117" s="95">
        <f t="shared" si="36"/>
        <v>-0.29577464788732377</v>
      </c>
      <c r="Z117" s="95">
        <f t="shared" si="36"/>
        <v>-0.38507462686567173</v>
      </c>
      <c r="AA117" s="95">
        <f t="shared" si="36"/>
        <v>-0.24028268551236742</v>
      </c>
      <c r="AB117" s="95">
        <f t="shared" si="36"/>
        <v>-0.19172932330827075</v>
      </c>
      <c r="AC117" s="95">
        <f t="shared" si="36"/>
        <v>-0.2710622710622711</v>
      </c>
      <c r="AD117" s="95">
        <f t="shared" si="36"/>
        <v>-0.18431372549019609</v>
      </c>
      <c r="AE117" s="95">
        <f t="shared" si="36"/>
        <v>-0.19691119691119696</v>
      </c>
      <c r="AF117" s="95">
        <f t="shared" si="36"/>
        <v>-0.14885496183206104</v>
      </c>
      <c r="AG117" s="95">
        <f t="shared" si="36"/>
        <v>-0.31349206349206349</v>
      </c>
      <c r="AH117" s="95">
        <f t="shared" si="36"/>
        <v>-0.26122448979591839</v>
      </c>
      <c r="AI117" s="95">
        <f t="shared" si="36"/>
        <v>-0.32835820895522383</v>
      </c>
      <c r="AJ117" s="95">
        <f t="shared" si="36"/>
        <v>-0.25783972125435539</v>
      </c>
      <c r="AK117" s="3"/>
      <c r="AL117" s="95">
        <f>AL116/AL111-1</f>
        <v>-0.34797297297297292</v>
      </c>
      <c r="AM117" s="95">
        <f t="shared" ref="AM117:AY117" si="37">AM116/AM111-1</f>
        <v>-0.19399999999999995</v>
      </c>
      <c r="AN117" s="95">
        <f t="shared" si="37"/>
        <v>-0.28523489932885915</v>
      </c>
      <c r="AO117" s="95">
        <f t="shared" si="37"/>
        <v>-0.10699588477366262</v>
      </c>
      <c r="AP117" s="95">
        <f t="shared" si="37"/>
        <v>-0.28363636363636369</v>
      </c>
      <c r="AQ117" s="95">
        <f t="shared" si="37"/>
        <v>-0.20255474452554756</v>
      </c>
      <c r="AR117" s="95">
        <f t="shared" si="37"/>
        <v>-0.28469750889679724</v>
      </c>
      <c r="AS117" s="95">
        <f t="shared" si="37"/>
        <v>-0.25555555555555554</v>
      </c>
      <c r="AT117" s="95">
        <f t="shared" si="37"/>
        <v>-0.19855595667870041</v>
      </c>
      <c r="AU117" s="95">
        <f t="shared" si="37"/>
        <v>-0.29718875502008046</v>
      </c>
      <c r="AV117" s="95">
        <f t="shared" si="37"/>
        <v>-0.12765957446808518</v>
      </c>
      <c r="AW117" s="95">
        <f t="shared" si="37"/>
        <v>-0.31468531468531469</v>
      </c>
      <c r="AX117" s="95">
        <f t="shared" si="37"/>
        <v>-0.2441860465116279</v>
      </c>
      <c r="AY117" s="95">
        <f t="shared" si="37"/>
        <v>-0.10548523206751059</v>
      </c>
    </row>
    <row r="118" spans="1:51" x14ac:dyDescent="0.35">
      <c r="A118" s="373"/>
      <c r="B118" s="96"/>
      <c r="C118" s="96"/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  <c r="AB118" s="96"/>
      <c r="AC118" s="96"/>
      <c r="AD118" s="96"/>
      <c r="AE118" s="96"/>
      <c r="AF118" s="96"/>
      <c r="AG118" s="96"/>
      <c r="AH118" s="96"/>
      <c r="AI118" s="96"/>
      <c r="AJ118" s="96"/>
      <c r="AK118" s="3"/>
      <c r="AL118" s="96"/>
      <c r="AM118" s="96"/>
      <c r="AN118" s="96"/>
      <c r="AO118" s="96"/>
      <c r="AP118" s="96"/>
      <c r="AQ118" s="96"/>
      <c r="AR118" s="96"/>
      <c r="AS118" s="96"/>
      <c r="AT118" s="96"/>
      <c r="AU118" s="96"/>
      <c r="AV118" s="96"/>
      <c r="AW118" s="96"/>
      <c r="AX118" s="96"/>
      <c r="AY118" s="96"/>
    </row>
    <row r="119" spans="1:51" ht="15" thickBot="1" x14ac:dyDescent="0.4">
      <c r="V119" s="374"/>
      <c r="AJ119" s="374"/>
      <c r="AK119" s="3"/>
    </row>
    <row r="120" spans="1:51" ht="15" thickBot="1" x14ac:dyDescent="0.4">
      <c r="A120" s="20" t="s">
        <v>102</v>
      </c>
      <c r="B120" s="256" t="s">
        <v>95</v>
      </c>
      <c r="C120" s="257"/>
      <c r="D120" s="257"/>
      <c r="E120" s="257"/>
      <c r="F120" s="257"/>
      <c r="G120" s="257"/>
      <c r="H120" s="257"/>
      <c r="I120" s="257"/>
      <c r="J120" s="257"/>
      <c r="K120" s="257"/>
      <c r="L120" s="257"/>
      <c r="M120" s="257"/>
      <c r="N120" s="257"/>
      <c r="O120" s="257"/>
      <c r="P120" s="257"/>
      <c r="Q120" s="257"/>
      <c r="R120" s="257"/>
      <c r="S120" s="257"/>
      <c r="T120" s="257"/>
      <c r="U120" s="257"/>
      <c r="V120" s="258"/>
      <c r="W120" s="256" t="s">
        <v>235</v>
      </c>
      <c r="X120" s="257"/>
      <c r="Y120" s="257"/>
      <c r="Z120" s="257"/>
      <c r="AA120" s="257"/>
      <c r="AB120" s="257"/>
      <c r="AC120" s="257"/>
      <c r="AD120" s="257"/>
      <c r="AE120" s="257"/>
      <c r="AF120" s="257"/>
      <c r="AG120" s="257"/>
      <c r="AH120" s="257"/>
      <c r="AI120" s="257"/>
      <c r="AJ120" s="258"/>
      <c r="AK120" s="20"/>
      <c r="AL120" s="271" t="s">
        <v>95</v>
      </c>
      <c r="AM120" s="272"/>
      <c r="AN120" s="272"/>
      <c r="AO120" s="272"/>
      <c r="AP120" s="272"/>
      <c r="AQ120" s="273"/>
      <c r="AR120" s="256" t="s">
        <v>95</v>
      </c>
      <c r="AS120" s="257"/>
      <c r="AT120" s="257"/>
      <c r="AU120" s="257"/>
      <c r="AV120" s="257"/>
      <c r="AW120" s="257"/>
      <c r="AX120" s="257"/>
      <c r="AY120" s="258"/>
    </row>
    <row r="121" spans="1:51" x14ac:dyDescent="0.35">
      <c r="A121" s="3">
        <v>15</v>
      </c>
      <c r="B121" s="180">
        <v>35.5</v>
      </c>
      <c r="C121" s="149">
        <v>26.3</v>
      </c>
      <c r="D121" s="149">
        <v>31</v>
      </c>
      <c r="E121" s="149">
        <v>29.9</v>
      </c>
      <c r="F121" s="149">
        <v>35.9</v>
      </c>
      <c r="G121" s="149">
        <v>30.5</v>
      </c>
      <c r="H121" s="149">
        <v>32.1</v>
      </c>
      <c r="I121" s="149"/>
      <c r="J121" s="149">
        <v>34.5</v>
      </c>
      <c r="K121" s="149"/>
      <c r="L121" s="149">
        <v>39.200000000000003</v>
      </c>
      <c r="M121" s="149">
        <v>33.9</v>
      </c>
      <c r="N121" s="149">
        <v>24.9</v>
      </c>
      <c r="O121" s="149">
        <v>32.200000000000003</v>
      </c>
      <c r="P121" s="149">
        <v>30.8</v>
      </c>
      <c r="Q121" s="149">
        <v>29.9</v>
      </c>
      <c r="R121" s="149">
        <v>33</v>
      </c>
      <c r="S121" s="149">
        <v>33.6</v>
      </c>
      <c r="T121" s="149">
        <v>37</v>
      </c>
      <c r="U121" s="149">
        <v>28.3</v>
      </c>
      <c r="V121" s="179">
        <v>31.3</v>
      </c>
      <c r="W121" s="46">
        <v>37.5</v>
      </c>
      <c r="X121" s="47">
        <v>33.200000000000003</v>
      </c>
      <c r="Y121" s="375">
        <v>34.1</v>
      </c>
      <c r="Z121" s="375">
        <v>35</v>
      </c>
      <c r="AA121" s="47">
        <v>29.3</v>
      </c>
      <c r="AB121" s="47">
        <v>33.4</v>
      </c>
      <c r="AC121" s="47">
        <v>39</v>
      </c>
      <c r="AD121" s="47">
        <v>28.4</v>
      </c>
      <c r="AE121" s="47">
        <v>35.299999999999997</v>
      </c>
      <c r="AF121" s="47">
        <v>35.6</v>
      </c>
      <c r="AG121" s="47">
        <v>31</v>
      </c>
      <c r="AH121" s="47">
        <v>35.799999999999997</v>
      </c>
      <c r="AI121" s="375">
        <v>30.7</v>
      </c>
      <c r="AJ121" s="48">
        <v>31.7</v>
      </c>
      <c r="AK121" s="3"/>
      <c r="AL121" s="46"/>
      <c r="AM121" s="47"/>
      <c r="AN121" s="47"/>
      <c r="AO121" s="47"/>
      <c r="AP121" s="47"/>
      <c r="AQ121" s="48"/>
      <c r="AR121" s="180"/>
      <c r="AS121" s="149"/>
      <c r="AT121" s="149"/>
      <c r="AU121" s="149"/>
      <c r="AV121" s="149"/>
      <c r="AW121" s="149"/>
      <c r="AX121" s="149"/>
      <c r="AY121" s="179"/>
    </row>
    <row r="122" spans="1:51" x14ac:dyDescent="0.35">
      <c r="A122" s="3">
        <v>18</v>
      </c>
      <c r="B122" s="137">
        <v>36.299999999999997</v>
      </c>
      <c r="C122" s="1">
        <v>26.6</v>
      </c>
      <c r="D122" s="1">
        <v>33.1</v>
      </c>
      <c r="E122" s="1">
        <v>32.5</v>
      </c>
      <c r="F122" s="1">
        <v>33.5</v>
      </c>
      <c r="G122" s="1">
        <v>31.9</v>
      </c>
      <c r="H122" s="1">
        <v>31.8</v>
      </c>
      <c r="I122" s="1"/>
      <c r="J122" s="1">
        <v>35.299999999999997</v>
      </c>
      <c r="K122" s="1"/>
      <c r="L122" s="1">
        <v>35.1</v>
      </c>
      <c r="M122" s="1">
        <v>34.9</v>
      </c>
      <c r="N122" s="1">
        <v>26</v>
      </c>
      <c r="O122" s="1">
        <v>33.200000000000003</v>
      </c>
      <c r="P122" s="1">
        <v>32.299999999999997</v>
      </c>
      <c r="Q122" s="1">
        <v>30.3</v>
      </c>
      <c r="R122" s="1">
        <v>34</v>
      </c>
      <c r="S122" s="1">
        <v>35.5</v>
      </c>
      <c r="T122" s="1">
        <v>34.1</v>
      </c>
      <c r="U122" s="1">
        <v>29.1</v>
      </c>
      <c r="V122" s="140">
        <v>30.9</v>
      </c>
      <c r="W122" s="167">
        <v>25.3</v>
      </c>
      <c r="X122" s="13">
        <v>26.3</v>
      </c>
      <c r="Y122" s="13">
        <v>24.8</v>
      </c>
      <c r="Z122" s="376">
        <v>27</v>
      </c>
      <c r="AA122" s="13">
        <v>23.5</v>
      </c>
      <c r="AB122" s="13">
        <v>24.5</v>
      </c>
      <c r="AC122" s="13">
        <v>27.2</v>
      </c>
      <c r="AD122" s="13">
        <v>24.9</v>
      </c>
      <c r="AE122" s="13">
        <v>28</v>
      </c>
      <c r="AF122" s="13">
        <v>25.4</v>
      </c>
      <c r="AG122" s="13">
        <v>26.3</v>
      </c>
      <c r="AH122" s="13">
        <v>28.2</v>
      </c>
      <c r="AI122" s="376">
        <v>26.2</v>
      </c>
      <c r="AJ122" s="166">
        <v>26.2</v>
      </c>
      <c r="AK122" s="3"/>
      <c r="AL122" s="167"/>
      <c r="AM122" s="13"/>
      <c r="AN122" s="13"/>
      <c r="AO122" s="13"/>
      <c r="AP122" s="13"/>
      <c r="AQ122" s="166"/>
      <c r="AR122" s="137"/>
      <c r="AS122" s="1"/>
      <c r="AT122" s="1"/>
      <c r="AU122" s="1"/>
      <c r="AV122" s="1"/>
      <c r="AW122" s="1"/>
      <c r="AX122" s="1"/>
      <c r="AY122" s="140"/>
    </row>
    <row r="123" spans="1:51" x14ac:dyDescent="0.35">
      <c r="A123" s="3">
        <v>20</v>
      </c>
      <c r="B123" s="137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40"/>
      <c r="W123" s="167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66"/>
      <c r="AK123" s="3"/>
      <c r="AL123" s="377">
        <v>34.200000000000003</v>
      </c>
      <c r="AM123" s="378">
        <v>31.4</v>
      </c>
      <c r="AN123" s="378">
        <v>30.8</v>
      </c>
      <c r="AO123" s="378">
        <v>31.8</v>
      </c>
      <c r="AP123" s="378">
        <v>27.9</v>
      </c>
      <c r="AQ123" s="379">
        <v>33.1</v>
      </c>
      <c r="AR123" s="137">
        <v>33.1</v>
      </c>
      <c r="AS123" s="1">
        <v>34.6</v>
      </c>
      <c r="AT123" s="1">
        <v>29.2</v>
      </c>
      <c r="AU123" s="1">
        <v>28.6</v>
      </c>
      <c r="AV123" s="1">
        <v>30.8</v>
      </c>
      <c r="AW123" s="1">
        <v>29.9</v>
      </c>
      <c r="AX123" s="1">
        <v>30.2</v>
      </c>
      <c r="AY123" s="140">
        <v>31.6</v>
      </c>
    </row>
    <row r="124" spans="1:51" x14ac:dyDescent="0.35">
      <c r="A124" s="3">
        <v>22</v>
      </c>
      <c r="B124" s="137">
        <v>36.4</v>
      </c>
      <c r="C124" s="1">
        <v>27.1</v>
      </c>
      <c r="D124" s="1">
        <v>33</v>
      </c>
      <c r="E124" s="1">
        <v>31.1</v>
      </c>
      <c r="F124" s="1">
        <v>34.200000000000003</v>
      </c>
      <c r="G124" s="1">
        <v>30.6</v>
      </c>
      <c r="H124" s="1">
        <v>31.6</v>
      </c>
      <c r="I124" s="1"/>
      <c r="J124" s="1">
        <v>34.1</v>
      </c>
      <c r="K124" s="1"/>
      <c r="L124" s="1">
        <v>35.799999999999997</v>
      </c>
      <c r="M124" s="1">
        <v>34.299999999999997</v>
      </c>
      <c r="N124" s="1">
        <v>26.5</v>
      </c>
      <c r="O124" s="1">
        <v>32.9</v>
      </c>
      <c r="P124" s="1">
        <v>33.5</v>
      </c>
      <c r="Q124" s="1">
        <v>31.9</v>
      </c>
      <c r="R124" s="1">
        <v>35.200000000000003</v>
      </c>
      <c r="S124" s="1">
        <v>35.5</v>
      </c>
      <c r="T124" s="1">
        <v>35.4</v>
      </c>
      <c r="U124" s="1">
        <v>30</v>
      </c>
      <c r="V124" s="140">
        <v>34.200000000000003</v>
      </c>
      <c r="W124" s="167">
        <v>24</v>
      </c>
      <c r="X124" s="13">
        <v>24</v>
      </c>
      <c r="Y124" s="13">
        <v>23.4</v>
      </c>
      <c r="Z124" s="13">
        <v>23.7</v>
      </c>
      <c r="AA124" s="13">
        <v>23.3</v>
      </c>
      <c r="AB124" s="13">
        <v>22.5</v>
      </c>
      <c r="AC124" s="13">
        <v>25.7</v>
      </c>
      <c r="AD124" s="13">
        <v>23.7</v>
      </c>
      <c r="AE124" s="13">
        <v>25</v>
      </c>
      <c r="AF124" s="13">
        <v>24.8</v>
      </c>
      <c r="AG124" s="13">
        <v>24</v>
      </c>
      <c r="AH124" s="13">
        <v>26.6</v>
      </c>
      <c r="AI124" s="13">
        <v>23.1</v>
      </c>
      <c r="AJ124" s="166">
        <v>24.6</v>
      </c>
      <c r="AK124" s="3"/>
      <c r="AL124" s="380">
        <v>34.4</v>
      </c>
      <c r="AM124" s="381">
        <v>32.700000000000003</v>
      </c>
      <c r="AN124" s="381">
        <v>30.6</v>
      </c>
      <c r="AO124" s="381">
        <v>32.200000000000003</v>
      </c>
      <c r="AP124" s="381">
        <v>28.8</v>
      </c>
      <c r="AQ124" s="382">
        <v>34.5</v>
      </c>
      <c r="AR124" s="137">
        <v>26</v>
      </c>
      <c r="AS124" s="1">
        <v>24.6</v>
      </c>
      <c r="AT124" s="1">
        <v>25.5</v>
      </c>
      <c r="AU124" s="1">
        <v>26.3</v>
      </c>
      <c r="AV124" s="1">
        <v>25.8</v>
      </c>
      <c r="AW124" s="1">
        <v>25.7</v>
      </c>
      <c r="AX124" s="1">
        <v>26</v>
      </c>
      <c r="AY124" s="140">
        <v>22.7</v>
      </c>
    </row>
    <row r="125" spans="1:51" x14ac:dyDescent="0.35">
      <c r="A125" s="3">
        <v>24</v>
      </c>
      <c r="B125" s="137">
        <v>35.4</v>
      </c>
      <c r="C125" s="1">
        <v>27.1</v>
      </c>
      <c r="D125" s="1">
        <v>34.200000000000003</v>
      </c>
      <c r="E125" s="1">
        <v>30.7</v>
      </c>
      <c r="F125" s="1">
        <v>34.299999999999997</v>
      </c>
      <c r="G125" s="1">
        <v>30.7</v>
      </c>
      <c r="H125" s="1">
        <v>31.2</v>
      </c>
      <c r="I125" s="1"/>
      <c r="J125" s="1">
        <v>34</v>
      </c>
      <c r="K125" s="1"/>
      <c r="L125" s="1">
        <v>35.200000000000003</v>
      </c>
      <c r="M125" s="1">
        <v>34.1</v>
      </c>
      <c r="N125" s="1">
        <v>26.8</v>
      </c>
      <c r="O125" s="1">
        <v>31.6</v>
      </c>
      <c r="P125" s="1">
        <v>33.9</v>
      </c>
      <c r="Q125" s="1">
        <v>32</v>
      </c>
      <c r="R125" s="1">
        <v>35.299999999999997</v>
      </c>
      <c r="S125" s="1">
        <v>33.6</v>
      </c>
      <c r="T125" s="1">
        <v>32.9</v>
      </c>
      <c r="U125" s="1">
        <v>31</v>
      </c>
      <c r="V125" s="140">
        <v>34.200000000000003</v>
      </c>
      <c r="W125" s="167">
        <v>24.9</v>
      </c>
      <c r="X125" s="13">
        <v>24.6</v>
      </c>
      <c r="Y125" s="13">
        <v>25.7</v>
      </c>
      <c r="Z125" s="13">
        <v>24.9</v>
      </c>
      <c r="AA125" s="13">
        <v>24.6</v>
      </c>
      <c r="AB125" s="13">
        <v>25.1</v>
      </c>
      <c r="AC125" s="13">
        <v>26.7</v>
      </c>
      <c r="AD125" s="13">
        <v>23.7</v>
      </c>
      <c r="AE125" s="13">
        <v>25.4</v>
      </c>
      <c r="AF125" s="13">
        <v>23.4</v>
      </c>
      <c r="AG125" s="13">
        <v>24.1</v>
      </c>
      <c r="AH125" s="13">
        <v>25.3</v>
      </c>
      <c r="AI125" s="13">
        <v>23.7</v>
      </c>
      <c r="AJ125" s="166">
        <v>24.9</v>
      </c>
      <c r="AK125" s="3"/>
      <c r="AL125" s="377">
        <v>35.4</v>
      </c>
      <c r="AM125" s="378">
        <v>31.9</v>
      </c>
      <c r="AN125" s="378">
        <v>30.5</v>
      </c>
      <c r="AO125" s="378">
        <v>31.7</v>
      </c>
      <c r="AP125" s="378">
        <v>27.6</v>
      </c>
      <c r="AQ125" s="379">
        <v>33.700000000000003</v>
      </c>
      <c r="AR125" s="137">
        <v>23.9</v>
      </c>
      <c r="AS125" s="1">
        <v>23.8</v>
      </c>
      <c r="AT125" s="1">
        <v>24.1</v>
      </c>
      <c r="AU125" s="1">
        <v>23.8</v>
      </c>
      <c r="AV125" s="1">
        <v>24.6</v>
      </c>
      <c r="AW125" s="1">
        <v>24.5</v>
      </c>
      <c r="AX125" s="1">
        <v>25.6</v>
      </c>
      <c r="AY125" s="140">
        <v>25.3</v>
      </c>
    </row>
    <row r="126" spans="1:51" x14ac:dyDescent="0.35">
      <c r="A126" s="3">
        <v>26</v>
      </c>
      <c r="B126" s="137">
        <v>35.6</v>
      </c>
      <c r="C126" s="1">
        <v>26.1</v>
      </c>
      <c r="D126" s="1">
        <v>33.299999999999997</v>
      </c>
      <c r="E126" s="1">
        <v>31.3</v>
      </c>
      <c r="F126" s="1">
        <v>34.700000000000003</v>
      </c>
      <c r="G126" s="1">
        <v>29.9</v>
      </c>
      <c r="H126" s="1">
        <v>30.5</v>
      </c>
      <c r="I126" s="1"/>
      <c r="J126" s="1">
        <v>32.799999999999997</v>
      </c>
      <c r="K126" s="1"/>
      <c r="L126" s="1">
        <v>34.1</v>
      </c>
      <c r="M126" s="1">
        <v>32.6</v>
      </c>
      <c r="N126" s="1">
        <v>27.1</v>
      </c>
      <c r="O126" s="1">
        <v>30.7</v>
      </c>
      <c r="P126" s="1">
        <v>34.4</v>
      </c>
      <c r="Q126" s="1">
        <v>32.4</v>
      </c>
      <c r="R126" s="1">
        <v>34.4</v>
      </c>
      <c r="S126" s="1">
        <v>31.7</v>
      </c>
      <c r="T126" s="1">
        <v>34.1</v>
      </c>
      <c r="U126" s="1">
        <v>30.2</v>
      </c>
      <c r="V126" s="140">
        <v>30.6</v>
      </c>
      <c r="W126" s="167">
        <v>24.3</v>
      </c>
      <c r="X126" s="13">
        <v>23.3</v>
      </c>
      <c r="Y126" s="13">
        <v>24.2</v>
      </c>
      <c r="Z126" s="13">
        <v>24.9</v>
      </c>
      <c r="AA126" s="13">
        <v>22.2</v>
      </c>
      <c r="AB126" s="13">
        <v>21.5</v>
      </c>
      <c r="AC126" s="13">
        <v>24.5</v>
      </c>
      <c r="AD126" s="13">
        <v>22.4</v>
      </c>
      <c r="AE126" s="13">
        <v>25.5</v>
      </c>
      <c r="AF126" s="13">
        <v>22.4</v>
      </c>
      <c r="AG126" s="13">
        <v>24.2</v>
      </c>
      <c r="AH126" s="13">
        <v>25.3</v>
      </c>
      <c r="AI126" s="13">
        <v>24.2</v>
      </c>
      <c r="AJ126" s="166">
        <v>23.6</v>
      </c>
      <c r="AK126" s="3"/>
      <c r="AL126" s="377">
        <v>34.9</v>
      </c>
      <c r="AM126" s="378">
        <v>32.4</v>
      </c>
      <c r="AN126" s="378">
        <v>30.5</v>
      </c>
      <c r="AO126" s="378">
        <v>31.7</v>
      </c>
      <c r="AP126" s="378">
        <v>27.4</v>
      </c>
      <c r="AQ126" s="379">
        <v>33.1</v>
      </c>
      <c r="AR126" s="137">
        <v>25.1</v>
      </c>
      <c r="AS126" s="1">
        <v>25.2</v>
      </c>
      <c r="AT126" s="1">
        <v>26.1</v>
      </c>
      <c r="AU126" s="1">
        <v>23.6</v>
      </c>
      <c r="AV126" s="1">
        <v>24.2</v>
      </c>
      <c r="AW126" s="1">
        <v>25.1</v>
      </c>
      <c r="AX126" s="1">
        <v>24.4</v>
      </c>
      <c r="AY126" s="140">
        <v>25.3</v>
      </c>
    </row>
    <row r="127" spans="1:51" x14ac:dyDescent="0.35">
      <c r="A127" s="3">
        <v>28</v>
      </c>
      <c r="B127" s="137">
        <v>31.8</v>
      </c>
      <c r="C127" s="1">
        <v>25.7</v>
      </c>
      <c r="D127" s="1">
        <v>33.5</v>
      </c>
      <c r="E127" s="1">
        <v>29.3</v>
      </c>
      <c r="F127" s="1">
        <v>34.299999999999997</v>
      </c>
      <c r="G127" s="1">
        <v>29.4</v>
      </c>
      <c r="H127" s="1">
        <v>30.3</v>
      </c>
      <c r="I127" s="1"/>
      <c r="J127" s="1">
        <v>33.6</v>
      </c>
      <c r="K127" s="1"/>
      <c r="L127" s="1">
        <v>33.6</v>
      </c>
      <c r="M127" s="1">
        <v>32.4</v>
      </c>
      <c r="N127" s="1">
        <v>26.7</v>
      </c>
      <c r="O127" s="1">
        <v>29.9</v>
      </c>
      <c r="P127" s="1">
        <v>34.799999999999997</v>
      </c>
      <c r="Q127" s="1">
        <v>32.799999999999997</v>
      </c>
      <c r="R127" s="1">
        <v>33.9</v>
      </c>
      <c r="S127" s="1">
        <v>33.5</v>
      </c>
      <c r="T127" s="1">
        <v>34.6</v>
      </c>
      <c r="U127" s="1">
        <v>28.2</v>
      </c>
      <c r="V127" s="140">
        <v>25.9</v>
      </c>
      <c r="W127" s="167">
        <v>23.4</v>
      </c>
      <c r="X127" s="13">
        <v>23.3</v>
      </c>
      <c r="Y127" s="13">
        <v>22.7</v>
      </c>
      <c r="Z127" s="13">
        <v>23.5</v>
      </c>
      <c r="AA127" s="13">
        <v>22.2</v>
      </c>
      <c r="AB127" s="13">
        <v>21.3</v>
      </c>
      <c r="AC127" s="13">
        <v>23.8</v>
      </c>
      <c r="AD127" s="13">
        <v>23.7</v>
      </c>
      <c r="AE127" s="13">
        <v>23.8</v>
      </c>
      <c r="AF127" s="13">
        <v>22.1</v>
      </c>
      <c r="AG127" s="13">
        <v>22.3</v>
      </c>
      <c r="AH127" s="13">
        <v>25</v>
      </c>
      <c r="AI127" s="13">
        <v>23.3</v>
      </c>
      <c r="AJ127" s="166">
        <v>23.6</v>
      </c>
      <c r="AK127" s="3"/>
      <c r="AL127" s="377">
        <v>35.799999999999997</v>
      </c>
      <c r="AM127" s="378">
        <v>31.6</v>
      </c>
      <c r="AN127" s="378">
        <v>29.7</v>
      </c>
      <c r="AO127" s="378">
        <v>32</v>
      </c>
      <c r="AP127" s="378">
        <v>26.3</v>
      </c>
      <c r="AQ127" s="379">
        <v>34.6</v>
      </c>
      <c r="AR127" s="137">
        <v>23.5</v>
      </c>
      <c r="AS127" s="1">
        <v>23.3</v>
      </c>
      <c r="AT127" s="1">
        <v>23.1</v>
      </c>
      <c r="AU127" s="1">
        <v>23</v>
      </c>
      <c r="AV127" s="1">
        <v>23.6</v>
      </c>
      <c r="AW127" s="1">
        <v>24.9</v>
      </c>
      <c r="AX127" s="1">
        <v>24.4</v>
      </c>
      <c r="AY127" s="140">
        <v>23.2</v>
      </c>
    </row>
    <row r="128" spans="1:51" ht="15" thickBot="1" x14ac:dyDescent="0.4">
      <c r="A128" s="3">
        <v>30</v>
      </c>
      <c r="B128" s="171">
        <v>32.5</v>
      </c>
      <c r="C128" s="139">
        <v>24.4</v>
      </c>
      <c r="D128" s="139">
        <v>33.299999999999997</v>
      </c>
      <c r="E128" s="139">
        <v>28.5</v>
      </c>
      <c r="F128" s="139">
        <v>31.1</v>
      </c>
      <c r="G128" s="139">
        <v>27.7</v>
      </c>
      <c r="H128" s="139">
        <v>28.1</v>
      </c>
      <c r="I128" s="139"/>
      <c r="J128" s="139">
        <v>31.9</v>
      </c>
      <c r="K128" s="139"/>
      <c r="L128" s="139">
        <v>34.299999999999997</v>
      </c>
      <c r="M128" s="139">
        <v>30.6</v>
      </c>
      <c r="N128" s="139">
        <v>25.9</v>
      </c>
      <c r="O128" s="139">
        <v>31</v>
      </c>
      <c r="P128" s="139">
        <v>31.3</v>
      </c>
      <c r="Q128" s="139">
        <v>29.9</v>
      </c>
      <c r="R128" s="139">
        <v>32.5</v>
      </c>
      <c r="S128" s="139">
        <v>33.4</v>
      </c>
      <c r="T128" s="139">
        <v>34.700000000000003</v>
      </c>
      <c r="U128" s="139">
        <v>25.7</v>
      </c>
      <c r="V128" s="138">
        <v>26</v>
      </c>
      <c r="W128" s="163">
        <v>23.8</v>
      </c>
      <c r="X128" s="162">
        <v>22.3</v>
      </c>
      <c r="Y128" s="162">
        <v>21.8</v>
      </c>
      <c r="Z128" s="162">
        <v>23.1</v>
      </c>
      <c r="AA128" s="162">
        <v>22.5</v>
      </c>
      <c r="AB128" s="162">
        <v>22.9</v>
      </c>
      <c r="AC128" s="162">
        <v>22.7</v>
      </c>
      <c r="AD128" s="162">
        <v>23.8</v>
      </c>
      <c r="AE128" s="162">
        <v>24.6</v>
      </c>
      <c r="AF128" s="162">
        <v>23.1</v>
      </c>
      <c r="AG128" s="162">
        <v>24.6</v>
      </c>
      <c r="AH128" s="162">
        <v>24.1</v>
      </c>
      <c r="AI128" s="162">
        <v>24.8</v>
      </c>
      <c r="AJ128" s="161">
        <v>22.8</v>
      </c>
      <c r="AK128" s="3"/>
      <c r="AL128" s="383">
        <v>33.700000000000003</v>
      </c>
      <c r="AM128" s="384">
        <v>31.5</v>
      </c>
      <c r="AN128" s="384">
        <v>29.3</v>
      </c>
      <c r="AO128" s="384">
        <v>31.9</v>
      </c>
      <c r="AP128" s="384">
        <v>23.8</v>
      </c>
      <c r="AQ128" s="385">
        <v>35.700000000000003</v>
      </c>
      <c r="AR128" s="171">
        <v>24</v>
      </c>
      <c r="AS128" s="139">
        <v>22.9</v>
      </c>
      <c r="AT128" s="139">
        <v>22</v>
      </c>
      <c r="AU128" s="139">
        <v>23.1</v>
      </c>
      <c r="AV128" s="139">
        <v>22.3</v>
      </c>
      <c r="AW128" s="139">
        <v>24.6</v>
      </c>
      <c r="AX128" s="139">
        <v>23.7</v>
      </c>
      <c r="AY128" s="138">
        <v>22</v>
      </c>
    </row>
    <row r="129" spans="1:63" ht="15" thickBot="1" x14ac:dyDescent="0.4">
      <c r="AK129" s="3"/>
    </row>
    <row r="130" spans="1:63" ht="17" thickBot="1" x14ac:dyDescent="0.4">
      <c r="A130" s="20" t="s">
        <v>102</v>
      </c>
      <c r="B130" s="256" t="s">
        <v>107</v>
      </c>
      <c r="C130" s="257"/>
      <c r="D130" s="257"/>
      <c r="E130" s="257"/>
      <c r="F130" s="257"/>
      <c r="G130" s="257"/>
      <c r="H130" s="257"/>
      <c r="I130" s="257"/>
      <c r="J130" s="257"/>
      <c r="K130" s="257"/>
      <c r="L130" s="257"/>
      <c r="M130" s="257"/>
      <c r="N130" s="257"/>
      <c r="O130" s="257"/>
      <c r="P130" s="257"/>
      <c r="Q130" s="257"/>
      <c r="R130" s="257"/>
      <c r="S130" s="257"/>
      <c r="T130" s="257"/>
      <c r="U130" s="257"/>
      <c r="V130" s="258"/>
      <c r="W130" s="256" t="s">
        <v>107</v>
      </c>
      <c r="X130" s="257"/>
      <c r="Y130" s="257"/>
      <c r="Z130" s="257"/>
      <c r="AA130" s="257"/>
      <c r="AB130" s="257"/>
      <c r="AC130" s="257"/>
      <c r="AD130" s="257"/>
      <c r="AE130" s="257"/>
      <c r="AF130" s="257"/>
      <c r="AG130" s="257"/>
      <c r="AH130" s="257"/>
      <c r="AI130" s="257"/>
      <c r="AJ130" s="258"/>
      <c r="AK130" s="20"/>
      <c r="AL130" s="271" t="s">
        <v>108</v>
      </c>
      <c r="AM130" s="272"/>
      <c r="AN130" s="272"/>
      <c r="AO130" s="272"/>
      <c r="AP130" s="272"/>
      <c r="AQ130" s="273"/>
      <c r="AR130" s="256" t="s">
        <v>107</v>
      </c>
      <c r="AS130" s="260"/>
      <c r="AT130" s="260"/>
      <c r="AU130" s="260"/>
      <c r="AV130" s="260"/>
      <c r="AW130" s="260"/>
      <c r="AX130" s="260"/>
      <c r="AY130" s="261"/>
    </row>
    <row r="131" spans="1:63" x14ac:dyDescent="0.35">
      <c r="A131" s="3">
        <v>15</v>
      </c>
      <c r="B131" s="180">
        <f t="shared" ref="B131:V132" si="38">B109/B121</f>
        <v>7.7627239436619727E-2</v>
      </c>
      <c r="C131" s="149">
        <f t="shared" si="38"/>
        <v>0.10217178707224335</v>
      </c>
      <c r="D131" s="149">
        <f t="shared" si="38"/>
        <v>8.9212064516129036E-2</v>
      </c>
      <c r="E131" s="149">
        <f t="shared" si="38"/>
        <v>9.1838127090301008E-2</v>
      </c>
      <c r="F131" s="149">
        <f t="shared" si="38"/>
        <v>7.5942785515320355E-2</v>
      </c>
      <c r="G131" s="149">
        <f t="shared" si="38"/>
        <v>9.196072131147541E-2</v>
      </c>
      <c r="H131" s="149">
        <f t="shared" si="38"/>
        <v>8.8293551401869147E-2</v>
      </c>
      <c r="I131" s="149"/>
      <c r="J131" s="149">
        <f t="shared" si="38"/>
        <v>8.0161565217391303E-2</v>
      </c>
      <c r="K131" s="149"/>
      <c r="L131" s="149">
        <f t="shared" si="38"/>
        <v>6.729803571428572E-2</v>
      </c>
      <c r="M131" s="149">
        <f t="shared" si="38"/>
        <v>7.1455132743362834E-2</v>
      </c>
      <c r="N131" s="149">
        <f t="shared" si="38"/>
        <v>8.1921927710843376E-2</v>
      </c>
      <c r="O131" s="149">
        <f t="shared" si="38"/>
        <v>8.4059999999999996E-2</v>
      </c>
      <c r="P131" s="149">
        <f t="shared" si="38"/>
        <v>9.1701818181818176E-2</v>
      </c>
      <c r="Q131" s="149">
        <f t="shared" si="38"/>
        <v>8.8230200668896336E-2</v>
      </c>
      <c r="R131" s="149">
        <f t="shared" si="38"/>
        <v>9.4206636363636367E-2</v>
      </c>
      <c r="S131" s="149">
        <f t="shared" si="38"/>
        <v>8.4059999999999996E-2</v>
      </c>
      <c r="T131" s="149">
        <f t="shared" si="38"/>
        <v>8.4022135135135137E-2</v>
      </c>
      <c r="U131" s="149">
        <f t="shared" si="38"/>
        <v>8.6980812720848052E-2</v>
      </c>
      <c r="V131" s="179">
        <f t="shared" si="38"/>
        <v>8.2403865814696484E-2</v>
      </c>
      <c r="W131" s="180">
        <f>W109/W121</f>
        <v>7.1656480000000009E-2</v>
      </c>
      <c r="X131" s="149">
        <f t="shared" ref="X131:AJ131" si="39">X109/X121</f>
        <v>8.5663554216867457E-2</v>
      </c>
      <c r="Y131" s="149">
        <f t="shared" si="39"/>
        <v>8.1677067448680335E-2</v>
      </c>
      <c r="Z131" s="149">
        <f t="shared" si="39"/>
        <v>9.3867000000000006E-2</v>
      </c>
      <c r="AA131" s="149">
        <f t="shared" si="39"/>
        <v>9.4722901023890776E-2</v>
      </c>
      <c r="AB131" s="149">
        <f t="shared" si="39"/>
        <v>7.8103652694610795E-2</v>
      </c>
      <c r="AC131" s="149">
        <f t="shared" si="39"/>
        <v>6.8649000000000016E-2</v>
      </c>
      <c r="AD131" s="149">
        <f t="shared" si="39"/>
        <v>8.805580985915494E-2</v>
      </c>
      <c r="AE131" s="149">
        <f t="shared" si="39"/>
        <v>7.1955042492917856E-2</v>
      </c>
      <c r="AF131" s="149">
        <f t="shared" si="39"/>
        <v>7.2175112359550569E-2</v>
      </c>
      <c r="AG131" s="149">
        <f t="shared" si="39"/>
        <v>7.9721419354838702E-2</v>
      </c>
      <c r="AH131" s="149">
        <f t="shared" si="39"/>
        <v>6.7114944134078217E-2</v>
      </c>
      <c r="AI131" s="149">
        <f t="shared" si="39"/>
        <v>8.5611596091205222E-2</v>
      </c>
      <c r="AJ131" s="179">
        <f t="shared" si="39"/>
        <v>8.8788927444794954E-2</v>
      </c>
      <c r="AK131" s="3"/>
      <c r="AL131" s="180"/>
      <c r="AM131" s="149"/>
      <c r="AN131" s="149"/>
      <c r="AO131" s="149"/>
      <c r="AP131" s="149"/>
      <c r="AQ131" s="149"/>
      <c r="AR131" s="180"/>
      <c r="AS131" s="149"/>
      <c r="AT131" s="149"/>
      <c r="AU131" s="149"/>
      <c r="AV131" s="149"/>
      <c r="AW131" s="149"/>
      <c r="AX131" s="149"/>
      <c r="AY131" s="179"/>
    </row>
    <row r="132" spans="1:63" x14ac:dyDescent="0.35">
      <c r="A132" s="3">
        <v>18</v>
      </c>
      <c r="B132" s="137">
        <f t="shared" si="38"/>
        <v>7.9968925619834708E-2</v>
      </c>
      <c r="C132" s="1">
        <f t="shared" si="38"/>
        <v>9.2908421052631571E-2</v>
      </c>
      <c r="D132" s="1">
        <f t="shared" si="38"/>
        <v>7.4515422960725081E-2</v>
      </c>
      <c r="E132" s="1">
        <f t="shared" si="38"/>
        <v>7.9813892307692313E-2</v>
      </c>
      <c r="F132" s="1">
        <f t="shared" si="38"/>
        <v>8.1968955223880605E-2</v>
      </c>
      <c r="G132" s="1">
        <f t="shared" si="38"/>
        <v>9.069169278996865E-2</v>
      </c>
      <c r="H132" s="1">
        <f t="shared" si="38"/>
        <v>7.6790660377358488E-2</v>
      </c>
      <c r="I132" s="1"/>
      <c r="J132" s="1">
        <f t="shared" si="38"/>
        <v>7.8761600566572249E-2</v>
      </c>
      <c r="K132" s="1"/>
      <c r="L132" s="1">
        <f t="shared" si="38"/>
        <v>7.7673675213675228E-2</v>
      </c>
      <c r="M132" s="1">
        <f t="shared" si="38"/>
        <v>7.2920243553008607E-2</v>
      </c>
      <c r="N132" s="1">
        <f t="shared" si="38"/>
        <v>9.3920884615384628E-2</v>
      </c>
      <c r="O132" s="1">
        <f t="shared" si="38"/>
        <v>7.1484759036144568E-2</v>
      </c>
      <c r="P132" s="1">
        <f t="shared" si="38"/>
        <v>7.7879117647058835E-2</v>
      </c>
      <c r="Q132" s="1">
        <f t="shared" si="38"/>
        <v>9.2891386138613877E-2</v>
      </c>
      <c r="R132" s="1">
        <f t="shared" si="38"/>
        <v>7.9753985294117646E-2</v>
      </c>
      <c r="S132" s="1">
        <f t="shared" si="38"/>
        <v>8.3842943661971842E-2</v>
      </c>
      <c r="T132" s="1">
        <f>T110/T122</f>
        <v>8.0958079178885617E-2</v>
      </c>
      <c r="U132" s="1">
        <f>U110/U122</f>
        <v>9.0824278350515458E-2</v>
      </c>
      <c r="V132" s="140">
        <f>V110/V122</f>
        <v>8.5374854368932052E-2</v>
      </c>
      <c r="W132" s="137">
        <f t="shared" ref="W132:AJ132" si="40">W110/W122</f>
        <v>0.1064040118577075</v>
      </c>
      <c r="X132" s="1">
        <f t="shared" si="40"/>
        <v>0.10422268060836504</v>
      </c>
      <c r="Y132" s="1">
        <f t="shared" si="40"/>
        <v>0.10854925403225808</v>
      </c>
      <c r="Z132" s="1">
        <f t="shared" si="40"/>
        <v>9.207683333333333E-2</v>
      </c>
      <c r="AA132" s="1">
        <f t="shared" si="40"/>
        <v>0.11622338297872339</v>
      </c>
      <c r="AB132" s="1">
        <f t="shared" si="40"/>
        <v>0.10707642857142859</v>
      </c>
      <c r="AC132" s="1">
        <f t="shared" si="40"/>
        <v>9.9692481617647072E-2</v>
      </c>
      <c r="AD132" s="1">
        <f t="shared" si="40"/>
        <v>0.10811331325301204</v>
      </c>
      <c r="AE132" s="1">
        <f t="shared" si="40"/>
        <v>9.7019250000000015E-2</v>
      </c>
      <c r="AF132" s="1">
        <f t="shared" si="40"/>
        <v>0.10463374015748032</v>
      </c>
      <c r="AG132" s="1">
        <f t="shared" si="40"/>
        <v>0.10254467680608366</v>
      </c>
      <c r="AH132" s="1">
        <f t="shared" si="40"/>
        <v>8.2768297872340427E-2</v>
      </c>
      <c r="AI132" s="1">
        <f t="shared" si="40"/>
        <v>9.9192938931297728E-2</v>
      </c>
      <c r="AJ132" s="140">
        <f t="shared" si="40"/>
        <v>0.10143881679389315</v>
      </c>
      <c r="AK132" s="3"/>
      <c r="AL132" s="137"/>
      <c r="AM132" s="1"/>
      <c r="AN132" s="1"/>
      <c r="AO132" s="1"/>
      <c r="AP132" s="1"/>
      <c r="AQ132" s="1"/>
      <c r="AR132" s="137"/>
      <c r="AS132" s="1"/>
      <c r="AT132" s="1"/>
      <c r="AU132" s="1"/>
      <c r="AV132" s="1"/>
      <c r="AW132" s="1"/>
      <c r="AX132" s="1"/>
      <c r="AY132" s="140"/>
    </row>
    <row r="133" spans="1:63" x14ac:dyDescent="0.35">
      <c r="A133" s="3">
        <v>20</v>
      </c>
      <c r="B133" s="137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40"/>
      <c r="W133" s="137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40"/>
      <c r="AK133" s="3"/>
      <c r="AL133" s="137">
        <f t="shared" ref="AL133:AY138" si="41">AL111/AL123</f>
        <v>8.4879298245614021E-2</v>
      </c>
      <c r="AM133" s="1">
        <f t="shared" si="41"/>
        <v>7.8081210191082814E-2</v>
      </c>
      <c r="AN133" s="1">
        <f t="shared" si="41"/>
        <v>9.488590909090909E-2</v>
      </c>
      <c r="AO133" s="1">
        <f t="shared" si="41"/>
        <v>7.4940283018867918E-2</v>
      </c>
      <c r="AP133" s="1">
        <f t="shared" si="41"/>
        <v>9.6663978494623673E-2</v>
      </c>
      <c r="AQ133" s="1">
        <f t="shared" si="41"/>
        <v>8.1181812688821756E-2</v>
      </c>
      <c r="AR133" s="137">
        <f t="shared" si="41"/>
        <v>8.3255800604229616E-2</v>
      </c>
      <c r="AS133" s="1">
        <f t="shared" si="41"/>
        <v>7.6528612716763006E-2</v>
      </c>
      <c r="AT133" s="1">
        <f t="shared" si="41"/>
        <v>9.3032157534246596E-2</v>
      </c>
      <c r="AU133" s="1">
        <f t="shared" si="41"/>
        <v>8.5382622377622383E-2</v>
      </c>
      <c r="AV133" s="1">
        <f t="shared" si="41"/>
        <v>7.4826136363636359E-2</v>
      </c>
      <c r="AW133" s="1">
        <f t="shared" si="41"/>
        <v>9.3806086956521761E-2</v>
      </c>
      <c r="AX133" s="1">
        <f t="shared" si="41"/>
        <v>8.3781655629139085E-2</v>
      </c>
      <c r="AY133" s="140">
        <f t="shared" si="41"/>
        <v>7.3552499999999993E-2</v>
      </c>
    </row>
    <row r="134" spans="1:63" x14ac:dyDescent="0.35">
      <c r="A134" s="3">
        <v>22</v>
      </c>
      <c r="B134" s="137">
        <f t="shared" ref="B134:AJ138" si="42">B112/B124</f>
        <v>7.2744230769230783E-2</v>
      </c>
      <c r="C134" s="1">
        <f t="shared" si="42"/>
        <v>7.9975904059040578E-2</v>
      </c>
      <c r="D134" s="1">
        <f t="shared" si="42"/>
        <v>7.8455999999999998E-2</v>
      </c>
      <c r="E134" s="1">
        <f t="shared" si="42"/>
        <v>8.1672443729903538E-2</v>
      </c>
      <c r="F134" s="1">
        <f t="shared" si="42"/>
        <v>8.0004473684210528E-2</v>
      </c>
      <c r="G134" s="1">
        <f t="shared" si="42"/>
        <v>8.1084019607843144E-2</v>
      </c>
      <c r="H134" s="1">
        <f t="shared" si="42"/>
        <v>8.0380158227848095E-2</v>
      </c>
      <c r="I134" s="1"/>
      <c r="J134" s="1">
        <f t="shared" si="42"/>
        <v>6.8735278592375354E-2</v>
      </c>
      <c r="K134" s="1"/>
      <c r="L134" s="1">
        <f t="shared" si="42"/>
        <v>7.3415530726256992E-2</v>
      </c>
      <c r="M134" s="1">
        <f t="shared" si="42"/>
        <v>6.5475306122448979E-2</v>
      </c>
      <c r="N134" s="1">
        <f t="shared" si="42"/>
        <v>9.3999169811320754E-2</v>
      </c>
      <c r="O134" s="1">
        <f t="shared" si="42"/>
        <v>6.8261489361702135E-2</v>
      </c>
      <c r="P134" s="1">
        <f t="shared" si="42"/>
        <v>6.9966358208955221E-2</v>
      </c>
      <c r="Q134" s="1">
        <f t="shared" si="42"/>
        <v>8.2391097178683398E-2</v>
      </c>
      <c r="R134" s="1">
        <f t="shared" si="42"/>
        <v>6.9094772727272727E-2</v>
      </c>
      <c r="S134" s="1">
        <f t="shared" si="42"/>
        <v>7.1549661971830991E-2</v>
      </c>
      <c r="T134" s="1">
        <f t="shared" si="42"/>
        <v>7.5907288135593234E-2</v>
      </c>
      <c r="U134" s="1">
        <f t="shared" si="42"/>
        <v>8.5974700000000001E-2</v>
      </c>
      <c r="V134" s="140">
        <f t="shared" si="42"/>
        <v>7.2262105263157891E-2</v>
      </c>
      <c r="W134" s="137">
        <f t="shared" si="42"/>
        <v>0.104199375</v>
      </c>
      <c r="X134" s="1">
        <f t="shared" si="42"/>
        <v>9.5618250000000016E-2</v>
      </c>
      <c r="Y134" s="1">
        <f t="shared" si="42"/>
        <v>0.10100371794871796</v>
      </c>
      <c r="Z134" s="1">
        <f t="shared" si="42"/>
        <v>9.9311392405063301E-2</v>
      </c>
      <c r="AA134" s="1">
        <f t="shared" si="42"/>
        <v>0.11427469957081546</v>
      </c>
      <c r="AB134" s="1">
        <f t="shared" si="42"/>
        <v>0.1163764</v>
      </c>
      <c r="AC134" s="1">
        <f t="shared" si="42"/>
        <v>9.6925214007782104E-2</v>
      </c>
      <c r="AD134" s="1">
        <f t="shared" si="42"/>
        <v>0.1142081012658228</v>
      </c>
      <c r="AE134" s="1">
        <f t="shared" si="42"/>
        <v>0.10160052</v>
      </c>
      <c r="AF134" s="1">
        <f t="shared" si="42"/>
        <v>0.10162899193548387</v>
      </c>
      <c r="AG134" s="1">
        <f t="shared" si="42"/>
        <v>9.7661374999999995E-2</v>
      </c>
      <c r="AH134" s="1">
        <f t="shared" si="42"/>
        <v>8.3691315789473683E-2</v>
      </c>
      <c r="AI134" s="1">
        <f t="shared" si="42"/>
        <v>0.10613636363636364</v>
      </c>
      <c r="AJ134" s="140">
        <f t="shared" si="42"/>
        <v>9.6076707317073171E-2</v>
      </c>
      <c r="AK134" s="3"/>
      <c r="AL134" s="137">
        <f t="shared" si="41"/>
        <v>7.4407761627906993E-2</v>
      </c>
      <c r="AM134" s="1">
        <f t="shared" si="41"/>
        <v>6.6579633027522941E-2</v>
      </c>
      <c r="AN134" s="1">
        <f t="shared" si="41"/>
        <v>7.531519607843136E-2</v>
      </c>
      <c r="AO134" s="1">
        <f t="shared" si="41"/>
        <v>6.5481521739130424E-2</v>
      </c>
      <c r="AP134" s="1">
        <f t="shared" si="41"/>
        <v>7.831979166666668E-2</v>
      </c>
      <c r="AQ134" s="1">
        <f t="shared" si="41"/>
        <v>7.134947826086957E-2</v>
      </c>
      <c r="AR134" s="137">
        <f t="shared" si="41"/>
        <v>9.2034923076923084E-2</v>
      </c>
      <c r="AS134" s="1">
        <f t="shared" si="41"/>
        <v>0.10404987804878049</v>
      </c>
      <c r="AT134" s="1">
        <f t="shared" si="41"/>
        <v>8.4609411764705877E-2</v>
      </c>
      <c r="AU134" s="1">
        <f t="shared" si="41"/>
        <v>8.6510418250950571E-2</v>
      </c>
      <c r="AV134" s="1">
        <f t="shared" si="41"/>
        <v>9.0847790697674416E-2</v>
      </c>
      <c r="AW134" s="1">
        <f t="shared" si="41"/>
        <v>9.2346070038910502E-2</v>
      </c>
      <c r="AX134" s="1">
        <f t="shared" si="41"/>
        <v>9.9578769230769235E-2</v>
      </c>
      <c r="AY134" s="140">
        <f t="shared" si="41"/>
        <v>0.11362295154185023</v>
      </c>
    </row>
    <row r="135" spans="1:63" x14ac:dyDescent="0.35">
      <c r="A135" s="3">
        <v>24</v>
      </c>
      <c r="B135" s="137">
        <f t="shared" si="42"/>
        <v>6.9812542372881356E-2</v>
      </c>
      <c r="C135" s="1">
        <f t="shared" si="42"/>
        <v>7.9614022140221397E-2</v>
      </c>
      <c r="D135" s="1">
        <f t="shared" si="42"/>
        <v>6.6813771929824559E-2</v>
      </c>
      <c r="E135" s="1">
        <f t="shared" si="42"/>
        <v>7.7625439739413674E-2</v>
      </c>
      <c r="F135" s="1">
        <f t="shared" si="42"/>
        <v>7.2051428571428572E-2</v>
      </c>
      <c r="G135" s="1">
        <f t="shared" si="42"/>
        <v>7.4111530944625414E-2</v>
      </c>
      <c r="H135" s="1">
        <f t="shared" si="42"/>
        <v>7.1037884615384628E-2</v>
      </c>
      <c r="I135" s="1"/>
      <c r="J135" s="1">
        <f t="shared" si="42"/>
        <v>6.5476147058823542E-2</v>
      </c>
      <c r="K135" s="1"/>
      <c r="L135" s="1">
        <f t="shared" si="42"/>
        <v>7.1880852272727266E-2</v>
      </c>
      <c r="M135" s="1">
        <f t="shared" si="42"/>
        <v>6.5284134897360707E-2</v>
      </c>
      <c r="N135" s="1">
        <f t="shared" si="42"/>
        <v>8.3066753731343285E-2</v>
      </c>
      <c r="O135" s="1">
        <f t="shared" si="42"/>
        <v>7.7276677215189882E-2</v>
      </c>
      <c r="P135" s="1">
        <f t="shared" si="42"/>
        <v>6.6247876106194689E-2</v>
      </c>
      <c r="Q135" s="1">
        <f t="shared" si="42"/>
        <v>7.7843062500000004E-2</v>
      </c>
      <c r="R135" s="1">
        <f t="shared" si="42"/>
        <v>6.6398668555240792E-2</v>
      </c>
      <c r="S135" s="1">
        <f t="shared" si="42"/>
        <v>7.2093124999999994E-2</v>
      </c>
      <c r="T135" s="1">
        <f t="shared" si="42"/>
        <v>7.5117446808510638E-2</v>
      </c>
      <c r="U135" s="1">
        <f t="shared" si="42"/>
        <v>6.959806451612903E-2</v>
      </c>
      <c r="V135" s="140">
        <f t="shared" si="42"/>
        <v>6.9394561403508762E-2</v>
      </c>
      <c r="W135" s="137">
        <f t="shared" si="42"/>
        <v>9.1374457831325306E-2</v>
      </c>
      <c r="X135" s="1">
        <f t="shared" si="42"/>
        <v>9.3684756097560967E-2</v>
      </c>
      <c r="Y135" s="1">
        <f t="shared" si="42"/>
        <v>8.4714163424124522E-2</v>
      </c>
      <c r="Z135" s="1">
        <f t="shared" si="42"/>
        <v>8.9405180722891581E-2</v>
      </c>
      <c r="AA135" s="1">
        <f t="shared" si="42"/>
        <v>0.1028539024390244</v>
      </c>
      <c r="AB135" s="1">
        <f t="shared" si="42"/>
        <v>8.9864940239043831E-2</v>
      </c>
      <c r="AC135" s="1">
        <f t="shared" si="42"/>
        <v>8.7418202247191018E-2</v>
      </c>
      <c r="AD135" s="1">
        <f t="shared" si="42"/>
        <v>9.4345822784810129E-2</v>
      </c>
      <c r="AE135" s="1">
        <f t="shared" si="42"/>
        <v>8.8803543307086633E-2</v>
      </c>
      <c r="AF135" s="1">
        <f t="shared" si="42"/>
        <v>0.10268012820512822</v>
      </c>
      <c r="AG135" s="1">
        <f t="shared" si="42"/>
        <v>9.3593775933609943E-2</v>
      </c>
      <c r="AH135" s="1">
        <f t="shared" si="42"/>
        <v>8.527826086956522E-2</v>
      </c>
      <c r="AI135" s="1">
        <f t="shared" si="42"/>
        <v>9.4759620253164561E-2</v>
      </c>
      <c r="AJ135" s="140">
        <f t="shared" si="42"/>
        <v>9.8857710843373497E-2</v>
      </c>
      <c r="AK135" s="3"/>
      <c r="AL135" s="137">
        <f t="shared" si="41"/>
        <v>5.3329025423728818E-2</v>
      </c>
      <c r="AM135" s="1">
        <f t="shared" si="41"/>
        <v>6.9940203761755498E-2</v>
      </c>
      <c r="AN135" s="1">
        <f t="shared" si="41"/>
        <v>7.8777540983606564E-2</v>
      </c>
      <c r="AO135" s="1">
        <f t="shared" si="41"/>
        <v>7.038146687697161E-2</v>
      </c>
      <c r="AP135" s="1">
        <f t="shared" si="41"/>
        <v>8.6877228260869563E-2</v>
      </c>
      <c r="AQ135" s="1">
        <f t="shared" si="41"/>
        <v>6.6059020771513349E-2</v>
      </c>
      <c r="AR135" s="137">
        <f t="shared" si="41"/>
        <v>9.0478807531380767E-2</v>
      </c>
      <c r="AS135" s="1">
        <f t="shared" si="41"/>
        <v>9.8688088235294111E-2</v>
      </c>
      <c r="AT135" s="1">
        <f t="shared" si="41"/>
        <v>8.9727946058091285E-2</v>
      </c>
      <c r="AU135" s="1">
        <f t="shared" si="41"/>
        <v>8.838661764705881E-2</v>
      </c>
      <c r="AV135" s="1">
        <f t="shared" si="41"/>
        <v>8.7306219512195124E-2</v>
      </c>
      <c r="AW135" s="1">
        <f t="shared" si="41"/>
        <v>8.9463857142857151E-2</v>
      </c>
      <c r="AX135" s="1">
        <f t="shared" si="41"/>
        <v>0.1007516015625</v>
      </c>
      <c r="AY135" s="140">
        <f t="shared" si="41"/>
        <v>8.450300395256917E-2</v>
      </c>
    </row>
    <row r="136" spans="1:63" x14ac:dyDescent="0.35">
      <c r="A136" s="3">
        <v>26</v>
      </c>
      <c r="B136" s="137">
        <f t="shared" si="42"/>
        <v>6.5976867977528095E-2</v>
      </c>
      <c r="C136" s="1">
        <f t="shared" si="42"/>
        <v>8.5670344827586203E-2</v>
      </c>
      <c r="D136" s="1">
        <f t="shared" si="42"/>
        <v>6.2287702702702716E-2</v>
      </c>
      <c r="E136" s="1">
        <f t="shared" si="42"/>
        <v>8.083725239616614E-2</v>
      </c>
      <c r="F136" s="1">
        <f t="shared" si="42"/>
        <v>6.7546772334293945E-2</v>
      </c>
      <c r="G136" s="1">
        <f t="shared" si="42"/>
        <v>7.2486521739130436E-2</v>
      </c>
      <c r="H136" s="1">
        <f t="shared" si="42"/>
        <v>6.9774393442622942E-2</v>
      </c>
      <c r="I136" s="1"/>
      <c r="J136" s="1">
        <f t="shared" si="42"/>
        <v>7.1459542682926827E-2</v>
      </c>
      <c r="K136" s="1"/>
      <c r="L136" s="1">
        <f t="shared" si="42"/>
        <v>7.2186422287390029E-2</v>
      </c>
      <c r="M136" s="1">
        <f t="shared" si="42"/>
        <v>6.6031794478527611E-2</v>
      </c>
      <c r="N136" s="1">
        <f t="shared" si="42"/>
        <v>7.726178966789668E-2</v>
      </c>
      <c r="O136" s="1">
        <f t="shared" si="42"/>
        <v>7.3153192182410426E-2</v>
      </c>
      <c r="P136" s="1">
        <f t="shared" si="42"/>
        <v>6.3146816860465124E-2</v>
      </c>
      <c r="Q136" s="1">
        <f t="shared" si="42"/>
        <v>6.5077314814814824E-2</v>
      </c>
      <c r="R136" s="1">
        <f t="shared" si="42"/>
        <v>6.3859534883720939E-2</v>
      </c>
      <c r="S136" s="1">
        <f t="shared" si="42"/>
        <v>7.7651640378548895E-2</v>
      </c>
      <c r="T136" s="1">
        <f t="shared" si="42"/>
        <v>6.6434516129032256E-2</v>
      </c>
      <c r="U136" s="1">
        <f t="shared" si="42"/>
        <v>7.6962218543046357E-2</v>
      </c>
      <c r="V136" s="140">
        <f t="shared" si="42"/>
        <v>7.2911519607843145E-2</v>
      </c>
      <c r="W136" s="137">
        <f t="shared" si="42"/>
        <v>9.423598765432098E-2</v>
      </c>
      <c r="X136" s="1">
        <f t="shared" si="42"/>
        <v>8.6495214592274688E-2</v>
      </c>
      <c r="Y136" s="1">
        <f t="shared" si="42"/>
        <v>8.550731404958678E-2</v>
      </c>
      <c r="Z136" s="1">
        <f t="shared" si="42"/>
        <v>7.955879518072291E-2</v>
      </c>
      <c r="AA136" s="1">
        <f t="shared" si="42"/>
        <v>0.10094141891891893</v>
      </c>
      <c r="AB136" s="1">
        <f t="shared" si="42"/>
        <v>9.7613860465116289E-2</v>
      </c>
      <c r="AC136" s="1">
        <f t="shared" si="42"/>
        <v>8.5861285714285709E-2</v>
      </c>
      <c r="AD136" s="1">
        <f t="shared" si="42"/>
        <v>9.3691875000000008E-2</v>
      </c>
      <c r="AE136" s="1">
        <f t="shared" si="42"/>
        <v>8.7301529411764694E-2</v>
      </c>
      <c r="AF136" s="1">
        <f t="shared" si="42"/>
        <v>0.10201031250000001</v>
      </c>
      <c r="AG136" s="1">
        <f t="shared" si="42"/>
        <v>8.7128305785123969E-2</v>
      </c>
      <c r="AH136" s="1">
        <f t="shared" si="42"/>
        <v>8.2177233201581018E-2</v>
      </c>
      <c r="AI136" s="1">
        <f t="shared" si="42"/>
        <v>8.4088946280991742E-2</v>
      </c>
      <c r="AJ136" s="140">
        <f t="shared" si="42"/>
        <v>9.2875614406779675E-2</v>
      </c>
      <c r="AK136" s="3"/>
      <c r="AL136" s="137">
        <f t="shared" si="41"/>
        <v>5.5357564469914043E-2</v>
      </c>
      <c r="AM136" s="1">
        <f t="shared" si="41"/>
        <v>6.780148148148149E-2</v>
      </c>
      <c r="AN136" s="1">
        <f t="shared" si="41"/>
        <v>7.8456000000000012E-2</v>
      </c>
      <c r="AO136" s="1">
        <f t="shared" si="41"/>
        <v>7.1773627760252368E-2</v>
      </c>
      <c r="AP136" s="1">
        <f t="shared" si="41"/>
        <v>7.5521058394160595E-2</v>
      </c>
      <c r="AQ136" s="1">
        <f t="shared" si="41"/>
        <v>6.5330619335347437E-2</v>
      </c>
      <c r="AR136" s="137">
        <f t="shared" si="41"/>
        <v>8.7911354581673304E-2</v>
      </c>
      <c r="AS136" s="1">
        <f t="shared" si="41"/>
        <v>8.2114166666666669E-2</v>
      </c>
      <c r="AT136" s="1">
        <f t="shared" si="41"/>
        <v>7.2519195402298856E-2</v>
      </c>
      <c r="AU136" s="1">
        <f t="shared" si="41"/>
        <v>8.5395699152542359E-2</v>
      </c>
      <c r="AV136" s="1">
        <f t="shared" si="41"/>
        <v>9.2396528925619836E-2</v>
      </c>
      <c r="AW136" s="1">
        <f t="shared" si="41"/>
        <v>8.0097011952191224E-2</v>
      </c>
      <c r="AX136" s="1">
        <f t="shared" si="41"/>
        <v>9.6663258196721322E-2</v>
      </c>
      <c r="AY136" s="140">
        <f t="shared" si="41"/>
        <v>7.9463833992094862E-2</v>
      </c>
    </row>
    <row r="137" spans="1:63" x14ac:dyDescent="0.35">
      <c r="A137" s="3">
        <v>28</v>
      </c>
      <c r="B137" s="137">
        <f t="shared" si="42"/>
        <v>6.4146415094339618E-2</v>
      </c>
      <c r="C137" s="1">
        <f t="shared" si="42"/>
        <v>7.1358326848249026E-2</v>
      </c>
      <c r="D137" s="1">
        <f t="shared" si="42"/>
        <v>6.3525940298507458E-2</v>
      </c>
      <c r="E137" s="1">
        <f t="shared" si="42"/>
        <v>7.2632047781569967E-2</v>
      </c>
      <c r="F137" s="1">
        <f t="shared" si="42"/>
        <v>6.5189387755102052E-2</v>
      </c>
      <c r="G137" s="1">
        <f t="shared" si="42"/>
        <v>7.0717142857142853E-2</v>
      </c>
      <c r="H137" s="1">
        <f t="shared" si="42"/>
        <v>7.8002871287128711E-2</v>
      </c>
      <c r="I137" s="1"/>
      <c r="J137" s="1">
        <f t="shared" si="42"/>
        <v>7.0925624999999992E-2</v>
      </c>
      <c r="K137" s="1"/>
      <c r="L137" s="1">
        <f t="shared" si="42"/>
        <v>6.1585624999999998E-2</v>
      </c>
      <c r="M137" s="1">
        <f t="shared" si="42"/>
        <v>6.14450925925926E-2</v>
      </c>
      <c r="N137" s="1">
        <f t="shared" si="42"/>
        <v>6.7583820224719107E-2</v>
      </c>
      <c r="O137" s="1">
        <f t="shared" si="42"/>
        <v>6.9534581939799334E-2</v>
      </c>
      <c r="P137" s="1">
        <f t="shared" si="42"/>
        <v>6.1716465517241387E-2</v>
      </c>
      <c r="Q137" s="1">
        <f t="shared" si="42"/>
        <v>6.1293750000000001E-2</v>
      </c>
      <c r="R137" s="1">
        <f t="shared" si="42"/>
        <v>6.0172743362831856E-2</v>
      </c>
      <c r="S137" s="1">
        <f t="shared" si="42"/>
        <v>5.9134746268656724E-2</v>
      </c>
      <c r="T137" s="1">
        <f t="shared" si="42"/>
        <v>5.0735635838150286E-2</v>
      </c>
      <c r="U137" s="1">
        <f t="shared" si="42"/>
        <v>7.859510638297873E-2</v>
      </c>
      <c r="V137" s="140">
        <f t="shared" si="42"/>
        <v>8.406000000000001E-2</v>
      </c>
      <c r="W137" s="137">
        <f t="shared" si="42"/>
        <v>8.6754230769230778E-2</v>
      </c>
      <c r="X137" s="1">
        <f t="shared" si="42"/>
        <v>9.3019184549356218E-2</v>
      </c>
      <c r="Y137" s="1">
        <f t="shared" si="42"/>
        <v>8.8565418502202634E-2</v>
      </c>
      <c r="Z137" s="1">
        <f t="shared" si="42"/>
        <v>7.9290638297872348E-2</v>
      </c>
      <c r="AA137" s="1">
        <f t="shared" si="42"/>
        <v>9.6302972972972981E-2</v>
      </c>
      <c r="AB137" s="1">
        <f t="shared" si="42"/>
        <v>0.10221380281690141</v>
      </c>
      <c r="AC137" s="1">
        <f t="shared" si="42"/>
        <v>8.0351470588235302E-2</v>
      </c>
      <c r="AD137" s="1">
        <f t="shared" si="42"/>
        <v>9.4345822784810129E-2</v>
      </c>
      <c r="AE137" s="1">
        <f t="shared" si="42"/>
        <v>8.1175588235294124E-2</v>
      </c>
      <c r="AF137" s="1">
        <f t="shared" si="42"/>
        <v>9.2744932126696822E-2</v>
      </c>
      <c r="AG137" s="1">
        <f t="shared" si="42"/>
        <v>9.1033587443946185E-2</v>
      </c>
      <c r="AH137" s="1">
        <f t="shared" si="42"/>
        <v>6.8256719999999993E-2</v>
      </c>
      <c r="AI137" s="1">
        <f t="shared" si="42"/>
        <v>7.9550343347639482E-2</v>
      </c>
      <c r="AJ137" s="140">
        <f t="shared" si="42"/>
        <v>8.7681228813559317E-2</v>
      </c>
      <c r="AK137" s="3"/>
      <c r="AL137" s="137">
        <f t="shared" si="41"/>
        <v>4.6843491620111741E-2</v>
      </c>
      <c r="AM137" s="1">
        <f t="shared" si="41"/>
        <v>6.6414493670886074E-2</v>
      </c>
      <c r="AN137" s="1">
        <f t="shared" si="41"/>
        <v>8.1890101010101024E-2</v>
      </c>
      <c r="AO137" s="1">
        <f t="shared" si="41"/>
        <v>6.7423125E-2</v>
      </c>
      <c r="AP137" s="1">
        <f t="shared" si="41"/>
        <v>8.5018859315589349E-2</v>
      </c>
      <c r="AQ137" s="1">
        <f t="shared" si="41"/>
        <v>6.4340722543352602E-2</v>
      </c>
      <c r="AR137" s="137">
        <f t="shared" si="41"/>
        <v>8.6385063829787251E-2</v>
      </c>
      <c r="AS137" s="1">
        <f t="shared" si="41"/>
        <v>7.9129442060085833E-2</v>
      </c>
      <c r="AT137" s="1">
        <f t="shared" si="41"/>
        <v>9.1489545454545462E-2</v>
      </c>
      <c r="AU137" s="1">
        <f t="shared" si="41"/>
        <v>8.1867130434782623E-2</v>
      </c>
      <c r="AV137" s="1">
        <f t="shared" si="41"/>
        <v>9.5576694915254251E-2</v>
      </c>
      <c r="AW137" s="1">
        <f t="shared" si="41"/>
        <v>7.995265060240965E-2</v>
      </c>
      <c r="AX137" s="1">
        <f t="shared" si="41"/>
        <v>8.8423770491803291E-2</v>
      </c>
      <c r="AY137" s="140">
        <f t="shared" si="41"/>
        <v>9.2997413793103445E-2</v>
      </c>
    </row>
    <row r="138" spans="1:63" ht="15" thickBot="1" x14ac:dyDescent="0.4">
      <c r="A138" s="3">
        <v>30</v>
      </c>
      <c r="B138" s="171">
        <f t="shared" si="42"/>
        <v>6.578233846153847E-2</v>
      </c>
      <c r="C138" s="139">
        <f t="shared" si="42"/>
        <v>7.6767909836065587E-2</v>
      </c>
      <c r="D138" s="139">
        <f t="shared" si="42"/>
        <v>6.0667927927927939E-2</v>
      </c>
      <c r="E138" s="139">
        <f t="shared" si="42"/>
        <v>7.6047263157894729E-2</v>
      </c>
      <c r="F138" s="139">
        <f t="shared" si="42"/>
        <v>7.1266302250803867E-2</v>
      </c>
      <c r="G138" s="139">
        <f t="shared" si="42"/>
        <v>6.9746534296028881E-2</v>
      </c>
      <c r="H138" s="139">
        <f t="shared" si="42"/>
        <v>7.5733772241992875E-2</v>
      </c>
      <c r="I138" s="139"/>
      <c r="J138" s="139">
        <f t="shared" si="42"/>
        <v>7.1477351097178676E-2</v>
      </c>
      <c r="K138" s="139"/>
      <c r="L138" s="139">
        <f t="shared" si="42"/>
        <v>6.804857142857143E-2</v>
      </c>
      <c r="M138" s="139">
        <f t="shared" si="42"/>
        <v>6.9225882352941179E-2</v>
      </c>
      <c r="N138" s="139">
        <f t="shared" si="42"/>
        <v>6.8535405405405411E-2</v>
      </c>
      <c r="O138" s="139">
        <f t="shared" si="42"/>
        <v>6.5485451612903228E-2</v>
      </c>
      <c r="P138" s="139">
        <f t="shared" si="42"/>
        <v>6.6737731629392963E-2</v>
      </c>
      <c r="Q138" s="139">
        <f t="shared" si="42"/>
        <v>5.4118896321070246E-2</v>
      </c>
      <c r="R138" s="139">
        <f t="shared" si="42"/>
        <v>6.3971815384615383E-2</v>
      </c>
      <c r="S138" s="139">
        <f t="shared" si="42"/>
        <v>6.3422514970059879E-2</v>
      </c>
      <c r="T138" s="139">
        <f t="shared" si="42"/>
        <v>6.019858789625359E-2</v>
      </c>
      <c r="U138" s="139">
        <f t="shared" si="42"/>
        <v>8.166140077821013E-2</v>
      </c>
      <c r="V138" s="138">
        <f t="shared" si="42"/>
        <v>8.4868269230769233E-2</v>
      </c>
      <c r="W138" s="171">
        <f t="shared" si="42"/>
        <v>8.4472058823529414E-2</v>
      </c>
      <c r="X138" s="139">
        <f t="shared" si="42"/>
        <v>9.0154035874439445E-2</v>
      </c>
      <c r="Y138" s="139">
        <f t="shared" si="42"/>
        <v>8.9972477064220194E-2</v>
      </c>
      <c r="Z138" s="139">
        <f t="shared" si="42"/>
        <v>8.7456363636363638E-2</v>
      </c>
      <c r="AA138" s="139">
        <f t="shared" si="42"/>
        <v>9.3711333333333341E-2</v>
      </c>
      <c r="AB138" s="139">
        <f t="shared" si="42"/>
        <v>9.2074454148471624E-2</v>
      </c>
      <c r="AC138" s="139">
        <f t="shared" si="42"/>
        <v>8.5973259911894279E-2</v>
      </c>
      <c r="AD138" s="139">
        <f t="shared" si="42"/>
        <v>8.5708235294117641E-2</v>
      </c>
      <c r="AE138" s="139">
        <f t="shared" si="42"/>
        <v>8.2920975609756087E-2</v>
      </c>
      <c r="AF138" s="139">
        <f t="shared" si="42"/>
        <v>9.4673636363636363E-2</v>
      </c>
      <c r="AG138" s="139">
        <f t="shared" si="42"/>
        <v>6.8967926829268278E-2</v>
      </c>
      <c r="AH138" s="139">
        <f t="shared" si="42"/>
        <v>7.365423236514522E-2</v>
      </c>
      <c r="AI138" s="139">
        <f t="shared" si="42"/>
        <v>7.1179838709677423E-2</v>
      </c>
      <c r="AJ138" s="138">
        <f t="shared" si="42"/>
        <v>9.1618026315789469E-2</v>
      </c>
      <c r="AK138" s="3"/>
      <c r="AL138" s="171">
        <f t="shared" si="41"/>
        <v>5.6164718100890208E-2</v>
      </c>
      <c r="AM138" s="139">
        <f t="shared" si="41"/>
        <v>6.2733666666666674E-2</v>
      </c>
      <c r="AN138" s="139">
        <f t="shared" si="41"/>
        <v>7.1293208191126278E-2</v>
      </c>
      <c r="AO138" s="139">
        <f t="shared" si="41"/>
        <v>6.6712194357366764E-2</v>
      </c>
      <c r="AP138" s="139">
        <f t="shared" si="41"/>
        <v>8.1175588235294124E-2</v>
      </c>
      <c r="AQ138" s="139">
        <f t="shared" si="41"/>
        <v>6.0023235294117641E-2</v>
      </c>
      <c r="AR138" s="171">
        <f t="shared" si="41"/>
        <v>8.2133625000000002E-2</v>
      </c>
      <c r="AS138" s="139">
        <f t="shared" si="41"/>
        <v>8.6078908296943243E-2</v>
      </c>
      <c r="AT138" s="139">
        <f t="shared" si="41"/>
        <v>9.8961545454545469E-2</v>
      </c>
      <c r="AU138" s="139">
        <f t="shared" si="41"/>
        <v>7.429545454545454E-2</v>
      </c>
      <c r="AV138" s="139">
        <f t="shared" si="41"/>
        <v>9.0154035874439445E-2</v>
      </c>
      <c r="AW138" s="139">
        <f t="shared" si="41"/>
        <v>7.8137073170731708E-2</v>
      </c>
      <c r="AX138" s="139">
        <f t="shared" si="41"/>
        <v>8.0690506329113926E-2</v>
      </c>
      <c r="AY138" s="138">
        <f t="shared" si="41"/>
        <v>9.4503818181818175E-2</v>
      </c>
    </row>
    <row r="139" spans="1:63" ht="15" thickBot="1" x14ac:dyDescent="0.4">
      <c r="AK139" s="3"/>
    </row>
    <row r="140" spans="1:63" ht="16" thickBot="1" x14ac:dyDescent="0.4">
      <c r="A140" s="362" t="s">
        <v>110</v>
      </c>
      <c r="B140" s="363">
        <f>B138/B131-1</f>
        <v>-0.15258691486449494</v>
      </c>
      <c r="C140" s="364">
        <f t="shared" ref="C140:AI140" si="43">C138/C131-1</f>
        <v>-0.24863886562163451</v>
      </c>
      <c r="D140" s="364">
        <f t="shared" si="43"/>
        <v>-0.31995825612846884</v>
      </c>
      <c r="E140" s="364">
        <f t="shared" si="43"/>
        <v>-0.1719423558897244</v>
      </c>
      <c r="F140" s="364">
        <f t="shared" si="43"/>
        <v>-6.1579032593860772E-2</v>
      </c>
      <c r="G140" s="364">
        <f t="shared" si="43"/>
        <v>-0.2415616874100629</v>
      </c>
      <c r="H140" s="364">
        <f t="shared" si="43"/>
        <v>-0.1422502431996453</v>
      </c>
      <c r="I140" s="364"/>
      <c r="J140" s="364">
        <f t="shared" si="43"/>
        <v>-0.10833388914826925</v>
      </c>
      <c r="K140" s="364"/>
      <c r="L140" s="364">
        <f t="shared" si="43"/>
        <v>1.1152416356877248E-2</v>
      </c>
      <c r="M140" s="364">
        <f t="shared" si="43"/>
        <v>-3.1197904262919796E-2</v>
      </c>
      <c r="N140" s="364">
        <f t="shared" si="43"/>
        <v>-0.1634058509058508</v>
      </c>
      <c r="O140" s="364">
        <f t="shared" si="43"/>
        <v>-0.22096774193548385</v>
      </c>
      <c r="P140" s="364">
        <f t="shared" si="43"/>
        <v>-0.27223109691160818</v>
      </c>
      <c r="Q140" s="364">
        <f t="shared" si="43"/>
        <v>-0.38661710037174712</v>
      </c>
      <c r="R140" s="364">
        <f t="shared" si="43"/>
        <v>-0.32094151904877466</v>
      </c>
      <c r="S140" s="364">
        <f t="shared" si="43"/>
        <v>-0.24550898203592808</v>
      </c>
      <c r="T140" s="364">
        <f t="shared" si="43"/>
        <v>-0.28353894126310253</v>
      </c>
      <c r="U140" s="364">
        <f t="shared" si="43"/>
        <v>-6.1156153595733564E-2</v>
      </c>
      <c r="V140" s="365">
        <f t="shared" si="43"/>
        <v>2.9906405381690648E-2</v>
      </c>
      <c r="W140" s="363">
        <f t="shared" si="43"/>
        <v>0.17884745138931479</v>
      </c>
      <c r="X140" s="364">
        <f t="shared" si="43"/>
        <v>5.2419978351631258E-2</v>
      </c>
      <c r="Y140" s="364">
        <f t="shared" si="43"/>
        <v>0.10156350949735149</v>
      </c>
      <c r="Z140" s="364">
        <f t="shared" si="43"/>
        <v>-6.8294889190411601E-2</v>
      </c>
      <c r="AA140" s="364">
        <f t="shared" si="43"/>
        <v>-1.0679230467216194E-2</v>
      </c>
      <c r="AB140" s="364">
        <f t="shared" si="43"/>
        <v>0.17887513543684519</v>
      </c>
      <c r="AC140" s="364">
        <f t="shared" si="43"/>
        <v>0.25235997482693495</v>
      </c>
      <c r="AD140" s="364">
        <f t="shared" si="43"/>
        <v>-2.6660075795024052E-2</v>
      </c>
      <c r="AE140" s="364">
        <f t="shared" si="43"/>
        <v>0.15239978654612774</v>
      </c>
      <c r="AF140" s="364">
        <f t="shared" si="43"/>
        <v>0.3117213575228841</v>
      </c>
      <c r="AG140" s="364">
        <f t="shared" si="43"/>
        <v>-0.13488837269325082</v>
      </c>
      <c r="AH140" s="364">
        <f t="shared" si="43"/>
        <v>9.743416038614594E-2</v>
      </c>
      <c r="AI140" s="364">
        <f t="shared" si="43"/>
        <v>-0.16857246027924899</v>
      </c>
      <c r="AJ140" s="365">
        <f>AJ138/AJ131-1</f>
        <v>3.1863194571795317E-2</v>
      </c>
      <c r="AK140" s="3"/>
    </row>
    <row r="141" spans="1:63" x14ac:dyDescent="0.35">
      <c r="A141" s="373" t="s">
        <v>209</v>
      </c>
      <c r="B141" s="96">
        <f>B138/B134-1</f>
        <v>-9.5703703703703735E-2</v>
      </c>
      <c r="C141" s="96">
        <f t="shared" ref="C141:AI141" si="44">C138/C134-1</f>
        <v>-4.0112009494844281E-2</v>
      </c>
      <c r="D141" s="96">
        <f t="shared" si="44"/>
        <v>-0.22672672672672656</v>
      </c>
      <c r="E141" s="96">
        <f t="shared" si="44"/>
        <v>-6.8874889927521665E-2</v>
      </c>
      <c r="F141" s="96">
        <f t="shared" si="44"/>
        <v>-0.10922103516232751</v>
      </c>
      <c r="G141" s="96">
        <f t="shared" si="44"/>
        <v>-0.13982391803769934</v>
      </c>
      <c r="H141" s="96">
        <f t="shared" si="44"/>
        <v>-5.7805136096951037E-2</v>
      </c>
      <c r="I141" s="96"/>
      <c r="J141" s="96">
        <f t="shared" si="44"/>
        <v>3.9893233299668207E-2</v>
      </c>
      <c r="K141" s="96"/>
      <c r="L141" s="96">
        <f t="shared" si="44"/>
        <v>-7.3103868413036954E-2</v>
      </c>
      <c r="M141" s="96">
        <f t="shared" si="44"/>
        <v>5.728230156691505E-2</v>
      </c>
      <c r="N141" s="96">
        <f t="shared" si="44"/>
        <v>-0.2708935031769677</v>
      </c>
      <c r="O141" s="96">
        <f t="shared" si="44"/>
        <v>-4.0667699676010804E-2</v>
      </c>
      <c r="P141" s="96">
        <f t="shared" si="44"/>
        <v>-4.6145414199206036E-2</v>
      </c>
      <c r="Q141" s="96">
        <f t="shared" si="44"/>
        <v>-0.34314630859082507</v>
      </c>
      <c r="R141" s="96">
        <f t="shared" si="44"/>
        <v>-7.4143920595533541E-2</v>
      </c>
      <c r="S141" s="96">
        <f t="shared" si="44"/>
        <v>-0.11358749682102987</v>
      </c>
      <c r="T141" s="96">
        <f t="shared" si="44"/>
        <v>-0.20694587601758585</v>
      </c>
      <c r="U141" s="96">
        <f t="shared" si="44"/>
        <v>-5.0169401251645818E-2</v>
      </c>
      <c r="V141" s="96">
        <f t="shared" si="44"/>
        <v>0.1744505494505495</v>
      </c>
      <c r="W141" s="96">
        <f t="shared" si="44"/>
        <v>-0.18932278793870483</v>
      </c>
      <c r="X141" s="96">
        <f t="shared" si="44"/>
        <v>-5.7146142347936357E-2</v>
      </c>
      <c r="Y141" s="96">
        <f t="shared" si="44"/>
        <v>-0.10921618637938257</v>
      </c>
      <c r="Z141" s="96">
        <f t="shared" si="44"/>
        <v>-0.11937229437229446</v>
      </c>
      <c r="AA141" s="96">
        <f t="shared" si="44"/>
        <v>-0.17994679762635557</v>
      </c>
      <c r="AB141" s="96">
        <f t="shared" si="44"/>
        <v>-0.20882194200480841</v>
      </c>
      <c r="AC141" s="96">
        <f t="shared" si="44"/>
        <v>-0.1129938603489542</v>
      </c>
      <c r="AD141" s="96">
        <f t="shared" si="44"/>
        <v>-0.24954329557910138</v>
      </c>
      <c r="AE141" s="96">
        <f t="shared" si="44"/>
        <v>-0.1838528423894279</v>
      </c>
      <c r="AF141" s="96">
        <f t="shared" si="44"/>
        <v>-6.8438694897838936E-2</v>
      </c>
      <c r="AG141" s="96">
        <f t="shared" si="44"/>
        <v>-0.29380549035615888</v>
      </c>
      <c r="AH141" s="96">
        <f t="shared" si="44"/>
        <v>-0.11992980788564545</v>
      </c>
      <c r="AI141" s="96">
        <f t="shared" si="44"/>
        <v>-0.32935483870967741</v>
      </c>
      <c r="AJ141" s="96">
        <f>AJ138/AJ134-1</f>
        <v>-4.6407512557327002E-2</v>
      </c>
      <c r="AK141" s="3"/>
      <c r="AL141" s="96">
        <f t="shared" ref="AL141:AX141" si="45">AL138/AL134-1</f>
        <v>-0.2451766203940563</v>
      </c>
      <c r="AM141" s="96">
        <f t="shared" si="45"/>
        <v>-5.7764907764907725E-2</v>
      </c>
      <c r="AN141" s="96">
        <f t="shared" si="45"/>
        <v>-5.3402076828116929E-2</v>
      </c>
      <c r="AO141" s="96">
        <f t="shared" si="45"/>
        <v>1.8794196981847477E-2</v>
      </c>
      <c r="AP141" s="96">
        <f t="shared" si="45"/>
        <v>3.6463280964559752E-2</v>
      </c>
      <c r="AQ141" s="96">
        <f t="shared" si="45"/>
        <v>-0.15874317854631903</v>
      </c>
      <c r="AR141" s="96">
        <f t="shared" si="45"/>
        <v>-0.10758196721311475</v>
      </c>
      <c r="AS141" s="96">
        <f t="shared" si="45"/>
        <v>-0.17271495256738434</v>
      </c>
      <c r="AT141" s="96">
        <f t="shared" si="45"/>
        <v>0.16962809917355393</v>
      </c>
      <c r="AU141" s="96">
        <f t="shared" si="45"/>
        <v>-0.14119644723093006</v>
      </c>
      <c r="AV141" s="96">
        <f t="shared" si="45"/>
        <v>-7.6364523331521328E-3</v>
      </c>
      <c r="AW141" s="96">
        <f t="shared" si="45"/>
        <v>-0.15386682792447759</v>
      </c>
      <c r="AX141" s="96">
        <f t="shared" si="45"/>
        <v>-0.18968162639048713</v>
      </c>
      <c r="AY141" s="96">
        <f>AY138/AY134-1</f>
        <v>-0.16826823366747334</v>
      </c>
    </row>
    <row r="142" spans="1:63" x14ac:dyDescent="0.35">
      <c r="W142" s="236"/>
      <c r="X142" s="236"/>
      <c r="Y142" s="236"/>
      <c r="Z142" s="236"/>
      <c r="AA142" s="236"/>
      <c r="AB142" s="236"/>
      <c r="AC142" s="236"/>
      <c r="AD142" s="236"/>
      <c r="AE142" s="236"/>
      <c r="AF142" s="236"/>
      <c r="AG142" s="236"/>
      <c r="AH142" s="236"/>
      <c r="AI142" s="236"/>
      <c r="AJ142" s="236"/>
      <c r="AR142" s="236"/>
      <c r="AS142" s="236"/>
      <c r="AT142" s="236"/>
      <c r="AU142" s="236"/>
      <c r="AV142" s="236"/>
      <c r="AW142" s="236"/>
      <c r="AX142" s="236"/>
      <c r="AY142" s="236"/>
    </row>
    <row r="143" spans="1:63" ht="26" customHeight="1" thickBot="1" x14ac:dyDescent="0.4">
      <c r="A143" s="3" t="s">
        <v>226</v>
      </c>
    </row>
    <row r="144" spans="1:63" ht="15" thickBot="1" x14ac:dyDescent="0.4">
      <c r="A144" s="3" t="s">
        <v>225</v>
      </c>
      <c r="B144" s="386">
        <v>1.5</v>
      </c>
      <c r="C144" s="58">
        <v>3.48</v>
      </c>
      <c r="D144" s="58">
        <v>4.45</v>
      </c>
      <c r="E144" s="58">
        <v>2.23</v>
      </c>
      <c r="F144" s="58">
        <v>4</v>
      </c>
      <c r="G144" s="58">
        <v>3.93</v>
      </c>
      <c r="H144" s="58">
        <v>3.83</v>
      </c>
      <c r="I144" s="58"/>
      <c r="J144" s="58">
        <v>1.85</v>
      </c>
      <c r="K144" s="58"/>
      <c r="L144" s="58">
        <v>2.3199999999999998</v>
      </c>
      <c r="M144" s="58">
        <v>1.03</v>
      </c>
      <c r="N144" s="58">
        <v>0.85</v>
      </c>
      <c r="O144" s="58">
        <v>0.25</v>
      </c>
      <c r="P144" s="58">
        <v>2.67</v>
      </c>
      <c r="Q144" s="83"/>
      <c r="R144" s="58">
        <v>1.22</v>
      </c>
      <c r="S144" s="58">
        <v>3.03</v>
      </c>
      <c r="T144" s="58">
        <v>5.18</v>
      </c>
      <c r="U144" s="58">
        <v>2.88</v>
      </c>
      <c r="V144" s="59">
        <v>2.3199999999999998</v>
      </c>
      <c r="W144" s="82">
        <v>26.82</v>
      </c>
      <c r="X144" s="83">
        <v>8.32</v>
      </c>
      <c r="Y144" s="83">
        <v>8.17</v>
      </c>
      <c r="Z144" s="83">
        <v>24.27</v>
      </c>
      <c r="AA144" s="83">
        <v>86.3</v>
      </c>
      <c r="AB144" s="83">
        <v>20.399999999999999</v>
      </c>
      <c r="AC144" s="83">
        <v>15.17</v>
      </c>
      <c r="AD144" s="83">
        <v>15.88</v>
      </c>
      <c r="AE144" s="83">
        <v>7.17</v>
      </c>
      <c r="AF144" s="83">
        <v>31.67</v>
      </c>
      <c r="AG144" s="83"/>
      <c r="AH144" s="83">
        <v>33.25</v>
      </c>
      <c r="AI144" s="83">
        <v>9.57</v>
      </c>
      <c r="AJ144" s="84">
        <v>28.05</v>
      </c>
      <c r="BA144" s="82">
        <v>3.28</v>
      </c>
      <c r="BB144" s="83">
        <v>9.4700000000000006</v>
      </c>
      <c r="BC144" s="83">
        <v>6.6</v>
      </c>
      <c r="BD144" s="83">
        <v>5.35</v>
      </c>
      <c r="BE144" s="83">
        <v>5.83</v>
      </c>
      <c r="BF144" s="83">
        <v>9.0299999999999994</v>
      </c>
      <c r="BG144" s="83">
        <v>12.63</v>
      </c>
      <c r="BH144" s="83">
        <v>7.93</v>
      </c>
      <c r="BI144" s="83">
        <v>6.53</v>
      </c>
      <c r="BJ144" s="83">
        <v>12.25</v>
      </c>
      <c r="BK144" s="84">
        <v>7.43</v>
      </c>
    </row>
    <row r="145" spans="1:64" x14ac:dyDescent="0.35"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1"/>
      <c r="R145" s="51"/>
      <c r="S145" s="51"/>
      <c r="T145" s="51"/>
      <c r="U145" s="51"/>
      <c r="V145" s="5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</row>
    <row r="146" spans="1:64" x14ac:dyDescent="0.35">
      <c r="A146" s="3" t="s">
        <v>232</v>
      </c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1"/>
      <c r="R146" s="51"/>
      <c r="S146" s="51"/>
      <c r="T146" s="51"/>
      <c r="U146" s="51"/>
      <c r="V146" s="5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</row>
    <row r="147" spans="1:64" ht="15" thickBot="1" x14ac:dyDescent="0.4">
      <c r="A147" s="3" t="s">
        <v>233</v>
      </c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1"/>
      <c r="R147" s="51"/>
      <c r="S147" s="51"/>
      <c r="T147" s="51"/>
      <c r="U147" s="51"/>
      <c r="V147" s="5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</row>
    <row r="148" spans="1:64" x14ac:dyDescent="0.35">
      <c r="A148" s="387">
        <v>19</v>
      </c>
      <c r="B148" s="388">
        <v>915</v>
      </c>
      <c r="C148" s="389">
        <v>3499</v>
      </c>
      <c r="D148" s="389">
        <v>1161</v>
      </c>
      <c r="E148" s="389">
        <v>2101</v>
      </c>
      <c r="F148" s="389">
        <v>1064</v>
      </c>
      <c r="G148" s="389">
        <v>1554</v>
      </c>
      <c r="H148" s="389">
        <v>1939</v>
      </c>
      <c r="I148" s="389"/>
      <c r="J148" s="389">
        <v>1271</v>
      </c>
      <c r="K148" s="389"/>
      <c r="L148" s="389">
        <v>1121</v>
      </c>
      <c r="M148" s="389">
        <v>391</v>
      </c>
      <c r="N148" s="389"/>
      <c r="O148" s="389">
        <v>1617</v>
      </c>
      <c r="P148" s="389">
        <v>1722</v>
      </c>
      <c r="Q148" s="389"/>
      <c r="R148" s="389">
        <v>632</v>
      </c>
      <c r="S148" s="389">
        <v>653</v>
      </c>
      <c r="T148" s="389">
        <v>1325</v>
      </c>
      <c r="U148" s="389">
        <v>1837</v>
      </c>
      <c r="V148" s="390"/>
      <c r="W148" s="388">
        <v>2333</v>
      </c>
      <c r="X148" s="389">
        <v>1030</v>
      </c>
      <c r="Y148" s="389">
        <v>1309</v>
      </c>
      <c r="Z148" s="389">
        <v>3081</v>
      </c>
      <c r="AA148" s="389">
        <v>3306</v>
      </c>
      <c r="AB148" s="389">
        <v>3423</v>
      </c>
      <c r="AC148" s="389">
        <v>903</v>
      </c>
      <c r="AD148" s="389"/>
      <c r="AE148" s="389">
        <v>1728</v>
      </c>
      <c r="AF148" s="389">
        <v>2074</v>
      </c>
      <c r="AG148" s="389">
        <v>1037</v>
      </c>
      <c r="AH148" s="389">
        <v>1736</v>
      </c>
      <c r="AI148" s="389">
        <v>2420</v>
      </c>
      <c r="AJ148" s="390">
        <v>1865</v>
      </c>
      <c r="AK148" s="369"/>
      <c r="AM148" s="1"/>
      <c r="AN148" s="1"/>
      <c r="AO148" s="1"/>
      <c r="AP148" s="1"/>
      <c r="BF148" s="1"/>
      <c r="BG148" s="1"/>
      <c r="BH148" s="1"/>
      <c r="BI148" s="1"/>
      <c r="BJ148" s="1"/>
      <c r="BK148" s="1"/>
      <c r="BL148" s="1"/>
    </row>
    <row r="149" spans="1:64" x14ac:dyDescent="0.35">
      <c r="A149" s="387">
        <v>22</v>
      </c>
      <c r="B149" s="391">
        <v>1321</v>
      </c>
      <c r="C149" s="318">
        <v>3691</v>
      </c>
      <c r="D149" s="318">
        <v>1226</v>
      </c>
      <c r="E149" s="318">
        <v>2596</v>
      </c>
      <c r="F149" s="318">
        <v>1975</v>
      </c>
      <c r="G149" s="318">
        <v>2341</v>
      </c>
      <c r="H149" s="318">
        <v>1647</v>
      </c>
      <c r="I149" s="318"/>
      <c r="J149" s="318">
        <v>1576</v>
      </c>
      <c r="K149" s="318"/>
      <c r="L149" s="318">
        <v>1373</v>
      </c>
      <c r="M149" s="318">
        <v>551</v>
      </c>
      <c r="N149" s="318"/>
      <c r="O149" s="318">
        <v>1618</v>
      </c>
      <c r="P149" s="318">
        <v>1408</v>
      </c>
      <c r="Q149" s="318"/>
      <c r="R149" s="318">
        <v>673</v>
      </c>
      <c r="S149" s="318">
        <v>1025</v>
      </c>
      <c r="T149" s="318">
        <v>1144</v>
      </c>
      <c r="U149" s="318">
        <v>2736</v>
      </c>
      <c r="V149" s="319"/>
      <c r="W149" s="391">
        <v>2372</v>
      </c>
      <c r="X149" s="318">
        <v>646</v>
      </c>
      <c r="Y149" s="318">
        <v>4446</v>
      </c>
      <c r="Z149" s="318">
        <v>4769</v>
      </c>
      <c r="AA149" s="318">
        <v>2524</v>
      </c>
      <c r="AB149" s="318">
        <v>4290</v>
      </c>
      <c r="AC149" s="318">
        <v>1164</v>
      </c>
      <c r="AD149" s="318"/>
      <c r="AE149" s="318">
        <v>1546</v>
      </c>
      <c r="AF149" s="318">
        <v>2138</v>
      </c>
      <c r="AG149" s="318">
        <v>1970</v>
      </c>
      <c r="AH149" s="318">
        <v>2563</v>
      </c>
      <c r="AI149" s="318">
        <v>2975</v>
      </c>
      <c r="AJ149" s="319">
        <v>3718</v>
      </c>
      <c r="AK149" s="369"/>
      <c r="AM149" s="1"/>
      <c r="AN149" s="1"/>
      <c r="AO149" s="1"/>
      <c r="AP149" s="1"/>
      <c r="BF149" s="1"/>
      <c r="BG149" s="1"/>
      <c r="BH149" s="1"/>
      <c r="BI149" s="1"/>
      <c r="BJ149" s="1"/>
      <c r="BK149" s="1"/>
      <c r="BL149" s="1"/>
    </row>
    <row r="150" spans="1:64" x14ac:dyDescent="0.35">
      <c r="A150" s="387">
        <v>24</v>
      </c>
      <c r="B150" s="391">
        <v>584</v>
      </c>
      <c r="C150" s="318">
        <v>3689</v>
      </c>
      <c r="D150" s="318">
        <v>673</v>
      </c>
      <c r="E150" s="318">
        <v>1042</v>
      </c>
      <c r="F150" s="318">
        <v>1124</v>
      </c>
      <c r="G150" s="318">
        <v>1096</v>
      </c>
      <c r="H150" s="318">
        <v>135</v>
      </c>
      <c r="I150" s="318"/>
      <c r="J150" s="318">
        <v>750</v>
      </c>
      <c r="K150" s="318"/>
      <c r="L150" s="318">
        <v>1482</v>
      </c>
      <c r="M150" s="318">
        <v>242</v>
      </c>
      <c r="N150" s="318"/>
      <c r="O150" s="318">
        <v>1363</v>
      </c>
      <c r="P150" s="318">
        <v>1744</v>
      </c>
      <c r="Q150" s="318"/>
      <c r="R150" s="318">
        <v>621</v>
      </c>
      <c r="S150" s="318">
        <v>475</v>
      </c>
      <c r="T150" s="318">
        <v>1095</v>
      </c>
      <c r="U150" s="318">
        <v>1888</v>
      </c>
      <c r="V150" s="319"/>
      <c r="W150" s="391">
        <v>1438</v>
      </c>
      <c r="X150" s="318">
        <v>543</v>
      </c>
      <c r="Y150" s="318">
        <v>1680</v>
      </c>
      <c r="Z150" s="318">
        <v>1495</v>
      </c>
      <c r="AA150" s="318">
        <v>2757</v>
      </c>
      <c r="AB150" s="318">
        <v>1615</v>
      </c>
      <c r="AC150" s="318">
        <v>1233</v>
      </c>
      <c r="AD150" s="318"/>
      <c r="AE150" s="318">
        <v>1243</v>
      </c>
      <c r="AF150" s="318">
        <v>5019</v>
      </c>
      <c r="AG150" s="318">
        <v>1085</v>
      </c>
      <c r="AH150" s="318">
        <v>1313</v>
      </c>
      <c r="AI150" s="318">
        <v>1606</v>
      </c>
      <c r="AJ150" s="319">
        <v>3126</v>
      </c>
      <c r="AK150" s="3"/>
      <c r="AM150" s="1"/>
      <c r="AN150" s="1"/>
      <c r="AO150" s="1"/>
      <c r="AP150" s="1"/>
      <c r="BF150" s="1"/>
      <c r="BG150" s="1"/>
      <c r="BH150" s="1"/>
      <c r="BI150" s="1"/>
      <c r="BJ150" s="1"/>
      <c r="BK150" s="1"/>
      <c r="BL150" s="1"/>
    </row>
    <row r="151" spans="1:64" x14ac:dyDescent="0.35">
      <c r="A151" s="387">
        <v>26</v>
      </c>
      <c r="B151" s="391">
        <v>488</v>
      </c>
      <c r="C151" s="318">
        <v>3076</v>
      </c>
      <c r="D151" s="318">
        <v>706</v>
      </c>
      <c r="E151" s="318">
        <v>1697</v>
      </c>
      <c r="F151" s="318">
        <v>1370</v>
      </c>
      <c r="G151" s="318">
        <v>1634</v>
      </c>
      <c r="H151" s="318">
        <v>936</v>
      </c>
      <c r="I151" s="318"/>
      <c r="J151" s="318">
        <v>1088</v>
      </c>
      <c r="K151" s="318"/>
      <c r="L151" s="318">
        <v>2988</v>
      </c>
      <c r="M151" s="318">
        <v>1033</v>
      </c>
      <c r="N151" s="318"/>
      <c r="O151" s="318">
        <v>1545</v>
      </c>
      <c r="P151" s="318">
        <v>1437</v>
      </c>
      <c r="Q151" s="318"/>
      <c r="R151" s="318">
        <v>1199</v>
      </c>
      <c r="S151" s="318">
        <v>376</v>
      </c>
      <c r="T151" s="318">
        <v>1530</v>
      </c>
      <c r="U151" s="318">
        <v>1621</v>
      </c>
      <c r="V151" s="319"/>
      <c r="W151" s="391">
        <v>1473</v>
      </c>
      <c r="X151" s="318">
        <v>1910</v>
      </c>
      <c r="Y151" s="318">
        <v>2716</v>
      </c>
      <c r="Z151" s="318">
        <v>2645</v>
      </c>
      <c r="AA151" s="318">
        <v>971</v>
      </c>
      <c r="AB151" s="318">
        <v>2625</v>
      </c>
      <c r="AC151" s="318">
        <v>1604</v>
      </c>
      <c r="AD151" s="318"/>
      <c r="AE151" s="318">
        <v>1391</v>
      </c>
      <c r="AF151" s="318">
        <v>5354</v>
      </c>
      <c r="AG151" s="318">
        <v>1059</v>
      </c>
      <c r="AH151" s="318">
        <v>1112</v>
      </c>
      <c r="AI151" s="318">
        <v>2122</v>
      </c>
      <c r="AJ151" s="319">
        <v>2832</v>
      </c>
      <c r="AK151" s="3"/>
      <c r="AM151" s="1"/>
      <c r="AN151" s="1"/>
      <c r="AO151" s="1"/>
      <c r="AP151" s="1"/>
      <c r="BF151" s="1"/>
      <c r="BG151" s="1"/>
      <c r="BH151" s="1"/>
      <c r="BI151" s="1"/>
      <c r="BJ151" s="1"/>
      <c r="BK151" s="1"/>
      <c r="BL151" s="1"/>
    </row>
    <row r="152" spans="1:64" x14ac:dyDescent="0.35">
      <c r="A152" s="387">
        <v>28</v>
      </c>
      <c r="B152" s="391">
        <v>545</v>
      </c>
      <c r="C152" s="318">
        <v>1874</v>
      </c>
      <c r="D152" s="318">
        <v>776</v>
      </c>
      <c r="E152" s="318">
        <v>1294</v>
      </c>
      <c r="F152" s="318">
        <v>847</v>
      </c>
      <c r="G152" s="318">
        <v>832</v>
      </c>
      <c r="H152" s="318">
        <v>510</v>
      </c>
      <c r="I152" s="318"/>
      <c r="J152" s="318">
        <v>360</v>
      </c>
      <c r="K152" s="318"/>
      <c r="L152" s="318">
        <v>1441</v>
      </c>
      <c r="M152" s="318">
        <v>419</v>
      </c>
      <c r="N152" s="318"/>
      <c r="O152" s="318">
        <v>673</v>
      </c>
      <c r="P152" s="318">
        <v>1088</v>
      </c>
      <c r="Q152" s="318"/>
      <c r="R152" s="318">
        <v>749</v>
      </c>
      <c r="S152" s="318">
        <v>847</v>
      </c>
      <c r="T152" s="318">
        <v>907</v>
      </c>
      <c r="U152" s="318">
        <v>1518</v>
      </c>
      <c r="V152" s="319"/>
      <c r="W152" s="391">
        <v>2589</v>
      </c>
      <c r="X152" s="318">
        <v>2169</v>
      </c>
      <c r="Y152" s="318">
        <v>5307</v>
      </c>
      <c r="Z152" s="318">
        <v>4197</v>
      </c>
      <c r="AA152" s="318"/>
      <c r="AB152" s="318"/>
      <c r="AC152" s="318"/>
      <c r="AD152" s="318"/>
      <c r="AE152" s="318">
        <v>1155</v>
      </c>
      <c r="AF152" s="318">
        <v>2719</v>
      </c>
      <c r="AG152" s="318">
        <v>522</v>
      </c>
      <c r="AH152" s="318">
        <v>2122</v>
      </c>
      <c r="AI152" s="318">
        <v>1685</v>
      </c>
      <c r="AJ152" s="319">
        <v>1466</v>
      </c>
      <c r="AK152" s="3"/>
      <c r="AM152" s="1"/>
      <c r="AN152" s="1"/>
      <c r="AO152" s="1"/>
      <c r="AP152" s="1"/>
      <c r="BF152" s="1"/>
      <c r="BG152" s="1"/>
      <c r="BH152" s="1"/>
      <c r="BI152" s="1"/>
      <c r="BJ152" s="1"/>
      <c r="BK152" s="1"/>
      <c r="BL152" s="1"/>
    </row>
    <row r="153" spans="1:64" ht="15" thickBot="1" x14ac:dyDescent="0.4">
      <c r="A153" s="387">
        <v>30</v>
      </c>
      <c r="B153" s="392">
        <v>392</v>
      </c>
      <c r="C153" s="323">
        <v>1345</v>
      </c>
      <c r="D153" s="323">
        <v>868</v>
      </c>
      <c r="E153" s="323">
        <v>1032</v>
      </c>
      <c r="F153" s="323">
        <v>801</v>
      </c>
      <c r="G153" s="323">
        <v>1599</v>
      </c>
      <c r="H153" s="323">
        <v>311</v>
      </c>
      <c r="I153" s="323"/>
      <c r="J153" s="323">
        <v>334</v>
      </c>
      <c r="K153" s="323"/>
      <c r="L153" s="323">
        <v>1268</v>
      </c>
      <c r="M153" s="323">
        <v>523</v>
      </c>
      <c r="N153" s="323"/>
      <c r="O153" s="323">
        <v>582</v>
      </c>
      <c r="P153" s="323">
        <v>547</v>
      </c>
      <c r="Q153" s="323"/>
      <c r="R153" s="323">
        <v>701</v>
      </c>
      <c r="S153" s="323">
        <v>60</v>
      </c>
      <c r="T153" s="323">
        <v>1062</v>
      </c>
      <c r="U153" s="323">
        <v>1995</v>
      </c>
      <c r="V153" s="324"/>
      <c r="W153" s="392">
        <v>1022</v>
      </c>
      <c r="X153" s="323">
        <v>886</v>
      </c>
      <c r="Y153" s="323">
        <v>2960</v>
      </c>
      <c r="Z153" s="323">
        <v>2041</v>
      </c>
      <c r="AA153" s="323">
        <v>1981</v>
      </c>
      <c r="AB153" s="323">
        <v>898</v>
      </c>
      <c r="AC153" s="323">
        <v>1330</v>
      </c>
      <c r="AD153" s="323"/>
      <c r="AE153" s="323">
        <v>1255</v>
      </c>
      <c r="AF153" s="323">
        <v>2238</v>
      </c>
      <c r="AG153" s="323"/>
      <c r="AH153" s="323">
        <v>567</v>
      </c>
      <c r="AI153" s="323">
        <v>1828</v>
      </c>
      <c r="AJ153" s="324">
        <v>1037</v>
      </c>
      <c r="AK153" s="3"/>
      <c r="AM153" s="1"/>
      <c r="AN153" s="1"/>
      <c r="AO153" s="1"/>
      <c r="AP153" s="1"/>
      <c r="BF153" s="1"/>
      <c r="BG153" s="1"/>
      <c r="BH153" s="1"/>
      <c r="BI153" s="1"/>
      <c r="BJ153" s="1"/>
      <c r="BK153" s="1"/>
      <c r="BL153" s="1"/>
    </row>
    <row r="154" spans="1:64" x14ac:dyDescent="0.35"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1"/>
      <c r="R154" s="51"/>
      <c r="S154" s="51"/>
      <c r="T154" s="51"/>
      <c r="U154" s="51"/>
      <c r="V154" s="5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</row>
    <row r="155" spans="1:64" x14ac:dyDescent="0.35">
      <c r="AK155" s="3"/>
    </row>
    <row r="156" spans="1:64" x14ac:dyDescent="0.35">
      <c r="AK156" s="3"/>
    </row>
    <row r="157" spans="1:64" ht="15" thickBot="1" x14ac:dyDescent="0.4">
      <c r="A157" s="3" t="s">
        <v>228</v>
      </c>
    </row>
    <row r="158" spans="1:64" ht="15" thickBot="1" x14ac:dyDescent="0.4">
      <c r="A158" s="1" t="s">
        <v>236</v>
      </c>
      <c r="B158" s="82">
        <v>32.299999999999997</v>
      </c>
      <c r="C158" s="83">
        <v>24.9</v>
      </c>
      <c r="D158" s="83">
        <v>31</v>
      </c>
      <c r="E158" s="83">
        <v>29.1</v>
      </c>
      <c r="F158" s="83">
        <v>30.9</v>
      </c>
      <c r="G158" s="83">
        <v>28.6</v>
      </c>
      <c r="H158" s="83">
        <v>29.4</v>
      </c>
      <c r="I158" s="83">
        <v>30.8</v>
      </c>
      <c r="J158" s="83">
        <v>31.5</v>
      </c>
      <c r="K158" s="83">
        <v>31.4</v>
      </c>
      <c r="L158" s="83"/>
      <c r="M158" s="83"/>
      <c r="N158" s="83"/>
      <c r="O158" s="83"/>
      <c r="P158" s="83"/>
      <c r="Q158" s="83">
        <v>30.7</v>
      </c>
      <c r="R158" s="83">
        <v>32.4</v>
      </c>
      <c r="S158" s="83">
        <v>31.6</v>
      </c>
      <c r="T158" s="83">
        <v>31.4</v>
      </c>
      <c r="U158" s="83"/>
      <c r="V158" s="84">
        <v>30.2</v>
      </c>
      <c r="W158" s="83">
        <v>25.4</v>
      </c>
      <c r="X158" s="83">
        <v>23.6</v>
      </c>
      <c r="Y158" s="83">
        <v>24.8</v>
      </c>
      <c r="Z158" s="83"/>
      <c r="AA158" s="83">
        <v>24.4</v>
      </c>
      <c r="AB158" s="83">
        <v>24.4</v>
      </c>
      <c r="AC158" s="83">
        <v>24.4</v>
      </c>
      <c r="AD158" s="83">
        <v>25.8</v>
      </c>
      <c r="AE158" s="83">
        <v>24.2</v>
      </c>
      <c r="AF158" s="83">
        <v>23.9</v>
      </c>
      <c r="AG158" s="83">
        <v>25.3</v>
      </c>
      <c r="AH158" s="83"/>
      <c r="AI158" s="83"/>
      <c r="AJ158" s="84"/>
      <c r="BA158" s="82">
        <v>29</v>
      </c>
      <c r="BB158" s="83">
        <v>29</v>
      </c>
      <c r="BC158" s="83">
        <v>28.9</v>
      </c>
      <c r="BD158" s="83">
        <v>29.2</v>
      </c>
      <c r="BE158" s="83"/>
      <c r="BF158" s="83">
        <v>28</v>
      </c>
      <c r="BG158" s="83">
        <v>25.5</v>
      </c>
      <c r="BH158" s="83">
        <v>26.8</v>
      </c>
      <c r="BI158" s="83">
        <v>32</v>
      </c>
      <c r="BJ158" s="83">
        <v>27.4</v>
      </c>
      <c r="BK158" s="84"/>
    </row>
    <row r="159" spans="1:64" ht="17" thickBot="1" x14ac:dyDescent="0.4">
      <c r="A159" s="1" t="s">
        <v>229</v>
      </c>
      <c r="B159" s="1"/>
      <c r="C159" s="1"/>
    </row>
    <row r="160" spans="1:64" x14ac:dyDescent="0.35">
      <c r="A160" s="1">
        <v>0</v>
      </c>
      <c r="B160" s="180">
        <v>6.3</v>
      </c>
      <c r="C160" s="149">
        <v>5.2</v>
      </c>
      <c r="D160" s="149">
        <v>6.6</v>
      </c>
      <c r="E160" s="149">
        <v>7.4</v>
      </c>
      <c r="F160" s="149">
        <v>5.0999999999999996</v>
      </c>
      <c r="G160" s="149">
        <v>7.2</v>
      </c>
      <c r="H160" s="149">
        <v>9</v>
      </c>
      <c r="I160" s="149">
        <v>6</v>
      </c>
      <c r="J160" s="149">
        <v>7.4</v>
      </c>
      <c r="K160" s="149">
        <v>8.8000000000000007</v>
      </c>
      <c r="L160" s="149"/>
      <c r="M160" s="149"/>
      <c r="N160" s="149"/>
      <c r="O160" s="149"/>
      <c r="P160" s="149"/>
      <c r="Q160" s="149">
        <v>8.6</v>
      </c>
      <c r="R160" s="149">
        <v>7.3</v>
      </c>
      <c r="S160" s="149">
        <v>8.1</v>
      </c>
      <c r="T160" s="149">
        <v>6.6</v>
      </c>
      <c r="U160" s="149"/>
      <c r="V160" s="179">
        <v>6.8</v>
      </c>
      <c r="W160" s="149">
        <v>6</v>
      </c>
      <c r="X160" s="149">
        <v>6.2</v>
      </c>
      <c r="Y160" s="149">
        <v>6.9</v>
      </c>
      <c r="Z160" s="149"/>
      <c r="AA160" s="149">
        <v>7.6</v>
      </c>
      <c r="AB160" s="149">
        <v>5.6</v>
      </c>
      <c r="AC160" s="149">
        <v>5.5</v>
      </c>
      <c r="AD160" s="149">
        <v>5.6</v>
      </c>
      <c r="AE160" s="149">
        <v>7.6</v>
      </c>
      <c r="AF160" s="149">
        <v>6.9</v>
      </c>
      <c r="AG160" s="149">
        <v>6.4</v>
      </c>
      <c r="AH160" s="149"/>
      <c r="AI160" s="149"/>
      <c r="AJ160" s="179"/>
      <c r="BA160" s="180">
        <v>7.7</v>
      </c>
      <c r="BB160" s="149">
        <v>6.1</v>
      </c>
      <c r="BC160" s="149">
        <v>6.2</v>
      </c>
      <c r="BD160" s="149">
        <v>8.6999999999999993</v>
      </c>
      <c r="BE160" s="149"/>
      <c r="BF160" s="149">
        <v>10.7</v>
      </c>
      <c r="BG160" s="149">
        <v>10</v>
      </c>
      <c r="BH160" s="149">
        <v>8.5</v>
      </c>
      <c r="BI160" s="149">
        <v>6.9</v>
      </c>
      <c r="BJ160" s="149">
        <v>5</v>
      </c>
      <c r="BK160" s="179"/>
    </row>
    <row r="161" spans="1:63" x14ac:dyDescent="0.35">
      <c r="A161" s="1">
        <v>15</v>
      </c>
      <c r="B161" s="137">
        <v>14.5</v>
      </c>
      <c r="C161" s="1">
        <v>12.8</v>
      </c>
      <c r="D161" s="1">
        <v>14.8</v>
      </c>
      <c r="E161" s="1">
        <v>16.399999999999999</v>
      </c>
      <c r="F161" s="1">
        <v>10.6</v>
      </c>
      <c r="G161" s="1">
        <v>18</v>
      </c>
      <c r="H161" s="1">
        <v>15.2</v>
      </c>
      <c r="I161" s="1">
        <v>17.8</v>
      </c>
      <c r="J161" s="1">
        <v>12.5</v>
      </c>
      <c r="K161" s="1">
        <v>16.600000000000001</v>
      </c>
      <c r="L161" s="1"/>
      <c r="M161" s="1"/>
      <c r="N161" s="1"/>
      <c r="O161" s="1"/>
      <c r="P161" s="1"/>
      <c r="Q161" s="1">
        <v>16.8</v>
      </c>
      <c r="R161" s="1">
        <v>15.7</v>
      </c>
      <c r="S161" s="1">
        <v>15.1</v>
      </c>
      <c r="T161" s="1">
        <v>14.7</v>
      </c>
      <c r="U161" s="1"/>
      <c r="V161" s="140">
        <v>12.8</v>
      </c>
      <c r="W161" s="1">
        <v>10.9</v>
      </c>
      <c r="X161" s="1">
        <v>8.6999999999999993</v>
      </c>
      <c r="Y161" s="1">
        <v>10</v>
      </c>
      <c r="Z161" s="1"/>
      <c r="AA161" s="1">
        <v>13.2</v>
      </c>
      <c r="AB161" s="1">
        <v>13.8</v>
      </c>
      <c r="AC161" s="1">
        <v>11.7</v>
      </c>
      <c r="AD161" s="1">
        <v>11.7</v>
      </c>
      <c r="AE161" s="1">
        <v>12.5</v>
      </c>
      <c r="AF161" s="1">
        <v>12.4</v>
      </c>
      <c r="AG161" s="1">
        <v>12.9</v>
      </c>
      <c r="AH161" s="1"/>
      <c r="AI161" s="1"/>
      <c r="AJ161" s="140"/>
      <c r="BA161" s="137">
        <v>19.3</v>
      </c>
      <c r="BB161" s="1">
        <v>17.3</v>
      </c>
      <c r="BC161" s="1">
        <v>15.7</v>
      </c>
      <c r="BD161" s="1">
        <v>19.600000000000001</v>
      </c>
      <c r="BE161" s="1"/>
      <c r="BF161" s="1">
        <v>19.8</v>
      </c>
      <c r="BG161" s="1">
        <v>19.899999999999999</v>
      </c>
      <c r="BH161" s="1">
        <v>20.100000000000001</v>
      </c>
      <c r="BI161" s="1">
        <v>15.4</v>
      </c>
      <c r="BJ161" s="1">
        <v>13.2</v>
      </c>
      <c r="BK161" s="140"/>
    </row>
    <row r="162" spans="1:63" x14ac:dyDescent="0.35">
      <c r="A162" s="1">
        <v>30</v>
      </c>
      <c r="B162" s="137">
        <v>11.7</v>
      </c>
      <c r="C162" s="1">
        <v>10.8</v>
      </c>
      <c r="D162" s="1">
        <v>10.8</v>
      </c>
      <c r="E162" s="1">
        <v>13.8</v>
      </c>
      <c r="F162" s="1">
        <v>9.8000000000000007</v>
      </c>
      <c r="G162" s="1">
        <v>12.5</v>
      </c>
      <c r="H162" s="1">
        <v>17</v>
      </c>
      <c r="I162" s="1">
        <v>10.8</v>
      </c>
      <c r="J162" s="1">
        <v>15.1</v>
      </c>
      <c r="K162" s="1">
        <v>17.100000000000001</v>
      </c>
      <c r="L162" s="1"/>
      <c r="M162" s="1"/>
      <c r="N162" s="1"/>
      <c r="O162" s="1"/>
      <c r="P162" s="1"/>
      <c r="Q162" s="1">
        <v>12.7</v>
      </c>
      <c r="R162" s="1">
        <v>14</v>
      </c>
      <c r="S162" s="1">
        <v>11.5</v>
      </c>
      <c r="T162" s="1">
        <v>13.2</v>
      </c>
      <c r="U162" s="1"/>
      <c r="V162" s="140">
        <v>11.9</v>
      </c>
      <c r="W162" s="1">
        <v>8.9</v>
      </c>
      <c r="X162" s="1">
        <v>8.6</v>
      </c>
      <c r="Y162" s="1">
        <v>10.199999999999999</v>
      </c>
      <c r="Z162" s="1"/>
      <c r="AA162" s="1">
        <v>9</v>
      </c>
      <c r="AB162" s="1">
        <v>8.1999999999999993</v>
      </c>
      <c r="AC162" s="1">
        <v>9.6999999999999993</v>
      </c>
      <c r="AD162" s="1">
        <v>6.9</v>
      </c>
      <c r="AE162" s="1">
        <v>9.9</v>
      </c>
      <c r="AF162" s="1">
        <v>9.4</v>
      </c>
      <c r="AG162" s="1">
        <v>9.9</v>
      </c>
      <c r="AH162" s="1"/>
      <c r="AI162" s="1"/>
      <c r="AJ162" s="140"/>
      <c r="BA162" s="137">
        <v>19.100000000000001</v>
      </c>
      <c r="BB162" s="1">
        <v>15.6</v>
      </c>
      <c r="BC162" s="1">
        <v>17.5</v>
      </c>
      <c r="BD162" s="1">
        <v>15.4</v>
      </c>
      <c r="BE162" s="1"/>
      <c r="BF162" s="1">
        <v>15.2</v>
      </c>
      <c r="BG162" s="1">
        <v>21.4</v>
      </c>
      <c r="BH162" s="1">
        <v>15.2</v>
      </c>
      <c r="BI162" s="1">
        <v>17.100000000000001</v>
      </c>
      <c r="BJ162" s="1">
        <v>13.7</v>
      </c>
      <c r="BK162" s="140"/>
    </row>
    <row r="163" spans="1:63" x14ac:dyDescent="0.35">
      <c r="A163" s="1">
        <v>60</v>
      </c>
      <c r="B163" s="137">
        <v>9.6999999999999993</v>
      </c>
      <c r="C163" s="1">
        <v>7.9</v>
      </c>
      <c r="D163" s="1">
        <v>8.8000000000000007</v>
      </c>
      <c r="E163" s="1">
        <v>8.9</v>
      </c>
      <c r="F163" s="1">
        <v>8.5</v>
      </c>
      <c r="G163" s="1">
        <v>12.2</v>
      </c>
      <c r="H163" s="1">
        <v>10.7</v>
      </c>
      <c r="I163" s="1">
        <v>9</v>
      </c>
      <c r="J163" s="1">
        <v>8.1</v>
      </c>
      <c r="K163" s="1">
        <v>9.8000000000000007</v>
      </c>
      <c r="L163" s="1"/>
      <c r="M163" s="1"/>
      <c r="N163" s="1"/>
      <c r="O163" s="1"/>
      <c r="P163" s="1"/>
      <c r="Q163" s="1">
        <v>11</v>
      </c>
      <c r="R163" s="1">
        <v>11.3</v>
      </c>
      <c r="S163" s="1">
        <v>8.6999999999999993</v>
      </c>
      <c r="T163" s="1">
        <v>10.5</v>
      </c>
      <c r="U163" s="1"/>
      <c r="V163" s="140">
        <v>9.4</v>
      </c>
      <c r="W163" s="1">
        <v>6.6</v>
      </c>
      <c r="X163" s="1">
        <v>8.1</v>
      </c>
      <c r="Y163" s="1">
        <v>6.2</v>
      </c>
      <c r="Z163" s="1"/>
      <c r="AA163" s="1">
        <v>8.1</v>
      </c>
      <c r="AB163" s="1">
        <v>7.5</v>
      </c>
      <c r="AC163" s="1">
        <v>6.4</v>
      </c>
      <c r="AD163" s="1">
        <v>7.2</v>
      </c>
      <c r="AE163" s="1">
        <v>8.3000000000000007</v>
      </c>
      <c r="AF163" s="1">
        <v>8.6</v>
      </c>
      <c r="AG163" s="1">
        <v>6.7</v>
      </c>
      <c r="AH163" s="1"/>
      <c r="AI163" s="1"/>
      <c r="AJ163" s="140"/>
      <c r="BA163" s="137">
        <v>12.2</v>
      </c>
      <c r="BB163" s="1">
        <v>11.4</v>
      </c>
      <c r="BC163" s="1">
        <v>9.3000000000000007</v>
      </c>
      <c r="BD163" s="1">
        <v>12.1</v>
      </c>
      <c r="BE163" s="1"/>
      <c r="BF163" s="1">
        <v>12.5</v>
      </c>
      <c r="BG163" s="1">
        <v>12.9</v>
      </c>
      <c r="BH163" s="1">
        <v>12.1</v>
      </c>
      <c r="BI163" s="1">
        <v>12.4</v>
      </c>
      <c r="BJ163" s="1">
        <v>10.5</v>
      </c>
      <c r="BK163" s="140"/>
    </row>
    <row r="164" spans="1:63" x14ac:dyDescent="0.35">
      <c r="A164" s="1">
        <v>90</v>
      </c>
      <c r="B164" s="137">
        <v>8.5</v>
      </c>
      <c r="C164" s="1">
        <v>8.1999999999999993</v>
      </c>
      <c r="D164" s="1">
        <v>9.1</v>
      </c>
      <c r="E164" s="1">
        <v>8</v>
      </c>
      <c r="F164" s="1">
        <v>8.1999999999999993</v>
      </c>
      <c r="G164" s="1">
        <v>7.7</v>
      </c>
      <c r="H164" s="1">
        <v>9.8000000000000007</v>
      </c>
      <c r="I164" s="1">
        <v>7.9</v>
      </c>
      <c r="J164" s="1">
        <v>7.9</v>
      </c>
      <c r="K164" s="1">
        <v>8.5</v>
      </c>
      <c r="L164" s="1"/>
      <c r="M164" s="1"/>
      <c r="N164" s="1"/>
      <c r="O164" s="1"/>
      <c r="P164" s="1"/>
      <c r="Q164" s="1">
        <v>9.3000000000000007</v>
      </c>
      <c r="R164" s="1">
        <v>7.9</v>
      </c>
      <c r="S164" s="1">
        <v>8.8000000000000007</v>
      </c>
      <c r="T164" s="1">
        <v>8</v>
      </c>
      <c r="U164" s="1"/>
      <c r="V164" s="140">
        <v>8.9</v>
      </c>
      <c r="W164" s="1">
        <v>6</v>
      </c>
      <c r="X164" s="1">
        <v>5.8</v>
      </c>
      <c r="Y164" s="1">
        <v>6.1</v>
      </c>
      <c r="Z164" s="1"/>
      <c r="AA164" s="1">
        <v>6.9</v>
      </c>
      <c r="AB164" s="1">
        <v>5.8</v>
      </c>
      <c r="AC164" s="1">
        <v>8</v>
      </c>
      <c r="AD164" s="1">
        <v>7</v>
      </c>
      <c r="AE164" s="1">
        <v>6.9</v>
      </c>
      <c r="AF164" s="1">
        <v>7.4</v>
      </c>
      <c r="AG164" s="1">
        <v>6.8</v>
      </c>
      <c r="AH164" s="1"/>
      <c r="AI164" s="1"/>
      <c r="AJ164" s="140"/>
      <c r="BA164" s="137">
        <v>9.6</v>
      </c>
      <c r="BB164" s="1">
        <v>9.5</v>
      </c>
      <c r="BC164" s="1">
        <v>8.1999999999999993</v>
      </c>
      <c r="BD164" s="1">
        <v>10.3</v>
      </c>
      <c r="BE164" s="1"/>
      <c r="BF164" s="1">
        <v>8.4</v>
      </c>
      <c r="BG164" s="1">
        <v>11.5</v>
      </c>
      <c r="BH164" s="1">
        <v>10.1</v>
      </c>
      <c r="BI164" s="1">
        <v>12.5</v>
      </c>
      <c r="BJ164" s="1">
        <v>8.6999999999999993</v>
      </c>
      <c r="BK164" s="140"/>
    </row>
    <row r="165" spans="1:63" ht="15" thickBot="1" x14ac:dyDescent="0.4">
      <c r="A165" s="1">
        <v>120</v>
      </c>
      <c r="B165" s="171">
        <v>8.3000000000000007</v>
      </c>
      <c r="C165" s="139">
        <v>8</v>
      </c>
      <c r="D165" s="139">
        <v>8.6999999999999993</v>
      </c>
      <c r="E165" s="139">
        <v>7.1</v>
      </c>
      <c r="F165" s="139">
        <v>5.9</v>
      </c>
      <c r="G165" s="139">
        <v>7.8</v>
      </c>
      <c r="H165" s="139">
        <v>9.4</v>
      </c>
      <c r="I165" s="139">
        <v>10.199999999999999</v>
      </c>
      <c r="J165" s="139">
        <v>6.9</v>
      </c>
      <c r="K165" s="139">
        <v>8.5</v>
      </c>
      <c r="L165" s="139"/>
      <c r="M165" s="139"/>
      <c r="N165" s="139"/>
      <c r="O165" s="139"/>
      <c r="P165" s="139"/>
      <c r="Q165" s="139">
        <v>9.6</v>
      </c>
      <c r="R165" s="139">
        <v>11</v>
      </c>
      <c r="S165" s="139">
        <v>8.6</v>
      </c>
      <c r="T165" s="139">
        <v>8.1</v>
      </c>
      <c r="U165" s="139"/>
      <c r="V165" s="138">
        <v>8.5</v>
      </c>
      <c r="W165" s="139">
        <v>5.4</v>
      </c>
      <c r="X165" s="139">
        <v>5.6</v>
      </c>
      <c r="Y165" s="139">
        <v>6.3</v>
      </c>
      <c r="Z165" s="139"/>
      <c r="AA165" s="139">
        <v>6.8</v>
      </c>
      <c r="AB165" s="139">
        <v>7.7</v>
      </c>
      <c r="AC165" s="139">
        <v>7.6</v>
      </c>
      <c r="AD165" s="139">
        <v>5.8</v>
      </c>
      <c r="AE165" s="139">
        <v>6.9</v>
      </c>
      <c r="AF165" s="139">
        <v>7</v>
      </c>
      <c r="AG165" s="139">
        <v>7.7</v>
      </c>
      <c r="AH165" s="139"/>
      <c r="AI165" s="139"/>
      <c r="AJ165" s="138"/>
      <c r="BA165" s="171">
        <v>9.4</v>
      </c>
      <c r="BB165" s="139">
        <v>9.3000000000000007</v>
      </c>
      <c r="BC165" s="139">
        <v>8.3000000000000007</v>
      </c>
      <c r="BD165" s="139">
        <v>9.8000000000000007</v>
      </c>
      <c r="BE165" s="139"/>
      <c r="BF165" s="139">
        <v>10.6</v>
      </c>
      <c r="BG165" s="139">
        <v>11.2</v>
      </c>
      <c r="BH165" s="139">
        <v>9.1999999999999993</v>
      </c>
      <c r="BI165" s="139">
        <v>10.1</v>
      </c>
      <c r="BJ165" s="139">
        <v>8</v>
      </c>
      <c r="BK165" s="138"/>
    </row>
    <row r="166" spans="1:63" ht="15" thickBot="1" x14ac:dyDescent="0.4">
      <c r="A166" s="1" t="s">
        <v>230</v>
      </c>
      <c r="B166" s="1"/>
      <c r="C166" s="1"/>
    </row>
    <row r="167" spans="1:63" x14ac:dyDescent="0.35">
      <c r="A167" s="393" t="s">
        <v>200</v>
      </c>
      <c r="B167" s="180">
        <f>(AVERAGE(B160:B161)-B$160)*($A161-$A160)/60</f>
        <v>1.0250000000000001</v>
      </c>
      <c r="C167" s="149">
        <f t="shared" ref="C167:K167" si="46">(AVERAGE(C160:C161)-C$160)*($A161-$A160)/60</f>
        <v>0.95</v>
      </c>
      <c r="D167" s="149">
        <f t="shared" si="46"/>
        <v>1.0249999999999999</v>
      </c>
      <c r="E167" s="149">
        <f t="shared" si="46"/>
        <v>1.1249999999999996</v>
      </c>
      <c r="F167" s="149">
        <f t="shared" si="46"/>
        <v>0.6875</v>
      </c>
      <c r="G167" s="149">
        <f t="shared" si="46"/>
        <v>1.3499999999999999</v>
      </c>
      <c r="H167" s="149">
        <f t="shared" si="46"/>
        <v>0.77499999999999991</v>
      </c>
      <c r="I167" s="149">
        <f t="shared" si="46"/>
        <v>1.4750000000000001</v>
      </c>
      <c r="J167" s="149">
        <f t="shared" si="46"/>
        <v>0.63749999999999973</v>
      </c>
      <c r="K167" s="149">
        <f t="shared" si="46"/>
        <v>0.97500000000000009</v>
      </c>
      <c r="L167" s="149"/>
      <c r="M167" s="149"/>
      <c r="N167" s="149"/>
      <c r="O167" s="149"/>
      <c r="P167" s="149"/>
      <c r="Q167" s="149">
        <f t="shared" ref="Q167:T167" si="47">(AVERAGE(Q160:Q161)-Q$160)*($A161-$A160)/60</f>
        <v>1.0249999999999999</v>
      </c>
      <c r="R167" s="149">
        <f t="shared" si="47"/>
        <v>1.05</v>
      </c>
      <c r="S167" s="149">
        <f t="shared" si="47"/>
        <v>0.875</v>
      </c>
      <c r="T167" s="149">
        <f t="shared" si="47"/>
        <v>1.0124999999999997</v>
      </c>
      <c r="U167" s="149"/>
      <c r="V167" s="179">
        <f t="shared" ref="V167" si="48">(AVERAGE(V160:V161)-V$160)*($A161-$A160)/60</f>
        <v>0.75000000000000022</v>
      </c>
      <c r="W167" s="149">
        <f t="shared" ref="W167:Y171" si="49">(AVERAGE(W160:W161)-W$160)*($A161-$A160)/60</f>
        <v>0.61249999999999971</v>
      </c>
      <c r="X167" s="149">
        <f t="shared" si="49"/>
        <v>0.31249999999999978</v>
      </c>
      <c r="Y167" s="149">
        <f t="shared" si="49"/>
        <v>0.38749999999999979</v>
      </c>
      <c r="Z167" s="149"/>
      <c r="AA167" s="149">
        <f t="shared" ref="AA167:AG171" si="50">(AVERAGE(AA160:AA161)-AA$160)*($A161-$A160)/60</f>
        <v>0.69999999999999973</v>
      </c>
      <c r="AB167" s="149">
        <f t="shared" si="50"/>
        <v>1.0249999999999999</v>
      </c>
      <c r="AC167" s="149">
        <f t="shared" si="50"/>
        <v>0.77499999999999991</v>
      </c>
      <c r="AD167" s="149">
        <f t="shared" si="50"/>
        <v>0.76249999999999973</v>
      </c>
      <c r="AE167" s="149">
        <f t="shared" si="50"/>
        <v>0.61250000000000027</v>
      </c>
      <c r="AF167" s="149">
        <f t="shared" si="50"/>
        <v>0.6875</v>
      </c>
      <c r="AG167" s="149">
        <f t="shared" si="50"/>
        <v>0.8125</v>
      </c>
      <c r="AH167" s="149"/>
      <c r="AI167" s="149"/>
      <c r="AJ167" s="179"/>
      <c r="BA167" s="180">
        <f t="shared" ref="BA167:BD171" si="51">(AVERAGE(BA160:BA161)-BA$160)*($A161-$A160)/60</f>
        <v>1.45</v>
      </c>
      <c r="BB167" s="149">
        <f t="shared" si="51"/>
        <v>1.4</v>
      </c>
      <c r="BC167" s="149">
        <f t="shared" si="51"/>
        <v>1.1874999999999998</v>
      </c>
      <c r="BD167" s="149">
        <f t="shared" si="51"/>
        <v>1.3625000000000003</v>
      </c>
      <c r="BE167" s="149"/>
      <c r="BF167" s="149">
        <f t="shared" ref="BF167:BJ171" si="52">(AVERAGE(BF160:BF161)-BF$160)*($A161-$A160)/60</f>
        <v>1.1375000000000002</v>
      </c>
      <c r="BG167" s="149">
        <f t="shared" si="52"/>
        <v>1.2374999999999998</v>
      </c>
      <c r="BH167" s="149">
        <f t="shared" si="52"/>
        <v>1.4500000000000002</v>
      </c>
      <c r="BI167" s="149">
        <f t="shared" si="52"/>
        <v>1.0625</v>
      </c>
      <c r="BJ167" s="149">
        <f t="shared" si="52"/>
        <v>1.0249999999999999</v>
      </c>
      <c r="BK167" s="179"/>
    </row>
    <row r="168" spans="1:63" x14ac:dyDescent="0.35">
      <c r="A168" s="393" t="s">
        <v>201</v>
      </c>
      <c r="B168" s="137">
        <f t="shared" ref="B168:K171" si="53">(AVERAGE(B161:B162)-B$160)*($A162-$A161)/60</f>
        <v>1.7</v>
      </c>
      <c r="C168" s="1">
        <f t="shared" si="53"/>
        <v>1.6500000000000001</v>
      </c>
      <c r="D168" s="1">
        <f t="shared" si="53"/>
        <v>1.5500000000000003</v>
      </c>
      <c r="E168" s="1">
        <f t="shared" si="53"/>
        <v>1.9249999999999998</v>
      </c>
      <c r="F168" s="1">
        <f t="shared" si="53"/>
        <v>1.2749999999999999</v>
      </c>
      <c r="G168" s="1">
        <f t="shared" si="53"/>
        <v>2.0125000000000002</v>
      </c>
      <c r="H168" s="1">
        <f t="shared" si="53"/>
        <v>1.7750000000000006</v>
      </c>
      <c r="I168" s="1">
        <f t="shared" si="53"/>
        <v>2.0750000000000002</v>
      </c>
      <c r="J168" s="1">
        <f t="shared" si="53"/>
        <v>1.6</v>
      </c>
      <c r="K168" s="1">
        <f t="shared" si="53"/>
        <v>2.0125000000000002</v>
      </c>
      <c r="L168" s="1"/>
      <c r="M168" s="1"/>
      <c r="N168" s="1"/>
      <c r="O168" s="1"/>
      <c r="P168" s="1"/>
      <c r="Q168" s="1">
        <f t="shared" ref="Q168:T168" si="54">(AVERAGE(Q161:Q162)-Q$160)*($A162-$A161)/60</f>
        <v>1.5375000000000001</v>
      </c>
      <c r="R168" s="1">
        <f t="shared" si="54"/>
        <v>1.8875</v>
      </c>
      <c r="S168" s="1">
        <f t="shared" si="54"/>
        <v>1.3000000000000003</v>
      </c>
      <c r="T168" s="1">
        <f t="shared" si="54"/>
        <v>1.8374999999999999</v>
      </c>
      <c r="U168" s="1"/>
      <c r="V168" s="140">
        <f t="shared" ref="V168" si="55">(AVERAGE(V161:V162)-V$160)*($A162-$A161)/60</f>
        <v>1.3875000000000004</v>
      </c>
      <c r="W168" s="1">
        <f t="shared" si="49"/>
        <v>0.97500000000000009</v>
      </c>
      <c r="X168" s="1">
        <f t="shared" si="49"/>
        <v>0.6124999999999996</v>
      </c>
      <c r="Y168" s="1">
        <f t="shared" si="49"/>
        <v>0.79999999999999971</v>
      </c>
      <c r="Z168" s="1"/>
      <c r="AA168" s="1">
        <f t="shared" si="50"/>
        <v>0.875</v>
      </c>
      <c r="AB168" s="1">
        <f t="shared" si="50"/>
        <v>1.35</v>
      </c>
      <c r="AC168" s="1">
        <f t="shared" si="50"/>
        <v>1.2999999999999998</v>
      </c>
      <c r="AD168" s="1">
        <f t="shared" si="50"/>
        <v>0.92500000000000027</v>
      </c>
      <c r="AE168" s="1">
        <f t="shared" si="50"/>
        <v>0.89999999999999991</v>
      </c>
      <c r="AF168" s="1">
        <f t="shared" si="50"/>
        <v>1</v>
      </c>
      <c r="AG168" s="1">
        <f t="shared" si="50"/>
        <v>1.25</v>
      </c>
      <c r="AH168" s="1"/>
      <c r="AI168" s="1"/>
      <c r="AJ168" s="140"/>
      <c r="BA168" s="137">
        <f t="shared" si="51"/>
        <v>2.8750000000000009</v>
      </c>
      <c r="BB168" s="1">
        <f t="shared" si="51"/>
        <v>2.5874999999999999</v>
      </c>
      <c r="BC168" s="1">
        <f t="shared" si="51"/>
        <v>2.6000000000000005</v>
      </c>
      <c r="BD168" s="1">
        <f t="shared" si="51"/>
        <v>2.2000000000000002</v>
      </c>
      <c r="BE168" s="1"/>
      <c r="BF168" s="1">
        <f t="shared" si="52"/>
        <v>1.7000000000000002</v>
      </c>
      <c r="BG168" s="1">
        <f t="shared" si="52"/>
        <v>2.6624999999999996</v>
      </c>
      <c r="BH168" s="1">
        <f t="shared" si="52"/>
        <v>2.2874999999999996</v>
      </c>
      <c r="BI168" s="1">
        <f t="shared" si="52"/>
        <v>2.3374999999999999</v>
      </c>
      <c r="BJ168" s="1">
        <f t="shared" si="52"/>
        <v>2.1124999999999998</v>
      </c>
      <c r="BK168" s="140"/>
    </row>
    <row r="169" spans="1:63" x14ac:dyDescent="0.35">
      <c r="A169" s="393" t="s">
        <v>202</v>
      </c>
      <c r="B169" s="137">
        <f t="shared" si="53"/>
        <v>2.1999999999999997</v>
      </c>
      <c r="C169" s="1">
        <f t="shared" si="53"/>
        <v>2.0750000000000006</v>
      </c>
      <c r="D169" s="1">
        <f t="shared" si="53"/>
        <v>1.6000000000000005</v>
      </c>
      <c r="E169" s="1">
        <f t="shared" si="53"/>
        <v>1.9750000000000005</v>
      </c>
      <c r="F169" s="1">
        <f t="shared" si="53"/>
        <v>2.0250000000000004</v>
      </c>
      <c r="G169" s="1">
        <f t="shared" si="53"/>
        <v>2.5749999999999997</v>
      </c>
      <c r="H169" s="1">
        <f t="shared" si="53"/>
        <v>2.4249999999999998</v>
      </c>
      <c r="I169" s="1">
        <f t="shared" si="53"/>
        <v>1.9500000000000002</v>
      </c>
      <c r="J169" s="1">
        <f t="shared" si="53"/>
        <v>2.0999999999999996</v>
      </c>
      <c r="K169" s="1">
        <f t="shared" si="53"/>
        <v>2.3250000000000002</v>
      </c>
      <c r="L169" s="1"/>
      <c r="M169" s="1"/>
      <c r="N169" s="1"/>
      <c r="O169" s="1"/>
      <c r="P169" s="1"/>
      <c r="Q169" s="1">
        <f t="shared" ref="Q169:T169" si="56">(AVERAGE(Q162:Q163)-Q$160)*($A163-$A162)/60</f>
        <v>1.625</v>
      </c>
      <c r="R169" s="1">
        <f t="shared" si="56"/>
        <v>2.6750000000000003</v>
      </c>
      <c r="S169" s="1">
        <f t="shared" si="56"/>
        <v>1</v>
      </c>
      <c r="T169" s="1">
        <f t="shared" si="56"/>
        <v>2.625</v>
      </c>
      <c r="U169" s="1"/>
      <c r="V169" s="140">
        <f t="shared" ref="V169" si="57">(AVERAGE(V162:V163)-V$160)*($A163-$A162)/60</f>
        <v>1.9250000000000003</v>
      </c>
      <c r="W169" s="1">
        <f t="shared" si="49"/>
        <v>0.875</v>
      </c>
      <c r="X169" s="1">
        <f t="shared" si="49"/>
        <v>1.0749999999999997</v>
      </c>
      <c r="Y169" s="1">
        <f t="shared" si="49"/>
        <v>0.64999999999999958</v>
      </c>
      <c r="Z169" s="1"/>
      <c r="AA169" s="1">
        <f t="shared" si="50"/>
        <v>0.47500000000000053</v>
      </c>
      <c r="AB169" s="1">
        <f t="shared" si="50"/>
        <v>1.125</v>
      </c>
      <c r="AC169" s="1">
        <f t="shared" si="50"/>
        <v>1.2750000000000006</v>
      </c>
      <c r="AD169" s="1">
        <f t="shared" si="50"/>
        <v>0.72500000000000042</v>
      </c>
      <c r="AE169" s="1">
        <f t="shared" si="50"/>
        <v>0.750000000000001</v>
      </c>
      <c r="AF169" s="1">
        <f t="shared" si="50"/>
        <v>1.0499999999999998</v>
      </c>
      <c r="AG169" s="1">
        <f t="shared" si="50"/>
        <v>0.95000000000000029</v>
      </c>
      <c r="AH169" s="1"/>
      <c r="AI169" s="1"/>
      <c r="AJ169" s="140"/>
      <c r="BA169" s="137">
        <f t="shared" si="51"/>
        <v>3.9750000000000001</v>
      </c>
      <c r="BB169" s="1">
        <f t="shared" si="51"/>
        <v>3.7</v>
      </c>
      <c r="BC169" s="1">
        <f t="shared" si="51"/>
        <v>3.6</v>
      </c>
      <c r="BD169" s="1">
        <f t="shared" si="51"/>
        <v>2.5250000000000004</v>
      </c>
      <c r="BE169" s="1"/>
      <c r="BF169" s="1">
        <f t="shared" si="52"/>
        <v>1.5750000000000002</v>
      </c>
      <c r="BG169" s="1">
        <f t="shared" si="52"/>
        <v>3.5749999999999988</v>
      </c>
      <c r="BH169" s="1">
        <f t="shared" si="52"/>
        <v>2.5749999999999988</v>
      </c>
      <c r="BI169" s="1">
        <f t="shared" si="52"/>
        <v>3.9249999999999998</v>
      </c>
      <c r="BJ169" s="1">
        <f t="shared" si="52"/>
        <v>3.55</v>
      </c>
      <c r="BK169" s="140"/>
    </row>
    <row r="170" spans="1:63" x14ac:dyDescent="0.35">
      <c r="A170" s="393" t="s">
        <v>203</v>
      </c>
      <c r="B170" s="137">
        <f t="shared" si="53"/>
        <v>1.4</v>
      </c>
      <c r="C170" s="1">
        <f t="shared" si="53"/>
        <v>1.4250000000000003</v>
      </c>
      <c r="D170" s="1">
        <f t="shared" si="53"/>
        <v>1.1749999999999998</v>
      </c>
      <c r="E170" s="1">
        <f t="shared" si="53"/>
        <v>0.52499999999999947</v>
      </c>
      <c r="F170" s="1">
        <f t="shared" si="53"/>
        <v>1.625</v>
      </c>
      <c r="G170" s="1">
        <f t="shared" si="53"/>
        <v>1.3749999999999996</v>
      </c>
      <c r="H170" s="1">
        <f t="shared" si="53"/>
        <v>0.625</v>
      </c>
      <c r="I170" s="1">
        <f t="shared" si="53"/>
        <v>1.2249999999999994</v>
      </c>
      <c r="J170" s="1">
        <f t="shared" si="53"/>
        <v>0.29999999999999982</v>
      </c>
      <c r="K170" s="1">
        <f t="shared" si="53"/>
        <v>0.17499999999999982</v>
      </c>
      <c r="L170" s="1"/>
      <c r="M170" s="1"/>
      <c r="N170" s="1"/>
      <c r="O170" s="1"/>
      <c r="P170" s="1"/>
      <c r="Q170" s="1">
        <f t="shared" ref="Q170:T170" si="58">(AVERAGE(Q163:Q164)-Q$160)*($A164-$A163)/60</f>
        <v>0.77500000000000036</v>
      </c>
      <c r="R170" s="1">
        <f t="shared" si="58"/>
        <v>1.1500000000000008</v>
      </c>
      <c r="S170" s="1">
        <f t="shared" si="58"/>
        <v>0.32500000000000018</v>
      </c>
      <c r="T170" s="1">
        <f t="shared" si="58"/>
        <v>1.3250000000000002</v>
      </c>
      <c r="U170" s="1"/>
      <c r="V170" s="140">
        <f t="shared" ref="V170" si="59">(AVERAGE(V163:V164)-V$160)*($A164-$A163)/60</f>
        <v>1.1750000000000003</v>
      </c>
      <c r="W170" s="1">
        <f t="shared" si="49"/>
        <v>0.14999999999999991</v>
      </c>
      <c r="X170" s="1">
        <f t="shared" si="49"/>
        <v>0.3749999999999995</v>
      </c>
      <c r="Y170" s="1">
        <f t="shared" si="49"/>
        <v>-0.375</v>
      </c>
      <c r="Z170" s="1"/>
      <c r="AA170" s="1">
        <f t="shared" si="50"/>
        <v>-4.9999999999999822E-2</v>
      </c>
      <c r="AB170" s="1">
        <f t="shared" si="50"/>
        <v>0.52500000000000036</v>
      </c>
      <c r="AC170" s="1">
        <f t="shared" si="50"/>
        <v>0.85000000000000009</v>
      </c>
      <c r="AD170" s="1">
        <f t="shared" si="50"/>
        <v>0.75</v>
      </c>
      <c r="AE170" s="1">
        <f t="shared" si="50"/>
        <v>4.4408920985006262E-16</v>
      </c>
      <c r="AF170" s="1">
        <f t="shared" si="50"/>
        <v>0.54999999999999971</v>
      </c>
      <c r="AG170" s="1">
        <f t="shared" si="50"/>
        <v>0.17499999999999982</v>
      </c>
      <c r="AH170" s="1"/>
      <c r="AI170" s="1"/>
      <c r="AJ170" s="140"/>
      <c r="BA170" s="137">
        <f t="shared" si="51"/>
        <v>1.5999999999999992</v>
      </c>
      <c r="BB170" s="1">
        <f t="shared" si="51"/>
        <v>2.1749999999999998</v>
      </c>
      <c r="BC170" s="1">
        <f t="shared" si="51"/>
        <v>1.2749999999999999</v>
      </c>
      <c r="BD170" s="1">
        <f t="shared" si="51"/>
        <v>1.25</v>
      </c>
      <c r="BE170" s="1"/>
      <c r="BF170" s="1">
        <f t="shared" si="52"/>
        <v>-0.125</v>
      </c>
      <c r="BG170" s="1">
        <f t="shared" si="52"/>
        <v>1.0999999999999994</v>
      </c>
      <c r="BH170" s="1">
        <f t="shared" si="52"/>
        <v>1.2999999999999998</v>
      </c>
      <c r="BI170" s="1">
        <f t="shared" si="52"/>
        <v>2.7749999999999995</v>
      </c>
      <c r="BJ170" s="1">
        <f t="shared" si="52"/>
        <v>2.2999999999999998</v>
      </c>
      <c r="BK170" s="140"/>
    </row>
    <row r="171" spans="1:63" ht="15" thickBot="1" x14ac:dyDescent="0.4">
      <c r="A171" s="393" t="s">
        <v>204</v>
      </c>
      <c r="B171" s="171">
        <f t="shared" si="53"/>
        <v>1.0500000000000003</v>
      </c>
      <c r="C171" s="139">
        <f t="shared" si="53"/>
        <v>1.4499999999999997</v>
      </c>
      <c r="D171" s="139">
        <f t="shared" si="53"/>
        <v>1.1499999999999995</v>
      </c>
      <c r="E171" s="139">
        <f t="shared" si="53"/>
        <v>7.4999999999999734E-2</v>
      </c>
      <c r="F171" s="139">
        <f t="shared" si="53"/>
        <v>0.97500000000000009</v>
      </c>
      <c r="G171" s="139">
        <f t="shared" si="53"/>
        <v>0.27499999999999986</v>
      </c>
      <c r="H171" s="139">
        <f t="shared" si="53"/>
        <v>0.30000000000000071</v>
      </c>
      <c r="I171" s="139">
        <f t="shared" si="53"/>
        <v>1.5250000000000006</v>
      </c>
      <c r="J171" s="139">
        <f t="shared" si="53"/>
        <v>0</v>
      </c>
      <c r="K171" s="139">
        <f t="shared" si="53"/>
        <v>-0.15000000000000036</v>
      </c>
      <c r="L171" s="139"/>
      <c r="M171" s="139"/>
      <c r="N171" s="139"/>
      <c r="O171" s="139"/>
      <c r="P171" s="139"/>
      <c r="Q171" s="139">
        <f t="shared" ref="Q171:T171" si="60">(AVERAGE(Q164:Q165)-Q$160)*($A165-$A164)/60</f>
        <v>0.42499999999999982</v>
      </c>
      <c r="R171" s="139">
        <f t="shared" si="60"/>
        <v>1.0749999999999997</v>
      </c>
      <c r="S171" s="139">
        <f t="shared" si="60"/>
        <v>0.29999999999999982</v>
      </c>
      <c r="T171" s="139">
        <f t="shared" si="60"/>
        <v>0.72500000000000042</v>
      </c>
      <c r="U171" s="139"/>
      <c r="V171" s="138">
        <f t="shared" ref="V171" si="61">(AVERAGE(V164:V165)-V$160)*($A165-$A164)/60</f>
        <v>0.94999999999999973</v>
      </c>
      <c r="W171" s="139">
        <f t="shared" si="49"/>
        <v>-0.14999999999999991</v>
      </c>
      <c r="X171" s="139">
        <f t="shared" si="49"/>
        <v>-0.25000000000000044</v>
      </c>
      <c r="Y171" s="139">
        <f t="shared" si="49"/>
        <v>-0.35000000000000053</v>
      </c>
      <c r="Z171" s="139"/>
      <c r="AA171" s="139">
        <f t="shared" si="50"/>
        <v>-0.375</v>
      </c>
      <c r="AB171" s="139">
        <f t="shared" si="50"/>
        <v>0.57500000000000029</v>
      </c>
      <c r="AC171" s="139">
        <f t="shared" si="50"/>
        <v>1.1499999999999999</v>
      </c>
      <c r="AD171" s="139">
        <f t="shared" si="50"/>
        <v>0.40000000000000036</v>
      </c>
      <c r="AE171" s="139">
        <f t="shared" si="50"/>
        <v>-0.34999999999999964</v>
      </c>
      <c r="AF171" s="139">
        <f t="shared" si="50"/>
        <v>0.14999999999999991</v>
      </c>
      <c r="AG171" s="139">
        <f t="shared" si="50"/>
        <v>0.42499999999999982</v>
      </c>
      <c r="AH171" s="139"/>
      <c r="AI171" s="139"/>
      <c r="AJ171" s="138"/>
      <c r="BA171" s="171">
        <f t="shared" si="51"/>
        <v>0.89999999999999991</v>
      </c>
      <c r="BB171" s="139">
        <f t="shared" si="51"/>
        <v>1.6500000000000006</v>
      </c>
      <c r="BC171" s="139">
        <f t="shared" si="51"/>
        <v>1.0249999999999999</v>
      </c>
      <c r="BD171" s="139">
        <f t="shared" si="51"/>
        <v>0.67500000000000071</v>
      </c>
      <c r="BE171" s="139"/>
      <c r="BF171" s="139">
        <f t="shared" si="52"/>
        <v>-0.59999999999999964</v>
      </c>
      <c r="BG171" s="139">
        <f t="shared" si="52"/>
        <v>0.67499999999999971</v>
      </c>
      <c r="BH171" s="139">
        <f t="shared" si="52"/>
        <v>0.57499999999999929</v>
      </c>
      <c r="BI171" s="139">
        <f t="shared" si="52"/>
        <v>2.2000000000000002</v>
      </c>
      <c r="BJ171" s="139">
        <f t="shared" si="52"/>
        <v>1.6749999999999998</v>
      </c>
      <c r="BK171" s="138"/>
    </row>
    <row r="172" spans="1:63" ht="15" thickBot="1" x14ac:dyDescent="0.4">
      <c r="A172" s="1"/>
      <c r="B172" s="1"/>
      <c r="C172" s="1"/>
      <c r="D172" s="1"/>
      <c r="E172" s="1"/>
      <c r="F172" s="1"/>
      <c r="G172" s="1"/>
      <c r="H172" s="1"/>
      <c r="I172" s="1"/>
    </row>
    <row r="173" spans="1:63" ht="15" thickBot="1" x14ac:dyDescent="0.4">
      <c r="A173" s="1" t="s">
        <v>205</v>
      </c>
      <c r="B173" s="82">
        <f>SUM(B167:B171)</f>
        <v>7.375</v>
      </c>
      <c r="C173" s="83">
        <f t="shared" ref="C173:H173" si="62">SUM(C167:C171)</f>
        <v>7.5500000000000007</v>
      </c>
      <c r="D173" s="83">
        <f t="shared" si="62"/>
        <v>6.5</v>
      </c>
      <c r="E173" s="83">
        <f t="shared" si="62"/>
        <v>5.625</v>
      </c>
      <c r="F173" s="83">
        <f t="shared" si="62"/>
        <v>6.5875000000000004</v>
      </c>
      <c r="G173" s="83">
        <f t="shared" si="62"/>
        <v>7.5874999999999995</v>
      </c>
      <c r="H173" s="83">
        <f t="shared" si="62"/>
        <v>5.9000000000000012</v>
      </c>
      <c r="I173" s="83">
        <f>SUM(I167:I171)</f>
        <v>8.25</v>
      </c>
      <c r="J173" s="83">
        <f>SUM(J167:J171)</f>
        <v>4.6374999999999993</v>
      </c>
      <c r="K173" s="83">
        <f>SUM(K167:K171)</f>
        <v>5.3374999999999995</v>
      </c>
      <c r="L173" s="83"/>
      <c r="M173" s="83"/>
      <c r="N173" s="83"/>
      <c r="O173" s="83"/>
      <c r="P173" s="83"/>
      <c r="Q173" s="83">
        <f>SUM(Q167:Q171)</f>
        <v>5.3875000000000002</v>
      </c>
      <c r="R173" s="83">
        <f>SUM(R167:R171)</f>
        <v>7.8375000000000004</v>
      </c>
      <c r="S173" s="83">
        <f>SUM(S167:S171)</f>
        <v>3.8000000000000003</v>
      </c>
      <c r="T173" s="83">
        <f>SUM(T167:T171)</f>
        <v>7.5250000000000004</v>
      </c>
      <c r="U173" s="83"/>
      <c r="V173" s="84">
        <f>SUM(V167:V171)</f>
        <v>6.1875</v>
      </c>
      <c r="W173" s="83">
        <f t="shared" ref="W173:AG173" si="63">SUM(W167:W171)</f>
        <v>2.4624999999999999</v>
      </c>
      <c r="X173" s="83">
        <f t="shared" si="63"/>
        <v>2.1249999999999982</v>
      </c>
      <c r="Y173" s="83">
        <f t="shared" si="63"/>
        <v>1.1124999999999985</v>
      </c>
      <c r="Z173" s="83"/>
      <c r="AA173" s="83">
        <f t="shared" si="63"/>
        <v>1.6250000000000004</v>
      </c>
      <c r="AB173" s="83">
        <f t="shared" si="63"/>
        <v>4.6000000000000005</v>
      </c>
      <c r="AC173" s="83">
        <f t="shared" si="63"/>
        <v>5.3500000000000014</v>
      </c>
      <c r="AD173" s="83">
        <f t="shared" si="63"/>
        <v>3.5625000000000009</v>
      </c>
      <c r="AE173" s="83">
        <f t="shared" si="63"/>
        <v>1.9125000000000019</v>
      </c>
      <c r="AF173" s="83">
        <f t="shared" si="63"/>
        <v>3.4374999999999996</v>
      </c>
      <c r="AG173" s="83">
        <f t="shared" si="63"/>
        <v>3.6124999999999998</v>
      </c>
      <c r="AH173" s="83"/>
      <c r="AI173" s="83"/>
      <c r="AJ173" s="84"/>
      <c r="BA173" s="82">
        <f t="shared" ref="BA173:BJ173" si="64">SUM(BA167:BA171)</f>
        <v>10.8</v>
      </c>
      <c r="BB173" s="83">
        <f t="shared" si="64"/>
        <v>11.512500000000001</v>
      </c>
      <c r="BC173" s="83">
        <f t="shared" si="64"/>
        <v>9.6875000000000018</v>
      </c>
      <c r="BD173" s="83">
        <f>SUM(BD167:BD171)</f>
        <v>8.0125000000000011</v>
      </c>
      <c r="BE173" s="83"/>
      <c r="BF173" s="83">
        <f>SUM(BF167:BF171)</f>
        <v>3.6875000000000009</v>
      </c>
      <c r="BG173" s="83">
        <f>SUM(BG167:BG171)</f>
        <v>9.2499999999999964</v>
      </c>
      <c r="BH173" s="83">
        <f t="shared" si="64"/>
        <v>8.1874999999999964</v>
      </c>
      <c r="BI173" s="83">
        <f t="shared" si="64"/>
        <v>12.299999999999997</v>
      </c>
      <c r="BJ173" s="83">
        <f t="shared" si="64"/>
        <v>10.662500000000001</v>
      </c>
      <c r="BK173" s="84"/>
    </row>
    <row r="174" spans="1:63" ht="17" thickBot="1" x14ac:dyDescent="0.4">
      <c r="A174" s="1" t="s">
        <v>231</v>
      </c>
      <c r="B174" s="82">
        <f>MAX(B160:B165)</f>
        <v>14.5</v>
      </c>
      <c r="C174" s="83">
        <f t="shared" ref="C174:H174" si="65">MAX(C160:C165)</f>
        <v>12.8</v>
      </c>
      <c r="D174" s="83">
        <f t="shared" si="65"/>
        <v>14.8</v>
      </c>
      <c r="E174" s="83">
        <f t="shared" si="65"/>
        <v>16.399999999999999</v>
      </c>
      <c r="F174" s="83">
        <f t="shared" si="65"/>
        <v>10.6</v>
      </c>
      <c r="G174" s="83">
        <f t="shared" si="65"/>
        <v>18</v>
      </c>
      <c r="H174" s="83">
        <f t="shared" si="65"/>
        <v>17</v>
      </c>
      <c r="I174" s="83">
        <f>MAX(I160:I165)</f>
        <v>17.8</v>
      </c>
      <c r="J174" s="83">
        <f>MAX(J160:J165)</f>
        <v>15.1</v>
      </c>
      <c r="K174" s="83">
        <f>MAX(K160:K165)</f>
        <v>17.100000000000001</v>
      </c>
      <c r="L174" s="83"/>
      <c r="M174" s="83"/>
      <c r="N174" s="83"/>
      <c r="O174" s="83"/>
      <c r="P174" s="83"/>
      <c r="Q174" s="83">
        <f>MAX(Q160:Q165)</f>
        <v>16.8</v>
      </c>
      <c r="R174" s="83">
        <f>MAX(R160:R165)</f>
        <v>15.7</v>
      </c>
      <c r="S174" s="83">
        <f>MAX(S160:S165)</f>
        <v>15.1</v>
      </c>
      <c r="T174" s="83">
        <f>MAX(T160:T165)</f>
        <v>14.7</v>
      </c>
      <c r="U174" s="83"/>
      <c r="V174" s="84">
        <f>MAX(V160:V165)</f>
        <v>12.8</v>
      </c>
      <c r="W174" s="83">
        <f t="shared" ref="W174:AG174" si="66">MAX(W160:W165)</f>
        <v>10.9</v>
      </c>
      <c r="X174" s="83">
        <f t="shared" si="66"/>
        <v>8.6999999999999993</v>
      </c>
      <c r="Y174" s="83">
        <f t="shared" si="66"/>
        <v>10.199999999999999</v>
      </c>
      <c r="Z174" s="83"/>
      <c r="AA174" s="83">
        <f t="shared" si="66"/>
        <v>13.2</v>
      </c>
      <c r="AB174" s="83">
        <f t="shared" si="66"/>
        <v>13.8</v>
      </c>
      <c r="AC174" s="83">
        <f t="shared" si="66"/>
        <v>11.7</v>
      </c>
      <c r="AD174" s="83">
        <f t="shared" si="66"/>
        <v>11.7</v>
      </c>
      <c r="AE174" s="83">
        <f t="shared" si="66"/>
        <v>12.5</v>
      </c>
      <c r="AF174" s="83">
        <f t="shared" si="66"/>
        <v>12.4</v>
      </c>
      <c r="AG174" s="83">
        <f t="shared" si="66"/>
        <v>12.9</v>
      </c>
      <c r="AH174" s="83"/>
      <c r="AI174" s="83"/>
      <c r="AJ174" s="84"/>
      <c r="BA174" s="82">
        <f t="shared" ref="BA174:BJ174" si="67">MAX(BA160:BA165)</f>
        <v>19.3</v>
      </c>
      <c r="BB174" s="83">
        <f t="shared" si="67"/>
        <v>17.3</v>
      </c>
      <c r="BC174" s="83">
        <f t="shared" si="67"/>
        <v>17.5</v>
      </c>
      <c r="BD174" s="83">
        <f>MAX(BD160:BD165)</f>
        <v>19.600000000000001</v>
      </c>
      <c r="BE174" s="83"/>
      <c r="BF174" s="83">
        <f>MAX(BF160:BF165)</f>
        <v>19.8</v>
      </c>
      <c r="BG174" s="83">
        <f>MAX(BG160:BG165)</f>
        <v>21.4</v>
      </c>
      <c r="BH174" s="83">
        <f t="shared" si="67"/>
        <v>20.100000000000001</v>
      </c>
      <c r="BI174" s="83">
        <f t="shared" si="67"/>
        <v>17.100000000000001</v>
      </c>
      <c r="BJ174" s="83">
        <f t="shared" si="67"/>
        <v>13.7</v>
      </c>
      <c r="BK174" s="84"/>
    </row>
  </sheetData>
  <mergeCells count="34">
    <mergeCell ref="BA1:BK1"/>
    <mergeCell ref="AL120:AQ120"/>
    <mergeCell ref="AR120:AY120"/>
    <mergeCell ref="AL130:AQ130"/>
    <mergeCell ref="AR130:AY130"/>
    <mergeCell ref="AR98:AY98"/>
    <mergeCell ref="AR108:AY108"/>
    <mergeCell ref="W120:AJ120"/>
    <mergeCell ref="W130:AJ130"/>
    <mergeCell ref="B120:V120"/>
    <mergeCell ref="B130:V130"/>
    <mergeCell ref="AL98:AQ98"/>
    <mergeCell ref="AL108:AQ108"/>
    <mergeCell ref="W98:AJ98"/>
    <mergeCell ref="W108:AJ108"/>
    <mergeCell ref="B108:V108"/>
    <mergeCell ref="B98:V98"/>
    <mergeCell ref="B73:V73"/>
    <mergeCell ref="W73:AJ73"/>
    <mergeCell ref="AR73:AY73"/>
    <mergeCell ref="B85:V85"/>
    <mergeCell ref="W85:AJ85"/>
    <mergeCell ref="AR85:AY85"/>
    <mergeCell ref="AL85:AQ85"/>
    <mergeCell ref="AL73:AQ73"/>
    <mergeCell ref="B29:V29"/>
    <mergeCell ref="W29:AJ29"/>
    <mergeCell ref="B50:V50"/>
    <mergeCell ref="W50:AJ50"/>
    <mergeCell ref="AR1:AY1"/>
    <mergeCell ref="AL1:AQ1"/>
    <mergeCell ref="B1:V1"/>
    <mergeCell ref="W1:AJ1"/>
    <mergeCell ref="B5:V5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23"/>
  <sheetViews>
    <sheetView topLeftCell="L13" zoomScale="40" zoomScaleNormal="40" workbookViewId="0">
      <selection activeCell="O64" sqref="O64"/>
    </sheetView>
  </sheetViews>
  <sheetFormatPr defaultColWidth="9.1796875" defaultRowHeight="13" x14ac:dyDescent="0.3"/>
  <cols>
    <col min="1" max="1" width="9.1796875" style="55"/>
    <col min="2" max="22" width="13.54296875" style="55" bestFit="1" customWidth="1"/>
    <col min="23" max="29" width="13.453125" style="55" bestFit="1" customWidth="1"/>
    <col min="30" max="16384" width="9.1796875" style="55"/>
  </cols>
  <sheetData>
    <row r="1" spans="1:57" s="186" customFormat="1" ht="15" thickBot="1" x14ac:dyDescent="0.4">
      <c r="A1" s="20" t="s">
        <v>124</v>
      </c>
      <c r="B1" s="394" t="s">
        <v>3</v>
      </c>
      <c r="C1" s="395"/>
      <c r="D1" s="395"/>
      <c r="E1" s="395"/>
      <c r="F1" s="395"/>
      <c r="G1" s="395"/>
      <c r="H1" s="395"/>
      <c r="I1" s="395"/>
      <c r="J1" s="395"/>
      <c r="K1" s="395"/>
      <c r="L1" s="395"/>
      <c r="M1" s="395"/>
      <c r="N1" s="394" t="s">
        <v>10</v>
      </c>
      <c r="O1" s="395"/>
      <c r="P1" s="395"/>
      <c r="Q1" s="395"/>
      <c r="R1" s="395"/>
      <c r="S1" s="395"/>
      <c r="T1" s="395"/>
      <c r="U1" s="395"/>
      <c r="V1" s="396"/>
      <c r="W1" s="397" t="s">
        <v>195</v>
      </c>
      <c r="X1" s="398"/>
      <c r="Y1" s="398"/>
      <c r="Z1" s="398"/>
      <c r="AA1" s="398"/>
      <c r="AB1" s="398"/>
      <c r="AC1" s="399"/>
      <c r="AD1" s="400"/>
      <c r="AE1" s="400"/>
    </row>
    <row r="2" spans="1:57" ht="15" thickBot="1" x14ac:dyDescent="0.4">
      <c r="B2" s="401" t="s">
        <v>125</v>
      </c>
      <c r="C2" s="57" t="s">
        <v>87</v>
      </c>
      <c r="D2" s="57" t="s">
        <v>126</v>
      </c>
      <c r="E2" s="57" t="s">
        <v>127</v>
      </c>
      <c r="F2" s="57" t="s">
        <v>88</v>
      </c>
      <c r="G2" s="58" t="s">
        <v>89</v>
      </c>
      <c r="H2" s="58" t="s">
        <v>128</v>
      </c>
      <c r="I2" s="58" t="s">
        <v>129</v>
      </c>
      <c r="J2" s="58" t="s">
        <v>130</v>
      </c>
      <c r="K2" s="58" t="s">
        <v>131</v>
      </c>
      <c r="L2" s="58" t="s">
        <v>132</v>
      </c>
      <c r="M2" s="58" t="s">
        <v>133</v>
      </c>
      <c r="N2" s="401" t="s">
        <v>111</v>
      </c>
      <c r="O2" s="57" t="s">
        <v>112</v>
      </c>
      <c r="P2" s="57" t="s">
        <v>113</v>
      </c>
      <c r="Q2" s="57" t="s">
        <v>114</v>
      </c>
      <c r="R2" s="57" t="s">
        <v>115</v>
      </c>
      <c r="S2" s="57" t="s">
        <v>116</v>
      </c>
      <c r="T2" s="57" t="s">
        <v>117</v>
      </c>
      <c r="U2" s="57" t="s">
        <v>118</v>
      </c>
      <c r="V2" s="57" t="s">
        <v>119</v>
      </c>
      <c r="W2" s="137" t="s">
        <v>210</v>
      </c>
      <c r="X2" s="34" t="s">
        <v>211</v>
      </c>
      <c r="Y2" s="34" t="s">
        <v>212</v>
      </c>
      <c r="Z2" s="99" t="s">
        <v>213</v>
      </c>
      <c r="AA2" s="100" t="s">
        <v>214</v>
      </c>
      <c r="AB2" s="34" t="s">
        <v>215</v>
      </c>
      <c r="AC2" s="99" t="s">
        <v>216</v>
      </c>
    </row>
    <row r="3" spans="1:57" ht="15" thickBot="1" x14ac:dyDescent="0.4">
      <c r="A3" s="54" t="s">
        <v>16</v>
      </c>
      <c r="B3" s="401">
        <v>31</v>
      </c>
      <c r="C3" s="57">
        <v>35.9</v>
      </c>
      <c r="D3" s="57">
        <v>31.9</v>
      </c>
      <c r="E3" s="57">
        <v>27.3</v>
      </c>
      <c r="F3" s="57">
        <v>29.2</v>
      </c>
      <c r="G3" s="58">
        <v>33.1</v>
      </c>
      <c r="H3" s="58">
        <v>28.7</v>
      </c>
      <c r="I3" s="58">
        <v>29.6</v>
      </c>
      <c r="J3" s="58">
        <v>34.1</v>
      </c>
      <c r="K3" s="58">
        <v>36.4</v>
      </c>
      <c r="L3" s="58">
        <v>29.5</v>
      </c>
      <c r="M3" s="59">
        <v>32.1</v>
      </c>
      <c r="N3" s="42">
        <v>29.3</v>
      </c>
      <c r="O3" s="42">
        <v>31</v>
      </c>
      <c r="P3" s="42">
        <v>33.799999999999997</v>
      </c>
      <c r="Q3" s="42">
        <v>24.6</v>
      </c>
      <c r="R3" s="42">
        <v>25.8</v>
      </c>
      <c r="S3" s="42">
        <v>28.6</v>
      </c>
      <c r="T3" s="42">
        <v>26.2</v>
      </c>
      <c r="U3" s="42">
        <v>33.700000000000003</v>
      </c>
      <c r="V3" s="42">
        <v>30</v>
      </c>
      <c r="W3" s="82">
        <v>23.3</v>
      </c>
      <c r="X3" s="97">
        <v>21.6</v>
      </c>
      <c r="Y3" s="97">
        <v>24.1</v>
      </c>
      <c r="Z3" s="97">
        <v>24.4</v>
      </c>
      <c r="AA3" s="97">
        <v>22.1</v>
      </c>
      <c r="AB3" s="97">
        <v>22.3</v>
      </c>
      <c r="AC3" s="98">
        <v>22.4</v>
      </c>
    </row>
    <row r="4" spans="1:57" s="186" customFormat="1" ht="15" thickBot="1" x14ac:dyDescent="0.4">
      <c r="A4" s="20" t="s">
        <v>140</v>
      </c>
      <c r="B4" s="253" t="s">
        <v>134</v>
      </c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6" t="s">
        <v>134</v>
      </c>
      <c r="O4" s="257"/>
      <c r="P4" s="257"/>
      <c r="Q4" s="257"/>
      <c r="R4" s="257"/>
      <c r="S4" s="257"/>
      <c r="T4" s="257"/>
      <c r="U4" s="257"/>
      <c r="V4" s="258"/>
      <c r="W4" s="253" t="s">
        <v>134</v>
      </c>
      <c r="X4" s="254"/>
      <c r="Y4" s="254"/>
      <c r="Z4" s="254"/>
      <c r="AA4" s="254"/>
      <c r="AB4" s="254"/>
      <c r="AC4" s="255"/>
      <c r="AD4" s="24"/>
      <c r="AE4" s="24"/>
    </row>
    <row r="5" spans="1:57" x14ac:dyDescent="0.3">
      <c r="A5" s="402">
        <v>600</v>
      </c>
      <c r="B5" s="350">
        <v>300.99</v>
      </c>
      <c r="C5" s="51">
        <v>197.01</v>
      </c>
      <c r="D5" s="51">
        <v>174.72</v>
      </c>
      <c r="E5" s="51">
        <v>203.43</v>
      </c>
      <c r="F5" s="51">
        <v>188.13</v>
      </c>
      <c r="G5" s="51">
        <v>479.87</v>
      </c>
      <c r="H5" s="51">
        <v>250.56</v>
      </c>
      <c r="I5" s="51">
        <v>279.64999999999998</v>
      </c>
      <c r="J5" s="51">
        <v>219.87</v>
      </c>
      <c r="K5" s="51">
        <v>129.66999999999999</v>
      </c>
      <c r="L5" s="51">
        <v>407.34</v>
      </c>
      <c r="M5" s="351">
        <v>627.11</v>
      </c>
      <c r="N5" s="350">
        <v>59.78</v>
      </c>
      <c r="O5" s="51">
        <v>66.11</v>
      </c>
      <c r="P5" s="51">
        <v>61.01</v>
      </c>
      <c r="Q5" s="51">
        <v>399.69</v>
      </c>
      <c r="R5" s="51">
        <v>1.04</v>
      </c>
      <c r="S5" s="51">
        <v>49.58</v>
      </c>
      <c r="T5" s="51">
        <v>0.76</v>
      </c>
      <c r="U5" s="51">
        <v>59.5</v>
      </c>
      <c r="V5" s="351">
        <v>39.19</v>
      </c>
      <c r="W5" s="349">
        <v>1.6999999999999997</v>
      </c>
      <c r="X5" s="49">
        <v>0.28333333333333327</v>
      </c>
      <c r="Y5" s="49">
        <v>247.82222222222219</v>
      </c>
      <c r="Z5" s="49">
        <v>30.222222222222218</v>
      </c>
      <c r="AA5" s="49">
        <v>0.47222222222222215</v>
      </c>
      <c r="AB5" s="49">
        <v>0.28333333333333327</v>
      </c>
      <c r="AC5" s="53">
        <v>33.43333333333333</v>
      </c>
    </row>
    <row r="6" spans="1:57" x14ac:dyDescent="0.3">
      <c r="A6" s="402">
        <v>800</v>
      </c>
      <c r="B6" s="350">
        <v>240.22</v>
      </c>
      <c r="C6" s="51">
        <v>139.16</v>
      </c>
      <c r="D6" s="51">
        <v>141.94999999999999</v>
      </c>
      <c r="E6" s="51">
        <v>87.98</v>
      </c>
      <c r="F6" s="51">
        <v>47.22</v>
      </c>
      <c r="G6" s="51">
        <v>74.33</v>
      </c>
      <c r="H6" s="51">
        <v>66.63</v>
      </c>
      <c r="I6" s="51">
        <v>176.52</v>
      </c>
      <c r="J6" s="51">
        <v>126.04</v>
      </c>
      <c r="K6" s="51">
        <v>113.62</v>
      </c>
      <c r="L6" s="51">
        <v>246.69</v>
      </c>
      <c r="M6" s="351">
        <v>51.47</v>
      </c>
      <c r="N6" s="350">
        <v>135.15</v>
      </c>
      <c r="O6" s="51">
        <v>31.64</v>
      </c>
      <c r="P6" s="51">
        <v>83.49</v>
      </c>
      <c r="Q6" s="51">
        <v>14.59</v>
      </c>
      <c r="R6" s="51">
        <v>2.36</v>
      </c>
      <c r="S6" s="51">
        <v>43.54</v>
      </c>
      <c r="T6" s="51">
        <v>39.57</v>
      </c>
      <c r="U6" s="51">
        <v>205.61</v>
      </c>
      <c r="V6" s="351">
        <v>86.89</v>
      </c>
      <c r="W6" s="355">
        <v>4.7222222222222214E-2</v>
      </c>
      <c r="X6" s="42">
        <v>0.23611111111111108</v>
      </c>
      <c r="Y6" s="42">
        <v>182.51388888888886</v>
      </c>
      <c r="Z6" s="42">
        <v>350.43611111111107</v>
      </c>
      <c r="AA6" s="42">
        <v>0.66111111111111098</v>
      </c>
      <c r="AB6" s="42">
        <v>8.8777777777777764</v>
      </c>
      <c r="AC6" s="126">
        <v>306.23611111111109</v>
      </c>
    </row>
    <row r="7" spans="1:57" x14ac:dyDescent="0.3">
      <c r="A7" s="402">
        <v>1000</v>
      </c>
      <c r="B7" s="350">
        <v>70.91</v>
      </c>
      <c r="C7" s="51">
        <v>162.22999999999999</v>
      </c>
      <c r="D7" s="51">
        <v>78.56</v>
      </c>
      <c r="E7" s="51">
        <v>115.48</v>
      </c>
      <c r="F7" s="51">
        <v>39.549999999999997</v>
      </c>
      <c r="G7" s="51">
        <v>41.53</v>
      </c>
      <c r="H7" s="51">
        <v>30.36</v>
      </c>
      <c r="I7" s="51">
        <v>77.709999999999994</v>
      </c>
      <c r="J7" s="51">
        <v>49.87</v>
      </c>
      <c r="K7" s="51">
        <v>77.959999999999994</v>
      </c>
      <c r="L7" s="51">
        <v>248</v>
      </c>
      <c r="M7" s="351">
        <v>166.11</v>
      </c>
      <c r="N7" s="350">
        <v>81.56</v>
      </c>
      <c r="O7" s="51">
        <v>96.41</v>
      </c>
      <c r="P7" s="51">
        <v>53.15</v>
      </c>
      <c r="Q7" s="51">
        <v>0.28000000000000003</v>
      </c>
      <c r="R7" s="51">
        <v>24.73</v>
      </c>
      <c r="S7" s="51">
        <v>22.67</v>
      </c>
      <c r="T7" s="51">
        <v>51.08</v>
      </c>
      <c r="U7" s="51">
        <v>59.3</v>
      </c>
      <c r="V7" s="351">
        <v>47.44</v>
      </c>
      <c r="W7" s="355">
        <v>34.728571428571435</v>
      </c>
      <c r="X7" s="42">
        <v>114.58809523809525</v>
      </c>
      <c r="Y7" s="42">
        <v>460.01190476190482</v>
      </c>
      <c r="Z7" s="42">
        <v>3.1571428571428575</v>
      </c>
      <c r="AA7" s="42">
        <v>159.71904761904764</v>
      </c>
      <c r="AB7" s="42">
        <v>2.8333333333333335</v>
      </c>
      <c r="AC7" s="126">
        <v>0.48571428571428577</v>
      </c>
    </row>
    <row r="8" spans="1:57" x14ac:dyDescent="0.3">
      <c r="A8" s="402">
        <v>1200</v>
      </c>
      <c r="B8" s="350">
        <v>26.84</v>
      </c>
      <c r="C8" s="51">
        <v>75.16</v>
      </c>
      <c r="D8" s="51">
        <v>83.66</v>
      </c>
      <c r="E8" s="51">
        <v>41.29</v>
      </c>
      <c r="F8" s="51">
        <v>55.45</v>
      </c>
      <c r="G8" s="51">
        <v>97.1</v>
      </c>
      <c r="H8" s="51">
        <v>27.77</v>
      </c>
      <c r="I8" s="51">
        <v>91.88</v>
      </c>
      <c r="J8" s="51">
        <v>105.56</v>
      </c>
      <c r="K8" s="51">
        <v>32.619999999999997</v>
      </c>
      <c r="L8" s="51">
        <v>52.42</v>
      </c>
      <c r="M8" s="351">
        <v>17.649999999999999</v>
      </c>
      <c r="N8" s="350">
        <v>103.34</v>
      </c>
      <c r="O8" s="51">
        <v>21.29</v>
      </c>
      <c r="P8" s="51">
        <v>195.5</v>
      </c>
      <c r="Q8" s="51">
        <v>50.35</v>
      </c>
      <c r="R8" s="51">
        <v>16.350000000000001</v>
      </c>
      <c r="S8" s="51">
        <v>47.72</v>
      </c>
      <c r="T8" s="51">
        <v>19.510000000000002</v>
      </c>
      <c r="U8" s="51">
        <v>74.959999999999994</v>
      </c>
      <c r="V8" s="351">
        <v>39.71</v>
      </c>
      <c r="W8" s="355">
        <v>6.9214285714285717</v>
      </c>
      <c r="X8" s="42">
        <v>19.833333333333336</v>
      </c>
      <c r="Y8" s="42">
        <v>288.91904761904766</v>
      </c>
      <c r="Z8" s="42">
        <v>32.583333333333336</v>
      </c>
      <c r="AA8" s="42">
        <v>43.269047619047626</v>
      </c>
      <c r="AB8" s="42">
        <v>380.84047619047624</v>
      </c>
      <c r="AC8" s="126">
        <v>62.859523809523814</v>
      </c>
      <c r="AN8" s="403"/>
      <c r="AO8" s="403"/>
      <c r="AR8" s="403"/>
      <c r="AS8" s="403"/>
    </row>
    <row r="9" spans="1:57" x14ac:dyDescent="0.3">
      <c r="A9" s="402">
        <v>1400</v>
      </c>
      <c r="B9" s="350">
        <v>119.08</v>
      </c>
      <c r="C9" s="51">
        <v>103.25</v>
      </c>
      <c r="D9" s="51">
        <v>64.2</v>
      </c>
      <c r="E9" s="51">
        <v>78.56</v>
      </c>
      <c r="F9" s="51">
        <v>22.3</v>
      </c>
      <c r="G9" s="51">
        <v>30.44</v>
      </c>
      <c r="H9" s="51">
        <v>34.69</v>
      </c>
      <c r="I9" s="51">
        <v>195.9</v>
      </c>
      <c r="J9" s="51">
        <v>26.92</v>
      </c>
      <c r="K9" s="51">
        <v>33.840000000000003</v>
      </c>
      <c r="L9" s="51">
        <v>124.42</v>
      </c>
      <c r="M9" s="351">
        <v>59.74</v>
      </c>
      <c r="N9" s="350">
        <v>47.15</v>
      </c>
      <c r="O9" s="51">
        <v>55.57</v>
      </c>
      <c r="P9" s="51">
        <v>125.31</v>
      </c>
      <c r="Q9" s="51">
        <v>1.34</v>
      </c>
      <c r="R9" s="51">
        <v>9.11</v>
      </c>
      <c r="S9" s="51">
        <v>30.2</v>
      </c>
      <c r="T9" s="51">
        <v>110.54</v>
      </c>
      <c r="U9" s="51">
        <v>128.96</v>
      </c>
      <c r="V9" s="351">
        <v>28.58</v>
      </c>
      <c r="W9" s="355">
        <v>63.547619047619051</v>
      </c>
      <c r="X9" s="42">
        <v>250.22380952380954</v>
      </c>
      <c r="Y9" s="42">
        <v>344.20952380952383</v>
      </c>
      <c r="Z9" s="42">
        <v>335.50714285714287</v>
      </c>
      <c r="AA9" s="42">
        <v>1019.5952380952382</v>
      </c>
      <c r="AB9" s="42">
        <v>695.78571428571433</v>
      </c>
      <c r="AC9" s="126">
        <v>50.311904761904763</v>
      </c>
      <c r="AN9" s="404"/>
      <c r="AO9" s="404"/>
      <c r="AR9" s="404"/>
      <c r="AS9" s="404"/>
    </row>
    <row r="10" spans="1:57" x14ac:dyDescent="0.3">
      <c r="A10" s="402">
        <v>1600</v>
      </c>
      <c r="B10" s="350">
        <v>125.88</v>
      </c>
      <c r="C10" s="51">
        <v>39.83</v>
      </c>
      <c r="D10" s="51">
        <v>209.02</v>
      </c>
      <c r="E10" s="51">
        <v>116.77</v>
      </c>
      <c r="F10" s="51">
        <v>23.72</v>
      </c>
      <c r="G10" s="51">
        <v>38.53</v>
      </c>
      <c r="H10" s="51">
        <v>22.75</v>
      </c>
      <c r="I10" s="51">
        <v>131.43</v>
      </c>
      <c r="J10" s="51">
        <v>129.47999999999999</v>
      </c>
      <c r="K10" s="51">
        <v>69.42</v>
      </c>
      <c r="L10" s="51">
        <v>95.93</v>
      </c>
      <c r="M10" s="351">
        <v>70.39</v>
      </c>
      <c r="N10" s="350">
        <v>90.1</v>
      </c>
      <c r="O10" s="51">
        <v>110.26</v>
      </c>
      <c r="P10" s="51">
        <v>75.69</v>
      </c>
      <c r="Q10" s="51">
        <v>88.44</v>
      </c>
      <c r="R10" s="51">
        <v>42.99</v>
      </c>
      <c r="S10" s="51">
        <v>85.32</v>
      </c>
      <c r="T10" s="51">
        <v>68.28</v>
      </c>
      <c r="U10" s="51">
        <v>56.38</v>
      </c>
      <c r="V10" s="351">
        <v>68.61</v>
      </c>
      <c r="W10" s="355">
        <v>403.8309523809524</v>
      </c>
      <c r="X10" s="42">
        <v>988.83333333333348</v>
      </c>
      <c r="Y10" s="42">
        <v>672.43095238095248</v>
      </c>
      <c r="Z10" s="42">
        <v>676.47857142857151</v>
      </c>
      <c r="AA10" s="42">
        <v>1495.4738095238097</v>
      </c>
      <c r="AB10" s="42">
        <v>1144.7476190476191</v>
      </c>
      <c r="AC10" s="126">
        <v>528.57857142857154</v>
      </c>
      <c r="AN10" s="403"/>
      <c r="AO10" s="403"/>
      <c r="AR10" s="403"/>
      <c r="AS10" s="403"/>
    </row>
    <row r="11" spans="1:57" x14ac:dyDescent="0.3">
      <c r="A11" s="402">
        <v>1800</v>
      </c>
      <c r="B11" s="350">
        <v>72.53</v>
      </c>
      <c r="C11" s="51">
        <v>95.2</v>
      </c>
      <c r="D11" s="51">
        <v>72.09</v>
      </c>
      <c r="E11" s="51">
        <v>145.03</v>
      </c>
      <c r="F11" s="51">
        <v>37.56</v>
      </c>
      <c r="G11" s="51">
        <v>47.76</v>
      </c>
      <c r="H11" s="51">
        <v>76.86</v>
      </c>
      <c r="I11" s="51">
        <v>110.62</v>
      </c>
      <c r="J11" s="51">
        <v>169.43</v>
      </c>
      <c r="K11" s="51">
        <v>257.95</v>
      </c>
      <c r="L11" s="51">
        <v>317.41000000000003</v>
      </c>
      <c r="M11" s="351">
        <v>285.11</v>
      </c>
      <c r="N11" s="350">
        <v>107.46</v>
      </c>
      <c r="O11" s="51">
        <v>119.65</v>
      </c>
      <c r="P11" s="51">
        <v>89.21</v>
      </c>
      <c r="Q11" s="51">
        <v>127.62</v>
      </c>
      <c r="R11" s="51">
        <v>97.79</v>
      </c>
      <c r="S11" s="51">
        <v>66.989999999999995</v>
      </c>
      <c r="T11" s="51">
        <v>77.27</v>
      </c>
      <c r="U11" s="51">
        <v>267.18</v>
      </c>
      <c r="V11" s="351">
        <v>65.209999999999994</v>
      </c>
      <c r="W11" s="355">
        <v>809.15952380952388</v>
      </c>
      <c r="X11" s="42">
        <v>887.56190476190488</v>
      </c>
      <c r="Y11" s="42">
        <v>1000.854761904762</v>
      </c>
      <c r="Z11" s="42">
        <v>849.47380952380956</v>
      </c>
      <c r="AA11" s="42">
        <v>750.7928571428572</v>
      </c>
      <c r="AB11" s="42">
        <v>624.06190476190477</v>
      </c>
      <c r="AC11" s="126">
        <v>424.352380952381</v>
      </c>
      <c r="AN11" s="404"/>
      <c r="AO11" s="404"/>
      <c r="AR11" s="404"/>
      <c r="AS11" s="404"/>
    </row>
    <row r="12" spans="1:57" x14ac:dyDescent="0.3">
      <c r="A12" s="402">
        <v>2000</v>
      </c>
      <c r="B12" s="350">
        <v>806.45</v>
      </c>
      <c r="C12" s="51">
        <v>371.65</v>
      </c>
      <c r="D12" s="51">
        <v>442.93</v>
      </c>
      <c r="E12" s="51">
        <v>359.87</v>
      </c>
      <c r="F12" s="51">
        <v>410.47</v>
      </c>
      <c r="G12" s="51">
        <v>392.01</v>
      </c>
      <c r="H12" s="51">
        <v>290.08999999999997</v>
      </c>
      <c r="I12" s="51">
        <v>429.74</v>
      </c>
      <c r="J12" s="51">
        <v>541.13</v>
      </c>
      <c r="K12" s="51">
        <v>455.11</v>
      </c>
      <c r="L12" s="51">
        <v>1177.6099999999999</v>
      </c>
      <c r="M12" s="351">
        <v>1274.96</v>
      </c>
      <c r="N12" s="350">
        <v>284.99</v>
      </c>
      <c r="O12" s="51">
        <v>192.14</v>
      </c>
      <c r="P12" s="51">
        <v>561.16</v>
      </c>
      <c r="Q12" s="51">
        <v>416.18</v>
      </c>
      <c r="R12" s="51">
        <v>369.02</v>
      </c>
      <c r="S12" s="51">
        <v>202.34</v>
      </c>
      <c r="T12" s="51">
        <v>191.33</v>
      </c>
      <c r="U12" s="51">
        <v>362.46</v>
      </c>
      <c r="V12" s="351">
        <v>125.4</v>
      </c>
      <c r="W12" s="355">
        <v>216.34523809523813</v>
      </c>
      <c r="X12" s="42">
        <v>399.5809523809524</v>
      </c>
      <c r="Y12" s="42">
        <v>212.5809523809524</v>
      </c>
      <c r="Z12" s="42">
        <v>309.35952380952386</v>
      </c>
      <c r="AA12" s="42">
        <v>173.64285714285717</v>
      </c>
      <c r="AB12" s="42">
        <v>132.03333333333336</v>
      </c>
      <c r="AC12" s="126">
        <v>721.89285714285722</v>
      </c>
    </row>
    <row r="13" spans="1:57" x14ac:dyDescent="0.3">
      <c r="A13" s="402">
        <v>2200</v>
      </c>
      <c r="B13" s="350">
        <v>621.47</v>
      </c>
      <c r="C13" s="51">
        <v>231.65</v>
      </c>
      <c r="D13" s="51">
        <v>385.94</v>
      </c>
      <c r="E13" s="51">
        <v>158.59</v>
      </c>
      <c r="F13" s="51">
        <v>262.77</v>
      </c>
      <c r="G13" s="51">
        <v>122.28</v>
      </c>
      <c r="H13" s="51">
        <v>195.82</v>
      </c>
      <c r="I13" s="51">
        <v>229.74</v>
      </c>
      <c r="J13" s="51">
        <v>276.61</v>
      </c>
      <c r="K13" s="51">
        <v>115.76</v>
      </c>
      <c r="L13" s="51">
        <v>1154.22</v>
      </c>
      <c r="M13" s="351">
        <v>547.36</v>
      </c>
      <c r="N13" s="350">
        <v>115.44</v>
      </c>
      <c r="O13" s="51">
        <v>389.3</v>
      </c>
      <c r="P13" s="51">
        <v>199.59</v>
      </c>
      <c r="Q13" s="51">
        <v>208.98</v>
      </c>
      <c r="R13" s="51">
        <v>222.01</v>
      </c>
      <c r="S13" s="51">
        <v>220.55</v>
      </c>
      <c r="T13" s="51">
        <v>199.55</v>
      </c>
      <c r="U13" s="51">
        <v>599.33000000000004</v>
      </c>
      <c r="V13" s="351">
        <v>136.12</v>
      </c>
      <c r="W13" s="355">
        <v>120.3357142857143</v>
      </c>
      <c r="X13" s="42">
        <v>49.826190476190483</v>
      </c>
      <c r="Y13" s="42">
        <v>123.00714285714287</v>
      </c>
      <c r="Z13" s="42">
        <v>291.55</v>
      </c>
      <c r="AA13" s="42">
        <v>71.845238095238102</v>
      </c>
      <c r="AB13" s="42">
        <v>130.9809523809524</v>
      </c>
      <c r="AC13" s="126">
        <v>40.395238095238099</v>
      </c>
    </row>
    <row r="14" spans="1:57" x14ac:dyDescent="0.3">
      <c r="A14" s="402">
        <v>2400</v>
      </c>
      <c r="B14" s="350">
        <v>168.99</v>
      </c>
      <c r="C14" s="51">
        <v>156.36000000000001</v>
      </c>
      <c r="D14" s="51">
        <v>175.26</v>
      </c>
      <c r="E14" s="51">
        <v>187.73</v>
      </c>
      <c r="F14" s="51">
        <v>177.2</v>
      </c>
      <c r="G14" s="51">
        <v>367.2</v>
      </c>
      <c r="H14" s="51">
        <v>112.12</v>
      </c>
      <c r="I14" s="51">
        <v>229.22</v>
      </c>
      <c r="J14" s="51">
        <v>469.93</v>
      </c>
      <c r="K14" s="51">
        <v>356.92</v>
      </c>
      <c r="L14" s="51">
        <v>714.57</v>
      </c>
      <c r="M14" s="351">
        <v>222.74</v>
      </c>
      <c r="N14" s="350">
        <v>134.75</v>
      </c>
      <c r="O14" s="51">
        <v>332.15</v>
      </c>
      <c r="P14" s="51">
        <v>335.55</v>
      </c>
      <c r="Q14" s="51">
        <v>109.81</v>
      </c>
      <c r="R14" s="51">
        <v>147.33000000000001</v>
      </c>
      <c r="S14" s="51">
        <v>68.16</v>
      </c>
      <c r="T14" s="51">
        <v>122.64</v>
      </c>
      <c r="U14" s="51">
        <v>223.95</v>
      </c>
      <c r="V14" s="351">
        <v>144.30000000000001</v>
      </c>
      <c r="W14" s="355">
        <v>149.51904761904763</v>
      </c>
      <c r="X14" s="42">
        <v>110.05476190476192</v>
      </c>
      <c r="Y14" s="42">
        <v>95.969047619047629</v>
      </c>
      <c r="Z14" s="42">
        <v>360.9666666666667</v>
      </c>
      <c r="AA14" s="42">
        <v>172.79285714285717</v>
      </c>
      <c r="AB14" s="42">
        <v>86.94285714285715</v>
      </c>
      <c r="AC14" s="126">
        <v>286.40952380952382</v>
      </c>
    </row>
    <row r="15" spans="1:57" ht="13.5" thickBot="1" x14ac:dyDescent="0.35">
      <c r="A15" s="402">
        <v>200</v>
      </c>
      <c r="B15" s="350">
        <v>279.89</v>
      </c>
      <c r="C15" s="51">
        <v>247.43</v>
      </c>
      <c r="D15" s="51">
        <v>191.05</v>
      </c>
      <c r="E15" s="51">
        <v>309.39999999999998</v>
      </c>
      <c r="F15" s="51">
        <v>143.08000000000001</v>
      </c>
      <c r="G15" s="51">
        <v>197.28</v>
      </c>
      <c r="H15" s="51">
        <v>234.52</v>
      </c>
      <c r="I15" s="51">
        <v>322.88</v>
      </c>
      <c r="J15" s="51">
        <v>229.3</v>
      </c>
      <c r="K15" s="51">
        <v>129.88999999999999</v>
      </c>
      <c r="L15" s="51">
        <v>268.39999999999998</v>
      </c>
      <c r="M15" s="351">
        <v>395.45</v>
      </c>
      <c r="N15" s="350">
        <v>98.32</v>
      </c>
      <c r="O15" s="51">
        <v>332.51</v>
      </c>
      <c r="P15" s="51">
        <v>312.56</v>
      </c>
      <c r="Q15" s="51">
        <v>343.4</v>
      </c>
      <c r="R15" s="51">
        <v>205.25</v>
      </c>
      <c r="S15" s="51">
        <v>154.09</v>
      </c>
      <c r="T15" s="51">
        <v>76.05</v>
      </c>
      <c r="U15" s="51">
        <v>310.89999999999998</v>
      </c>
      <c r="V15" s="351">
        <v>148.22</v>
      </c>
      <c r="W15" s="355">
        <v>45.090476190476195</v>
      </c>
      <c r="X15" s="42">
        <v>82.773809523809533</v>
      </c>
      <c r="Y15" s="42">
        <v>85.769047619047626</v>
      </c>
      <c r="Z15" s="42">
        <v>242.77619047619049</v>
      </c>
      <c r="AA15" s="42">
        <v>173.4</v>
      </c>
      <c r="AB15" s="42">
        <v>104.75238095238096</v>
      </c>
      <c r="AC15" s="126">
        <v>64.07380952380953</v>
      </c>
    </row>
    <row r="16" spans="1:57" ht="15" customHeight="1" thickBot="1" x14ac:dyDescent="0.35">
      <c r="A16" s="402">
        <v>400</v>
      </c>
      <c r="B16" s="350">
        <v>491.7</v>
      </c>
      <c r="C16" s="51">
        <v>152.03</v>
      </c>
      <c r="D16" s="51">
        <v>187.97</v>
      </c>
      <c r="E16" s="51">
        <v>192.14</v>
      </c>
      <c r="F16" s="51">
        <v>173.93</v>
      </c>
      <c r="G16" s="51">
        <v>114.3</v>
      </c>
      <c r="H16" s="51">
        <v>175.55</v>
      </c>
      <c r="I16" s="51">
        <v>231.44</v>
      </c>
      <c r="J16" s="51">
        <v>308.35000000000002</v>
      </c>
      <c r="K16" s="51">
        <v>96.54</v>
      </c>
      <c r="L16" s="51">
        <v>211.41</v>
      </c>
      <c r="M16" s="351">
        <v>408.81</v>
      </c>
      <c r="N16" s="350">
        <v>92.57</v>
      </c>
      <c r="O16" s="51">
        <v>339.51</v>
      </c>
      <c r="P16" s="51">
        <v>428.24</v>
      </c>
      <c r="Q16" s="51">
        <v>234.72</v>
      </c>
      <c r="R16" s="51">
        <v>149.32</v>
      </c>
      <c r="S16" s="51">
        <v>82.65</v>
      </c>
      <c r="T16" s="51">
        <v>132.68</v>
      </c>
      <c r="U16" s="51">
        <v>401.04</v>
      </c>
      <c r="V16" s="351">
        <v>296.49</v>
      </c>
      <c r="W16" s="355">
        <v>35.740476190476194</v>
      </c>
      <c r="X16" s="42">
        <v>70.388095238095246</v>
      </c>
      <c r="Y16" s="42">
        <v>50.311904761904763</v>
      </c>
      <c r="Z16" s="42">
        <v>79.859523809523822</v>
      </c>
      <c r="AA16" s="42">
        <v>105.68333333333334</v>
      </c>
      <c r="AB16" s="42">
        <v>2.9952380952380957</v>
      </c>
      <c r="AC16" s="126">
        <v>147.73809523809524</v>
      </c>
      <c r="AF16" s="405" t="s">
        <v>121</v>
      </c>
      <c r="AG16" s="406"/>
      <c r="AH16" s="406"/>
      <c r="AI16" s="406"/>
      <c r="AJ16" s="406"/>
      <c r="AK16" s="406"/>
      <c r="AL16" s="406"/>
      <c r="AM16" s="406"/>
      <c r="AN16" s="406"/>
      <c r="AO16" s="406"/>
      <c r="AP16" s="406"/>
      <c r="AQ16" s="406"/>
      <c r="AR16" s="406"/>
      <c r="AS16" s="407"/>
      <c r="AT16" s="405" t="s">
        <v>234</v>
      </c>
      <c r="AU16" s="406"/>
      <c r="AV16" s="406"/>
      <c r="AW16" s="406"/>
      <c r="AX16" s="406"/>
      <c r="AY16" s="406"/>
      <c r="AZ16" s="406"/>
      <c r="BA16" s="406"/>
      <c r="BB16" s="406"/>
      <c r="BC16" s="406"/>
      <c r="BD16" s="406"/>
      <c r="BE16" s="407"/>
    </row>
    <row r="17" spans="1:57" ht="13.5" thickBot="1" x14ac:dyDescent="0.35">
      <c r="A17" s="402">
        <v>600</v>
      </c>
      <c r="B17" s="357">
        <v>467.74</v>
      </c>
      <c r="C17" s="73">
        <v>478.59</v>
      </c>
      <c r="D17" s="73">
        <v>375.09</v>
      </c>
      <c r="E17" s="73">
        <v>218.94</v>
      </c>
      <c r="F17" s="73">
        <v>417.47</v>
      </c>
      <c r="G17" s="73">
        <v>449.2</v>
      </c>
      <c r="H17" s="73">
        <v>252.33</v>
      </c>
      <c r="I17" s="73">
        <v>463.61</v>
      </c>
      <c r="J17" s="73">
        <v>462.64</v>
      </c>
      <c r="K17" s="73">
        <v>456.33</v>
      </c>
      <c r="L17" s="73">
        <v>745.45</v>
      </c>
      <c r="M17" s="74">
        <v>343.4</v>
      </c>
      <c r="N17" s="357">
        <v>299.93</v>
      </c>
      <c r="O17" s="73">
        <v>330.57</v>
      </c>
      <c r="P17" s="73">
        <v>173.97</v>
      </c>
      <c r="Q17" s="73">
        <v>51.24</v>
      </c>
      <c r="R17" s="73">
        <v>43.31</v>
      </c>
      <c r="S17" s="73">
        <v>114.83</v>
      </c>
      <c r="T17" s="73">
        <v>104.15</v>
      </c>
      <c r="U17" s="73">
        <v>193.92</v>
      </c>
      <c r="V17" s="74">
        <v>211.45</v>
      </c>
      <c r="W17" s="408">
        <v>0</v>
      </c>
      <c r="X17" s="409">
        <v>4.1690476190476193</v>
      </c>
      <c r="Y17" s="409">
        <v>1.6190476190476193</v>
      </c>
      <c r="Z17" s="409">
        <v>100.70476190476191</v>
      </c>
      <c r="AA17" s="409">
        <v>54.926190476190484</v>
      </c>
      <c r="AB17" s="409">
        <v>481.74761904761908</v>
      </c>
      <c r="AC17" s="410">
        <v>270.05714285714288</v>
      </c>
      <c r="AE17" s="54" t="s">
        <v>46</v>
      </c>
      <c r="AF17" s="349">
        <v>6</v>
      </c>
      <c r="AG17" s="49">
        <v>12</v>
      </c>
      <c r="AH17" s="49">
        <v>23</v>
      </c>
      <c r="AI17" s="49">
        <v>24</v>
      </c>
      <c r="AJ17" s="49">
        <v>25</v>
      </c>
      <c r="AK17" s="49">
        <v>27</v>
      </c>
      <c r="AL17" s="49">
        <v>31</v>
      </c>
      <c r="AM17" s="49">
        <v>43</v>
      </c>
      <c r="AN17" s="49">
        <v>46</v>
      </c>
      <c r="AO17" s="49">
        <v>47</v>
      </c>
      <c r="AP17" s="49">
        <v>49</v>
      </c>
      <c r="AQ17" s="49">
        <v>52</v>
      </c>
      <c r="AR17" s="49">
        <v>57</v>
      </c>
      <c r="AS17" s="53">
        <v>60</v>
      </c>
      <c r="AT17" s="49">
        <v>1</v>
      </c>
      <c r="AU17" s="50">
        <v>2</v>
      </c>
      <c r="AV17" s="50">
        <v>5</v>
      </c>
      <c r="AW17" s="50">
        <v>21</v>
      </c>
      <c r="AX17" s="50">
        <v>22</v>
      </c>
      <c r="AY17" s="50">
        <v>26</v>
      </c>
      <c r="AZ17" s="50">
        <v>28</v>
      </c>
      <c r="BA17" s="50">
        <v>30</v>
      </c>
      <c r="BB17" s="50">
        <v>32</v>
      </c>
      <c r="BC17" s="50">
        <v>39</v>
      </c>
      <c r="BD17" s="50">
        <v>40</v>
      </c>
      <c r="BE17" s="94">
        <v>41</v>
      </c>
    </row>
    <row r="18" spans="1:57" ht="13.5" thickBot="1" x14ac:dyDescent="0.35">
      <c r="AE18" s="54" t="s">
        <v>16</v>
      </c>
      <c r="AF18" s="408">
        <v>34.9</v>
      </c>
      <c r="AG18" s="409">
        <v>26</v>
      </c>
      <c r="AH18" s="409">
        <v>34</v>
      </c>
      <c r="AI18" s="409">
        <v>31.5</v>
      </c>
      <c r="AJ18" s="409">
        <v>32.700000000000003</v>
      </c>
      <c r="AK18" s="409">
        <v>30.3</v>
      </c>
      <c r="AL18" s="409">
        <v>29.9</v>
      </c>
      <c r="AM18" s="409">
        <v>33</v>
      </c>
      <c r="AN18" s="409">
        <v>33.9</v>
      </c>
      <c r="AO18" s="409">
        <v>33.4</v>
      </c>
      <c r="AP18" s="409">
        <v>32.700000000000003</v>
      </c>
      <c r="AQ18" s="409">
        <v>31.5</v>
      </c>
      <c r="AR18" s="409">
        <v>33.299999999999997</v>
      </c>
      <c r="AS18" s="410">
        <v>28.8</v>
      </c>
      <c r="AT18" s="409">
        <v>23.4</v>
      </c>
      <c r="AU18" s="73">
        <v>21.8</v>
      </c>
      <c r="AV18" s="73">
        <v>20.8</v>
      </c>
      <c r="AW18" s="73">
        <v>21.9</v>
      </c>
      <c r="AX18" s="73">
        <v>22.4</v>
      </c>
      <c r="AY18" s="73">
        <v>25.7</v>
      </c>
      <c r="AZ18" s="73">
        <v>24.6</v>
      </c>
      <c r="BA18" s="73">
        <v>22.5</v>
      </c>
      <c r="BB18" s="73">
        <v>21.3</v>
      </c>
      <c r="BC18" s="73">
        <v>20.6</v>
      </c>
      <c r="BD18" s="73">
        <v>23.8</v>
      </c>
      <c r="BE18" s="74">
        <v>20.6</v>
      </c>
    </row>
    <row r="19" spans="1:57" s="186" customFormat="1" ht="15" thickBot="1" x14ac:dyDescent="0.4">
      <c r="A19" s="20" t="s">
        <v>50</v>
      </c>
      <c r="B19" s="256" t="s">
        <v>134</v>
      </c>
      <c r="C19" s="257"/>
      <c r="D19" s="257"/>
      <c r="E19" s="257"/>
      <c r="F19" s="257"/>
      <c r="G19" s="257"/>
      <c r="H19" s="257"/>
      <c r="I19" s="257"/>
      <c r="J19" s="257"/>
      <c r="K19" s="257"/>
      <c r="L19" s="257"/>
      <c r="M19" s="257"/>
      <c r="N19" s="256" t="s">
        <v>134</v>
      </c>
      <c r="O19" s="257"/>
      <c r="P19" s="257"/>
      <c r="Q19" s="257"/>
      <c r="R19" s="257"/>
      <c r="S19" s="257"/>
      <c r="T19" s="257"/>
      <c r="U19" s="257"/>
      <c r="V19" s="258"/>
      <c r="W19" s="256" t="s">
        <v>134</v>
      </c>
      <c r="X19" s="257"/>
      <c r="Y19" s="257"/>
      <c r="Z19" s="257"/>
      <c r="AA19" s="257"/>
      <c r="AB19" s="257"/>
      <c r="AC19" s="258"/>
      <c r="AD19" s="411"/>
      <c r="AE19" s="411"/>
      <c r="AF19" s="397" t="s">
        <v>134</v>
      </c>
      <c r="AG19" s="398"/>
      <c r="AH19" s="398"/>
      <c r="AI19" s="398"/>
      <c r="AJ19" s="398"/>
      <c r="AK19" s="398"/>
      <c r="AL19" s="398"/>
      <c r="AM19" s="398"/>
      <c r="AN19" s="398"/>
      <c r="AO19" s="398"/>
      <c r="AP19" s="398"/>
      <c r="AQ19" s="398"/>
      <c r="AR19" s="398"/>
      <c r="AS19" s="399"/>
      <c r="AT19" s="397" t="s">
        <v>134</v>
      </c>
      <c r="AU19" s="398"/>
      <c r="AV19" s="398"/>
      <c r="AW19" s="398"/>
      <c r="AX19" s="398"/>
      <c r="AY19" s="398"/>
      <c r="AZ19" s="398"/>
      <c r="BA19" s="398"/>
      <c r="BB19" s="398"/>
      <c r="BC19" s="398"/>
      <c r="BD19" s="398"/>
      <c r="BE19" s="399"/>
    </row>
    <row r="20" spans="1:57" x14ac:dyDescent="0.3">
      <c r="A20" s="54" t="s">
        <v>122</v>
      </c>
      <c r="B20" s="345">
        <v>119.4612403</v>
      </c>
      <c r="C20" s="50">
        <v>105.9205426</v>
      </c>
      <c r="D20" s="50">
        <v>111.6267442</v>
      </c>
      <c r="E20" s="50">
        <v>106.2829457</v>
      </c>
      <c r="F20" s="50">
        <v>48.667441859999997</v>
      </c>
      <c r="G20" s="50">
        <v>85.217441859999994</v>
      </c>
      <c r="H20" s="50">
        <v>57.312403099999997</v>
      </c>
      <c r="I20" s="50">
        <v>142.4639535</v>
      </c>
      <c r="J20" s="50">
        <v>99.285271320000007</v>
      </c>
      <c r="K20" s="50">
        <v>81.066279069999993</v>
      </c>
      <c r="L20" s="50">
        <v>181.69573639999999</v>
      </c>
      <c r="M20" s="50">
        <v>137.78565889999999</v>
      </c>
      <c r="N20" s="345">
        <v>88.367054260000003</v>
      </c>
      <c r="O20" s="50">
        <v>63.743410849999997</v>
      </c>
      <c r="P20" s="50">
        <v>98.962403100000003</v>
      </c>
      <c r="Q20" s="50">
        <v>73.548062020000003</v>
      </c>
      <c r="R20" s="50">
        <v>23.108139529999999</v>
      </c>
      <c r="S20" s="50">
        <v>48.634496120000001</v>
      </c>
      <c r="T20" s="50">
        <v>57.463953490000002</v>
      </c>
      <c r="U20" s="50">
        <v>126.47868219999999</v>
      </c>
      <c r="V20" s="94">
        <v>53.47093023</v>
      </c>
      <c r="W20" s="345">
        <v>208.23682170542637</v>
      </c>
      <c r="X20" s="50">
        <v>359.56976744186051</v>
      </c>
      <c r="Y20" s="50">
        <v>486.91821705426361</v>
      </c>
      <c r="Z20" s="50">
        <v>354.93759689922484</v>
      </c>
      <c r="AA20" s="50">
        <v>560.24883720930234</v>
      </c>
      <c r="AB20" s="50">
        <v>461.58953488372094</v>
      </c>
      <c r="AC20" s="94">
        <v>212.2825581395349</v>
      </c>
      <c r="AD20" s="404"/>
      <c r="AE20" s="404"/>
      <c r="AF20" s="345">
        <v>94.277519380000001</v>
      </c>
      <c r="AG20" s="50">
        <v>93.934883720000002</v>
      </c>
      <c r="AH20" s="50">
        <v>88.775581399999993</v>
      </c>
      <c r="AI20" s="50">
        <v>86.7</v>
      </c>
      <c r="AJ20" s="50">
        <v>153.3162791</v>
      </c>
      <c r="AK20" s="50">
        <v>78.65465116</v>
      </c>
      <c r="AL20" s="50">
        <v>54.768992249999997</v>
      </c>
      <c r="AM20" s="50">
        <v>116.3182171</v>
      </c>
      <c r="AN20" s="50">
        <v>132.71860469999999</v>
      </c>
      <c r="AO20" s="50">
        <v>81.086046510000003</v>
      </c>
      <c r="AP20" s="50">
        <v>91.253100779999997</v>
      </c>
      <c r="AQ20" s="50">
        <v>70.833333330000002</v>
      </c>
      <c r="AR20" s="50">
        <v>140.38178289999999</v>
      </c>
      <c r="AS20" s="94">
        <v>45.036821709999998</v>
      </c>
      <c r="AT20" s="345">
        <v>420.91472870000001</v>
      </c>
      <c r="AU20" s="50">
        <v>188.44302329999999</v>
      </c>
      <c r="AV20" s="50">
        <v>127.94147289999999</v>
      </c>
      <c r="AW20" s="50">
        <v>258.36705430000001</v>
      </c>
      <c r="AX20" s="50">
        <v>390.15658910000002</v>
      </c>
      <c r="AY20" s="50">
        <v>242.4608527</v>
      </c>
      <c r="AZ20" s="50">
        <v>303.08759689999999</v>
      </c>
      <c r="BA20" s="50">
        <v>290.81201549999997</v>
      </c>
      <c r="BB20" s="50">
        <v>248.81279069999999</v>
      </c>
      <c r="BC20" s="50">
        <v>278.75387599999999</v>
      </c>
      <c r="BD20" s="50">
        <v>281.96937980000001</v>
      </c>
      <c r="BE20" s="94">
        <v>179.03372089999999</v>
      </c>
    </row>
    <row r="21" spans="1:57" ht="13.5" thickBot="1" x14ac:dyDescent="0.35">
      <c r="A21" s="56" t="s">
        <v>123</v>
      </c>
      <c r="B21" s="357">
        <v>464.37015500000001</v>
      </c>
      <c r="C21" s="73">
        <v>271.2817829</v>
      </c>
      <c r="D21" s="73">
        <v>289.21744189999998</v>
      </c>
      <c r="E21" s="73">
        <v>233.36124029999999</v>
      </c>
      <c r="F21" s="73">
        <v>258.12984499999999</v>
      </c>
      <c r="G21" s="73">
        <v>267.55232560000002</v>
      </c>
      <c r="H21" s="73">
        <v>205.97674420000001</v>
      </c>
      <c r="I21" s="73">
        <v>310.9616279</v>
      </c>
      <c r="J21" s="73">
        <v>384.44379839999999</v>
      </c>
      <c r="K21" s="73">
        <v>282.81937979999998</v>
      </c>
      <c r="L21" s="73">
        <v>712.97868219999998</v>
      </c>
      <c r="M21" s="73">
        <v>530.40658910000002</v>
      </c>
      <c r="N21" s="357">
        <v>171.6209302</v>
      </c>
      <c r="O21" s="73">
        <v>322.85503879999999</v>
      </c>
      <c r="P21" s="73">
        <v>332.04689919999998</v>
      </c>
      <c r="Q21" s="73">
        <v>222.10697669999999</v>
      </c>
      <c r="R21" s="73">
        <v>193.35193799999999</v>
      </c>
      <c r="S21" s="73">
        <v>139.2418605</v>
      </c>
      <c r="T21" s="73">
        <v>135.822093</v>
      </c>
      <c r="U21" s="73">
        <v>342.37868220000001</v>
      </c>
      <c r="V21" s="74">
        <v>174.88914729999999</v>
      </c>
      <c r="W21" s="412">
        <v>98.784496124031023</v>
      </c>
      <c r="X21" s="413">
        <v>125.24651162790698</v>
      </c>
      <c r="Y21" s="413">
        <v>98.856976744186056</v>
      </c>
      <c r="Z21" s="413">
        <v>230.41589147286822</v>
      </c>
      <c r="AA21" s="413">
        <v>127.03875968992249</v>
      </c>
      <c r="AB21" s="413">
        <v>156.2748062015504</v>
      </c>
      <c r="AC21" s="414">
        <v>255.57325581395352</v>
      </c>
      <c r="AD21" s="403"/>
      <c r="AE21" s="403"/>
      <c r="AF21" s="357">
        <v>328.17248059999997</v>
      </c>
      <c r="AG21" s="73">
        <v>275.624031</v>
      </c>
      <c r="AH21" s="73">
        <v>285.11240309999999</v>
      </c>
      <c r="AI21" s="73">
        <v>314.68449609999999</v>
      </c>
      <c r="AJ21" s="73">
        <v>434.3170543</v>
      </c>
      <c r="AK21" s="73">
        <v>210.12131780000001</v>
      </c>
      <c r="AL21" s="73">
        <v>146.3647287</v>
      </c>
      <c r="AM21" s="73">
        <v>333.73372089999998</v>
      </c>
      <c r="AN21" s="73">
        <v>286.5093023</v>
      </c>
      <c r="AO21" s="73">
        <v>268.79108530000002</v>
      </c>
      <c r="AP21" s="73">
        <v>303.19302329999999</v>
      </c>
      <c r="AQ21" s="73">
        <v>211.16899219999999</v>
      </c>
      <c r="AR21" s="73">
        <v>306.38217049999997</v>
      </c>
      <c r="AS21" s="74">
        <v>38.849612399999998</v>
      </c>
      <c r="AT21" s="357">
        <v>355.60968989999998</v>
      </c>
      <c r="AU21" s="73">
        <v>135.9670543</v>
      </c>
      <c r="AV21" s="73">
        <v>300.2542636</v>
      </c>
      <c r="AW21" s="73">
        <v>307.29806200000002</v>
      </c>
      <c r="AX21" s="73">
        <v>226.13294569999999</v>
      </c>
      <c r="AY21" s="73">
        <v>222.44961240000001</v>
      </c>
      <c r="AZ21" s="73">
        <v>258.96007750000001</v>
      </c>
      <c r="BA21" s="73">
        <v>212.53953490000001</v>
      </c>
      <c r="BB21" s="73">
        <v>185.94573639999999</v>
      </c>
      <c r="BC21" s="73">
        <v>196.15232560000001</v>
      </c>
      <c r="BD21" s="73">
        <v>258.12325579999998</v>
      </c>
      <c r="BE21" s="74">
        <v>348.59883719999999</v>
      </c>
    </row>
    <row r="22" spans="1:57" x14ac:dyDescent="0.3">
      <c r="W22" s="404"/>
      <c r="X22" s="404"/>
      <c r="Y22" s="404"/>
      <c r="Z22" s="404"/>
      <c r="AA22" s="404"/>
      <c r="AB22" s="404"/>
      <c r="AC22" s="404"/>
      <c r="AD22" s="404"/>
      <c r="AE22" s="404"/>
      <c r="AF22" s="404"/>
      <c r="AG22" s="404"/>
    </row>
    <row r="23" spans="1:57" x14ac:dyDescent="0.3">
      <c r="AT23" s="236"/>
      <c r="AU23" s="236"/>
      <c r="AV23" s="236"/>
      <c r="AW23" s="236"/>
      <c r="AX23" s="236"/>
      <c r="AY23" s="236"/>
      <c r="AZ23" s="236"/>
      <c r="BA23" s="236"/>
      <c r="BB23" s="236"/>
      <c r="BC23" s="236"/>
      <c r="BD23" s="236"/>
      <c r="BE23" s="236"/>
    </row>
    <row r="24" spans="1:57" s="186" customFormat="1" ht="15" thickBot="1" x14ac:dyDescent="0.4">
      <c r="A24" s="20" t="s">
        <v>120</v>
      </c>
      <c r="AT24" s="236"/>
      <c r="AU24" s="236"/>
      <c r="AV24" s="236"/>
      <c r="AW24" s="236"/>
      <c r="AX24" s="236"/>
      <c r="AY24" s="236"/>
      <c r="AZ24" s="236"/>
      <c r="BA24" s="236"/>
      <c r="BB24" s="236"/>
      <c r="BC24" s="236"/>
      <c r="BD24" s="236"/>
      <c r="BE24" s="236"/>
    </row>
    <row r="25" spans="1:57" s="186" customFormat="1" ht="17" thickBot="1" x14ac:dyDescent="0.4">
      <c r="A25" s="20" t="s">
        <v>140</v>
      </c>
      <c r="B25" s="394" t="s">
        <v>144</v>
      </c>
      <c r="C25" s="395"/>
      <c r="D25" s="395"/>
      <c r="E25" s="395"/>
      <c r="F25" s="395"/>
      <c r="G25" s="395"/>
      <c r="H25" s="395"/>
      <c r="I25" s="395"/>
      <c r="J25" s="395"/>
      <c r="K25" s="395"/>
      <c r="L25" s="395"/>
      <c r="M25" s="395"/>
      <c r="N25" s="256" t="s">
        <v>135</v>
      </c>
      <c r="O25" s="257"/>
      <c r="P25" s="257"/>
      <c r="Q25" s="257"/>
      <c r="R25" s="257"/>
      <c r="S25" s="257"/>
      <c r="T25" s="257"/>
      <c r="U25" s="257"/>
      <c r="V25" s="258"/>
      <c r="W25" s="256" t="s">
        <v>135</v>
      </c>
      <c r="X25" s="257"/>
      <c r="Y25" s="257"/>
      <c r="Z25" s="257"/>
      <c r="AA25" s="257"/>
      <c r="AB25" s="257"/>
      <c r="AC25" s="258"/>
      <c r="AD25" s="24"/>
      <c r="AE25" s="24"/>
    </row>
    <row r="26" spans="1:57" ht="14.5" x14ac:dyDescent="0.35">
      <c r="A26" s="402">
        <v>600</v>
      </c>
      <c r="B26" s="415">
        <v>8.7149926666666658E-3</v>
      </c>
      <c r="C26" s="416">
        <v>8.8034953333333329E-3</v>
      </c>
      <c r="D26" s="416">
        <v>9.1920393333333322E-3</v>
      </c>
      <c r="E26" s="416">
        <v>7.9040279999999987E-3</v>
      </c>
      <c r="F26" s="416">
        <v>8.690001000000001E-3</v>
      </c>
      <c r="G26" s="416">
        <v>9.5161990000000012E-3</v>
      </c>
      <c r="H26" s="416">
        <v>9.7442429999999997E-3</v>
      </c>
      <c r="I26" s="416">
        <v>8.7940003333333346E-3</v>
      </c>
      <c r="J26" s="416">
        <v>9.7049623333333324E-3</v>
      </c>
      <c r="K26" s="416">
        <v>1.0117199E-2</v>
      </c>
      <c r="L26" s="416">
        <v>8.8968143333333343E-3</v>
      </c>
      <c r="M26" s="417">
        <v>9.3988843333333346E-3</v>
      </c>
      <c r="N26" s="418">
        <v>7.064005333333334E-3</v>
      </c>
      <c r="O26" s="419">
        <v>8.1588523333333326E-3</v>
      </c>
      <c r="P26" s="419">
        <v>6.5295306666666659E-3</v>
      </c>
      <c r="Q26" s="419">
        <v>8.0126793333333331E-3</v>
      </c>
      <c r="R26" s="419">
        <v>6.3437266666666664E-3</v>
      </c>
      <c r="S26" s="419">
        <v>7.3586913333333337E-3</v>
      </c>
      <c r="T26" s="419">
        <v>6.6175006666666673E-3</v>
      </c>
      <c r="U26" s="419">
        <v>7.0751893333333331E-3</v>
      </c>
      <c r="V26" s="420">
        <v>7.4713403333333331E-3</v>
      </c>
      <c r="W26" s="421">
        <v>2.5199549999999995E-3</v>
      </c>
      <c r="X26" s="422">
        <v>1.6197913333333331E-3</v>
      </c>
      <c r="Y26" s="422">
        <v>5.5717026666666667E-3</v>
      </c>
      <c r="Z26" s="422">
        <v>3.5459323333333335E-3</v>
      </c>
      <c r="AA26" s="422">
        <v>2.2683873333333333E-3</v>
      </c>
      <c r="AB26" s="422">
        <v>1.6870876666666666E-3</v>
      </c>
      <c r="AC26" s="423">
        <v>4.2860809999999997E-3</v>
      </c>
    </row>
    <row r="27" spans="1:57" ht="14.5" x14ac:dyDescent="0.35">
      <c r="A27" s="402">
        <v>800</v>
      </c>
      <c r="B27" s="424">
        <v>8.1495384999999993E-3</v>
      </c>
      <c r="C27" s="425">
        <v>9.9594793333333334E-3</v>
      </c>
      <c r="D27" s="425">
        <v>8.5374821666666673E-3</v>
      </c>
      <c r="E27" s="425">
        <v>6.540190166666667E-3</v>
      </c>
      <c r="F27" s="425">
        <v>6.6005810000000003E-3</v>
      </c>
      <c r="G27" s="425">
        <v>7.4129164999999992E-3</v>
      </c>
      <c r="H27" s="425">
        <v>9.0290986666666656E-3</v>
      </c>
      <c r="I27" s="425">
        <v>8.0995389999999994E-3</v>
      </c>
      <c r="J27" s="425">
        <v>9.4455925000000007E-3</v>
      </c>
      <c r="K27" s="425">
        <v>8.4825936666666681E-3</v>
      </c>
      <c r="L27" s="425">
        <v>8.8617994999999998E-3</v>
      </c>
      <c r="M27" s="426">
        <v>8.0781691666666662E-3</v>
      </c>
      <c r="N27" s="427">
        <v>6.6057355000000003E-3</v>
      </c>
      <c r="O27" s="428">
        <v>7.9644508333333325E-3</v>
      </c>
      <c r="P27" s="428">
        <v>7.0975009999999991E-3</v>
      </c>
      <c r="Q27" s="428">
        <v>5.9254308333333344E-3</v>
      </c>
      <c r="R27" s="428">
        <v>6.1612303333333333E-3</v>
      </c>
      <c r="S27" s="428">
        <v>6.7016898333333332E-3</v>
      </c>
      <c r="T27" s="428">
        <v>6.7654676666666662E-3</v>
      </c>
      <c r="U27" s="428">
        <v>8.5641999999999992E-3</v>
      </c>
      <c r="V27" s="429">
        <v>7.4121893333333327E-3</v>
      </c>
      <c r="W27" s="430">
        <v>1.5837051666666667E-3</v>
      </c>
      <c r="X27" s="431">
        <v>1.4133401666666667E-3</v>
      </c>
      <c r="Y27" s="431">
        <v>4.4180519999999996E-3</v>
      </c>
      <c r="Z27" s="431">
        <v>5.3546003333333342E-3</v>
      </c>
      <c r="AA27" s="431">
        <v>2.0855869999999999E-3</v>
      </c>
      <c r="AB27" s="431">
        <v>2.2470826666666668E-3</v>
      </c>
      <c r="AC27" s="432">
        <v>5.6610063333333337E-3</v>
      </c>
    </row>
    <row r="28" spans="1:57" ht="14.5" x14ac:dyDescent="0.35">
      <c r="A28" s="402">
        <v>1000</v>
      </c>
      <c r="B28" s="424">
        <v>7.3065325714285713E-3</v>
      </c>
      <c r="C28" s="425">
        <v>9.5294751428571418E-3</v>
      </c>
      <c r="D28" s="425">
        <v>7.5493525714285708E-3</v>
      </c>
      <c r="E28" s="425">
        <v>6.4789959999999999E-3</v>
      </c>
      <c r="F28" s="425">
        <v>6.6830901428571437E-3</v>
      </c>
      <c r="G28" s="425">
        <v>6.9504402857142869E-3</v>
      </c>
      <c r="H28" s="425">
        <v>7.8534097142857143E-3</v>
      </c>
      <c r="I28" s="425">
        <v>7.3851438571428561E-3</v>
      </c>
      <c r="J28" s="425">
        <v>8.7330755714285727E-3</v>
      </c>
      <c r="K28" s="425">
        <v>8.3420428571428576E-3</v>
      </c>
      <c r="L28" s="425">
        <v>8.677630285714286E-3</v>
      </c>
      <c r="M28" s="426">
        <v>7.6424342857142865E-3</v>
      </c>
      <c r="N28" s="427">
        <v>6.1542015714285709E-3</v>
      </c>
      <c r="O28" s="428">
        <v>7.556693428571429E-3</v>
      </c>
      <c r="P28" s="428">
        <v>6.7478265714285713E-3</v>
      </c>
      <c r="Q28" s="428">
        <v>5.6756607142857138E-3</v>
      </c>
      <c r="R28" s="428">
        <v>6.5439442857142868E-3</v>
      </c>
      <c r="S28" s="428">
        <v>6.7660647142857152E-3</v>
      </c>
      <c r="T28" s="428">
        <v>7.1594045714285723E-3</v>
      </c>
      <c r="U28" s="428">
        <v>7.4088852857142852E-3</v>
      </c>
      <c r="V28" s="429">
        <v>7.7332440000000002E-3</v>
      </c>
      <c r="W28" s="430">
        <v>3.7353672857142854E-3</v>
      </c>
      <c r="X28" s="431">
        <v>4.1255169999999996E-3</v>
      </c>
      <c r="Y28" s="431">
        <v>5.8905368571428576E-3</v>
      </c>
      <c r="Z28" s="431">
        <v>4.358067714285715E-3</v>
      </c>
      <c r="AA28" s="431">
        <v>5.757605571428571E-3</v>
      </c>
      <c r="AB28" s="431">
        <v>2.3192742857142856E-3</v>
      </c>
      <c r="AC28" s="432">
        <v>4.5665587142857131E-3</v>
      </c>
    </row>
    <row r="29" spans="1:57" ht="14.5" x14ac:dyDescent="0.35">
      <c r="A29" s="402">
        <v>1200</v>
      </c>
      <c r="B29" s="424">
        <v>6.7495748571428562E-3</v>
      </c>
      <c r="C29" s="425">
        <v>8.213651428571429E-3</v>
      </c>
      <c r="D29" s="425">
        <v>7.723151857142856E-3</v>
      </c>
      <c r="E29" s="425">
        <v>5.9951928571428574E-3</v>
      </c>
      <c r="F29" s="425">
        <v>6.6586458571428571E-3</v>
      </c>
      <c r="G29" s="425">
        <v>7.1557404285714291E-3</v>
      </c>
      <c r="H29" s="425">
        <v>7.4909857142857143E-3</v>
      </c>
      <c r="I29" s="425">
        <v>7.0485804285714288E-3</v>
      </c>
      <c r="J29" s="425">
        <v>8.7340624285714274E-3</v>
      </c>
      <c r="K29" s="425">
        <v>8.1420302857142853E-3</v>
      </c>
      <c r="L29" s="425">
        <v>7.6709468571428564E-3</v>
      </c>
      <c r="M29" s="426">
        <v>7.3561709999999999E-3</v>
      </c>
      <c r="N29" s="427">
        <v>6.8117814285714295E-3</v>
      </c>
      <c r="O29" s="428">
        <v>6.7582321428571431E-3</v>
      </c>
      <c r="P29" s="428">
        <v>8.5574652857142858E-3</v>
      </c>
      <c r="Q29" s="428">
        <v>5.8960217142857143E-3</v>
      </c>
      <c r="R29" s="428">
        <v>6.5126181428571423E-3</v>
      </c>
      <c r="S29" s="428">
        <v>7.1035481428571431E-3</v>
      </c>
      <c r="T29" s="428">
        <v>6.1818070000000001E-3</v>
      </c>
      <c r="U29" s="428">
        <v>7.3521338571428578E-3</v>
      </c>
      <c r="V29" s="429">
        <v>7.4791479999999997E-3</v>
      </c>
      <c r="W29" s="430">
        <v>3.9008732857142856E-3</v>
      </c>
      <c r="X29" s="431">
        <v>4.2528202857142856E-3</v>
      </c>
      <c r="Y29" s="431">
        <v>4.6040909999999994E-3</v>
      </c>
      <c r="Z29" s="431">
        <v>4.9206007142857137E-3</v>
      </c>
      <c r="AA29" s="431">
        <v>5.0581908571428564E-3</v>
      </c>
      <c r="AB29" s="431">
        <v>6.2110959999999993E-3</v>
      </c>
      <c r="AC29" s="432">
        <v>4.9036418571428569E-3</v>
      </c>
    </row>
    <row r="30" spans="1:57" ht="14.5" x14ac:dyDescent="0.35">
      <c r="A30" s="402">
        <v>1400</v>
      </c>
      <c r="B30" s="424">
        <v>7.1185327142857134E-3</v>
      </c>
      <c r="C30" s="425">
        <v>8.3842180000000006E-3</v>
      </c>
      <c r="D30" s="425">
        <v>7.2057268571428575E-3</v>
      </c>
      <c r="E30" s="425">
        <v>6.2816190000000004E-3</v>
      </c>
      <c r="F30" s="425">
        <v>6.5980991428571441E-3</v>
      </c>
      <c r="G30" s="425">
        <v>6.8192488571428567E-3</v>
      </c>
      <c r="H30" s="425">
        <v>7.413742142857142E-3</v>
      </c>
      <c r="I30" s="425">
        <v>8.0539129999999994E-3</v>
      </c>
      <c r="J30" s="425">
        <v>7.7015835714285708E-3</v>
      </c>
      <c r="K30" s="425">
        <v>8.4138461428571436E-3</v>
      </c>
      <c r="L30" s="425">
        <v>7.1930252857142852E-3</v>
      </c>
      <c r="M30" s="426">
        <v>7.8236778571428578E-3</v>
      </c>
      <c r="N30" s="427">
        <v>6.5051298571428568E-3</v>
      </c>
      <c r="O30" s="428">
        <v>7.3487205714285716E-3</v>
      </c>
      <c r="P30" s="428">
        <v>8.4761992857142858E-3</v>
      </c>
      <c r="Q30" s="428">
        <v>5.2735497142857154E-3</v>
      </c>
      <c r="R30" s="428">
        <v>6.1167882857142853E-3</v>
      </c>
      <c r="S30" s="428">
        <v>6.5254202857142844E-3</v>
      </c>
      <c r="T30" s="428">
        <v>7.4252697142857139E-3</v>
      </c>
      <c r="U30" s="428">
        <v>8.1333139999999991E-3</v>
      </c>
      <c r="V30" s="429">
        <v>7.5926771428571427E-3</v>
      </c>
      <c r="W30" s="430">
        <v>4.503250857142857E-3</v>
      </c>
      <c r="X30" s="431">
        <v>5.6762414285714286E-3</v>
      </c>
      <c r="Y30" s="431">
        <v>5.8769461428571429E-3</v>
      </c>
      <c r="Z30" s="431">
        <v>5.5844395714285703E-3</v>
      </c>
      <c r="AA30" s="431">
        <v>6.5763277142857146E-3</v>
      </c>
      <c r="AB30" s="431">
        <v>6.7042699999999992E-3</v>
      </c>
      <c r="AC30" s="432">
        <v>4.6072437142857152E-3</v>
      </c>
    </row>
    <row r="31" spans="1:57" ht="14.5" x14ac:dyDescent="0.35">
      <c r="A31" s="402">
        <v>1600</v>
      </c>
      <c r="B31" s="424">
        <v>7.3492267142857134E-3</v>
      </c>
      <c r="C31" s="425">
        <v>8.5471399999999999E-3</v>
      </c>
      <c r="D31" s="425">
        <v>7.7636104285714281E-3</v>
      </c>
      <c r="E31" s="425">
        <v>6.5339011428571427E-3</v>
      </c>
      <c r="F31" s="425">
        <v>6.3373550000000002E-3</v>
      </c>
      <c r="G31" s="425">
        <v>6.838574714285714E-3</v>
      </c>
      <c r="H31" s="425">
        <v>7.3474788571428586E-3</v>
      </c>
      <c r="I31" s="425">
        <v>6.9969354285714293E-3</v>
      </c>
      <c r="J31" s="425">
        <v>8.4733701428571419E-3</v>
      </c>
      <c r="K31" s="425">
        <v>8.4273432857142859E-3</v>
      </c>
      <c r="L31" s="425">
        <v>7.4400211428571434E-3</v>
      </c>
      <c r="M31" s="426">
        <v>7.3598425714285704E-3</v>
      </c>
      <c r="N31" s="427">
        <v>7.4129127142857137E-3</v>
      </c>
      <c r="O31" s="428">
        <v>7.2588404285714291E-3</v>
      </c>
      <c r="P31" s="428">
        <v>8.2293262857142842E-3</v>
      </c>
      <c r="Q31" s="428">
        <v>6.2387527142857141E-3</v>
      </c>
      <c r="R31" s="428">
        <v>6.7761305714285711E-3</v>
      </c>
      <c r="S31" s="428">
        <v>7.4590907142857146E-3</v>
      </c>
      <c r="T31" s="428">
        <v>7.0344552857142849E-3</v>
      </c>
      <c r="U31" s="428">
        <v>7.1584629999999995E-3</v>
      </c>
      <c r="V31" s="429">
        <v>8.308185142857142E-3</v>
      </c>
      <c r="W31" s="430">
        <v>5.9831337142857146E-3</v>
      </c>
      <c r="X31" s="431">
        <v>7.2823708571428574E-3</v>
      </c>
      <c r="Y31" s="431">
        <v>6.825457714285714E-3</v>
      </c>
      <c r="Z31" s="431">
        <v>7.1352654285714284E-3</v>
      </c>
      <c r="AA31" s="431">
        <v>7.2647631428571441E-3</v>
      </c>
      <c r="AB31" s="431">
        <v>7.7613198571428567E-3</v>
      </c>
      <c r="AC31" s="432">
        <v>6.8921057142857138E-3</v>
      </c>
    </row>
    <row r="32" spans="1:57" ht="14.5" x14ac:dyDescent="0.35">
      <c r="A32" s="402">
        <v>1800</v>
      </c>
      <c r="B32" s="424">
        <v>7.3835811428571438E-3</v>
      </c>
      <c r="C32" s="425">
        <v>9.3425691428571413E-3</v>
      </c>
      <c r="D32" s="425">
        <v>7.8411354285714292E-3</v>
      </c>
      <c r="E32" s="425">
        <v>6.7550714285714289E-3</v>
      </c>
      <c r="F32" s="425">
        <v>6.5233894285714284E-3</v>
      </c>
      <c r="G32" s="425">
        <v>7.4273824285714289E-3</v>
      </c>
      <c r="H32" s="425">
        <v>8.6549318571428561E-3</v>
      </c>
      <c r="I32" s="425">
        <v>7.4469721428571433E-3</v>
      </c>
      <c r="J32" s="425">
        <v>9.6764717142857146E-3</v>
      </c>
      <c r="K32" s="425">
        <v>9.3187930000000006E-3</v>
      </c>
      <c r="L32" s="425">
        <v>8.7199321428571442E-3</v>
      </c>
      <c r="M32" s="426">
        <v>8.5554859999999993E-3</v>
      </c>
      <c r="N32" s="427">
        <v>6.9075232857142852E-3</v>
      </c>
      <c r="O32" s="428">
        <v>7.183161285714286E-3</v>
      </c>
      <c r="P32" s="428">
        <v>8.6878274285714287E-3</v>
      </c>
      <c r="Q32" s="428">
        <v>6.8787117142857157E-3</v>
      </c>
      <c r="R32" s="428">
        <v>7.6667264285714288E-3</v>
      </c>
      <c r="S32" s="428">
        <v>6.6034561428571425E-3</v>
      </c>
      <c r="T32" s="428">
        <v>7.2783912857142851E-3</v>
      </c>
      <c r="U32" s="428">
        <v>9.1566672857142841E-3</v>
      </c>
      <c r="V32" s="429">
        <v>8.1682537142857142E-3</v>
      </c>
      <c r="W32" s="430">
        <v>7.4359050000000005E-3</v>
      </c>
      <c r="X32" s="431">
        <v>8.5395590000000004E-3</v>
      </c>
      <c r="Y32" s="431">
        <v>8.7468754285714295E-3</v>
      </c>
      <c r="Z32" s="431">
        <v>8.7018100000000008E-3</v>
      </c>
      <c r="AA32" s="431">
        <v>9.4494568571428551E-3</v>
      </c>
      <c r="AB32" s="431">
        <v>9.6552578571428571E-3</v>
      </c>
      <c r="AC32" s="432">
        <v>9.3074010000000016E-3</v>
      </c>
    </row>
    <row r="33" spans="1:57" ht="14.5" x14ac:dyDescent="0.35">
      <c r="A33" s="402">
        <v>2000</v>
      </c>
      <c r="B33" s="424">
        <v>1.0812480142857142E-2</v>
      </c>
      <c r="C33" s="425">
        <v>1.1773098857142858E-2</v>
      </c>
      <c r="D33" s="425">
        <v>1.0481352285714285E-2</v>
      </c>
      <c r="E33" s="425">
        <v>9.1666137142857144E-3</v>
      </c>
      <c r="F33" s="425">
        <v>9.3519659999999998E-3</v>
      </c>
      <c r="G33" s="425">
        <v>1.0510221E-2</v>
      </c>
      <c r="H33" s="425">
        <v>1.0996509857142856E-2</v>
      </c>
      <c r="I33" s="425">
        <v>9.5878815714285723E-3</v>
      </c>
      <c r="J33" s="425">
        <v>1.2210631428571428E-2</v>
      </c>
      <c r="K33" s="425">
        <v>1.103359157142857E-2</v>
      </c>
      <c r="L33" s="425">
        <v>1.2194138571428573E-2</v>
      </c>
      <c r="M33" s="426">
        <v>1.1501241428571427E-2</v>
      </c>
      <c r="N33" s="427">
        <v>9.0174699999999997E-3</v>
      </c>
      <c r="O33" s="428">
        <v>8.4845839999999981E-3</v>
      </c>
      <c r="P33" s="428">
        <v>1.1446062857142858E-2</v>
      </c>
      <c r="Q33" s="428">
        <v>8.8506379999999992E-3</v>
      </c>
      <c r="R33" s="428">
        <v>9.4687748571428577E-3</v>
      </c>
      <c r="S33" s="428">
        <v>8.443847571428572E-3</v>
      </c>
      <c r="T33" s="428">
        <v>7.9015839999999997E-3</v>
      </c>
      <c r="U33" s="428">
        <v>1.0431724999999998E-2</v>
      </c>
      <c r="V33" s="429">
        <v>9.5478752857142846E-3</v>
      </c>
      <c r="W33" s="430">
        <v>9.9233848571428588E-3</v>
      </c>
      <c r="X33" s="431">
        <v>9.9521257142857148E-3</v>
      </c>
      <c r="Y33" s="431">
        <v>1.0070872714285712E-2</v>
      </c>
      <c r="Z33" s="431">
        <v>8.9809252857142863E-3</v>
      </c>
      <c r="AA33" s="431">
        <v>6.5977064285714284E-3</v>
      </c>
      <c r="AB33" s="431">
        <v>7.3590900000000004E-3</v>
      </c>
      <c r="AC33" s="432">
        <v>8.8830788571428558E-3</v>
      </c>
    </row>
    <row r="34" spans="1:57" ht="14.5" x14ac:dyDescent="0.35">
      <c r="A34" s="402">
        <v>2200</v>
      </c>
      <c r="B34" s="424">
        <v>1.0405459428571431E-2</v>
      </c>
      <c r="C34" s="425">
        <v>1.0677414714285714E-2</v>
      </c>
      <c r="D34" s="425">
        <v>1.0075864285714286E-2</v>
      </c>
      <c r="E34" s="425">
        <v>8.4353057142857145E-3</v>
      </c>
      <c r="F34" s="425">
        <v>9.1922619999999979E-3</v>
      </c>
      <c r="G34" s="425">
        <v>9.0945881428571435E-3</v>
      </c>
      <c r="H34" s="425">
        <v>1.1004241714285712E-2</v>
      </c>
      <c r="I34" s="425">
        <v>9.2759330000000001E-3</v>
      </c>
      <c r="J34" s="425">
        <v>1.1458176714285713E-2</v>
      </c>
      <c r="K34" s="425">
        <v>1.0066984571428572E-2</v>
      </c>
      <c r="L34" s="425">
        <v>1.2709285714285715E-2</v>
      </c>
      <c r="M34" s="426">
        <v>1.0190667571428572E-2</v>
      </c>
      <c r="N34" s="427">
        <v>8.1611710000000001E-3</v>
      </c>
      <c r="O34" s="428">
        <v>9.4841324285714294E-3</v>
      </c>
      <c r="P34" s="428">
        <v>1.0043207714285714E-2</v>
      </c>
      <c r="Q34" s="428">
        <v>7.183508571428571E-3</v>
      </c>
      <c r="R34" s="428">
        <v>8.6603252857142855E-3</v>
      </c>
      <c r="S34" s="428">
        <v>8.5412390000000008E-3</v>
      </c>
      <c r="T34" s="428">
        <v>8.298060285714285E-3</v>
      </c>
      <c r="U34" s="428">
        <v>1.0734340285714286E-2</v>
      </c>
      <c r="V34" s="429">
        <v>9.2005791428571432E-3</v>
      </c>
      <c r="W34" s="430">
        <v>6.5706614285714277E-3</v>
      </c>
      <c r="X34" s="431">
        <v>5.5903680000000001E-3</v>
      </c>
      <c r="Y34" s="431">
        <v>6.6549490000000003E-3</v>
      </c>
      <c r="Z34" s="431">
        <v>6.8842865714285701E-3</v>
      </c>
      <c r="AA34" s="431">
        <v>6.121037142857143E-3</v>
      </c>
      <c r="AB34" s="431">
        <v>6.6125630000000001E-3</v>
      </c>
      <c r="AC34" s="432">
        <v>5.3333375714285716E-3</v>
      </c>
    </row>
    <row r="35" spans="1:57" ht="14.5" x14ac:dyDescent="0.35">
      <c r="A35" s="402">
        <v>2400</v>
      </c>
      <c r="B35" s="424">
        <v>7.5812781428571422E-3</v>
      </c>
      <c r="C35" s="425">
        <v>1.0308380142857145E-2</v>
      </c>
      <c r="D35" s="425">
        <v>9.6970201428571434E-3</v>
      </c>
      <c r="E35" s="425">
        <v>8.0911951428571435E-3</v>
      </c>
      <c r="F35" s="425">
        <v>8.5575745714285712E-3</v>
      </c>
      <c r="G35" s="425">
        <v>1.0055469285714285E-2</v>
      </c>
      <c r="H35" s="425">
        <v>1.0387206857142856E-2</v>
      </c>
      <c r="I35" s="425">
        <v>9.0165047142857137E-3</v>
      </c>
      <c r="J35" s="425">
        <v>1.2174757142857141E-2</v>
      </c>
      <c r="K35" s="425">
        <v>1.0860060571428572E-2</v>
      </c>
      <c r="L35" s="425">
        <v>1.1544492857142858E-2</v>
      </c>
      <c r="M35" s="426">
        <v>9.6059109999999982E-3</v>
      </c>
      <c r="N35" s="427">
        <v>8.2334399999999999E-3</v>
      </c>
      <c r="O35" s="428">
        <v>9.1190009999999998E-3</v>
      </c>
      <c r="P35" s="428">
        <v>1.0756536857142857E-2</v>
      </c>
      <c r="Q35" s="428">
        <v>7.1210284285714281E-3</v>
      </c>
      <c r="R35" s="428">
        <v>8.2185448571428562E-3</v>
      </c>
      <c r="S35" s="428">
        <v>7.6322164285714282E-3</v>
      </c>
      <c r="T35" s="428">
        <v>8.1407427142857151E-3</v>
      </c>
      <c r="U35" s="428">
        <v>9.5899780000000007E-3</v>
      </c>
      <c r="V35" s="429">
        <v>9.0693521428571421E-3</v>
      </c>
      <c r="W35" s="430">
        <v>6.0359708571428566E-3</v>
      </c>
      <c r="X35" s="431">
        <v>4.8934964285714281E-3</v>
      </c>
      <c r="Y35" s="431">
        <v>6.0891654285714289E-3</v>
      </c>
      <c r="Z35" s="431">
        <v>7.4472448571428571E-3</v>
      </c>
      <c r="AA35" s="431">
        <v>5.8191137142857147E-3</v>
      </c>
      <c r="AB35" s="431">
        <v>5.9586632857142868E-3</v>
      </c>
      <c r="AC35" s="432">
        <v>6.8197009999999992E-3</v>
      </c>
    </row>
    <row r="36" spans="1:57" ht="14.5" x14ac:dyDescent="0.35">
      <c r="A36" s="402">
        <v>200</v>
      </c>
      <c r="B36" s="424">
        <v>8.2076067142857149E-3</v>
      </c>
      <c r="C36" s="425">
        <v>1.1035747142857143E-2</v>
      </c>
      <c r="D36" s="425">
        <v>1.0109667857142858E-2</v>
      </c>
      <c r="E36" s="425">
        <v>8.6673489999999995E-3</v>
      </c>
      <c r="F36" s="425">
        <v>8.5121104285714282E-3</v>
      </c>
      <c r="G36" s="425">
        <v>9.3230918571428571E-3</v>
      </c>
      <c r="H36" s="425">
        <v>1.0426554428571429E-2</v>
      </c>
      <c r="I36" s="425">
        <v>9.3481175714285724E-3</v>
      </c>
      <c r="J36" s="425">
        <v>1.1398618571428572E-2</v>
      </c>
      <c r="K36" s="425">
        <v>9.7909642857142848E-3</v>
      </c>
      <c r="L36" s="425">
        <v>9.5809275714285706E-3</v>
      </c>
      <c r="M36" s="426">
        <v>1.0009618857142856E-2</v>
      </c>
      <c r="N36" s="427">
        <v>7.5835572857142859E-3</v>
      </c>
      <c r="O36" s="428">
        <v>9.5422775714285712E-3</v>
      </c>
      <c r="P36" s="428">
        <v>1.1144357142857145E-2</v>
      </c>
      <c r="Q36" s="428">
        <v>7.7866702857142863E-3</v>
      </c>
      <c r="R36" s="428">
        <v>8.7788982857142841E-3</v>
      </c>
      <c r="S36" s="428">
        <v>7.7048648571428563E-3</v>
      </c>
      <c r="T36" s="428">
        <v>7.2939202857142862E-3</v>
      </c>
      <c r="U36" s="428">
        <v>1.0597779428571428E-2</v>
      </c>
      <c r="V36" s="429">
        <v>9.2386055714285698E-3</v>
      </c>
      <c r="W36" s="430">
        <v>4.7760938571428579E-3</v>
      </c>
      <c r="X36" s="431">
        <v>4.6175371428571433E-3</v>
      </c>
      <c r="Y36" s="431">
        <v>6.105736428571428E-3</v>
      </c>
      <c r="Z36" s="431">
        <v>7.2334657142857136E-3</v>
      </c>
      <c r="AA36" s="431">
        <v>5.3980991428571436E-3</v>
      </c>
      <c r="AB36" s="431">
        <v>4.2210208571428574E-3</v>
      </c>
      <c r="AC36" s="432">
        <v>5.3321618571428569E-3</v>
      </c>
    </row>
    <row r="37" spans="1:57" ht="14.5" x14ac:dyDescent="0.35">
      <c r="A37" s="402">
        <v>400</v>
      </c>
      <c r="B37" s="424">
        <v>1.0476704428571428E-2</v>
      </c>
      <c r="C37" s="425">
        <v>1.0202132428571429E-2</v>
      </c>
      <c r="D37" s="425">
        <v>9.6437938571428579E-3</v>
      </c>
      <c r="E37" s="425">
        <v>7.9474205714285713E-3</v>
      </c>
      <c r="F37" s="425">
        <v>8.5713798571428572E-3</v>
      </c>
      <c r="G37" s="425">
        <v>8.3614187142857146E-3</v>
      </c>
      <c r="H37" s="425">
        <v>9.822779142857143E-3</v>
      </c>
      <c r="I37" s="425">
        <v>9.0640874285714285E-3</v>
      </c>
      <c r="J37" s="425">
        <v>1.1383798571428572E-2</v>
      </c>
      <c r="K37" s="425">
        <v>9.9700632857142851E-3</v>
      </c>
      <c r="L37" s="425">
        <v>8.8295411428571443E-3</v>
      </c>
      <c r="M37" s="426">
        <v>9.6762951428571425E-3</v>
      </c>
      <c r="N37" s="427">
        <v>7.9383224285714295E-3</v>
      </c>
      <c r="O37" s="428">
        <v>9.1269182857142851E-3</v>
      </c>
      <c r="P37" s="428">
        <v>1.1043194285714283E-2</v>
      </c>
      <c r="Q37" s="428">
        <v>8.0205574285714277E-3</v>
      </c>
      <c r="R37" s="428">
        <v>8.133000428571428E-3</v>
      </c>
      <c r="S37" s="428">
        <v>7.3292035714285714E-3</v>
      </c>
      <c r="T37" s="428">
        <v>7.9850479999999998E-3</v>
      </c>
      <c r="U37" s="428">
        <v>1.0805512999999999E-2</v>
      </c>
      <c r="V37" s="429">
        <v>1.0118710142857144E-2</v>
      </c>
      <c r="W37" s="430">
        <v>3.968956E-3</v>
      </c>
      <c r="X37" s="431">
        <v>3.5569102857142855E-3</v>
      </c>
      <c r="Y37" s="431">
        <v>4.562721285714286E-3</v>
      </c>
      <c r="Z37" s="431">
        <v>5.7771267142857144E-3</v>
      </c>
      <c r="AA37" s="431">
        <v>4.3440125714285715E-3</v>
      </c>
      <c r="AB37" s="431">
        <v>2.717486857142857E-3</v>
      </c>
      <c r="AC37" s="432">
        <v>4.2071640000000002E-3</v>
      </c>
    </row>
    <row r="38" spans="1:57" ht="15" thickBot="1" x14ac:dyDescent="0.4">
      <c r="A38" s="402">
        <v>600</v>
      </c>
      <c r="B38" s="433">
        <v>9.8544735714285719E-3</v>
      </c>
      <c r="C38" s="434">
        <v>1.1967032428571429E-2</v>
      </c>
      <c r="D38" s="434">
        <v>9.8894921428571425E-3</v>
      </c>
      <c r="E38" s="434">
        <v>8.1333071428571439E-3</v>
      </c>
      <c r="F38" s="434">
        <v>9.0242687142857141E-3</v>
      </c>
      <c r="G38" s="434">
        <v>9.6527008571428569E-3</v>
      </c>
      <c r="H38" s="434">
        <v>9.873401285714286E-3</v>
      </c>
      <c r="I38" s="434">
        <v>9.5978294285714288E-3</v>
      </c>
      <c r="J38" s="434">
        <v>1.1192173714285715E-2</v>
      </c>
      <c r="K38" s="434">
        <v>1.1459679E-2</v>
      </c>
      <c r="L38" s="434">
        <v>1.0845912857142856E-2</v>
      </c>
      <c r="M38" s="435">
        <v>9.6929218571428551E-3</v>
      </c>
      <c r="N38" s="436">
        <v>8.2367622857142855E-3</v>
      </c>
      <c r="O38" s="437">
        <v>8.7744298571428569E-3</v>
      </c>
      <c r="P38" s="437">
        <v>1.0311571428571429E-2</v>
      </c>
      <c r="Q38" s="437">
        <v>5.920827571428572E-3</v>
      </c>
      <c r="R38" s="437">
        <v>7.1612318571428564E-3</v>
      </c>
      <c r="S38" s="437">
        <v>8.2526331428571433E-3</v>
      </c>
      <c r="T38" s="437">
        <v>7.5888418571428565E-3</v>
      </c>
      <c r="U38" s="437">
        <v>9.5597875714285713E-3</v>
      </c>
      <c r="V38" s="438">
        <v>9.1049522857142851E-3</v>
      </c>
      <c r="W38" s="439">
        <v>1.7675748571428572E-3</v>
      </c>
      <c r="X38" s="440">
        <v>2.2240252857142857E-3</v>
      </c>
      <c r="Y38" s="440">
        <v>1.9422239999999998E-3</v>
      </c>
      <c r="Z38" s="440">
        <v>4.0780807142857143E-3</v>
      </c>
      <c r="AA38" s="440">
        <v>2.6051294285714286E-3</v>
      </c>
      <c r="AB38" s="440">
        <v>6.0737070000000002E-3</v>
      </c>
      <c r="AC38" s="441">
        <v>4.747383571428572E-3</v>
      </c>
    </row>
    <row r="39" spans="1:57" ht="13.5" thickBot="1" x14ac:dyDescent="0.35"/>
    <row r="40" spans="1:57" s="186" customFormat="1" ht="17" thickBot="1" x14ac:dyDescent="0.4">
      <c r="A40" s="20" t="s">
        <v>50</v>
      </c>
      <c r="B40" s="397" t="s">
        <v>144</v>
      </c>
      <c r="C40" s="398"/>
      <c r="D40" s="398"/>
      <c r="E40" s="398"/>
      <c r="F40" s="398"/>
      <c r="G40" s="398"/>
      <c r="H40" s="398"/>
      <c r="I40" s="398"/>
      <c r="J40" s="398"/>
      <c r="K40" s="398"/>
      <c r="L40" s="398"/>
      <c r="M40" s="398"/>
      <c r="N40" s="256" t="s">
        <v>135</v>
      </c>
      <c r="O40" s="257"/>
      <c r="P40" s="257"/>
      <c r="Q40" s="257"/>
      <c r="R40" s="257"/>
      <c r="S40" s="257"/>
      <c r="T40" s="257"/>
      <c r="U40" s="257"/>
      <c r="V40" s="258"/>
      <c r="W40" s="256" t="s">
        <v>135</v>
      </c>
      <c r="X40" s="257"/>
      <c r="Y40" s="257"/>
      <c r="Z40" s="257"/>
      <c r="AA40" s="257"/>
      <c r="AB40" s="257"/>
      <c r="AC40" s="258"/>
      <c r="AD40" s="411"/>
      <c r="AE40" s="411"/>
      <c r="AF40" s="397" t="s">
        <v>144</v>
      </c>
      <c r="AG40" s="398"/>
      <c r="AH40" s="398"/>
      <c r="AI40" s="398"/>
      <c r="AJ40" s="398"/>
      <c r="AK40" s="398"/>
      <c r="AL40" s="398"/>
      <c r="AM40" s="398"/>
      <c r="AN40" s="398"/>
      <c r="AO40" s="398"/>
      <c r="AP40" s="398"/>
      <c r="AQ40" s="398"/>
      <c r="AR40" s="398"/>
      <c r="AS40" s="399"/>
      <c r="AT40" s="397" t="s">
        <v>144</v>
      </c>
      <c r="AU40" s="398"/>
      <c r="AV40" s="398"/>
      <c r="AW40" s="398"/>
      <c r="AX40" s="398"/>
      <c r="AY40" s="398"/>
      <c r="AZ40" s="398"/>
      <c r="BA40" s="398"/>
      <c r="BB40" s="398"/>
      <c r="BC40" s="398"/>
      <c r="BD40" s="398"/>
      <c r="BE40" s="399"/>
    </row>
    <row r="41" spans="1:57" x14ac:dyDescent="0.3">
      <c r="A41" s="54" t="s">
        <v>122</v>
      </c>
      <c r="B41" s="349">
        <v>7.3663098372093016E-3</v>
      </c>
      <c r="C41" s="49">
        <v>8.9363390232558137E-3</v>
      </c>
      <c r="D41" s="49">
        <v>7.8084894186046484E-3</v>
      </c>
      <c r="E41" s="49">
        <v>6.5450199069767437E-3</v>
      </c>
      <c r="F41" s="49">
        <v>6.7234238837209298E-3</v>
      </c>
      <c r="G41" s="49">
        <v>7.2591044651162786E-3</v>
      </c>
      <c r="H41" s="49">
        <v>8.0775142790697665E-3</v>
      </c>
      <c r="I41" s="49">
        <v>7.5887760000000002E-3</v>
      </c>
      <c r="J41" s="49">
        <v>8.7656943255813944E-3</v>
      </c>
      <c r="K41" s="49">
        <v>8.5464271627906981E-3</v>
      </c>
      <c r="L41" s="49">
        <v>8.0743213953488376E-3</v>
      </c>
      <c r="M41" s="49">
        <v>7.8476451162790683E-3</v>
      </c>
      <c r="N41" s="349">
        <v>6.732624511627908E-3</v>
      </c>
      <c r="O41" s="49">
        <v>7.3824364651162789E-3</v>
      </c>
      <c r="P41" s="49">
        <v>7.8871604186046534E-3</v>
      </c>
      <c r="Q41" s="49">
        <v>6.1225001395348823E-3</v>
      </c>
      <c r="R41" s="49">
        <v>6.5461562790697665E-3</v>
      </c>
      <c r="S41" s="49">
        <v>6.8896708604651163E-3</v>
      </c>
      <c r="T41" s="49">
        <v>6.9243328372093011E-3</v>
      </c>
      <c r="U41" s="49">
        <v>7.8930507674418587E-3</v>
      </c>
      <c r="V41" s="53">
        <v>7.751093767441858E-3</v>
      </c>
      <c r="W41" s="349">
        <v>4.3286613720930232E-3</v>
      </c>
      <c r="X41" s="49">
        <v>4.9147031395348831E-3</v>
      </c>
      <c r="Y41" s="49">
        <v>5.9646520930232549E-3</v>
      </c>
      <c r="Z41" s="49">
        <v>5.7612933720930246E-3</v>
      </c>
      <c r="AA41" s="49">
        <v>5.7613607674418602E-3</v>
      </c>
      <c r="AB41" s="49">
        <v>5.5091608139534887E-3</v>
      </c>
      <c r="AC41" s="53">
        <v>5.7751799534883734E-3</v>
      </c>
      <c r="AF41" s="355">
        <v>8.5742791860465122E-3</v>
      </c>
      <c r="AG41" s="42">
        <v>5.95996123255814E-3</v>
      </c>
      <c r="AH41" s="42">
        <v>8.8747073720930238E-3</v>
      </c>
      <c r="AI41" s="42">
        <v>8.0151019302325561E-3</v>
      </c>
      <c r="AJ41" s="42">
        <v>8.0476977674418648E-3</v>
      </c>
      <c r="AK41" s="42">
        <v>8.7339572325581382E-3</v>
      </c>
      <c r="AL41" s="42">
        <v>6.9668891627906963E-3</v>
      </c>
      <c r="AM41" s="42">
        <v>7.610587906976744E-3</v>
      </c>
      <c r="AN41" s="42">
        <v>8.4440374186046524E-3</v>
      </c>
      <c r="AO41" s="42">
        <v>8.5288467674418597E-3</v>
      </c>
      <c r="AP41" s="42">
        <v>7.7717575581395361E-3</v>
      </c>
      <c r="AQ41" s="42">
        <v>7.2941540930232564E-3</v>
      </c>
      <c r="AR41" s="42">
        <v>9.0440567674418566E-3</v>
      </c>
      <c r="AS41" s="126">
        <v>6.9159679069767449E-3</v>
      </c>
      <c r="AT41" s="355">
        <v>5.7307859999999999E-3</v>
      </c>
      <c r="AU41" s="42">
        <v>5.0364140000000003E-3</v>
      </c>
      <c r="AV41" s="42">
        <v>5.4509720000000001E-3</v>
      </c>
      <c r="AW41" s="42">
        <v>6.3016799999999996E-3</v>
      </c>
      <c r="AX41" s="42">
        <v>5.0675119999999997E-3</v>
      </c>
      <c r="AY41" s="42">
        <v>5.8169750000000003E-3</v>
      </c>
      <c r="AZ41" s="42">
        <v>5.5047589999999997E-3</v>
      </c>
      <c r="BA41" s="42">
        <v>6.3598580000000004E-3</v>
      </c>
      <c r="BB41" s="42">
        <v>5.070817E-3</v>
      </c>
      <c r="BC41" s="42">
        <v>5.0047650000000004E-3</v>
      </c>
      <c r="BD41" s="42">
        <v>5.765231E-3</v>
      </c>
      <c r="BE41" s="126">
        <v>5.3338099999999996E-3</v>
      </c>
    </row>
    <row r="42" spans="1:57" ht="13.5" thickBot="1" x14ac:dyDescent="0.35">
      <c r="A42" s="56" t="s">
        <v>123</v>
      </c>
      <c r="B42" s="408">
        <v>9.5583497441860468E-3</v>
      </c>
      <c r="C42" s="409">
        <v>1.0971413953488371E-2</v>
      </c>
      <c r="D42" s="409">
        <v>9.9743520930232581E-3</v>
      </c>
      <c r="E42" s="409">
        <v>8.3469574651162792E-3</v>
      </c>
      <c r="F42" s="409">
        <v>8.8055174418604637E-3</v>
      </c>
      <c r="G42" s="409">
        <v>9.4466683720930214E-3</v>
      </c>
      <c r="H42" s="409">
        <v>1.034820693023256E-2</v>
      </c>
      <c r="I42" s="409">
        <v>9.2654687674418625E-3</v>
      </c>
      <c r="J42" s="409">
        <v>1.1646991232558138E-2</v>
      </c>
      <c r="K42" s="409">
        <v>1.05704321627907E-2</v>
      </c>
      <c r="L42" s="409">
        <v>1.0942009325581398E-2</v>
      </c>
      <c r="M42" s="409">
        <v>1.0118995372093025E-2</v>
      </c>
      <c r="N42" s="408">
        <v>8.1874297209302335E-3</v>
      </c>
      <c r="O42" s="409">
        <v>9.0529635116279039E-3</v>
      </c>
      <c r="P42" s="409">
        <v>1.0723970372093022E-2</v>
      </c>
      <c r="Q42" s="409">
        <v>7.4475489534883725E-3</v>
      </c>
      <c r="R42" s="409">
        <v>8.4365749999999965E-3</v>
      </c>
      <c r="S42" s="409">
        <v>7.9665455348837191E-3</v>
      </c>
      <c r="T42" s="409">
        <v>7.8770156046511636E-3</v>
      </c>
      <c r="U42" s="409">
        <v>1.0225806790697673E-2</v>
      </c>
      <c r="V42" s="410">
        <v>9.3609582093023228E-3</v>
      </c>
      <c r="W42" s="408">
        <v>5.6078572325581394E-3</v>
      </c>
      <c r="X42" s="409">
        <v>5.2786972093023243E-3</v>
      </c>
      <c r="Y42" s="409">
        <v>6.0076840000000001E-3</v>
      </c>
      <c r="Z42" s="409">
        <v>6.8078831860465131E-3</v>
      </c>
      <c r="AA42" s="409">
        <v>5.2679132325581385E-3</v>
      </c>
      <c r="AB42" s="409">
        <v>5.600141558139534E-3</v>
      </c>
      <c r="AC42" s="410">
        <v>5.9927904186046505E-3</v>
      </c>
      <c r="AF42" s="408">
        <v>1.0685733372093024E-2</v>
      </c>
      <c r="AG42" s="409">
        <v>8.0895999302325588E-3</v>
      </c>
      <c r="AH42" s="409">
        <v>1.0626226395348834E-2</v>
      </c>
      <c r="AI42" s="409">
        <v>1.0203675767441861E-2</v>
      </c>
      <c r="AJ42" s="409">
        <v>1.0517849558139537E-2</v>
      </c>
      <c r="AK42" s="409">
        <v>9.9785028139534847E-3</v>
      </c>
      <c r="AL42" s="409">
        <v>8.3035635581395328E-3</v>
      </c>
      <c r="AM42" s="409">
        <v>9.7866237441860439E-3</v>
      </c>
      <c r="AN42" s="409">
        <v>9.3671036976744181E-3</v>
      </c>
      <c r="AO42" s="409">
        <v>1.06134348372093E-2</v>
      </c>
      <c r="AP42" s="409">
        <v>9.9324397674418613E-3</v>
      </c>
      <c r="AQ42" s="409">
        <v>9.3660269767441851E-3</v>
      </c>
      <c r="AR42" s="409">
        <v>1.0313923325581393E-2</v>
      </c>
      <c r="AS42" s="410">
        <v>6.7258162093023254E-3</v>
      </c>
      <c r="AT42" s="408">
        <v>5.8796849999999999E-3</v>
      </c>
      <c r="AU42" s="409">
        <v>5.9320960000000004E-3</v>
      </c>
      <c r="AV42" s="409">
        <v>6.7147309999999998E-3</v>
      </c>
      <c r="AW42" s="409">
        <v>6.8056510000000002E-3</v>
      </c>
      <c r="AX42" s="409">
        <v>5.2974850000000002E-3</v>
      </c>
      <c r="AY42" s="409">
        <v>6.0612340000000004E-3</v>
      </c>
      <c r="AZ42" s="409">
        <v>6.9948450000000004E-3</v>
      </c>
      <c r="BA42" s="409">
        <v>6.0710959999999998E-3</v>
      </c>
      <c r="BB42" s="409">
        <v>5.3802809999999998E-3</v>
      </c>
      <c r="BC42" s="409">
        <v>5.6989679999999996E-3</v>
      </c>
      <c r="BD42" s="409">
        <v>6.5704359999999998E-3</v>
      </c>
      <c r="BE42" s="410">
        <v>6.2995480000000003E-3</v>
      </c>
    </row>
    <row r="43" spans="1:57" x14ac:dyDescent="0.3">
      <c r="B43" s="442"/>
    </row>
    <row r="45" spans="1:57" s="186" customFormat="1" ht="15" thickBot="1" x14ac:dyDescent="0.4">
      <c r="A45" s="20" t="s">
        <v>136</v>
      </c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</row>
    <row r="46" spans="1:57" s="186" customFormat="1" ht="17" thickBot="1" x14ac:dyDescent="0.4">
      <c r="A46" s="20" t="s">
        <v>140</v>
      </c>
      <c r="B46" s="397" t="s">
        <v>145</v>
      </c>
      <c r="C46" s="398"/>
      <c r="D46" s="398"/>
      <c r="E46" s="398"/>
      <c r="F46" s="398"/>
      <c r="G46" s="398"/>
      <c r="H46" s="398"/>
      <c r="I46" s="398"/>
      <c r="J46" s="398"/>
      <c r="K46" s="398"/>
      <c r="L46" s="398"/>
      <c r="M46" s="398"/>
      <c r="N46" s="397" t="s">
        <v>145</v>
      </c>
      <c r="O46" s="398"/>
      <c r="P46" s="398"/>
      <c r="Q46" s="398"/>
      <c r="R46" s="398"/>
      <c r="S46" s="398"/>
      <c r="T46" s="398"/>
      <c r="U46" s="398"/>
      <c r="V46" s="399"/>
      <c r="W46" s="256" t="s">
        <v>217</v>
      </c>
      <c r="X46" s="257"/>
      <c r="Y46" s="257"/>
      <c r="Z46" s="257"/>
      <c r="AA46" s="257"/>
      <c r="AB46" s="257"/>
      <c r="AC46" s="258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</row>
    <row r="47" spans="1:57" ht="14.5" x14ac:dyDescent="0.35">
      <c r="A47" s="402">
        <v>600</v>
      </c>
      <c r="B47" s="443">
        <v>6.6335462000000002E-4</v>
      </c>
      <c r="C47" s="444">
        <v>6.0025295000000001E-4</v>
      </c>
      <c r="D47" s="444">
        <v>6.8480806000000005E-4</v>
      </c>
      <c r="E47" s="444">
        <v>6.6179957999999998E-4</v>
      </c>
      <c r="F47" s="444">
        <v>6.9180339000000002E-4</v>
      </c>
      <c r="G47" s="444">
        <v>6.8959247999999997E-4</v>
      </c>
      <c r="H47" s="444">
        <v>7.8584461999999997E-4</v>
      </c>
      <c r="I47" s="444">
        <v>6.9297520000000004E-4</v>
      </c>
      <c r="J47" s="444">
        <v>6.8774598999999997E-4</v>
      </c>
      <c r="K47" s="444">
        <v>6.8270684000000005E-4</v>
      </c>
      <c r="L47" s="444">
        <v>7.0285867999999999E-4</v>
      </c>
      <c r="M47" s="445">
        <v>6.9694343000000001E-4</v>
      </c>
      <c r="N47" s="446">
        <v>5.6091919999999996E-4</v>
      </c>
      <c r="O47" s="447">
        <v>6.2102317000000003E-4</v>
      </c>
      <c r="P47" s="447">
        <v>4.6579458999999998E-4</v>
      </c>
      <c r="Q47" s="447">
        <v>7.2539812999999995E-4</v>
      </c>
      <c r="R47" s="447">
        <v>5.5415298999999998E-4</v>
      </c>
      <c r="S47" s="447">
        <v>5.9501246000000002E-4</v>
      </c>
      <c r="T47" s="447">
        <v>5.7143655999999997E-4</v>
      </c>
      <c r="U47" s="447">
        <v>5.0584288000000001E-4</v>
      </c>
      <c r="V47" s="448">
        <v>5.8285103999999996E-4</v>
      </c>
      <c r="W47" s="446">
        <v>2.3761608969669244E-4</v>
      </c>
      <c r="X47" s="447">
        <v>1.6166602405245377E-4</v>
      </c>
      <c r="Y47" s="447">
        <v>5.1224195975436168E-4</v>
      </c>
      <c r="Z47" s="447">
        <v>3.2298925444379593E-4</v>
      </c>
      <c r="AA47" s="447">
        <v>2.2254764772668365E-4</v>
      </c>
      <c r="AB47" s="447">
        <v>1.6440272178598421E-4</v>
      </c>
      <c r="AC47" s="448">
        <v>4.1626927871329917E-4</v>
      </c>
      <c r="AS47" s="42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x14ac:dyDescent="0.3">
      <c r="A48" s="402">
        <v>800</v>
      </c>
      <c r="B48" s="449">
        <v>6.2031423000000001E-4</v>
      </c>
      <c r="C48" s="450">
        <v>6.7907196000000002E-4</v>
      </c>
      <c r="D48" s="450">
        <v>6.3604346999999995E-4</v>
      </c>
      <c r="E48" s="450">
        <v>5.4760623999999998E-4</v>
      </c>
      <c r="F48" s="450">
        <v>5.2546649000000003E-4</v>
      </c>
      <c r="G48" s="450">
        <v>5.3717787E-4</v>
      </c>
      <c r="H48" s="450">
        <v>7.2817032999999997E-4</v>
      </c>
      <c r="I48" s="450">
        <v>6.3825101999999997E-4</v>
      </c>
      <c r="J48" s="450">
        <v>6.6936565E-4</v>
      </c>
      <c r="K48" s="450">
        <v>5.7240396000000004E-4</v>
      </c>
      <c r="L48" s="450">
        <v>7.0009247E-4</v>
      </c>
      <c r="M48" s="451">
        <v>5.9901012999999999E-4</v>
      </c>
      <c r="N48" s="452">
        <v>5.2453015999999995E-4</v>
      </c>
      <c r="O48" s="453">
        <v>6.0622601000000003E-4</v>
      </c>
      <c r="P48" s="453">
        <v>5.0631166999999999E-4</v>
      </c>
      <c r="Q48" s="453">
        <v>5.3643685000000002E-4</v>
      </c>
      <c r="R48" s="453">
        <v>5.3821111999999998E-4</v>
      </c>
      <c r="S48" s="453">
        <v>5.4188833000000001E-4</v>
      </c>
      <c r="T48" s="453">
        <v>5.8421386000000002E-4</v>
      </c>
      <c r="U48" s="453">
        <v>6.1230015999999999E-4</v>
      </c>
      <c r="V48" s="454">
        <v>5.7823658000000005E-4</v>
      </c>
      <c r="W48" s="452">
        <v>1.4933355116888275E-4</v>
      </c>
      <c r="X48" s="453">
        <v>1.4106081485720117E-4</v>
      </c>
      <c r="Y48" s="453">
        <v>4.0617953795632256E-4</v>
      </c>
      <c r="Z48" s="453">
        <v>4.8773586378114789E-4</v>
      </c>
      <c r="AA48" s="453">
        <v>2.0461341595366176E-4</v>
      </c>
      <c r="AB48" s="453">
        <v>2.1897291633221237E-4</v>
      </c>
      <c r="AC48" s="454">
        <v>5.4980366053933294E-4</v>
      </c>
      <c r="AF48" s="404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x14ac:dyDescent="0.3">
      <c r="A49" s="402">
        <v>1000</v>
      </c>
      <c r="B49" s="449">
        <v>5.5614757999999996E-4</v>
      </c>
      <c r="C49" s="450">
        <v>6.4975278E-4</v>
      </c>
      <c r="D49" s="450">
        <v>5.6242768999999995E-4</v>
      </c>
      <c r="E49" s="450">
        <v>5.4248249000000005E-4</v>
      </c>
      <c r="F49" s="450">
        <v>5.3203497000000005E-4</v>
      </c>
      <c r="G49" s="450">
        <v>5.0366447999999995E-4</v>
      </c>
      <c r="H49" s="450">
        <v>6.3335446000000004E-4</v>
      </c>
      <c r="I49" s="450">
        <v>5.8195603E-4</v>
      </c>
      <c r="J49" s="450">
        <v>6.1887284999999998E-4</v>
      </c>
      <c r="K49" s="450">
        <v>5.6291961E-4</v>
      </c>
      <c r="L49" s="450">
        <v>6.8554289000000005E-4</v>
      </c>
      <c r="M49" s="451">
        <v>5.6669963999999998E-4</v>
      </c>
      <c r="N49" s="452">
        <v>4.8867598999999999E-4</v>
      </c>
      <c r="O49" s="453">
        <v>5.7518895000000002E-4</v>
      </c>
      <c r="P49" s="453">
        <v>4.8136708000000002E-4</v>
      </c>
      <c r="Q49" s="453">
        <v>5.1382483999999997E-4</v>
      </c>
      <c r="R49" s="453">
        <v>5.7164290000000001E-4</v>
      </c>
      <c r="S49" s="453">
        <v>5.4709359000000004E-4</v>
      </c>
      <c r="T49" s="453">
        <v>6.1823122999999996E-4</v>
      </c>
      <c r="U49" s="453">
        <v>5.2970057999999999E-4</v>
      </c>
      <c r="V49" s="454">
        <v>6.0328255999999995E-4</v>
      </c>
      <c r="W49" s="452">
        <v>3.5222191190413174E-4</v>
      </c>
      <c r="X49" s="453">
        <v>4.1175422835377986E-4</v>
      </c>
      <c r="Y49" s="453">
        <v>5.415544088093519E-4</v>
      </c>
      <c r="Z49" s="453">
        <v>3.9696443968221639E-4</v>
      </c>
      <c r="AA49" s="453">
        <v>5.6486895233036772E-4</v>
      </c>
      <c r="AB49" s="453">
        <v>2.2600781967248469E-4</v>
      </c>
      <c r="AC49" s="454">
        <v>4.4350960754069866E-4</v>
      </c>
      <c r="AN49" s="403"/>
      <c r="AO49" s="403"/>
      <c r="AR49" s="403"/>
      <c r="AS49" s="103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x14ac:dyDescent="0.3">
      <c r="A50" s="402">
        <v>1200</v>
      </c>
      <c r="B50" s="449">
        <v>5.1375392000000005E-4</v>
      </c>
      <c r="C50" s="450">
        <v>5.6003534000000001E-4</v>
      </c>
      <c r="D50" s="450">
        <v>5.7537576000000004E-4</v>
      </c>
      <c r="E50" s="450">
        <v>5.0197394E-4</v>
      </c>
      <c r="F50" s="450">
        <v>5.3008898000000005E-4</v>
      </c>
      <c r="G50" s="450">
        <v>5.1854158000000003E-4</v>
      </c>
      <c r="H50" s="450">
        <v>6.0412602999999996E-4</v>
      </c>
      <c r="I50" s="450">
        <v>5.5543452999999999E-4</v>
      </c>
      <c r="J50" s="450">
        <v>6.1894279000000003E-4</v>
      </c>
      <c r="K50" s="450">
        <v>5.4942279999999999E-4</v>
      </c>
      <c r="L50" s="450">
        <v>6.0601372999999998E-4</v>
      </c>
      <c r="M50" s="451">
        <v>5.4547272999999998E-4</v>
      </c>
      <c r="N50" s="452">
        <v>5.4089128999999998E-4</v>
      </c>
      <c r="O50" s="453">
        <v>5.1441287999999996E-4</v>
      </c>
      <c r="P50" s="453">
        <v>6.1046056999999995E-4</v>
      </c>
      <c r="Q50" s="453">
        <v>5.3377440000000002E-4</v>
      </c>
      <c r="R50" s="453">
        <v>5.6890642000000005E-4</v>
      </c>
      <c r="S50" s="453">
        <v>5.7438197999999999E-4</v>
      </c>
      <c r="T50" s="453">
        <v>5.3381339999999998E-4</v>
      </c>
      <c r="U50" s="453">
        <v>5.2564311E-4</v>
      </c>
      <c r="V50" s="454">
        <v>5.8346012999999997E-4</v>
      </c>
      <c r="W50" s="452">
        <v>3.6782809873736513E-4</v>
      </c>
      <c r="X50" s="453">
        <v>4.244599489158783E-4</v>
      </c>
      <c r="Y50" s="453">
        <v>4.2328328301451936E-4</v>
      </c>
      <c r="Z50" s="453">
        <v>4.4820402836867986E-4</v>
      </c>
      <c r="AA50" s="453">
        <v>4.9625055671404753E-4</v>
      </c>
      <c r="AB50" s="453">
        <v>6.0525668455129052E-4</v>
      </c>
      <c r="AC50" s="454">
        <v>4.7624752283990896E-4</v>
      </c>
      <c r="AN50" s="404"/>
      <c r="AO50" s="404"/>
      <c r="AR50" s="404"/>
      <c r="AS50" s="51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x14ac:dyDescent="0.3">
      <c r="A51" s="402">
        <v>1400</v>
      </c>
      <c r="B51" s="449">
        <v>5.4183769000000004E-4</v>
      </c>
      <c r="C51" s="450">
        <v>5.7166515999999997E-4</v>
      </c>
      <c r="D51" s="450">
        <v>5.3682752999999997E-4</v>
      </c>
      <c r="E51" s="450">
        <v>5.2595623000000001E-4</v>
      </c>
      <c r="F51" s="450">
        <v>5.2526891000000001E-4</v>
      </c>
      <c r="G51" s="450">
        <v>4.9415766999999998E-4</v>
      </c>
      <c r="H51" s="450">
        <v>5.9789656000000004E-4</v>
      </c>
      <c r="I51" s="450">
        <v>6.3465565000000003E-4</v>
      </c>
      <c r="J51" s="450">
        <v>5.4577577000000004E-4</v>
      </c>
      <c r="K51" s="450">
        <v>5.6776487999999996E-4</v>
      </c>
      <c r="L51" s="450">
        <v>5.6825737E-4</v>
      </c>
      <c r="M51" s="451">
        <v>5.8013916999999999E-4</v>
      </c>
      <c r="N51" s="452">
        <v>5.1654154000000004E-4</v>
      </c>
      <c r="O51" s="453">
        <v>5.5935879000000002E-4</v>
      </c>
      <c r="P51" s="453">
        <v>6.0466332999999995E-4</v>
      </c>
      <c r="Q51" s="453">
        <v>4.7742122E-4</v>
      </c>
      <c r="R51" s="453">
        <v>5.3432890999999998E-4</v>
      </c>
      <c r="S51" s="453">
        <v>5.2763544999999998E-4</v>
      </c>
      <c r="T51" s="453">
        <v>6.4118930000000001E-4</v>
      </c>
      <c r="U51" s="453">
        <v>5.8149383000000003E-4</v>
      </c>
      <c r="V51" s="454">
        <v>5.9231672000000001E-4</v>
      </c>
      <c r="W51" s="452">
        <v>4.2462855868361307E-4</v>
      </c>
      <c r="X51" s="453">
        <v>5.6652691271692388E-4</v>
      </c>
      <c r="Y51" s="453">
        <v>5.4030492825795317E-4</v>
      </c>
      <c r="Z51" s="453">
        <v>5.0867128983439296E-4</v>
      </c>
      <c r="AA51" s="453">
        <v>6.451923981357461E-4</v>
      </c>
      <c r="AB51" s="453">
        <v>6.533153299412344E-4</v>
      </c>
      <c r="AC51" s="454">
        <v>4.4746098307570385E-4</v>
      </c>
      <c r="AN51" s="404"/>
      <c r="AO51" s="404"/>
      <c r="AR51" s="404"/>
      <c r="AS51" s="51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x14ac:dyDescent="0.3">
      <c r="A52" s="402">
        <v>1600</v>
      </c>
      <c r="B52" s="449">
        <v>5.5939730999999995E-4</v>
      </c>
      <c r="C52" s="450">
        <v>5.8277375000000001E-4</v>
      </c>
      <c r="D52" s="450">
        <v>5.7838992999999998E-4</v>
      </c>
      <c r="E52" s="450">
        <v>5.4707967000000004E-4</v>
      </c>
      <c r="F52" s="450">
        <v>5.0451130000000002E-4</v>
      </c>
      <c r="G52" s="450">
        <v>4.9555811999999996E-4</v>
      </c>
      <c r="H52" s="450">
        <v>5.9255262E-4</v>
      </c>
      <c r="I52" s="450">
        <v>5.5136485999999997E-4</v>
      </c>
      <c r="J52" s="450">
        <v>6.0046872999999995E-4</v>
      </c>
      <c r="K52" s="450">
        <v>5.6867566999999996E-4</v>
      </c>
      <c r="L52" s="450">
        <v>5.8777033000000003E-4</v>
      </c>
      <c r="M52" s="451">
        <v>5.4574498000000001E-4</v>
      </c>
      <c r="N52" s="452">
        <v>5.8862428000000001E-4</v>
      </c>
      <c r="O52" s="453">
        <v>5.5251742000000004E-4</v>
      </c>
      <c r="P52" s="453">
        <v>5.8705224999999999E-4</v>
      </c>
      <c r="Q52" s="453">
        <v>5.6480227999999996E-4</v>
      </c>
      <c r="R52" s="453">
        <v>5.9192540999999997E-4</v>
      </c>
      <c r="S52" s="453">
        <v>6.031306E-4</v>
      </c>
      <c r="T52" s="453">
        <v>6.0744156000000005E-4</v>
      </c>
      <c r="U52" s="453">
        <v>5.1179655999999995E-4</v>
      </c>
      <c r="V52" s="454">
        <v>6.4813462999999995E-4</v>
      </c>
      <c r="W52" s="452">
        <v>5.6417231153771342E-4</v>
      </c>
      <c r="X52" s="453">
        <v>7.2682938716987756E-4</v>
      </c>
      <c r="Y52" s="453">
        <v>6.2750761211705748E-4</v>
      </c>
      <c r="Z52" s="453">
        <v>6.4993176529864528E-4</v>
      </c>
      <c r="AA52" s="453">
        <v>7.1273363458549549E-4</v>
      </c>
      <c r="AB52" s="453">
        <v>7.5632235027060953E-4</v>
      </c>
      <c r="AC52" s="454">
        <v>6.6936949500056621E-4</v>
      </c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x14ac:dyDescent="0.3">
      <c r="A53" s="402">
        <v>1800</v>
      </c>
      <c r="B53" s="449">
        <v>5.6201224999999995E-4</v>
      </c>
      <c r="C53" s="450">
        <v>6.3700887999999995E-4</v>
      </c>
      <c r="D53" s="450">
        <v>5.8416554999999996E-4</v>
      </c>
      <c r="E53" s="450">
        <v>5.6559812000000001E-4</v>
      </c>
      <c r="F53" s="450">
        <v>5.1932134000000005E-4</v>
      </c>
      <c r="G53" s="450">
        <v>5.3822614999999999E-4</v>
      </c>
      <c r="H53" s="450">
        <v>6.9799486999999995E-4</v>
      </c>
      <c r="I53" s="450">
        <v>5.8682815999999997E-4</v>
      </c>
      <c r="J53" s="450">
        <v>6.8572700000000002E-4</v>
      </c>
      <c r="K53" s="450">
        <v>6.2883054000000005E-4</v>
      </c>
      <c r="L53" s="450">
        <v>6.8888478999999995E-4</v>
      </c>
      <c r="M53" s="451">
        <v>6.3440399999999998E-4</v>
      </c>
      <c r="N53" s="452">
        <v>5.4849369999999996E-4</v>
      </c>
      <c r="O53" s="453">
        <v>5.4675698999999997E-4</v>
      </c>
      <c r="P53" s="453">
        <v>6.1976016999999999E-4</v>
      </c>
      <c r="Q53" s="453">
        <v>6.2273858999999999E-4</v>
      </c>
      <c r="R53" s="453">
        <v>6.6972296000000005E-4</v>
      </c>
      <c r="S53" s="453">
        <v>5.3394531000000003E-4</v>
      </c>
      <c r="T53" s="453">
        <v>6.2850600000000003E-4</v>
      </c>
      <c r="U53" s="453">
        <v>6.5465879999999997E-4</v>
      </c>
      <c r="V53" s="454">
        <v>6.3721836000000002E-4</v>
      </c>
      <c r="W53" s="452">
        <v>7.0115961176135438E-4</v>
      </c>
      <c r="X53" s="453">
        <v>8.5230518418093443E-4</v>
      </c>
      <c r="Y53" s="453">
        <v>8.0415572748773756E-4</v>
      </c>
      <c r="Z53" s="453">
        <v>7.9262401535155284E-4</v>
      </c>
      <c r="AA53" s="453">
        <v>9.2707024278860226E-4</v>
      </c>
      <c r="AB53" s="453">
        <v>9.4088215012327664E-4</v>
      </c>
      <c r="AC53" s="454">
        <v>9.0394584259267127E-4</v>
      </c>
      <c r="AI53" s="404"/>
      <c r="AK53" s="404"/>
      <c r="AL53" s="404"/>
    </row>
    <row r="54" spans="1:57" x14ac:dyDescent="0.3">
      <c r="A54" s="402">
        <v>2000</v>
      </c>
      <c r="B54" s="449">
        <v>8.2300799E-4</v>
      </c>
      <c r="C54" s="450">
        <v>8.0273085000000005E-4</v>
      </c>
      <c r="D54" s="450">
        <v>7.8086202999999999E-4</v>
      </c>
      <c r="E54" s="450">
        <v>7.6751513E-4</v>
      </c>
      <c r="F54" s="450">
        <v>7.4450185000000002E-4</v>
      </c>
      <c r="G54" s="450">
        <v>7.6162441000000001E-4</v>
      </c>
      <c r="H54" s="450">
        <v>8.8683627000000001E-4</v>
      </c>
      <c r="I54" s="450">
        <v>7.5553375999999996E-4</v>
      </c>
      <c r="J54" s="450">
        <v>8.6531122999999996E-4</v>
      </c>
      <c r="K54" s="450">
        <v>7.4454485000000005E-4</v>
      </c>
      <c r="L54" s="450">
        <v>9.6335113999999997E-4</v>
      </c>
      <c r="M54" s="451">
        <v>8.5283682999999998E-4</v>
      </c>
      <c r="N54" s="452">
        <v>7.1603457000000005E-4</v>
      </c>
      <c r="O54" s="453">
        <v>6.4581671999999995E-4</v>
      </c>
      <c r="P54" s="453">
        <v>8.1652334000000004E-4</v>
      </c>
      <c r="Q54" s="453">
        <v>8.0125960000000001E-4</v>
      </c>
      <c r="R54" s="453">
        <v>8.2713998000000005E-4</v>
      </c>
      <c r="S54" s="453">
        <v>6.8275653000000002E-4</v>
      </c>
      <c r="T54" s="453">
        <v>6.8232014000000002E-4</v>
      </c>
      <c r="U54" s="453">
        <v>7.4581945000000004E-4</v>
      </c>
      <c r="V54" s="454">
        <v>7.4484480999999995E-4</v>
      </c>
      <c r="W54" s="452">
        <v>9.3571349738771404E-4</v>
      </c>
      <c r="X54" s="453">
        <v>9.9328880331011238E-4</v>
      </c>
      <c r="Y54" s="453">
        <v>9.2587919424794184E-4</v>
      </c>
      <c r="Z54" s="453">
        <v>8.1804786148343279E-4</v>
      </c>
      <c r="AA54" s="453">
        <v>6.4728982766455387E-4</v>
      </c>
      <c r="AB54" s="453">
        <v>7.1712599752355398E-4</v>
      </c>
      <c r="AC54" s="454">
        <v>8.6273517197090182E-4</v>
      </c>
    </row>
    <row r="55" spans="1:57" x14ac:dyDescent="0.3">
      <c r="A55" s="402">
        <v>2200</v>
      </c>
      <c r="B55" s="449">
        <v>7.9202701000000001E-4</v>
      </c>
      <c r="C55" s="450">
        <v>7.2802328999999999E-4</v>
      </c>
      <c r="D55" s="450">
        <v>7.5065313000000002E-4</v>
      </c>
      <c r="E55" s="450">
        <v>7.0628314000000002E-4</v>
      </c>
      <c r="F55" s="450">
        <v>7.3178795000000002E-4</v>
      </c>
      <c r="G55" s="450">
        <v>6.5904039999999998E-4</v>
      </c>
      <c r="H55" s="450">
        <v>8.8745982000000003E-4</v>
      </c>
      <c r="I55" s="450">
        <v>7.3095193000000005E-4</v>
      </c>
      <c r="J55" s="450">
        <v>8.1198822999999998E-4</v>
      </c>
      <c r="K55" s="450">
        <v>6.7931838000000004E-4</v>
      </c>
      <c r="L55" s="450">
        <v>1.0040483600000001E-3</v>
      </c>
      <c r="M55" s="451">
        <v>7.5565552000000002E-4</v>
      </c>
      <c r="N55" s="452">
        <v>6.4803992E-4</v>
      </c>
      <c r="O55" s="453">
        <v>7.2189883000000005E-4</v>
      </c>
      <c r="P55" s="453">
        <v>7.1644839999999998E-4</v>
      </c>
      <c r="Q55" s="453">
        <v>6.5033224000000001E-4</v>
      </c>
      <c r="R55" s="453">
        <v>7.5651828000000004E-4</v>
      </c>
      <c r="S55" s="453">
        <v>6.9063144999999997E-4</v>
      </c>
      <c r="T55" s="453">
        <v>7.1655679000000002E-4</v>
      </c>
      <c r="U55" s="453">
        <v>7.6745502000000003E-4</v>
      </c>
      <c r="V55" s="454">
        <v>7.1775169000000004E-4</v>
      </c>
      <c r="W55" s="452">
        <v>6.1957252227838426E-4</v>
      </c>
      <c r="X55" s="453">
        <v>5.5795616938523432E-4</v>
      </c>
      <c r="Y55" s="453">
        <v>6.1183166471170806E-4</v>
      </c>
      <c r="Z55" s="453">
        <v>6.2707078930435047E-4</v>
      </c>
      <c r="AA55" s="453">
        <v>6.0052460960834618E-4</v>
      </c>
      <c r="AB55" s="453">
        <v>6.4437869866550699E-4</v>
      </c>
      <c r="AC55" s="454">
        <v>5.1798008110278597E-4</v>
      </c>
    </row>
    <row r="56" spans="1:57" x14ac:dyDescent="0.3">
      <c r="A56" s="402">
        <v>2400</v>
      </c>
      <c r="B56" s="449">
        <v>5.7706024999999998E-4</v>
      </c>
      <c r="C56" s="450">
        <v>7.0286122999999999E-4</v>
      </c>
      <c r="D56" s="450">
        <v>7.2242919000000002E-4</v>
      </c>
      <c r="E56" s="450">
        <v>6.7747097000000003E-4</v>
      </c>
      <c r="F56" s="450">
        <v>6.8126104000000001E-4</v>
      </c>
      <c r="G56" s="450">
        <v>7.2867077000000001E-4</v>
      </c>
      <c r="H56" s="450">
        <v>8.3769777000000005E-4</v>
      </c>
      <c r="I56" s="450">
        <v>7.1050875000000003E-4</v>
      </c>
      <c r="J56" s="450">
        <v>8.6276897999999996E-4</v>
      </c>
      <c r="K56" s="450">
        <v>7.3283501E-4</v>
      </c>
      <c r="L56" s="450">
        <v>9.1202836999999999E-4</v>
      </c>
      <c r="M56" s="451">
        <v>7.1229482000000001E-4</v>
      </c>
      <c r="N56" s="452">
        <v>6.5377846000000005E-4</v>
      </c>
      <c r="O56" s="453">
        <v>6.9410630999999995E-4</v>
      </c>
      <c r="P56" s="453">
        <v>7.6733488999999996E-4</v>
      </c>
      <c r="Q56" s="453">
        <v>6.4467582999999998E-4</v>
      </c>
      <c r="R56" s="453">
        <v>7.1792676999999998E-4</v>
      </c>
      <c r="S56" s="453">
        <v>6.1712927999999997E-4</v>
      </c>
      <c r="T56" s="453">
        <v>7.0297204999999997E-4</v>
      </c>
      <c r="U56" s="453">
        <v>6.8563847999999995E-4</v>
      </c>
      <c r="V56" s="454">
        <v>7.0751446999999998E-4</v>
      </c>
      <c r="W56" s="452">
        <v>5.6915452561552831E-4</v>
      </c>
      <c r="X56" s="453">
        <v>4.884037190728838E-4</v>
      </c>
      <c r="Y56" s="453">
        <v>5.5981559300722489E-4</v>
      </c>
      <c r="Z56" s="453">
        <v>6.7834911610053247E-4</v>
      </c>
      <c r="AA56" s="453">
        <v>5.7090341227807831E-4</v>
      </c>
      <c r="AB56" s="453">
        <v>5.8065771075973183E-4</v>
      </c>
      <c r="AC56" s="454">
        <v>6.6233746313015666E-4</v>
      </c>
    </row>
    <row r="57" spans="1:57" x14ac:dyDescent="0.3">
      <c r="A57" s="402">
        <v>200</v>
      </c>
      <c r="B57" s="449">
        <v>6.2473417999999998E-4</v>
      </c>
      <c r="C57" s="450">
        <v>7.5245564999999997E-4</v>
      </c>
      <c r="D57" s="450">
        <v>7.5317150000000002E-4</v>
      </c>
      <c r="E57" s="450">
        <v>7.2571199000000003E-4</v>
      </c>
      <c r="F57" s="450">
        <v>6.7764167999999998E-4</v>
      </c>
      <c r="G57" s="450">
        <v>6.7559895000000002E-4</v>
      </c>
      <c r="H57" s="450">
        <v>8.4087102999999997E-4</v>
      </c>
      <c r="I57" s="450">
        <v>7.3664013999999998E-4</v>
      </c>
      <c r="J57" s="450">
        <v>8.0776760999999998E-4</v>
      </c>
      <c r="K57" s="450">
        <v>6.6069258000000001E-4</v>
      </c>
      <c r="L57" s="450">
        <v>7.5690442999999999E-4</v>
      </c>
      <c r="M57" s="451">
        <v>7.4223045000000002E-4</v>
      </c>
      <c r="N57" s="452">
        <v>6.0217436E-4</v>
      </c>
      <c r="O57" s="453">
        <v>7.2632464000000002E-4</v>
      </c>
      <c r="P57" s="453">
        <v>7.9500066999999995E-4</v>
      </c>
      <c r="Q57" s="453">
        <v>7.0493724000000001E-4</v>
      </c>
      <c r="R57" s="453">
        <v>7.6687616000000001E-4</v>
      </c>
      <c r="S57" s="453">
        <v>6.2300351999999999E-4</v>
      </c>
      <c r="T57" s="453">
        <v>6.2984697000000001E-4</v>
      </c>
      <c r="U57" s="453">
        <v>7.5769156000000005E-4</v>
      </c>
      <c r="V57" s="454">
        <v>7.2071818999999997E-4</v>
      </c>
      <c r="W57" s="452">
        <v>4.5035595729236386E-4</v>
      </c>
      <c r="X57" s="453">
        <v>4.6086113404745637E-4</v>
      </c>
      <c r="Y57" s="453">
        <v>5.6133907012417025E-4</v>
      </c>
      <c r="Z57" s="453">
        <v>6.5887656009093877E-4</v>
      </c>
      <c r="AA57" s="453">
        <v>5.2959838418466048E-4</v>
      </c>
      <c r="AB57" s="453">
        <v>4.1132854642983012E-4</v>
      </c>
      <c r="AC57" s="454">
        <v>5.1786589433457347E-4</v>
      </c>
    </row>
    <row r="58" spans="1:57" x14ac:dyDescent="0.3">
      <c r="A58" s="402">
        <v>400</v>
      </c>
      <c r="B58" s="449">
        <v>7.9744992E-4</v>
      </c>
      <c r="C58" s="450">
        <v>6.9561689000000005E-4</v>
      </c>
      <c r="D58" s="450">
        <v>7.1846382999999996E-4</v>
      </c>
      <c r="E58" s="450">
        <v>6.6543281E-4</v>
      </c>
      <c r="F58" s="450">
        <v>6.8236006999999996E-4</v>
      </c>
      <c r="G58" s="450">
        <v>6.0591119999999995E-4</v>
      </c>
      <c r="H58" s="450">
        <v>7.9217833000000003E-4</v>
      </c>
      <c r="I58" s="450">
        <v>7.1425831000000001E-4</v>
      </c>
      <c r="J58" s="450">
        <v>8.0671739000000005E-4</v>
      </c>
      <c r="K58" s="450">
        <v>6.7277815000000001E-4</v>
      </c>
      <c r="L58" s="450">
        <v>6.9754401999999995E-4</v>
      </c>
      <c r="M58" s="451">
        <v>7.1751392000000004E-4</v>
      </c>
      <c r="N58" s="452">
        <v>6.3034457000000002E-4</v>
      </c>
      <c r="O58" s="453">
        <v>6.9470895000000004E-4</v>
      </c>
      <c r="P58" s="453">
        <v>7.8778406000000001E-4</v>
      </c>
      <c r="Q58" s="453">
        <v>7.2611135E-4</v>
      </c>
      <c r="R58" s="453">
        <v>7.1045408000000002E-4</v>
      </c>
      <c r="S58" s="453">
        <v>5.9262813000000001E-4</v>
      </c>
      <c r="T58" s="453">
        <v>6.8952745000000005E-4</v>
      </c>
      <c r="U58" s="453">
        <v>7.7254354E-4</v>
      </c>
      <c r="V58" s="454">
        <v>7.8937653999999996E-4</v>
      </c>
      <c r="W58" s="452">
        <v>3.7424787541770618E-4</v>
      </c>
      <c r="X58" s="453">
        <v>3.5500346987248104E-4</v>
      </c>
      <c r="Y58" s="453">
        <v>4.1947990282932546E-4</v>
      </c>
      <c r="Z58" s="453">
        <v>5.2622263339142852E-4</v>
      </c>
      <c r="AA58" s="453">
        <v>4.261837320551241E-4</v>
      </c>
      <c r="AB58" s="453">
        <v>2.6481269738319808E-4</v>
      </c>
      <c r="AC58" s="454">
        <v>4.0860476591752663E-4</v>
      </c>
    </row>
    <row r="59" spans="1:57" ht="13.5" thickBot="1" x14ac:dyDescent="0.35">
      <c r="A59" s="402">
        <v>600</v>
      </c>
      <c r="B59" s="455">
        <v>7.5008789999999996E-4</v>
      </c>
      <c r="C59" s="456">
        <v>8.1595392000000002E-4</v>
      </c>
      <c r="D59" s="456">
        <v>7.3676837999999995E-4</v>
      </c>
      <c r="E59" s="456">
        <v>6.8099698E-4</v>
      </c>
      <c r="F59" s="456">
        <v>7.1841414999999995E-4</v>
      </c>
      <c r="G59" s="456">
        <v>6.9948410999999999E-4</v>
      </c>
      <c r="H59" s="456">
        <v>7.9626085999999995E-4</v>
      </c>
      <c r="I59" s="456">
        <v>7.5631766000000002E-4</v>
      </c>
      <c r="J59" s="456">
        <v>7.9313782000000005E-4</v>
      </c>
      <c r="K59" s="456">
        <v>7.7329715999999995E-4</v>
      </c>
      <c r="L59" s="456">
        <v>8.5683974000000005E-4</v>
      </c>
      <c r="M59" s="457">
        <v>7.1874682000000001E-4</v>
      </c>
      <c r="N59" s="458">
        <v>6.5404226999999998E-4</v>
      </c>
      <c r="O59" s="459">
        <v>6.6787876999999996E-4</v>
      </c>
      <c r="P59" s="459">
        <v>7.3559256000000001E-4</v>
      </c>
      <c r="Q59" s="459">
        <v>5.3602011E-4</v>
      </c>
      <c r="R59" s="459">
        <v>6.2556573999999999E-4</v>
      </c>
      <c r="S59" s="459">
        <v>6.6729522000000003E-4</v>
      </c>
      <c r="T59" s="459">
        <v>6.5531412999999996E-4</v>
      </c>
      <c r="U59" s="459">
        <v>6.8348001000000005E-4</v>
      </c>
      <c r="V59" s="460">
        <v>7.1029169E-4</v>
      </c>
      <c r="W59" s="458">
        <v>1.6667131984518592E-4</v>
      </c>
      <c r="X59" s="459">
        <v>2.2197261951861563E-4</v>
      </c>
      <c r="Y59" s="459">
        <v>1.7856096916190229E-4</v>
      </c>
      <c r="Z59" s="459">
        <v>3.7146119148600941E-4</v>
      </c>
      <c r="AA59" s="459">
        <v>2.5558484560050043E-4</v>
      </c>
      <c r="AB59" s="459">
        <v>5.9186844990899586E-4</v>
      </c>
      <c r="AC59" s="460">
        <v>4.6107153249178858E-4</v>
      </c>
    </row>
    <row r="61" spans="1:57" ht="13.5" thickBot="1" x14ac:dyDescent="0.35">
      <c r="N61" s="403"/>
    </row>
    <row r="62" spans="1:57" s="186" customFormat="1" ht="17" thickBot="1" x14ac:dyDescent="0.4">
      <c r="A62" s="20" t="s">
        <v>50</v>
      </c>
      <c r="B62" s="397" t="s">
        <v>145</v>
      </c>
      <c r="C62" s="398"/>
      <c r="D62" s="398"/>
      <c r="E62" s="398"/>
      <c r="F62" s="398"/>
      <c r="G62" s="398"/>
      <c r="H62" s="398"/>
      <c r="I62" s="398"/>
      <c r="J62" s="398"/>
      <c r="K62" s="398"/>
      <c r="L62" s="398"/>
      <c r="M62" s="398"/>
      <c r="N62" s="397" t="s">
        <v>145</v>
      </c>
      <c r="O62" s="398"/>
      <c r="P62" s="398"/>
      <c r="Q62" s="398"/>
      <c r="R62" s="398"/>
      <c r="S62" s="398"/>
      <c r="T62" s="398"/>
      <c r="U62" s="398"/>
      <c r="V62" s="399"/>
      <c r="W62" s="271" t="s">
        <v>217</v>
      </c>
      <c r="X62" s="272"/>
      <c r="Y62" s="272"/>
      <c r="Z62" s="272"/>
      <c r="AA62" s="272"/>
      <c r="AB62" s="272"/>
      <c r="AC62" s="273"/>
      <c r="AD62" s="411"/>
      <c r="AE62" s="411"/>
      <c r="AF62" s="397" t="s">
        <v>145</v>
      </c>
      <c r="AG62" s="398"/>
      <c r="AH62" s="398"/>
      <c r="AI62" s="398"/>
      <c r="AJ62" s="398"/>
      <c r="AK62" s="398"/>
      <c r="AL62" s="398"/>
      <c r="AM62" s="398"/>
      <c r="AN62" s="398"/>
      <c r="AO62" s="398"/>
      <c r="AP62" s="398"/>
      <c r="AQ62" s="398"/>
      <c r="AR62" s="398"/>
      <c r="AS62" s="399"/>
      <c r="AT62" s="397" t="s">
        <v>145</v>
      </c>
      <c r="AU62" s="398"/>
      <c r="AV62" s="398"/>
      <c r="AW62" s="398"/>
      <c r="AX62" s="398"/>
      <c r="AY62" s="398"/>
      <c r="AZ62" s="398"/>
      <c r="BA62" s="398"/>
      <c r="BB62" s="398"/>
      <c r="BC62" s="398"/>
      <c r="BD62" s="398"/>
      <c r="BE62" s="399"/>
    </row>
    <row r="63" spans="1:57" x14ac:dyDescent="0.3">
      <c r="A63" s="54" t="s">
        <v>122</v>
      </c>
      <c r="B63" s="345">
        <v>5.6069799999999999E-4</v>
      </c>
      <c r="C63" s="50">
        <v>6.0931099999999997E-4</v>
      </c>
      <c r="D63" s="50">
        <v>5.8173299999999997E-4</v>
      </c>
      <c r="E63" s="50">
        <v>5.4801100000000005E-4</v>
      </c>
      <c r="F63" s="50">
        <v>5.3524599999999996E-4</v>
      </c>
      <c r="G63" s="50">
        <v>5.2603199999999995E-4</v>
      </c>
      <c r="H63" s="50">
        <v>6.5142800000000001E-4</v>
      </c>
      <c r="I63" s="50">
        <v>5.9800200000000004E-4</v>
      </c>
      <c r="J63" s="50">
        <v>6.2118399999999999E-4</v>
      </c>
      <c r="K63" s="50">
        <v>5.7671100000000004E-4</v>
      </c>
      <c r="L63" s="50">
        <v>6.3788099999999997E-4</v>
      </c>
      <c r="M63" s="94">
        <v>5.8191600000000003E-4</v>
      </c>
      <c r="N63" s="345">
        <v>5.3460599999999997E-4</v>
      </c>
      <c r="O63" s="50">
        <v>5.6192500000000001E-4</v>
      </c>
      <c r="P63" s="50">
        <v>5.6264300000000004E-4</v>
      </c>
      <c r="Q63" s="50">
        <v>5.5427799999999995E-4</v>
      </c>
      <c r="R63" s="50">
        <v>5.7183600000000005E-4</v>
      </c>
      <c r="S63" s="50">
        <v>5.5708799999999996E-4</v>
      </c>
      <c r="T63" s="50">
        <v>5.9793200000000002E-4</v>
      </c>
      <c r="U63" s="50">
        <v>5.6431600000000004E-4</v>
      </c>
      <c r="V63" s="94">
        <v>6.0467500000000005E-4</v>
      </c>
      <c r="W63" s="446">
        <v>4.0816585568308308E-4</v>
      </c>
      <c r="X63" s="447">
        <v>4.9052029086465673E-4</v>
      </c>
      <c r="Y63" s="447">
        <v>5.483682924543211E-4</v>
      </c>
      <c r="Z63" s="447">
        <v>5.2478041766099929E-4</v>
      </c>
      <c r="AA63" s="447">
        <v>5.6523736826499663E-4</v>
      </c>
      <c r="AB63" s="447">
        <v>5.3685475299582825E-4</v>
      </c>
      <c r="AC63" s="448">
        <v>5.6089233817048934E-4</v>
      </c>
      <c r="AD63" s="404"/>
      <c r="AE63" s="404"/>
      <c r="AF63" s="350">
        <v>5.9714299999999996E-4</v>
      </c>
      <c r="AG63" s="51">
        <v>5.1762300000000004E-4</v>
      </c>
      <c r="AH63" s="51">
        <v>6.3029600000000002E-4</v>
      </c>
      <c r="AI63" s="51">
        <v>6.0280399999999997E-4</v>
      </c>
      <c r="AJ63" s="51">
        <v>5.8851900000000002E-4</v>
      </c>
      <c r="AK63" s="51">
        <v>6.7628399999999998E-4</v>
      </c>
      <c r="AL63" s="51">
        <v>5.44861E-4</v>
      </c>
      <c r="AM63" s="51">
        <v>5.5275500000000004E-4</v>
      </c>
      <c r="AN63" s="51">
        <v>6.01036E-4</v>
      </c>
      <c r="AO63" s="51">
        <v>6.1387599999999996E-4</v>
      </c>
      <c r="AP63" s="51">
        <v>5.6833999999999997E-4</v>
      </c>
      <c r="AQ63" s="51">
        <v>5.4858299999999995E-4</v>
      </c>
      <c r="AR63" s="51">
        <v>6.5242399999999997E-4</v>
      </c>
      <c r="AS63" s="351">
        <v>5.5629900000000001E-4</v>
      </c>
      <c r="AT63" s="350">
        <v>5.3864500000000003E-4</v>
      </c>
      <c r="AU63" s="51">
        <v>4.9920499999999996E-4</v>
      </c>
      <c r="AV63" s="51">
        <v>5.5966299999999996E-4</v>
      </c>
      <c r="AW63" s="51">
        <v>6.2247699999999997E-4</v>
      </c>
      <c r="AX63" s="51">
        <v>4.92163E-4</v>
      </c>
      <c r="AY63" s="51">
        <v>5.0962100000000003E-4</v>
      </c>
      <c r="AZ63" s="51">
        <v>4.9835299999999999E-4</v>
      </c>
      <c r="BA63" s="51">
        <v>6.1561700000000005E-4</v>
      </c>
      <c r="BB63" s="51">
        <v>5.1143800000000002E-4</v>
      </c>
      <c r="BC63" s="51">
        <v>5.1758700000000002E-4</v>
      </c>
      <c r="BD63" s="51">
        <v>5.3503700000000003E-4</v>
      </c>
      <c r="BE63" s="351">
        <v>5.51616E-4</v>
      </c>
    </row>
    <row r="64" spans="1:57" ht="13.5" thickBot="1" x14ac:dyDescent="0.35">
      <c r="A64" s="56" t="s">
        <v>123</v>
      </c>
      <c r="B64" s="357">
        <v>7.2754799999999995E-4</v>
      </c>
      <c r="C64" s="73">
        <v>7.4806899999999997E-4</v>
      </c>
      <c r="D64" s="73">
        <v>7.4308999999999996E-4</v>
      </c>
      <c r="E64" s="73">
        <v>6.9888600000000002E-4</v>
      </c>
      <c r="F64" s="73">
        <v>7.0100000000000002E-4</v>
      </c>
      <c r="G64" s="73">
        <v>6.8455399999999998E-4</v>
      </c>
      <c r="H64" s="73">
        <v>8.3455300000000003E-4</v>
      </c>
      <c r="I64" s="73">
        <v>7.3012700000000001E-4</v>
      </c>
      <c r="J64" s="73">
        <v>8.2536899999999995E-4</v>
      </c>
      <c r="K64" s="73">
        <v>7.1329100000000001E-4</v>
      </c>
      <c r="L64" s="73">
        <v>8.6443100000000003E-4</v>
      </c>
      <c r="M64" s="74">
        <v>7.5034099999999996E-4</v>
      </c>
      <c r="N64" s="357">
        <v>6.5012499999999999E-4</v>
      </c>
      <c r="O64" s="73">
        <v>6.8908000000000001E-4</v>
      </c>
      <c r="P64" s="73">
        <v>7.6501200000000003E-4</v>
      </c>
      <c r="Q64" s="73">
        <v>6.7423600000000004E-4</v>
      </c>
      <c r="R64" s="73">
        <v>7.3697300000000003E-4</v>
      </c>
      <c r="S64" s="73">
        <v>6.4416300000000001E-4</v>
      </c>
      <c r="T64" s="73">
        <v>6.8019900000000004E-4</v>
      </c>
      <c r="U64" s="73">
        <v>7.31097E-4</v>
      </c>
      <c r="V64" s="74">
        <v>7.3026299999999998E-4</v>
      </c>
      <c r="W64" s="458">
        <v>5.2878607244088896E-4</v>
      </c>
      <c r="X64" s="459">
        <v>5.2684933697510637E-4</v>
      </c>
      <c r="Y64" s="459">
        <v>5.5232448855459183E-4</v>
      </c>
      <c r="Z64" s="459">
        <v>6.2011141440326898E-4</v>
      </c>
      <c r="AA64" s="459">
        <v>5.1682606453780995E-4</v>
      </c>
      <c r="AB64" s="459">
        <v>5.4572061235206042E-4</v>
      </c>
      <c r="AC64" s="460">
        <v>5.820269250703681E-4</v>
      </c>
      <c r="AD64" s="404"/>
      <c r="AE64" s="404"/>
      <c r="AF64" s="357">
        <v>7.4419199999999997E-4</v>
      </c>
      <c r="AG64" s="73">
        <v>7.0258199999999999E-4</v>
      </c>
      <c r="AH64" s="73">
        <v>7.5469199999999995E-4</v>
      </c>
      <c r="AI64" s="73">
        <v>7.6740300000000005E-4</v>
      </c>
      <c r="AJ64" s="73">
        <v>7.6915900000000005E-4</v>
      </c>
      <c r="AK64" s="73">
        <v>7.7265099999999996E-4</v>
      </c>
      <c r="AL64" s="73">
        <v>6.4939800000000003E-4</v>
      </c>
      <c r="AM64" s="73">
        <v>7.1080000000000004E-4</v>
      </c>
      <c r="AN64" s="73">
        <v>6.6673899999999996E-4</v>
      </c>
      <c r="AO64" s="73">
        <v>7.6391700000000002E-4</v>
      </c>
      <c r="AP64" s="73">
        <v>7.2634900000000005E-4</v>
      </c>
      <c r="AQ64" s="73">
        <v>7.0440499999999996E-4</v>
      </c>
      <c r="AR64" s="73">
        <v>7.4403000000000002E-4</v>
      </c>
      <c r="AS64" s="74">
        <v>5.4100399999999999E-4</v>
      </c>
      <c r="AT64" s="357">
        <v>5.5263999999999997E-4</v>
      </c>
      <c r="AU64" s="73">
        <v>5.8798399999999995E-4</v>
      </c>
      <c r="AV64" s="73">
        <v>6.8941599999999999E-4</v>
      </c>
      <c r="AW64" s="73">
        <v>6.7225900000000003E-4</v>
      </c>
      <c r="AX64" s="73">
        <v>5.1449799999999995E-4</v>
      </c>
      <c r="AY64" s="73">
        <v>5.3101999999999999E-4</v>
      </c>
      <c r="AZ64" s="73">
        <v>6.3325199999999995E-4</v>
      </c>
      <c r="BA64" s="73">
        <v>5.8766500000000002E-4</v>
      </c>
      <c r="BB64" s="73">
        <v>5.4265100000000001E-4</v>
      </c>
      <c r="BC64" s="73">
        <v>5.8938100000000004E-4</v>
      </c>
      <c r="BD64" s="73">
        <v>6.0976400000000005E-4</v>
      </c>
      <c r="BE64" s="74">
        <v>6.5149200000000004E-4</v>
      </c>
    </row>
    <row r="66" spans="1:58" s="186" customFormat="1" ht="15" thickBot="1" x14ac:dyDescent="0.4">
      <c r="A66" s="20" t="s">
        <v>137</v>
      </c>
      <c r="N66" s="461"/>
      <c r="AF66" s="236"/>
      <c r="AG66" s="236"/>
      <c r="AH66" s="236"/>
      <c r="AI66" s="236"/>
      <c r="AJ66" s="236"/>
      <c r="AK66" s="236"/>
      <c r="AL66" s="236"/>
      <c r="AM66" s="236"/>
      <c r="AN66" s="236"/>
      <c r="AO66" s="236"/>
      <c r="AP66" s="236"/>
      <c r="AQ66" s="236"/>
      <c r="AR66" s="236"/>
      <c r="AS66" s="236"/>
      <c r="AT66" s="236"/>
      <c r="AU66" s="236"/>
      <c r="AV66" s="236"/>
      <c r="AW66" s="236"/>
      <c r="AX66" s="236"/>
      <c r="AY66" s="236"/>
      <c r="AZ66" s="236"/>
      <c r="BA66" s="236"/>
      <c r="BB66" s="236"/>
      <c r="BC66" s="236"/>
      <c r="BD66" s="236"/>
      <c r="BE66" s="236"/>
      <c r="BF66" s="236"/>
    </row>
    <row r="67" spans="1:58" s="186" customFormat="1" ht="17" thickBot="1" x14ac:dyDescent="0.5">
      <c r="A67" s="20" t="s">
        <v>140</v>
      </c>
      <c r="B67" s="397" t="s">
        <v>146</v>
      </c>
      <c r="C67" s="398"/>
      <c r="D67" s="398"/>
      <c r="E67" s="398"/>
      <c r="F67" s="398"/>
      <c r="G67" s="398"/>
      <c r="H67" s="398"/>
      <c r="I67" s="398"/>
      <c r="J67" s="398"/>
      <c r="K67" s="398"/>
      <c r="L67" s="398"/>
      <c r="M67" s="398"/>
      <c r="N67" s="397" t="s">
        <v>146</v>
      </c>
      <c r="O67" s="398"/>
      <c r="P67" s="398"/>
      <c r="Q67" s="398"/>
      <c r="R67" s="398"/>
      <c r="S67" s="398"/>
      <c r="T67" s="398"/>
      <c r="U67" s="398"/>
      <c r="V67" s="398"/>
      <c r="W67" s="397" t="s">
        <v>146</v>
      </c>
      <c r="X67" s="398"/>
      <c r="Y67" s="398"/>
      <c r="Z67" s="398"/>
      <c r="AA67" s="398"/>
      <c r="AB67" s="398"/>
      <c r="AC67" s="399"/>
      <c r="AD67" s="400"/>
      <c r="AE67" s="400"/>
      <c r="AF67" s="236"/>
      <c r="AG67" s="236"/>
      <c r="AH67" s="236"/>
      <c r="AI67" s="236"/>
      <c r="AJ67" s="236"/>
      <c r="AK67" s="236"/>
      <c r="AL67" s="236"/>
      <c r="AM67" s="236"/>
      <c r="AN67" s="236"/>
      <c r="AO67" s="236"/>
      <c r="AP67" s="236"/>
      <c r="AQ67" s="236"/>
      <c r="AR67" s="236"/>
      <c r="AS67" s="236"/>
      <c r="AT67" s="236"/>
      <c r="AU67" s="236"/>
      <c r="AV67" s="236"/>
      <c r="AW67" s="236"/>
      <c r="AX67" s="236"/>
      <c r="AY67" s="236"/>
      <c r="AZ67" s="236"/>
      <c r="BA67" s="236"/>
      <c r="BB67" s="236"/>
      <c r="BC67" s="236"/>
      <c r="BD67" s="236"/>
      <c r="BE67" s="236"/>
      <c r="BF67" s="236"/>
    </row>
    <row r="68" spans="1:58" x14ac:dyDescent="0.3">
      <c r="A68" s="402">
        <v>600</v>
      </c>
      <c r="B68" s="462">
        <v>0.90607340000000003</v>
      </c>
      <c r="C68" s="463">
        <v>1.0322273333300001</v>
      </c>
      <c r="D68" s="463">
        <v>0.96519723332999996</v>
      </c>
      <c r="E68" s="463">
        <v>0.99625853333000003</v>
      </c>
      <c r="F68" s="463">
        <v>0.91707309999999997</v>
      </c>
      <c r="G68" s="463">
        <v>1.01976133333</v>
      </c>
      <c r="H68" s="463">
        <v>0.93182433333000003</v>
      </c>
      <c r="I68" s="463">
        <v>0.91505303332999999</v>
      </c>
      <c r="J68" s="463">
        <v>1.0125997</v>
      </c>
      <c r="K68" s="463">
        <v>0.93122263332999999</v>
      </c>
      <c r="L68" s="463">
        <v>0.92841106666999995</v>
      </c>
      <c r="M68" s="464">
        <v>0.95607106666999997</v>
      </c>
      <c r="N68" s="345">
        <v>0.76690400000000003</v>
      </c>
      <c r="O68" s="50">
        <v>0.85350400000000004</v>
      </c>
      <c r="P68" s="50">
        <v>0.72463500000000003</v>
      </c>
      <c r="Q68" s="50">
        <v>0.82768900000000001</v>
      </c>
      <c r="R68" s="50">
        <v>0.78739099999999995</v>
      </c>
      <c r="S68" s="50">
        <v>0.90995300000000001</v>
      </c>
      <c r="T68" s="50">
        <v>0.96106499999999995</v>
      </c>
      <c r="U68" s="50">
        <v>0.79116600000000004</v>
      </c>
      <c r="V68" s="94">
        <v>0.87244699999999997</v>
      </c>
      <c r="W68" s="345">
        <v>0.7101740333333334</v>
      </c>
      <c r="X68" s="50">
        <v>0.64262959999999991</v>
      </c>
      <c r="Y68" s="50">
        <v>0.73961893333333328</v>
      </c>
      <c r="Z68" s="50">
        <v>0.7543662333333333</v>
      </c>
      <c r="AA68" s="50">
        <v>0.70736293333333344</v>
      </c>
      <c r="AB68" s="50">
        <v>0.69455586666666669</v>
      </c>
      <c r="AC68" s="94">
        <v>0.65368513333333322</v>
      </c>
      <c r="AD68" s="404"/>
      <c r="AE68" s="404"/>
      <c r="AF68" s="404"/>
      <c r="AG68" s="404"/>
    </row>
    <row r="69" spans="1:58" x14ac:dyDescent="0.3">
      <c r="A69" s="402">
        <v>800</v>
      </c>
      <c r="B69" s="465">
        <v>0.86376866666999996</v>
      </c>
      <c r="C69" s="466">
        <v>0.97982544999999999</v>
      </c>
      <c r="D69" s="466">
        <v>1.0185535166699999</v>
      </c>
      <c r="E69" s="466">
        <v>0.93772089999999997</v>
      </c>
      <c r="F69" s="466">
        <v>0.91939878333000002</v>
      </c>
      <c r="G69" s="466">
        <v>1.00620815</v>
      </c>
      <c r="H69" s="466">
        <v>0.97079388333000005</v>
      </c>
      <c r="I69" s="466">
        <v>0.90382646666999999</v>
      </c>
      <c r="J69" s="466">
        <v>0.96574610000000005</v>
      </c>
      <c r="K69" s="466">
        <v>0.99044628332999995</v>
      </c>
      <c r="L69" s="466">
        <v>0.92417803333000004</v>
      </c>
      <c r="M69" s="467">
        <v>0.94665005000000002</v>
      </c>
      <c r="N69" s="350">
        <v>0.77282399999999996</v>
      </c>
      <c r="O69" s="51">
        <v>0.893536</v>
      </c>
      <c r="P69" s="51">
        <v>0.71664000000000005</v>
      </c>
      <c r="Q69" s="51">
        <v>0.86178200000000005</v>
      </c>
      <c r="R69" s="51">
        <v>0.749942</v>
      </c>
      <c r="S69" s="51">
        <v>0.80491999999999997</v>
      </c>
      <c r="T69" s="51">
        <v>0.91039199999999998</v>
      </c>
      <c r="U69" s="51">
        <v>0.82167599999999996</v>
      </c>
      <c r="V69" s="351">
        <v>0.83967400000000003</v>
      </c>
      <c r="W69" s="350">
        <v>0.75767543333333343</v>
      </c>
      <c r="X69" s="51">
        <v>0.65567911666666667</v>
      </c>
      <c r="Y69" s="51">
        <v>0.71427735000000003</v>
      </c>
      <c r="Z69" s="51">
        <v>0.69832831666666673</v>
      </c>
      <c r="AA69" s="51">
        <v>0.72970155000000003</v>
      </c>
      <c r="AB69" s="51">
        <v>0.66754089999999999</v>
      </c>
      <c r="AC69" s="351">
        <v>0.70049969999999995</v>
      </c>
      <c r="AD69" s="404"/>
      <c r="AE69" s="404"/>
      <c r="AF69" s="404"/>
      <c r="AG69" s="404"/>
    </row>
    <row r="70" spans="1:58" x14ac:dyDescent="0.3">
      <c r="A70" s="402">
        <v>1000</v>
      </c>
      <c r="B70" s="465">
        <v>0.81119427143</v>
      </c>
      <c r="C70" s="466">
        <v>0.93217902857000001</v>
      </c>
      <c r="D70" s="466">
        <v>0.90578812857000002</v>
      </c>
      <c r="E70" s="466">
        <v>0.85006897143000004</v>
      </c>
      <c r="F70" s="466">
        <v>0.82988951429000002</v>
      </c>
      <c r="G70" s="466">
        <v>0.98746148571000003</v>
      </c>
      <c r="H70" s="466">
        <v>0.95002294286</v>
      </c>
      <c r="I70" s="466">
        <v>0.89088508571000002</v>
      </c>
      <c r="J70" s="466">
        <v>0.87606094286000002</v>
      </c>
      <c r="K70" s="466">
        <v>0.96211108571000004</v>
      </c>
      <c r="L70" s="466">
        <v>0.93004721429000003</v>
      </c>
      <c r="M70" s="467">
        <v>0.93702698570999998</v>
      </c>
      <c r="N70" s="350">
        <v>0.70508300000000002</v>
      </c>
      <c r="O70" s="51">
        <v>0.83234799999999998</v>
      </c>
      <c r="P70" s="51">
        <v>0.71320600000000001</v>
      </c>
      <c r="Q70" s="51">
        <v>0.78081900000000004</v>
      </c>
      <c r="R70" s="51">
        <v>0.79706999999999995</v>
      </c>
      <c r="S70" s="51">
        <v>0.76052500000000001</v>
      </c>
      <c r="T70" s="51">
        <v>0.79896100000000003</v>
      </c>
      <c r="U70" s="51">
        <v>0.72986899999999999</v>
      </c>
      <c r="V70" s="351">
        <v>0.79342900000000005</v>
      </c>
      <c r="W70" s="350">
        <v>0.71872128571428573</v>
      </c>
      <c r="X70" s="51">
        <v>0.67795235714285718</v>
      </c>
      <c r="Y70" s="51">
        <v>0.7075544857142857</v>
      </c>
      <c r="Z70" s="51">
        <v>0.69099072857142863</v>
      </c>
      <c r="AA70" s="51">
        <v>0.69744765714285717</v>
      </c>
      <c r="AB70" s="51">
        <v>0.67611787142857149</v>
      </c>
      <c r="AC70" s="351">
        <v>0.68443465714285723</v>
      </c>
      <c r="AD70" s="404"/>
      <c r="AE70" s="404"/>
      <c r="AF70" s="404"/>
      <c r="AG70" s="404"/>
    </row>
    <row r="71" spans="1:58" x14ac:dyDescent="0.3">
      <c r="A71" s="402">
        <v>1200</v>
      </c>
      <c r="B71" s="465">
        <v>0.77698382857000003</v>
      </c>
      <c r="C71" s="466">
        <v>0.87526942857000001</v>
      </c>
      <c r="D71" s="466">
        <v>0.85901581428999996</v>
      </c>
      <c r="E71" s="466">
        <v>0.84241411429000002</v>
      </c>
      <c r="F71" s="466">
        <v>0.79759687143000002</v>
      </c>
      <c r="G71" s="466">
        <v>0.94062198571</v>
      </c>
      <c r="H71" s="466">
        <v>0.78200471428999996</v>
      </c>
      <c r="I71" s="466">
        <v>0.80451927143000002</v>
      </c>
      <c r="J71" s="466">
        <v>0.90397925714000005</v>
      </c>
      <c r="K71" s="466">
        <v>0.91275851428999999</v>
      </c>
      <c r="L71" s="466">
        <v>0.83117442857000001</v>
      </c>
      <c r="M71" s="467">
        <v>0.86646235713999997</v>
      </c>
      <c r="N71" s="350">
        <v>0.776146</v>
      </c>
      <c r="O71" s="51">
        <v>0.74219900000000005</v>
      </c>
      <c r="P71" s="51">
        <v>0.835067</v>
      </c>
      <c r="Q71" s="51">
        <v>0.75109899999999996</v>
      </c>
      <c r="R71" s="51">
        <v>0.76969200000000004</v>
      </c>
      <c r="S71" s="51">
        <v>0.79042100000000004</v>
      </c>
      <c r="T71" s="51">
        <v>0.85016099999999994</v>
      </c>
      <c r="U71" s="51">
        <v>0.77394600000000002</v>
      </c>
      <c r="V71" s="351">
        <v>0.76075000000000004</v>
      </c>
      <c r="W71" s="350">
        <v>0.7405773714285715</v>
      </c>
      <c r="X71" s="51">
        <v>0.73435077142857152</v>
      </c>
      <c r="Y71" s="51">
        <v>0.73053614285714297</v>
      </c>
      <c r="Z71" s="51">
        <v>0.72840315714285719</v>
      </c>
      <c r="AA71" s="51">
        <v>0.72091268571428579</v>
      </c>
      <c r="AB71" s="51">
        <v>0.72114994285714284</v>
      </c>
      <c r="AC71" s="351">
        <v>0.70471962857142856</v>
      </c>
      <c r="AD71" s="404"/>
      <c r="AE71" s="404"/>
      <c r="AF71" s="404"/>
      <c r="AG71" s="404"/>
    </row>
    <row r="72" spans="1:58" x14ac:dyDescent="0.3">
      <c r="A72" s="402">
        <v>1400</v>
      </c>
      <c r="B72" s="465">
        <v>0.75093261429000002</v>
      </c>
      <c r="C72" s="466">
        <v>0.80472121428999999</v>
      </c>
      <c r="D72" s="466">
        <v>0.86786495714</v>
      </c>
      <c r="E72" s="466">
        <v>0.87004071428999996</v>
      </c>
      <c r="F72" s="466">
        <v>0.76662028570999996</v>
      </c>
      <c r="G72" s="466">
        <v>0.97692251428999999</v>
      </c>
      <c r="H72" s="466">
        <v>0.79467631428999996</v>
      </c>
      <c r="I72" s="466">
        <v>0.84484757143</v>
      </c>
      <c r="J72" s="466">
        <v>0.88556965714000002</v>
      </c>
      <c r="K72" s="466">
        <v>0.90302394285999998</v>
      </c>
      <c r="L72" s="466">
        <v>0.77700927142999998</v>
      </c>
      <c r="M72" s="467">
        <v>0.81826889999999997</v>
      </c>
      <c r="N72" s="350">
        <v>0.90455099999999999</v>
      </c>
      <c r="O72" s="51">
        <v>0.76800299999999999</v>
      </c>
      <c r="P72" s="51">
        <v>0.90419700000000003</v>
      </c>
      <c r="Q72" s="51">
        <v>0.72449699999999995</v>
      </c>
      <c r="R72" s="51">
        <v>0.71464399999999995</v>
      </c>
      <c r="S72" s="51">
        <v>0.74914700000000001</v>
      </c>
      <c r="T72" s="51">
        <v>0.92211600000000005</v>
      </c>
      <c r="U72" s="51">
        <v>0.81703999999999999</v>
      </c>
      <c r="V72" s="351">
        <v>0.83471899999999999</v>
      </c>
      <c r="W72" s="350">
        <v>0.75949522857142859</v>
      </c>
      <c r="X72" s="51">
        <v>0.7120986857142857</v>
      </c>
      <c r="Y72" s="51">
        <v>0.71450169999999991</v>
      </c>
      <c r="Z72" s="51">
        <v>0.71305115714285716</v>
      </c>
      <c r="AA72" s="51">
        <v>0.71491888571428575</v>
      </c>
      <c r="AB72" s="51">
        <v>0.73718182857142855</v>
      </c>
      <c r="AC72" s="351">
        <v>0.72021647142857148</v>
      </c>
      <c r="AD72" s="404"/>
      <c r="AE72" s="404"/>
      <c r="AF72" s="404"/>
      <c r="AG72" s="404"/>
    </row>
    <row r="73" spans="1:58" x14ac:dyDescent="0.3">
      <c r="A73" s="402">
        <v>1600</v>
      </c>
      <c r="B73" s="465">
        <v>0.83922435713999999</v>
      </c>
      <c r="C73" s="466">
        <v>0.86127264286000005</v>
      </c>
      <c r="D73" s="466">
        <v>0.88597032857000002</v>
      </c>
      <c r="E73" s="466">
        <v>0.82904828571</v>
      </c>
      <c r="F73" s="466">
        <v>0.74255311429000004</v>
      </c>
      <c r="G73" s="466">
        <v>0.97970081429</v>
      </c>
      <c r="H73" s="466">
        <v>0.83158237143000002</v>
      </c>
      <c r="I73" s="466">
        <v>0.83022911429000001</v>
      </c>
      <c r="J73" s="466">
        <v>0.90775082857</v>
      </c>
      <c r="K73" s="466">
        <v>0.86206317143</v>
      </c>
      <c r="L73" s="466">
        <v>0.82805309999999999</v>
      </c>
      <c r="M73" s="467">
        <v>0.83166747142999997</v>
      </c>
      <c r="N73" s="350">
        <v>1.005576</v>
      </c>
      <c r="O73" s="51">
        <v>0.79170200000000002</v>
      </c>
      <c r="P73" s="51">
        <v>0.92630400000000002</v>
      </c>
      <c r="Q73" s="51">
        <v>0.75506899999999999</v>
      </c>
      <c r="R73" s="51">
        <v>0.75639299999999998</v>
      </c>
      <c r="S73" s="51">
        <v>0.79431799999999997</v>
      </c>
      <c r="T73" s="51">
        <v>0.88925100000000001</v>
      </c>
      <c r="U73" s="51">
        <v>0.73933000000000004</v>
      </c>
      <c r="V73" s="351">
        <v>0.86592599999999997</v>
      </c>
      <c r="W73" s="350">
        <v>0.74800458571428563</v>
      </c>
      <c r="X73" s="51">
        <v>0.71628480000000005</v>
      </c>
      <c r="Y73" s="51">
        <v>0.71356978571428564</v>
      </c>
      <c r="Z73" s="51">
        <v>0.71023697142857156</v>
      </c>
      <c r="AA73" s="51">
        <v>0.72856998571428577</v>
      </c>
      <c r="AB73" s="51">
        <v>0.72924197142857139</v>
      </c>
      <c r="AC73" s="351">
        <v>0.73070351428571434</v>
      </c>
      <c r="AD73" s="404"/>
      <c r="AE73" s="404"/>
      <c r="AF73" s="404"/>
      <c r="AG73" s="404"/>
    </row>
    <row r="74" spans="1:58" x14ac:dyDescent="0.3">
      <c r="A74" s="402">
        <v>1800</v>
      </c>
      <c r="B74" s="465">
        <v>0.75996722856999999</v>
      </c>
      <c r="C74" s="466">
        <v>0.90966404286000002</v>
      </c>
      <c r="D74" s="466">
        <v>1.0250551000000001</v>
      </c>
      <c r="E74" s="466">
        <v>0.91825348570999998</v>
      </c>
      <c r="F74" s="466">
        <v>0.83438358571000004</v>
      </c>
      <c r="G74" s="466">
        <v>1.01741164286</v>
      </c>
      <c r="H74" s="466">
        <v>0.90386674286000002</v>
      </c>
      <c r="I74" s="466">
        <v>0.92463435713999997</v>
      </c>
      <c r="J74" s="466">
        <v>0.98390857142999999</v>
      </c>
      <c r="K74" s="466">
        <v>1.01725641429</v>
      </c>
      <c r="L74" s="466">
        <v>0.87753437143000002</v>
      </c>
      <c r="M74" s="467">
        <v>0.88292932856999995</v>
      </c>
      <c r="N74" s="350">
        <v>0.96048900000000004</v>
      </c>
      <c r="O74" s="51">
        <v>0.82496199999999997</v>
      </c>
      <c r="P74" s="51">
        <v>1.004454</v>
      </c>
      <c r="Q74" s="51">
        <v>0.84836800000000001</v>
      </c>
      <c r="R74" s="51">
        <v>0.84540999999999999</v>
      </c>
      <c r="S74" s="51">
        <v>0.80911999999999995</v>
      </c>
      <c r="T74" s="51">
        <v>0.89119400000000004</v>
      </c>
      <c r="U74" s="51">
        <v>0.96647400000000006</v>
      </c>
      <c r="V74" s="351">
        <v>0.925732</v>
      </c>
      <c r="W74" s="350">
        <v>0.79839540000000009</v>
      </c>
      <c r="X74" s="51">
        <v>0.78749674285714288</v>
      </c>
      <c r="Y74" s="51">
        <v>0.80069008571428568</v>
      </c>
      <c r="Z74" s="51">
        <v>0.78854277142857143</v>
      </c>
      <c r="AA74" s="51">
        <v>0.93459868571428562</v>
      </c>
      <c r="AB74" s="51">
        <v>0.93384137142857149</v>
      </c>
      <c r="AC74" s="351">
        <v>0.92554718571428563</v>
      </c>
      <c r="AD74" s="404"/>
      <c r="AE74" s="404"/>
      <c r="AF74" s="404"/>
      <c r="AG74" s="404"/>
    </row>
    <row r="75" spans="1:58" x14ac:dyDescent="0.3">
      <c r="A75" s="402">
        <v>2000</v>
      </c>
      <c r="B75" s="465">
        <v>0.83268957143</v>
      </c>
      <c r="C75" s="466">
        <v>1.0545572857100001</v>
      </c>
      <c r="D75" s="466">
        <v>0.95879125714000002</v>
      </c>
      <c r="E75" s="466">
        <v>0.94703875713999996</v>
      </c>
      <c r="F75" s="466">
        <v>0.96005585713999997</v>
      </c>
      <c r="G75" s="466">
        <v>1.054076</v>
      </c>
      <c r="H75" s="466">
        <v>1.0560205714299999</v>
      </c>
      <c r="I75" s="466">
        <v>0.99174387142999998</v>
      </c>
      <c r="J75" s="466">
        <v>1.0166165714299999</v>
      </c>
      <c r="K75" s="466">
        <v>1.0722094285699999</v>
      </c>
      <c r="L75" s="466">
        <v>0.94620241428999996</v>
      </c>
      <c r="M75" s="467">
        <v>0.95594464286000003</v>
      </c>
      <c r="N75" s="350">
        <v>1.0198339999999999</v>
      </c>
      <c r="O75" s="51">
        <v>0.89766800000000002</v>
      </c>
      <c r="P75" s="51">
        <v>1.03348</v>
      </c>
      <c r="Q75" s="51">
        <v>0.98045800000000005</v>
      </c>
      <c r="R75" s="51">
        <v>0.92585899999999999</v>
      </c>
      <c r="S75" s="51">
        <v>0.934257</v>
      </c>
      <c r="T75" s="51">
        <v>1.0367360000000001</v>
      </c>
      <c r="U75" s="51">
        <v>1.0112319999999999</v>
      </c>
      <c r="V75" s="351">
        <v>1.0036639999999999</v>
      </c>
      <c r="W75" s="350">
        <v>1.0526607142857143</v>
      </c>
      <c r="X75" s="51">
        <v>1.0558902857142858</v>
      </c>
      <c r="Y75" s="51">
        <v>1.055418142857143</v>
      </c>
      <c r="Z75" s="51">
        <v>1.0441798571428573</v>
      </c>
      <c r="AA75" s="51">
        <v>1.0737911428571429</v>
      </c>
      <c r="AB75" s="51">
        <v>1.070297714285714</v>
      </c>
      <c r="AC75" s="351">
        <v>1.0393887142857143</v>
      </c>
      <c r="AD75" s="404"/>
      <c r="AE75" s="404"/>
      <c r="AF75" s="404"/>
      <c r="AG75" s="404"/>
    </row>
    <row r="76" spans="1:58" x14ac:dyDescent="0.3">
      <c r="A76" s="402">
        <v>2200</v>
      </c>
      <c r="B76" s="465">
        <v>0.9093251</v>
      </c>
      <c r="C76" s="466">
        <v>1.0613900000000001</v>
      </c>
      <c r="D76" s="466">
        <v>1.0223296428599999</v>
      </c>
      <c r="E76" s="466">
        <v>0.97942587143000004</v>
      </c>
      <c r="F76" s="466">
        <v>0.98624624285999996</v>
      </c>
      <c r="G76" s="466">
        <v>1.0479039999999999</v>
      </c>
      <c r="H76" s="466">
        <v>1.0418442857100001</v>
      </c>
      <c r="I76" s="466">
        <v>1.01798522857</v>
      </c>
      <c r="J76" s="466">
        <v>1.0159335571400001</v>
      </c>
      <c r="K76" s="466">
        <v>1.0559524285699999</v>
      </c>
      <c r="L76" s="466">
        <v>0.94215857143000004</v>
      </c>
      <c r="M76" s="467">
        <v>0.92814258570999997</v>
      </c>
      <c r="N76" s="350">
        <v>0.99033099999999996</v>
      </c>
      <c r="O76" s="51">
        <v>0.96660400000000002</v>
      </c>
      <c r="P76" s="51">
        <v>1.023703</v>
      </c>
      <c r="Q76" s="51">
        <v>1.0403309999999999</v>
      </c>
      <c r="R76" s="51">
        <v>1.0256719999999999</v>
      </c>
      <c r="S76" s="51">
        <v>0.99101799999999995</v>
      </c>
      <c r="T76" s="51">
        <v>1.0217499999999999</v>
      </c>
      <c r="U76" s="51">
        <v>1.066279</v>
      </c>
      <c r="V76" s="351">
        <v>1.044486</v>
      </c>
      <c r="W76" s="350">
        <v>1.0958378571428571</v>
      </c>
      <c r="X76" s="51">
        <v>1.0851738571428571</v>
      </c>
      <c r="Y76" s="51">
        <v>1.0615065714285714</v>
      </c>
      <c r="Z76" s="51">
        <v>1.057682142857143</v>
      </c>
      <c r="AA76" s="51">
        <v>1.1059917142857143</v>
      </c>
      <c r="AB76" s="51">
        <v>1.0983860000000001</v>
      </c>
      <c r="AC76" s="351">
        <v>1.0739397142857143</v>
      </c>
      <c r="AD76" s="404"/>
      <c r="AE76" s="404"/>
      <c r="AF76" s="404"/>
      <c r="AG76" s="404"/>
    </row>
    <row r="77" spans="1:58" x14ac:dyDescent="0.3">
      <c r="A77" s="402">
        <v>2400</v>
      </c>
      <c r="B77" s="465">
        <v>0.83389592856999994</v>
      </c>
      <c r="C77" s="466">
        <v>1.0483115428600001</v>
      </c>
      <c r="D77" s="466">
        <v>0.94885234285999998</v>
      </c>
      <c r="E77" s="466">
        <v>0.91368292857</v>
      </c>
      <c r="F77" s="466">
        <v>0.96296585714000005</v>
      </c>
      <c r="G77" s="466">
        <v>0.99117985714000001</v>
      </c>
      <c r="H77" s="466">
        <v>1.0045010142899999</v>
      </c>
      <c r="I77" s="466">
        <v>1.01626262857</v>
      </c>
      <c r="J77" s="466">
        <v>1.0360180571399999</v>
      </c>
      <c r="K77" s="466">
        <v>1.06264042857</v>
      </c>
      <c r="L77" s="466">
        <v>0.94259309999999996</v>
      </c>
      <c r="M77" s="467">
        <v>0.97521068571000002</v>
      </c>
      <c r="N77" s="350">
        <v>0.94624699999999995</v>
      </c>
      <c r="O77" s="51">
        <v>0.96317699999999995</v>
      </c>
      <c r="P77" s="51">
        <v>1.041115</v>
      </c>
      <c r="Q77" s="51">
        <v>0.99602000000000002</v>
      </c>
      <c r="R77" s="51">
        <v>0.99179799999999996</v>
      </c>
      <c r="S77" s="51">
        <v>0.89896100000000001</v>
      </c>
      <c r="T77" s="51">
        <v>0.99585199999999996</v>
      </c>
      <c r="U77" s="51">
        <v>1.0338400000000001</v>
      </c>
      <c r="V77" s="351">
        <v>1.010281</v>
      </c>
      <c r="W77" s="350">
        <v>1.1071830000000003</v>
      </c>
      <c r="X77" s="51">
        <v>1.1073537142857144</v>
      </c>
      <c r="Y77" s="51">
        <v>1.0926121428571427</v>
      </c>
      <c r="Z77" s="51">
        <v>1.0303744285714287</v>
      </c>
      <c r="AA77" s="51">
        <v>1.0658871428571428</v>
      </c>
      <c r="AB77" s="51">
        <v>1.1000381428571429</v>
      </c>
      <c r="AC77" s="351">
        <v>1.0637775714285715</v>
      </c>
      <c r="AD77" s="404"/>
      <c r="AE77" s="404"/>
      <c r="AF77" s="404"/>
      <c r="AG77" s="404"/>
    </row>
    <row r="78" spans="1:58" x14ac:dyDescent="0.3">
      <c r="A78" s="402">
        <v>200</v>
      </c>
      <c r="B78" s="465">
        <v>0.81130972857000005</v>
      </c>
      <c r="C78" s="466">
        <v>0.99460805714</v>
      </c>
      <c r="D78" s="466">
        <v>1.0171446</v>
      </c>
      <c r="E78" s="466">
        <v>0.903281</v>
      </c>
      <c r="F78" s="466">
        <v>0.89937605714000002</v>
      </c>
      <c r="G78" s="466">
        <v>0.92367244286000005</v>
      </c>
      <c r="H78" s="466">
        <v>0.95889382857000005</v>
      </c>
      <c r="I78" s="466">
        <v>0.99595889999999998</v>
      </c>
      <c r="J78" s="466">
        <v>0.96103387142999996</v>
      </c>
      <c r="K78" s="466">
        <v>0.99015241429</v>
      </c>
      <c r="L78" s="466">
        <v>0.92053787142999999</v>
      </c>
      <c r="M78" s="467">
        <v>0.97402771429000001</v>
      </c>
      <c r="N78" s="350">
        <v>0.91270300000000004</v>
      </c>
      <c r="O78" s="51">
        <v>0.94731799999999999</v>
      </c>
      <c r="P78" s="51">
        <v>1.0352539999999999</v>
      </c>
      <c r="Q78" s="51">
        <v>0.93695300000000004</v>
      </c>
      <c r="R78" s="51">
        <v>0.97044399999999997</v>
      </c>
      <c r="S78" s="51">
        <v>0.877722</v>
      </c>
      <c r="T78" s="51">
        <v>0.93092399999999997</v>
      </c>
      <c r="U78" s="51">
        <v>1.0613699999999999</v>
      </c>
      <c r="V78" s="351">
        <v>1.0080549999999999</v>
      </c>
      <c r="W78" s="350">
        <v>0.99440222857142846</v>
      </c>
      <c r="X78" s="51">
        <v>1.0386550714285714</v>
      </c>
      <c r="Y78" s="51">
        <v>1.0279219285714285</v>
      </c>
      <c r="Z78" s="51">
        <v>0.98530409999999991</v>
      </c>
      <c r="AA78" s="51">
        <v>0.98813427142857146</v>
      </c>
      <c r="AB78" s="51">
        <v>1.0563146428571428</v>
      </c>
      <c r="AC78" s="351">
        <v>1.0058649142857143</v>
      </c>
      <c r="AD78" s="404"/>
      <c r="AE78" s="404"/>
      <c r="AF78" s="404"/>
      <c r="AG78" s="404"/>
    </row>
    <row r="79" spans="1:58" x14ac:dyDescent="0.3">
      <c r="A79" s="402">
        <v>400</v>
      </c>
      <c r="B79" s="465">
        <v>0.99861742857000002</v>
      </c>
      <c r="C79" s="466">
        <v>0.95852020000000004</v>
      </c>
      <c r="D79" s="466">
        <v>1.0019821</v>
      </c>
      <c r="E79" s="466">
        <v>0.90316965713999997</v>
      </c>
      <c r="F79" s="466">
        <v>0.88694202857000004</v>
      </c>
      <c r="G79" s="466">
        <v>0.85392555713999996</v>
      </c>
      <c r="H79" s="466">
        <v>0.93024634285999996</v>
      </c>
      <c r="I79" s="466">
        <v>0.97968438571000005</v>
      </c>
      <c r="J79" s="466">
        <v>0.95486774285999998</v>
      </c>
      <c r="K79" s="466">
        <v>0.98095770000000004</v>
      </c>
      <c r="L79" s="466">
        <v>0.92175004285999995</v>
      </c>
      <c r="M79" s="467">
        <v>0.96111725713999996</v>
      </c>
      <c r="N79" s="350">
        <v>0.86785500000000004</v>
      </c>
      <c r="O79" s="51">
        <v>0.94806100000000004</v>
      </c>
      <c r="P79" s="51">
        <v>1.0464990000000001</v>
      </c>
      <c r="Q79" s="51">
        <v>1.005903</v>
      </c>
      <c r="R79" s="51">
        <v>0.994085</v>
      </c>
      <c r="S79" s="51">
        <v>0.85825700000000005</v>
      </c>
      <c r="T79" s="51">
        <v>0.91543300000000005</v>
      </c>
      <c r="U79" s="51">
        <v>1.0203279999999999</v>
      </c>
      <c r="V79" s="351">
        <v>1.0203629999999999</v>
      </c>
      <c r="W79" s="350">
        <v>0.8676336714285714</v>
      </c>
      <c r="X79" s="51">
        <v>0.98476917142857145</v>
      </c>
      <c r="Y79" s="51">
        <v>0.90570350000000011</v>
      </c>
      <c r="Z79" s="51">
        <v>0.88121991428571433</v>
      </c>
      <c r="AA79" s="51">
        <v>0.84813695714285708</v>
      </c>
      <c r="AB79" s="51">
        <v>0.95758028571428555</v>
      </c>
      <c r="AC79" s="351">
        <v>0.76457338571428579</v>
      </c>
      <c r="AD79" s="404"/>
      <c r="AE79" s="404"/>
      <c r="AF79" s="404"/>
      <c r="AG79" s="404"/>
    </row>
    <row r="80" spans="1:58" ht="13.5" thickBot="1" x14ac:dyDescent="0.35">
      <c r="A80" s="402">
        <v>600</v>
      </c>
      <c r="B80" s="468">
        <v>1.0323475285699999</v>
      </c>
      <c r="C80" s="469">
        <v>1.05850185714</v>
      </c>
      <c r="D80" s="469">
        <v>0.98962745714</v>
      </c>
      <c r="E80" s="469">
        <v>0.90736174286000004</v>
      </c>
      <c r="F80" s="469">
        <v>0.93094944286000003</v>
      </c>
      <c r="G80" s="469">
        <v>0.97882165714000002</v>
      </c>
      <c r="H80" s="469">
        <v>0.89137367143000001</v>
      </c>
      <c r="I80" s="469">
        <v>0.99429308570999997</v>
      </c>
      <c r="J80" s="469">
        <v>1.0446040000000001</v>
      </c>
      <c r="K80" s="469">
        <v>1.0165168285699999</v>
      </c>
      <c r="L80" s="469">
        <v>0.93974444286000003</v>
      </c>
      <c r="M80" s="470">
        <v>0.96104608571000005</v>
      </c>
      <c r="N80" s="357">
        <v>0.90924899999999997</v>
      </c>
      <c r="O80" s="73">
        <v>0.93902399999999997</v>
      </c>
      <c r="P80" s="73">
        <v>1.016027</v>
      </c>
      <c r="Q80" s="73">
        <v>0.89842100000000003</v>
      </c>
      <c r="R80" s="73">
        <v>0.94348399999999999</v>
      </c>
      <c r="S80" s="73">
        <v>0.84853599999999996</v>
      </c>
      <c r="T80" s="73">
        <v>0.949797</v>
      </c>
      <c r="U80" s="73">
        <v>0.90987300000000004</v>
      </c>
      <c r="V80" s="74">
        <v>0.94318100000000005</v>
      </c>
      <c r="W80" s="357">
        <v>0.81124312857142866</v>
      </c>
      <c r="X80" s="73">
        <v>0.88730844285714294</v>
      </c>
      <c r="Y80" s="73">
        <v>0.74557741428571433</v>
      </c>
      <c r="Z80" s="73">
        <v>0.72871131428571434</v>
      </c>
      <c r="AA80" s="73">
        <v>0.78138091428571432</v>
      </c>
      <c r="AB80" s="73">
        <v>0.77615857142857148</v>
      </c>
      <c r="AC80" s="74">
        <v>0.68040310000000004</v>
      </c>
      <c r="AD80" s="404"/>
      <c r="AE80" s="404"/>
      <c r="AF80" s="404"/>
      <c r="AG80" s="404"/>
    </row>
    <row r="82" spans="1:57" ht="13.5" thickBot="1" x14ac:dyDescent="0.35">
      <c r="M82" s="403"/>
    </row>
    <row r="83" spans="1:57" ht="17" thickBot="1" x14ac:dyDescent="0.5">
      <c r="A83" s="54" t="s">
        <v>50</v>
      </c>
      <c r="B83" s="405" t="s">
        <v>141</v>
      </c>
      <c r="C83" s="406"/>
      <c r="D83" s="406"/>
      <c r="E83" s="406"/>
      <c r="F83" s="406"/>
      <c r="G83" s="406"/>
      <c r="H83" s="406"/>
      <c r="I83" s="406"/>
      <c r="J83" s="406"/>
      <c r="K83" s="406"/>
      <c r="L83" s="406"/>
      <c r="M83" s="406"/>
      <c r="N83" s="405" t="s">
        <v>141</v>
      </c>
      <c r="O83" s="406"/>
      <c r="P83" s="406"/>
      <c r="Q83" s="406"/>
      <c r="R83" s="406"/>
      <c r="S83" s="406"/>
      <c r="T83" s="406"/>
      <c r="U83" s="406"/>
      <c r="V83" s="406"/>
      <c r="W83" s="397" t="s">
        <v>146</v>
      </c>
      <c r="X83" s="398"/>
      <c r="Y83" s="398"/>
      <c r="Z83" s="398"/>
      <c r="AA83" s="398"/>
      <c r="AB83" s="398"/>
      <c r="AC83" s="399"/>
      <c r="AD83" s="103"/>
      <c r="AE83" s="103"/>
      <c r="AF83" s="405" t="s">
        <v>141</v>
      </c>
      <c r="AG83" s="406"/>
      <c r="AH83" s="406"/>
      <c r="AI83" s="406"/>
      <c r="AJ83" s="406"/>
      <c r="AK83" s="406"/>
      <c r="AL83" s="406"/>
      <c r="AM83" s="406"/>
      <c r="AN83" s="406"/>
      <c r="AO83" s="406"/>
      <c r="AP83" s="406"/>
      <c r="AQ83" s="406"/>
      <c r="AR83" s="406"/>
      <c r="AS83" s="407"/>
      <c r="AT83" s="405" t="s">
        <v>138</v>
      </c>
      <c r="AU83" s="406"/>
      <c r="AV83" s="406"/>
      <c r="AW83" s="406"/>
      <c r="AX83" s="406"/>
      <c r="AY83" s="406"/>
      <c r="AZ83" s="406"/>
      <c r="BA83" s="406"/>
      <c r="BB83" s="406"/>
      <c r="BC83" s="406"/>
      <c r="BD83" s="406"/>
      <c r="BE83" s="407"/>
    </row>
    <row r="84" spans="1:57" ht="14.5" x14ac:dyDescent="0.35">
      <c r="A84" s="54" t="s">
        <v>122</v>
      </c>
      <c r="B84" s="345">
        <v>0.80631194900000003</v>
      </c>
      <c r="C84" s="50">
        <v>0.89898963300000001</v>
      </c>
      <c r="D84" s="50">
        <v>0.92486037399999999</v>
      </c>
      <c r="E84" s="50">
        <v>0.87855427900000005</v>
      </c>
      <c r="F84" s="50">
        <v>0.81881751400000002</v>
      </c>
      <c r="G84" s="50">
        <v>0.98522788400000005</v>
      </c>
      <c r="H84" s="50">
        <v>0.87014025299999997</v>
      </c>
      <c r="I84" s="50">
        <v>0.86707732100000001</v>
      </c>
      <c r="J84" s="50">
        <v>0.92356191899999995</v>
      </c>
      <c r="K84" s="50">
        <v>0.93701329099999997</v>
      </c>
      <c r="L84" s="50">
        <v>0.86279605100000001</v>
      </c>
      <c r="M84" s="94">
        <v>0.88213538599999997</v>
      </c>
      <c r="N84" s="345">
        <v>0.84653249500000005</v>
      </c>
      <c r="O84" s="50">
        <v>0.80689059299999999</v>
      </c>
      <c r="P84" s="50">
        <v>0.84041611199999999</v>
      </c>
      <c r="Q84" s="50">
        <v>0.78639241400000004</v>
      </c>
      <c r="R84" s="50">
        <v>0.76988082099999999</v>
      </c>
      <c r="S84" s="50">
        <v>0.79364807699999995</v>
      </c>
      <c r="T84" s="50">
        <v>0.88402211399999997</v>
      </c>
      <c r="U84" s="50">
        <v>0.80320934399999999</v>
      </c>
      <c r="V84" s="94">
        <v>0.83686299500000005</v>
      </c>
      <c r="W84" s="180">
        <v>0.74496975348837202</v>
      </c>
      <c r="X84" s="149">
        <v>0.70336927906976743</v>
      </c>
      <c r="Y84" s="149">
        <v>0.72426191395348827</v>
      </c>
      <c r="Z84" s="149">
        <v>0.71735402558139538</v>
      </c>
      <c r="AA84" s="149">
        <v>0.74450384651162793</v>
      </c>
      <c r="AB84" s="149">
        <v>0.73544943953488351</v>
      </c>
      <c r="AC84" s="179">
        <v>0.73209920465116252</v>
      </c>
      <c r="AD84" s="404"/>
      <c r="AE84" s="404"/>
      <c r="AF84" s="350">
        <v>0.83066991199999995</v>
      </c>
      <c r="AG84" s="51">
        <v>0.73996056700000001</v>
      </c>
      <c r="AH84" s="51">
        <v>0.86658033999999995</v>
      </c>
      <c r="AI84" s="51">
        <v>0.89401777400000004</v>
      </c>
      <c r="AJ84" s="51">
        <v>0.93374284200000002</v>
      </c>
      <c r="AK84" s="51">
        <v>0.93487702800000005</v>
      </c>
      <c r="AL84" s="51">
        <v>0.84075780700000002</v>
      </c>
      <c r="AM84" s="51">
        <v>0.79963734200000003</v>
      </c>
      <c r="AN84" s="51">
        <v>0.87746855800000001</v>
      </c>
      <c r="AO84" s="51">
        <v>0.89672695599999996</v>
      </c>
      <c r="AP84" s="51">
        <v>0.82792319299999995</v>
      </c>
      <c r="AQ84" s="51">
        <v>0.92625842999999997</v>
      </c>
      <c r="AR84" s="51">
        <v>0.90317262600000003</v>
      </c>
      <c r="AS84" s="351">
        <v>0.84264510000000004</v>
      </c>
      <c r="AT84" s="350">
        <v>0.76120091400000001</v>
      </c>
      <c r="AU84" s="51">
        <v>0.75706155600000002</v>
      </c>
      <c r="AV84" s="51">
        <v>0.73596611899999997</v>
      </c>
      <c r="AW84" s="51">
        <v>0.73583484200000004</v>
      </c>
      <c r="AX84" s="51">
        <v>0.81363597899999995</v>
      </c>
      <c r="AY84" s="51">
        <v>0.79374078599999998</v>
      </c>
      <c r="AZ84" s="51">
        <v>0.79824881400000003</v>
      </c>
      <c r="BA84" s="51">
        <v>0.76604003499999995</v>
      </c>
      <c r="BB84" s="51">
        <v>0.76115587399999995</v>
      </c>
      <c r="BC84" s="51">
        <v>0.78979998799999995</v>
      </c>
      <c r="BD84" s="51">
        <v>0.76820766699999998</v>
      </c>
      <c r="BE84" s="351">
        <v>0.75001253999999995</v>
      </c>
    </row>
    <row r="85" spans="1:57" ht="15" thickBot="1" x14ac:dyDescent="0.4">
      <c r="A85" s="56" t="s">
        <v>123</v>
      </c>
      <c r="B85" s="357">
        <v>0.90057747700000002</v>
      </c>
      <c r="C85" s="73">
        <v>1.02865227</v>
      </c>
      <c r="D85" s="73">
        <v>0.99104345999999999</v>
      </c>
      <c r="E85" s="73">
        <v>0.92752943499999996</v>
      </c>
      <c r="F85" s="73">
        <v>0.93584909100000002</v>
      </c>
      <c r="G85" s="73">
        <v>0.97659580499999998</v>
      </c>
      <c r="H85" s="73">
        <v>0.98184732600000002</v>
      </c>
      <c r="I85" s="73">
        <v>0.99816506000000005</v>
      </c>
      <c r="J85" s="73">
        <v>1.0051980140000001</v>
      </c>
      <c r="K85" s="73">
        <v>1.030099316</v>
      </c>
      <c r="L85" s="73">
        <v>0.93552802300000004</v>
      </c>
      <c r="M85" s="74">
        <v>0.95951627900000003</v>
      </c>
      <c r="N85" s="357">
        <v>0.94239993</v>
      </c>
      <c r="O85" s="73">
        <v>0.94355580900000002</v>
      </c>
      <c r="P85" s="73">
        <v>1.0323486630000001</v>
      </c>
      <c r="Q85" s="73">
        <v>0.97359189499999998</v>
      </c>
      <c r="R85" s="73">
        <v>0.97439072299999996</v>
      </c>
      <c r="S85" s="73">
        <v>0.89810435799999999</v>
      </c>
      <c r="T85" s="73">
        <v>0.97087940900000003</v>
      </c>
      <c r="U85" s="73">
        <v>1.0156424369999999</v>
      </c>
      <c r="V85" s="74">
        <v>1.0033577229999999</v>
      </c>
      <c r="W85" s="171">
        <v>0.98841759534883733</v>
      </c>
      <c r="X85" s="139">
        <v>1.0262423674418604</v>
      </c>
      <c r="Y85" s="139">
        <v>0.98256748604651145</v>
      </c>
      <c r="Z85" s="139">
        <v>0.95622607674418592</v>
      </c>
      <c r="AA85" s="139">
        <v>0.97918658139534875</v>
      </c>
      <c r="AB85" s="139">
        <v>1.0106684999999997</v>
      </c>
      <c r="AC85" s="138">
        <v>0.94043650697674397</v>
      </c>
      <c r="AD85" s="404"/>
      <c r="AE85" s="404"/>
      <c r="AF85" s="357">
        <v>0.99408689100000003</v>
      </c>
      <c r="AG85" s="73">
        <v>0.99083932299999999</v>
      </c>
      <c r="AH85" s="73">
        <v>0.95586557000000005</v>
      </c>
      <c r="AI85" s="73">
        <v>0.97831910899999996</v>
      </c>
      <c r="AJ85" s="73">
        <v>1.036910733</v>
      </c>
      <c r="AK85" s="73">
        <v>1.0130913509999999</v>
      </c>
      <c r="AL85" s="73">
        <v>0.980380998</v>
      </c>
      <c r="AM85" s="73">
        <v>0.94592818400000001</v>
      </c>
      <c r="AN85" s="73">
        <v>0.92811300500000005</v>
      </c>
      <c r="AO85" s="73">
        <v>1.018709635</v>
      </c>
      <c r="AP85" s="73">
        <v>0.96953864000000001</v>
      </c>
      <c r="AQ85" s="73">
        <v>0.99284609999999995</v>
      </c>
      <c r="AR85" s="73">
        <v>0.96268235099999999</v>
      </c>
      <c r="AS85" s="74">
        <v>0.84283340699999998</v>
      </c>
      <c r="AT85" s="357">
        <v>1.0477879999999999</v>
      </c>
      <c r="AU85" s="73">
        <v>1.009094363</v>
      </c>
      <c r="AV85" s="73">
        <v>0.95799517700000003</v>
      </c>
      <c r="AW85" s="73">
        <v>0.97050510000000001</v>
      </c>
      <c r="AX85" s="73">
        <v>1.0187263580000001</v>
      </c>
      <c r="AY85" s="73">
        <v>1.0209886210000001</v>
      </c>
      <c r="AZ85" s="73">
        <v>0.96418408099999997</v>
      </c>
      <c r="BA85" s="73">
        <v>1.0369143489999999</v>
      </c>
      <c r="BB85" s="73">
        <v>1.0064288400000001</v>
      </c>
      <c r="BC85" s="73">
        <v>1.0133637280000001</v>
      </c>
      <c r="BD85" s="73">
        <v>0.96278897699999999</v>
      </c>
      <c r="BE85" s="74">
        <v>0.98930224899999997</v>
      </c>
    </row>
    <row r="86" spans="1:57" x14ac:dyDescent="0.3">
      <c r="W86" s="403"/>
      <c r="X86" s="403"/>
      <c r="Y86" s="403"/>
      <c r="Z86" s="403"/>
      <c r="AA86" s="403"/>
      <c r="AB86" s="403"/>
      <c r="AC86" s="403"/>
      <c r="AD86" s="403"/>
      <c r="AE86" s="403"/>
      <c r="AF86" s="403"/>
      <c r="AG86" s="403"/>
      <c r="AH86" s="403"/>
      <c r="AI86" s="403"/>
      <c r="AK86" s="403"/>
      <c r="AL86" s="403"/>
    </row>
    <row r="87" spans="1:57" x14ac:dyDescent="0.3">
      <c r="AG87" s="404"/>
      <c r="AI87" s="404"/>
      <c r="AK87" s="404"/>
      <c r="AL87" s="404"/>
    </row>
    <row r="88" spans="1:57" x14ac:dyDescent="0.3">
      <c r="W88" s="403"/>
      <c r="X88" s="403"/>
      <c r="Y88" s="403"/>
      <c r="Z88" s="403"/>
      <c r="AA88" s="403"/>
      <c r="AB88" s="403"/>
      <c r="AC88" s="403"/>
      <c r="AD88" s="403"/>
      <c r="AE88" s="403"/>
      <c r="AF88" s="403"/>
      <c r="AG88" s="403"/>
      <c r="AH88" s="403"/>
      <c r="AI88" s="403"/>
      <c r="AK88" s="403"/>
      <c r="AL88" s="403"/>
    </row>
    <row r="89" spans="1:57" ht="15.5" thickBot="1" x14ac:dyDescent="0.45">
      <c r="A89" s="54" t="s">
        <v>143</v>
      </c>
      <c r="AI89" s="404"/>
      <c r="AK89" s="404"/>
      <c r="AL89" s="404"/>
      <c r="AT89" s="236"/>
      <c r="AU89" s="236"/>
      <c r="AV89" s="236"/>
      <c r="AW89" s="236"/>
      <c r="AX89" s="236"/>
      <c r="AY89" s="236"/>
      <c r="AZ89" s="236"/>
      <c r="BA89" s="236"/>
      <c r="BB89" s="236"/>
      <c r="BC89" s="236"/>
      <c r="BD89" s="236"/>
      <c r="BE89" s="236"/>
    </row>
    <row r="90" spans="1:57" ht="16" thickBot="1" x14ac:dyDescent="0.45">
      <c r="A90" s="20" t="s">
        <v>140</v>
      </c>
      <c r="B90" s="405" t="s">
        <v>142</v>
      </c>
      <c r="C90" s="406"/>
      <c r="D90" s="406"/>
      <c r="E90" s="406"/>
      <c r="F90" s="406"/>
      <c r="G90" s="406"/>
      <c r="H90" s="406"/>
      <c r="I90" s="406"/>
      <c r="J90" s="406"/>
      <c r="K90" s="406"/>
      <c r="L90" s="406"/>
      <c r="M90" s="406"/>
      <c r="N90" s="405" t="s">
        <v>139</v>
      </c>
      <c r="O90" s="406"/>
      <c r="P90" s="406"/>
      <c r="Q90" s="406"/>
      <c r="R90" s="406"/>
      <c r="S90" s="406"/>
      <c r="T90" s="406"/>
      <c r="U90" s="406"/>
      <c r="V90" s="407"/>
      <c r="W90" s="405" t="s">
        <v>139</v>
      </c>
      <c r="X90" s="406"/>
      <c r="Y90" s="406"/>
      <c r="Z90" s="406"/>
      <c r="AA90" s="406"/>
      <c r="AB90" s="406"/>
      <c r="AC90" s="407"/>
      <c r="AD90" s="471"/>
      <c r="AE90" s="471"/>
      <c r="AT90" s="236"/>
      <c r="AU90" s="236"/>
      <c r="AV90" s="236"/>
      <c r="AW90" s="236"/>
      <c r="AX90" s="236"/>
      <c r="AY90" s="236"/>
      <c r="AZ90" s="236"/>
      <c r="BA90" s="236"/>
      <c r="BB90" s="236"/>
      <c r="BC90" s="236"/>
      <c r="BD90" s="236"/>
      <c r="BE90" s="236"/>
    </row>
    <row r="91" spans="1:57" x14ac:dyDescent="0.3">
      <c r="A91" s="402">
        <v>600</v>
      </c>
      <c r="B91" s="345">
        <v>56.932406700000001</v>
      </c>
      <c r="C91" s="50">
        <v>48.198976700000003</v>
      </c>
      <c r="D91" s="50">
        <v>57.592096699999999</v>
      </c>
      <c r="E91" s="50">
        <v>57.404690000000002</v>
      </c>
      <c r="F91" s="50">
        <v>60.166056699999999</v>
      </c>
      <c r="G91" s="50">
        <v>56.724220000000003</v>
      </c>
      <c r="H91" s="50">
        <v>68.324506700000001</v>
      </c>
      <c r="I91" s="50">
        <v>60.101743300000003</v>
      </c>
      <c r="J91" s="50">
        <v>56.154823299999997</v>
      </c>
      <c r="K91" s="50">
        <v>56.001420000000003</v>
      </c>
      <c r="L91" s="50">
        <v>60.855789999999999</v>
      </c>
      <c r="M91" s="94">
        <v>58.614150000000002</v>
      </c>
      <c r="N91" s="345">
        <v>50.597223</v>
      </c>
      <c r="O91" s="50">
        <v>54.049073</v>
      </c>
      <c r="P91" s="50">
        <v>41.035559999999997</v>
      </c>
      <c r="Q91" s="50">
        <v>67.44699</v>
      </c>
      <c r="R91" s="50">
        <v>51.379976999999997</v>
      </c>
      <c r="S91" s="50">
        <v>52.059907000000003</v>
      </c>
      <c r="T91" s="50">
        <v>50.52169</v>
      </c>
      <c r="U91" s="50">
        <v>43.841692999999999</v>
      </c>
      <c r="V91" s="94">
        <v>50.905450000000002</v>
      </c>
      <c r="W91" s="349">
        <v>23.045613333333336</v>
      </c>
      <c r="X91" s="49">
        <v>16.279166666666665</v>
      </c>
      <c r="Y91" s="49">
        <v>49.314930000000004</v>
      </c>
      <c r="Z91" s="49">
        <v>30.841496666666668</v>
      </c>
      <c r="AA91" s="49">
        <v>21.91714</v>
      </c>
      <c r="AB91" s="49">
        <v>16.196680000000001</v>
      </c>
      <c r="AC91" s="53">
        <v>41.088233333333328</v>
      </c>
    </row>
    <row r="92" spans="1:57" x14ac:dyDescent="0.3">
      <c r="A92" s="402">
        <v>800</v>
      </c>
      <c r="B92" s="350">
        <v>53.917876700000001</v>
      </c>
      <c r="C92" s="51">
        <v>55.208063299999999</v>
      </c>
      <c r="D92" s="51">
        <v>52.758191699999998</v>
      </c>
      <c r="E92" s="51">
        <v>48.2086933</v>
      </c>
      <c r="F92" s="51">
        <v>45.698426699999999</v>
      </c>
      <c r="G92" s="51">
        <v>44.311668300000001</v>
      </c>
      <c r="H92" s="51">
        <v>62.827008300000003</v>
      </c>
      <c r="I92" s="51">
        <v>55.488373299999999</v>
      </c>
      <c r="J92" s="51">
        <v>55.286333300000003</v>
      </c>
      <c r="K92" s="51">
        <v>46.288506699999999</v>
      </c>
      <c r="L92" s="51">
        <v>60.635815000000001</v>
      </c>
      <c r="M92" s="351">
        <v>50.534526700000001</v>
      </c>
      <c r="N92" s="350">
        <v>47.228465</v>
      </c>
      <c r="O92" s="51">
        <v>52.291832999999997</v>
      </c>
      <c r="P92" s="51">
        <v>44.667332000000002</v>
      </c>
      <c r="Q92" s="51">
        <v>49.380510000000001</v>
      </c>
      <c r="R92" s="51">
        <v>50.386401999999997</v>
      </c>
      <c r="S92" s="51">
        <v>48.708306999999998</v>
      </c>
      <c r="T92" s="51">
        <v>52.299852000000001</v>
      </c>
      <c r="U92" s="51">
        <v>52.589880000000001</v>
      </c>
      <c r="V92" s="351">
        <v>50.843283</v>
      </c>
      <c r="W92" s="355">
        <v>14.35074</v>
      </c>
      <c r="X92" s="42">
        <v>14.164574999999999</v>
      </c>
      <c r="Y92" s="42">
        <v>39.138661666666671</v>
      </c>
      <c r="Z92" s="42">
        <v>46.957083333333337</v>
      </c>
      <c r="AA92" s="42">
        <v>20.045576666666665</v>
      </c>
      <c r="AB92" s="42">
        <v>21.703278333333333</v>
      </c>
      <c r="AC92" s="126">
        <v>54.028519999999993</v>
      </c>
    </row>
    <row r="93" spans="1:57" x14ac:dyDescent="0.3">
      <c r="A93" s="402">
        <v>1000</v>
      </c>
      <c r="B93" s="350">
        <v>48.919995700000001</v>
      </c>
      <c r="C93" s="51">
        <v>53.464570000000002</v>
      </c>
      <c r="D93" s="51">
        <v>48.018639999999998</v>
      </c>
      <c r="E93" s="51">
        <v>48.727871399999998</v>
      </c>
      <c r="F93" s="51">
        <v>47.263564299999999</v>
      </c>
      <c r="G93" s="51">
        <v>41.744092899999998</v>
      </c>
      <c r="H93" s="51">
        <v>54.899871400000002</v>
      </c>
      <c r="I93" s="51">
        <v>50.801242899999998</v>
      </c>
      <c r="J93" s="51">
        <v>52.2984686</v>
      </c>
      <c r="K93" s="51">
        <v>45.831518600000003</v>
      </c>
      <c r="L93" s="51">
        <v>59.309948599999998</v>
      </c>
      <c r="M93" s="351">
        <v>47.916292900000002</v>
      </c>
      <c r="N93" s="350">
        <v>44.842269000000002</v>
      </c>
      <c r="O93" s="51">
        <v>50.331060000000001</v>
      </c>
      <c r="P93" s="51">
        <v>42.519750000000002</v>
      </c>
      <c r="Q93" s="51">
        <v>48.300116000000003</v>
      </c>
      <c r="R93" s="51">
        <v>52.893476</v>
      </c>
      <c r="S93" s="51">
        <v>49.789386</v>
      </c>
      <c r="T93" s="51">
        <v>56.929462999999998</v>
      </c>
      <c r="U93" s="51">
        <v>46.612844000000003</v>
      </c>
      <c r="V93" s="351">
        <v>53.718781</v>
      </c>
      <c r="W93" s="355">
        <v>34.071758571428575</v>
      </c>
      <c r="X93" s="42">
        <v>40.910425714285715</v>
      </c>
      <c r="Y93" s="42">
        <v>52.084642857142853</v>
      </c>
      <c r="Z93" s="42">
        <v>38.282631428571435</v>
      </c>
      <c r="AA93" s="42">
        <v>55.669617142857142</v>
      </c>
      <c r="AB93" s="42">
        <v>22.381799999999998</v>
      </c>
      <c r="AC93" s="126">
        <v>43.762545714285707</v>
      </c>
    </row>
    <row r="94" spans="1:57" x14ac:dyDescent="0.3">
      <c r="A94" s="402">
        <v>1200</v>
      </c>
      <c r="B94" s="350">
        <v>45.578087099999998</v>
      </c>
      <c r="C94" s="51">
        <v>46.701487100000001</v>
      </c>
      <c r="D94" s="51">
        <v>49.769627100000001</v>
      </c>
      <c r="E94" s="51">
        <v>45.242077100000003</v>
      </c>
      <c r="F94" s="51">
        <v>47.503221400000001</v>
      </c>
      <c r="G94" s="51">
        <v>43.398220000000002</v>
      </c>
      <c r="H94" s="51">
        <v>54.643500000000003</v>
      </c>
      <c r="I94" s="51">
        <v>49.583080000000002</v>
      </c>
      <c r="J94" s="51">
        <v>51.8325143</v>
      </c>
      <c r="K94" s="51">
        <v>45.262771399999998</v>
      </c>
      <c r="L94" s="51">
        <v>53.688638599999997</v>
      </c>
      <c r="M94" s="351">
        <v>46.9142443</v>
      </c>
      <c r="N94" s="350">
        <v>48.555829000000003</v>
      </c>
      <c r="O94" s="51">
        <v>46.092101</v>
      </c>
      <c r="P94" s="51">
        <v>52.105307000000003</v>
      </c>
      <c r="Q94" s="51">
        <v>50.496200000000002</v>
      </c>
      <c r="R94" s="51">
        <v>52.973457000000003</v>
      </c>
      <c r="S94" s="51">
        <v>51.817321</v>
      </c>
      <c r="T94" s="51">
        <v>48.540616999999997</v>
      </c>
      <c r="U94" s="51">
        <v>45.682679</v>
      </c>
      <c r="V94" s="351">
        <v>52.403300000000002</v>
      </c>
      <c r="W94" s="355">
        <v>35.419884285714282</v>
      </c>
      <c r="X94" s="42">
        <v>41.704555714285718</v>
      </c>
      <c r="Y94" s="42">
        <v>40.535088571428574</v>
      </c>
      <c r="Z94" s="42">
        <v>42.78724571428571</v>
      </c>
      <c r="AA94" s="42">
        <v>48.623458571428571</v>
      </c>
      <c r="AB94" s="42">
        <v>59.181955714285714</v>
      </c>
      <c r="AC94" s="126">
        <v>46.719294285714284</v>
      </c>
    </row>
    <row r="95" spans="1:57" x14ac:dyDescent="0.3">
      <c r="A95" s="402">
        <v>1400</v>
      </c>
      <c r="B95" s="350">
        <v>48.323064299999999</v>
      </c>
      <c r="C95" s="51">
        <v>48.572097100000001</v>
      </c>
      <c r="D95" s="51">
        <v>46.201924300000002</v>
      </c>
      <c r="E95" s="51">
        <v>47.048450000000003</v>
      </c>
      <c r="F95" s="51">
        <v>47.453188599999997</v>
      </c>
      <c r="G95" s="51">
        <v>41.073712899999997</v>
      </c>
      <c r="H95" s="51">
        <v>53.805549999999997</v>
      </c>
      <c r="I95" s="51">
        <v>55.953665700000002</v>
      </c>
      <c r="J95" s="51">
        <v>46.052527099999999</v>
      </c>
      <c r="K95" s="51">
        <v>46.879275700000001</v>
      </c>
      <c r="L95" s="51">
        <v>51.046908600000002</v>
      </c>
      <c r="M95" s="351">
        <v>50.493510000000001</v>
      </c>
      <c r="N95" s="350">
        <v>44.993403999999998</v>
      </c>
      <c r="O95" s="51">
        <v>49.796989000000004</v>
      </c>
      <c r="P95" s="51">
        <v>50.792223</v>
      </c>
      <c r="Q95" s="51">
        <v>45.536856</v>
      </c>
      <c r="R95" s="51">
        <v>50.491934000000001</v>
      </c>
      <c r="S95" s="51">
        <v>48.091824000000003</v>
      </c>
      <c r="T95" s="51">
        <v>57.329571000000001</v>
      </c>
      <c r="U95" s="51">
        <v>49.972076000000001</v>
      </c>
      <c r="V95" s="351">
        <v>52.203811000000002</v>
      </c>
      <c r="W95" s="355">
        <v>40.639671428571425</v>
      </c>
      <c r="X95" s="42">
        <v>55.931585714285724</v>
      </c>
      <c r="Y95" s="42">
        <v>51.871010000000005</v>
      </c>
      <c r="Z95" s="42">
        <v>48.704435714285715</v>
      </c>
      <c r="AA95" s="42">
        <v>63.372775714285709</v>
      </c>
      <c r="AB95" s="42">
        <v>63.649404285714283</v>
      </c>
      <c r="AC95" s="126">
        <v>43.714542857142852</v>
      </c>
      <c r="AH95" s="403"/>
      <c r="AI95" s="403"/>
      <c r="AK95" s="403"/>
      <c r="AL95" s="403"/>
    </row>
    <row r="96" spans="1:57" x14ac:dyDescent="0.3">
      <c r="A96" s="402">
        <v>1600</v>
      </c>
      <c r="B96" s="350">
        <v>48.851132900000003</v>
      </c>
      <c r="C96" s="51">
        <v>48.779475699999999</v>
      </c>
      <c r="D96" s="51">
        <v>49.515742899999999</v>
      </c>
      <c r="E96" s="51">
        <v>49.375004300000001</v>
      </c>
      <c r="F96" s="51">
        <v>45.838908600000003</v>
      </c>
      <c r="G96" s="51">
        <v>41.106234299999997</v>
      </c>
      <c r="H96" s="51">
        <v>52.789441400000001</v>
      </c>
      <c r="I96" s="51">
        <v>48.802237099999999</v>
      </c>
      <c r="J96" s="51">
        <v>50.297188599999998</v>
      </c>
      <c r="K96" s="51">
        <v>47.411428600000001</v>
      </c>
      <c r="L96" s="51">
        <v>52.184338599999997</v>
      </c>
      <c r="M96" s="351">
        <v>47.338090000000001</v>
      </c>
      <c r="N96" s="350">
        <v>50.053669999999997</v>
      </c>
      <c r="O96" s="51">
        <v>48.779420999999999</v>
      </c>
      <c r="P96" s="51">
        <v>49.051425999999999</v>
      </c>
      <c r="Q96" s="51">
        <v>53.415351000000001</v>
      </c>
      <c r="R96" s="51">
        <v>55.241304</v>
      </c>
      <c r="S96" s="51">
        <v>54.318660000000001</v>
      </c>
      <c r="T96" s="51">
        <v>54.697011000000003</v>
      </c>
      <c r="U96" s="51">
        <v>44.933411</v>
      </c>
      <c r="V96" s="351">
        <v>56.663271000000002</v>
      </c>
      <c r="W96" s="355">
        <v>54.190811428571429</v>
      </c>
      <c r="X96" s="42">
        <v>71.779568571428555</v>
      </c>
      <c r="Y96" s="42">
        <v>60.259348571428582</v>
      </c>
      <c r="Z96" s="42">
        <v>62.33504714285715</v>
      </c>
      <c r="AA96" s="42">
        <v>69.75648000000001</v>
      </c>
      <c r="AB96" s="42">
        <v>73.848997142857129</v>
      </c>
      <c r="AC96" s="126">
        <v>65.298011428571428</v>
      </c>
      <c r="AH96" s="404"/>
      <c r="AI96" s="404"/>
      <c r="AK96" s="404"/>
      <c r="AL96" s="404"/>
    </row>
    <row r="97" spans="1:57" x14ac:dyDescent="0.3">
      <c r="A97" s="402">
        <v>1800</v>
      </c>
      <c r="B97" s="350">
        <v>50.083172900000001</v>
      </c>
      <c r="C97" s="51">
        <v>52.7367329</v>
      </c>
      <c r="D97" s="51">
        <v>48.416834299999998</v>
      </c>
      <c r="E97" s="51">
        <v>50.015805700000001</v>
      </c>
      <c r="F97" s="51">
        <v>46.111089999999997</v>
      </c>
      <c r="G97" s="51">
        <v>44.301897099999998</v>
      </c>
      <c r="H97" s="51">
        <v>61.169535699999997</v>
      </c>
      <c r="I97" s="51">
        <v>50.801291399999997</v>
      </c>
      <c r="J97" s="51">
        <v>56.4264443</v>
      </c>
      <c r="K97" s="51">
        <v>50.478851400000003</v>
      </c>
      <c r="L97" s="51">
        <v>60.325670000000002</v>
      </c>
      <c r="M97" s="351">
        <v>54.288325700000001</v>
      </c>
      <c r="N97" s="350">
        <v>47.130580000000002</v>
      </c>
      <c r="O97" s="51">
        <v>47.905639999999998</v>
      </c>
      <c r="P97" s="51">
        <v>50.860854000000003</v>
      </c>
      <c r="Q97" s="51">
        <v>57.468252999999997</v>
      </c>
      <c r="R97" s="51">
        <v>61.107846000000002</v>
      </c>
      <c r="S97" s="51">
        <v>47.995936</v>
      </c>
      <c r="T97" s="51">
        <v>56.612020999999999</v>
      </c>
      <c r="U97" s="51">
        <v>54.332375999999996</v>
      </c>
      <c r="V97" s="351">
        <v>54.911878999999999</v>
      </c>
      <c r="W97" s="355">
        <v>66.22794285714285</v>
      </c>
      <c r="X97" s="42">
        <v>82.282794285714289</v>
      </c>
      <c r="Y97" s="42">
        <v>75.421972857142848</v>
      </c>
      <c r="Z97" s="42">
        <v>74.400004285714274</v>
      </c>
      <c r="AA97" s="42">
        <v>85.733352857142862</v>
      </c>
      <c r="AB97" s="42">
        <v>87.03331</v>
      </c>
      <c r="AC97" s="126">
        <v>83.529172857142854</v>
      </c>
      <c r="AH97" s="404"/>
      <c r="AI97" s="404"/>
      <c r="AK97" s="404"/>
      <c r="AL97" s="404"/>
    </row>
    <row r="98" spans="1:57" x14ac:dyDescent="0.3">
      <c r="A98" s="402">
        <v>2000</v>
      </c>
      <c r="B98" s="350">
        <v>72.029537099999999</v>
      </c>
      <c r="C98" s="51">
        <v>64.122982899999997</v>
      </c>
      <c r="D98" s="51">
        <v>65.709331399999996</v>
      </c>
      <c r="E98" s="51">
        <v>67.453320000000005</v>
      </c>
      <c r="F98" s="51">
        <v>64.080955700000004</v>
      </c>
      <c r="G98" s="51">
        <v>62.101262900000002</v>
      </c>
      <c r="H98" s="51">
        <v>74.889072900000002</v>
      </c>
      <c r="I98" s="51">
        <v>64.311877100000004</v>
      </c>
      <c r="J98" s="51">
        <v>70.667281399999993</v>
      </c>
      <c r="K98" s="51">
        <v>59.032657100000002</v>
      </c>
      <c r="L98" s="51">
        <v>83.019894300000004</v>
      </c>
      <c r="M98" s="351">
        <v>71.773838600000005</v>
      </c>
      <c r="N98" s="350">
        <v>60.621254</v>
      </c>
      <c r="O98" s="51">
        <v>55.575029000000001</v>
      </c>
      <c r="P98" s="51">
        <v>66.554427000000004</v>
      </c>
      <c r="Q98" s="51">
        <v>71.641777000000005</v>
      </c>
      <c r="R98" s="51">
        <v>74.025357</v>
      </c>
      <c r="S98" s="51">
        <v>59.389417000000002</v>
      </c>
      <c r="T98" s="51">
        <v>59.277140000000003</v>
      </c>
      <c r="U98" s="51">
        <v>61.087519999999998</v>
      </c>
      <c r="V98" s="351">
        <v>62.895743000000003</v>
      </c>
      <c r="W98" s="355">
        <v>83.318947142857141</v>
      </c>
      <c r="X98" s="42">
        <v>90.066195714285712</v>
      </c>
      <c r="Y98" s="42">
        <v>81.695217142857146</v>
      </c>
      <c r="Z98" s="42">
        <v>72.152332857142852</v>
      </c>
      <c r="AA98" s="42">
        <v>58.088919999999995</v>
      </c>
      <c r="AB98" s="42">
        <v>64.312862857142861</v>
      </c>
      <c r="AC98" s="126">
        <v>77.795699999999997</v>
      </c>
      <c r="AH98" s="404"/>
      <c r="AI98" s="404"/>
      <c r="AK98" s="404"/>
      <c r="AL98" s="404"/>
    </row>
    <row r="99" spans="1:57" x14ac:dyDescent="0.3">
      <c r="A99" s="402">
        <v>2200</v>
      </c>
      <c r="B99" s="350">
        <v>68.019099999999995</v>
      </c>
      <c r="C99" s="51">
        <v>58.040451400000002</v>
      </c>
      <c r="D99" s="51">
        <v>62.220889999999997</v>
      </c>
      <c r="E99" s="51">
        <v>61.541967100000001</v>
      </c>
      <c r="F99" s="51">
        <v>62.573402899999998</v>
      </c>
      <c r="G99" s="51">
        <v>53.819711400000003</v>
      </c>
      <c r="H99" s="51">
        <v>75.211892899999995</v>
      </c>
      <c r="I99" s="51">
        <v>61.796497100000003</v>
      </c>
      <c r="J99" s="51">
        <v>66.328135700000004</v>
      </c>
      <c r="K99" s="51">
        <v>54.054117099999999</v>
      </c>
      <c r="L99" s="51">
        <v>86.605369999999994</v>
      </c>
      <c r="M99" s="351">
        <v>63.998669999999997</v>
      </c>
      <c r="N99" s="350">
        <v>55.316012999999998</v>
      </c>
      <c r="O99" s="51">
        <v>61.094499999999996</v>
      </c>
      <c r="P99" s="51">
        <v>58.525762999999998</v>
      </c>
      <c r="Q99" s="51">
        <v>57.290176000000002</v>
      </c>
      <c r="R99" s="51">
        <v>66.045929000000001</v>
      </c>
      <c r="S99" s="51">
        <v>59.306072999999998</v>
      </c>
      <c r="T99" s="51">
        <v>62.458359000000002</v>
      </c>
      <c r="U99" s="51">
        <v>62.108893000000002</v>
      </c>
      <c r="V99" s="351">
        <v>60.105786999999999</v>
      </c>
      <c r="W99" s="355">
        <v>54.636459999999992</v>
      </c>
      <c r="X99" s="42">
        <v>50.253601428571422</v>
      </c>
      <c r="Y99" s="42">
        <v>53.899054285714286</v>
      </c>
      <c r="Z99" s="42">
        <v>55.114079999999994</v>
      </c>
      <c r="AA99" s="42">
        <v>53.539067142857142</v>
      </c>
      <c r="AB99" s="42">
        <v>57.401569999999992</v>
      </c>
      <c r="AC99" s="126">
        <v>46.324662857142854</v>
      </c>
      <c r="AH99" s="404"/>
      <c r="AI99" s="404"/>
      <c r="AK99" s="404"/>
      <c r="AL99" s="404"/>
    </row>
    <row r="100" spans="1:57" x14ac:dyDescent="0.3">
      <c r="A100" s="402">
        <v>2400</v>
      </c>
      <c r="B100" s="350">
        <v>50.389035700000001</v>
      </c>
      <c r="C100" s="51">
        <v>56.237699999999997</v>
      </c>
      <c r="D100" s="51">
        <v>61.024408600000001</v>
      </c>
      <c r="E100" s="51">
        <v>60.028257099999998</v>
      </c>
      <c r="F100" s="51">
        <v>58.600078600000003</v>
      </c>
      <c r="G100" s="51">
        <v>60.3169629</v>
      </c>
      <c r="H100" s="51">
        <v>71.821295699999993</v>
      </c>
      <c r="I100" s="51">
        <v>60.0916657</v>
      </c>
      <c r="J100" s="51">
        <v>70.146797100000001</v>
      </c>
      <c r="K100" s="51">
        <v>58.232638600000001</v>
      </c>
      <c r="L100" s="51">
        <v>78.6434</v>
      </c>
      <c r="M100" s="351">
        <v>59.646421400000001</v>
      </c>
      <c r="N100" s="350">
        <v>56.367168999999997</v>
      </c>
      <c r="O100" s="51">
        <v>58.804735999999998</v>
      </c>
      <c r="P100" s="51">
        <v>62.420647000000002</v>
      </c>
      <c r="Q100" s="51">
        <v>57.413580000000003</v>
      </c>
      <c r="R100" s="51">
        <v>63.185313999999998</v>
      </c>
      <c r="S100" s="51">
        <v>54.212297</v>
      </c>
      <c r="T100" s="51">
        <v>61.609960000000001</v>
      </c>
      <c r="U100" s="51">
        <v>55.89978</v>
      </c>
      <c r="V100" s="351">
        <v>59.698810999999999</v>
      </c>
      <c r="W100" s="355">
        <v>50.060558571428565</v>
      </c>
      <c r="X100" s="42">
        <v>43.81362142857143</v>
      </c>
      <c r="Y100" s="42">
        <v>48.976081428571426</v>
      </c>
      <c r="Z100" s="42">
        <v>60.02470142857144</v>
      </c>
      <c r="AA100" s="42">
        <v>51.390084285714295</v>
      </c>
      <c r="AB100" s="42">
        <v>51.717262857142863</v>
      </c>
      <c r="AC100" s="126">
        <v>59.442071428571424</v>
      </c>
      <c r="AH100" s="404"/>
      <c r="AI100" s="404"/>
      <c r="AK100" s="404"/>
      <c r="AL100" s="404"/>
    </row>
    <row r="101" spans="1:57" x14ac:dyDescent="0.3">
      <c r="A101" s="402">
        <v>200</v>
      </c>
      <c r="B101" s="350">
        <v>54.916917099999999</v>
      </c>
      <c r="C101" s="51">
        <v>60.978810000000003</v>
      </c>
      <c r="D101" s="51">
        <v>62.531697100000002</v>
      </c>
      <c r="E101" s="51">
        <v>64.464367100000004</v>
      </c>
      <c r="F101" s="51">
        <v>59.213035699999999</v>
      </c>
      <c r="G101" s="51">
        <v>56.897347099999998</v>
      </c>
      <c r="H101" s="51">
        <v>72.682471399999997</v>
      </c>
      <c r="I101" s="51">
        <v>62.592078600000001</v>
      </c>
      <c r="J101" s="51">
        <v>66.829045699999995</v>
      </c>
      <c r="K101" s="51">
        <v>53.425682899999998</v>
      </c>
      <c r="L101" s="51">
        <v>65.590092900000002</v>
      </c>
      <c r="M101" s="351">
        <v>62.157945699999999</v>
      </c>
      <c r="N101" s="350">
        <v>52.389589999999998</v>
      </c>
      <c r="O101" s="51">
        <v>61.783163999999999</v>
      </c>
      <c r="P101" s="51">
        <v>64.758612999999997</v>
      </c>
      <c r="Q101" s="51">
        <v>63.638345999999999</v>
      </c>
      <c r="R101" s="51">
        <v>67.882352999999995</v>
      </c>
      <c r="S101" s="51">
        <v>54.982098999999998</v>
      </c>
      <c r="T101" s="51">
        <v>56.107315999999997</v>
      </c>
      <c r="U101" s="51">
        <v>61.377535999999999</v>
      </c>
      <c r="V101" s="351">
        <v>60.868299999999998</v>
      </c>
      <c r="W101" s="355">
        <v>40.661585714285714</v>
      </c>
      <c r="X101" s="42">
        <v>42.041824285714291</v>
      </c>
      <c r="Y101" s="42">
        <v>49.824102857142854</v>
      </c>
      <c r="Z101" s="42">
        <v>58.978021428571431</v>
      </c>
      <c r="AA101" s="42">
        <v>48.598184285714289</v>
      </c>
      <c r="AB101" s="42">
        <v>36.970717142857147</v>
      </c>
      <c r="AC101" s="126">
        <v>47.137301428571433</v>
      </c>
      <c r="AH101" s="404"/>
      <c r="AI101" s="404"/>
      <c r="AK101" s="404"/>
      <c r="AL101" s="404"/>
    </row>
    <row r="102" spans="1:57" x14ac:dyDescent="0.3">
      <c r="A102" s="402">
        <v>400</v>
      </c>
      <c r="B102" s="350">
        <v>66.991072900000006</v>
      </c>
      <c r="C102" s="51">
        <v>56.926870000000001</v>
      </c>
      <c r="D102" s="51">
        <v>59.881540000000001</v>
      </c>
      <c r="E102" s="51">
        <v>59.079271400000003</v>
      </c>
      <c r="F102" s="51">
        <v>59.8448457</v>
      </c>
      <c r="G102" s="51">
        <v>51.873212899999999</v>
      </c>
      <c r="H102" s="51">
        <v>69.027567099999999</v>
      </c>
      <c r="I102" s="51">
        <v>60.965841400000002</v>
      </c>
      <c r="J102" s="51">
        <v>66.903582900000004</v>
      </c>
      <c r="K102" s="51">
        <v>54.5347814</v>
      </c>
      <c r="L102" s="51">
        <v>60.466425700000002</v>
      </c>
      <c r="M102" s="351">
        <v>60.305594300000003</v>
      </c>
      <c r="N102" s="350">
        <v>55.474286999999997</v>
      </c>
      <c r="O102" s="51">
        <v>59.084266</v>
      </c>
      <c r="P102" s="51">
        <v>64.012576999999993</v>
      </c>
      <c r="Q102" s="51">
        <v>64.516503999999998</v>
      </c>
      <c r="R102" s="51">
        <v>62.505598999999997</v>
      </c>
      <c r="S102" s="51">
        <v>52.607894000000002</v>
      </c>
      <c r="T102" s="51">
        <v>61.606444000000003</v>
      </c>
      <c r="U102" s="51">
        <v>63.188265999999999</v>
      </c>
      <c r="V102" s="351">
        <v>66.440563999999995</v>
      </c>
      <c r="W102" s="355">
        <v>34.829654285714284</v>
      </c>
      <c r="X102" s="42">
        <v>32.854381428571429</v>
      </c>
      <c r="Y102" s="42">
        <v>38.537118571428572</v>
      </c>
      <c r="Z102" s="42">
        <v>48.307110000000002</v>
      </c>
      <c r="AA102" s="42">
        <v>40.67897</v>
      </c>
      <c r="AB102" s="42">
        <v>24.59956857142857</v>
      </c>
      <c r="AC102" s="126">
        <v>39.355804285714278</v>
      </c>
      <c r="AH102" s="404"/>
      <c r="AI102" s="404"/>
      <c r="AK102" s="404"/>
      <c r="AL102" s="404"/>
    </row>
    <row r="103" spans="1:57" ht="13.5" thickBot="1" x14ac:dyDescent="0.35">
      <c r="A103" s="402">
        <v>600</v>
      </c>
      <c r="B103" s="357">
        <v>62.466625700000002</v>
      </c>
      <c r="C103" s="73">
        <v>65.131078599999995</v>
      </c>
      <c r="D103" s="73">
        <v>61.559522899999997</v>
      </c>
      <c r="E103" s="73">
        <v>60.402017100000002</v>
      </c>
      <c r="F103" s="73">
        <v>62.259758599999998</v>
      </c>
      <c r="G103" s="73">
        <v>58.087895699999997</v>
      </c>
      <c r="H103" s="73">
        <v>70.009538599999999</v>
      </c>
      <c r="I103" s="73">
        <v>64.349704299999999</v>
      </c>
      <c r="J103" s="73">
        <v>64.346447100000006</v>
      </c>
      <c r="K103" s="73">
        <v>62.131195699999999</v>
      </c>
      <c r="L103" s="73">
        <v>73.888099999999994</v>
      </c>
      <c r="M103" s="74">
        <v>60.376867099999998</v>
      </c>
      <c r="N103" s="357">
        <v>56.863497000000002</v>
      </c>
      <c r="O103" s="73">
        <v>56.889685999999998</v>
      </c>
      <c r="P103" s="73">
        <v>60.229875999999997</v>
      </c>
      <c r="Q103" s="73">
        <v>48.813070000000003</v>
      </c>
      <c r="R103" s="73">
        <v>55.738494000000003</v>
      </c>
      <c r="S103" s="73">
        <v>59.342959999999998</v>
      </c>
      <c r="T103" s="73">
        <v>57.958706999999997</v>
      </c>
      <c r="U103" s="73">
        <v>57.441791000000002</v>
      </c>
      <c r="V103" s="74">
        <v>60.912751</v>
      </c>
      <c r="W103" s="408">
        <v>15.783117142857142</v>
      </c>
      <c r="X103" s="409">
        <v>21.172179999999997</v>
      </c>
      <c r="Y103" s="409">
        <v>17.003847142857143</v>
      </c>
      <c r="Z103" s="409">
        <v>35.477964285714286</v>
      </c>
      <c r="AA103" s="409">
        <v>24.694938571428569</v>
      </c>
      <c r="AB103" s="409">
        <v>56.906862857142855</v>
      </c>
      <c r="AC103" s="410">
        <v>45.326441428571435</v>
      </c>
      <c r="AH103" s="404"/>
      <c r="AI103" s="404"/>
      <c r="AK103" s="404"/>
      <c r="AL103" s="404"/>
    </row>
    <row r="104" spans="1:57" x14ac:dyDescent="0.3">
      <c r="M104" s="404"/>
      <c r="V104" s="404"/>
      <c r="AH104" s="404"/>
      <c r="AI104" s="404"/>
      <c r="AK104" s="404"/>
      <c r="AL104" s="404"/>
    </row>
    <row r="105" spans="1:57" ht="13.5" thickBot="1" x14ac:dyDescent="0.35">
      <c r="M105" s="404"/>
      <c r="V105" s="404"/>
      <c r="AH105" s="404"/>
      <c r="AI105" s="404"/>
      <c r="AK105" s="404"/>
      <c r="AL105" s="404"/>
    </row>
    <row r="106" spans="1:57" ht="16" thickBot="1" x14ac:dyDescent="0.45">
      <c r="A106" s="54" t="s">
        <v>50</v>
      </c>
      <c r="B106" s="405" t="s">
        <v>142</v>
      </c>
      <c r="C106" s="406"/>
      <c r="D106" s="406"/>
      <c r="E106" s="406"/>
      <c r="F106" s="406"/>
      <c r="G106" s="406"/>
      <c r="H106" s="406"/>
      <c r="I106" s="406"/>
      <c r="J106" s="406"/>
      <c r="K106" s="406"/>
      <c r="L106" s="406"/>
      <c r="M106" s="406"/>
      <c r="N106" s="405" t="s">
        <v>139</v>
      </c>
      <c r="O106" s="406"/>
      <c r="P106" s="406"/>
      <c r="Q106" s="406"/>
      <c r="R106" s="406"/>
      <c r="S106" s="406"/>
      <c r="T106" s="406"/>
      <c r="U106" s="406"/>
      <c r="V106" s="407"/>
      <c r="W106" s="405" t="s">
        <v>139</v>
      </c>
      <c r="X106" s="406"/>
      <c r="Y106" s="406"/>
      <c r="Z106" s="406"/>
      <c r="AA106" s="406"/>
      <c r="AB106" s="406"/>
      <c r="AC106" s="407"/>
      <c r="AD106" s="403"/>
      <c r="AE106" s="403"/>
      <c r="AF106" s="405" t="s">
        <v>139</v>
      </c>
      <c r="AG106" s="406"/>
      <c r="AH106" s="406"/>
      <c r="AI106" s="406"/>
      <c r="AJ106" s="406"/>
      <c r="AK106" s="406"/>
      <c r="AL106" s="406"/>
      <c r="AM106" s="406"/>
      <c r="AN106" s="406"/>
      <c r="AO106" s="406"/>
      <c r="AP106" s="406"/>
      <c r="AQ106" s="406"/>
      <c r="AR106" s="406"/>
      <c r="AS106" s="407"/>
      <c r="AT106" s="405" t="s">
        <v>139</v>
      </c>
      <c r="AU106" s="406"/>
      <c r="AV106" s="406"/>
      <c r="AW106" s="406"/>
      <c r="AX106" s="406"/>
      <c r="AY106" s="406"/>
      <c r="AZ106" s="406"/>
      <c r="BA106" s="406"/>
      <c r="BB106" s="406"/>
      <c r="BC106" s="406"/>
      <c r="BD106" s="406"/>
      <c r="BE106" s="407"/>
    </row>
    <row r="107" spans="1:57" x14ac:dyDescent="0.3">
      <c r="A107" s="54" t="s">
        <v>122</v>
      </c>
      <c r="B107" s="345">
        <v>49.343126980000001</v>
      </c>
      <c r="C107" s="50">
        <v>50.518886279999997</v>
      </c>
      <c r="D107" s="50">
        <v>49.388009529999998</v>
      </c>
      <c r="E107" s="50">
        <v>48.88544512</v>
      </c>
      <c r="F107" s="50">
        <v>47.685620470000003</v>
      </c>
      <c r="G107" s="50">
        <v>43.596578139999998</v>
      </c>
      <c r="H107" s="50">
        <v>57.500038840000002</v>
      </c>
      <c r="I107" s="50">
        <v>52.468547209999997</v>
      </c>
      <c r="J107" s="50">
        <v>51.828013259999999</v>
      </c>
      <c r="K107" s="50">
        <v>47.227456740000001</v>
      </c>
      <c r="L107" s="50">
        <v>56.049341159999997</v>
      </c>
      <c r="M107" s="94">
        <v>49.841176050000001</v>
      </c>
      <c r="N107" s="345">
        <v>47.232703020000002</v>
      </c>
      <c r="O107" s="50">
        <v>49.469963020000002</v>
      </c>
      <c r="P107" s="50">
        <v>47.958611859999998</v>
      </c>
      <c r="Q107" s="50">
        <v>51.966530229999996</v>
      </c>
      <c r="R107" s="50">
        <v>53.228146279999997</v>
      </c>
      <c r="S107" s="50">
        <v>50.215168599999998</v>
      </c>
      <c r="T107" s="50">
        <v>53.916351859999999</v>
      </c>
      <c r="U107" s="50">
        <v>48.65430791</v>
      </c>
      <c r="V107" s="94">
        <v>53.246983020000002</v>
      </c>
      <c r="W107" s="345">
        <v>39.195453488372095</v>
      </c>
      <c r="X107" s="50">
        <v>48.377487441860467</v>
      </c>
      <c r="Y107" s="50">
        <v>52.546179302325569</v>
      </c>
      <c r="Z107" s="50">
        <v>50.2252488372093</v>
      </c>
      <c r="AA107" s="50">
        <v>54.812199999999997</v>
      </c>
      <c r="AB107" s="50">
        <v>51.902591627906986</v>
      </c>
      <c r="AC107" s="94">
        <v>54.355874186046499</v>
      </c>
      <c r="AD107" s="404"/>
      <c r="AE107" s="404"/>
      <c r="AF107" s="345">
        <v>50.707296980000002</v>
      </c>
      <c r="AG107" s="50">
        <v>48.457894420000002</v>
      </c>
      <c r="AH107" s="50">
        <v>53.4350193</v>
      </c>
      <c r="AI107" s="50">
        <v>51.689680930000002</v>
      </c>
      <c r="AJ107" s="50">
        <v>49.532230230000003</v>
      </c>
      <c r="AK107" s="50">
        <v>58.008534650000001</v>
      </c>
      <c r="AL107" s="50">
        <v>47.98174581</v>
      </c>
      <c r="AM107" s="50">
        <v>47.944889770000003</v>
      </c>
      <c r="AN107" s="50">
        <v>50.806059529999999</v>
      </c>
      <c r="AO107" s="50">
        <v>51.865439070000001</v>
      </c>
      <c r="AP107" s="50">
        <v>49.15027233</v>
      </c>
      <c r="AQ107" s="50">
        <v>46.693662330000002</v>
      </c>
      <c r="AR107" s="50">
        <v>55.084045349999997</v>
      </c>
      <c r="AS107" s="94">
        <v>49.478759529999998</v>
      </c>
      <c r="AT107" s="345">
        <v>51.22209814</v>
      </c>
      <c r="AU107" s="50">
        <v>48.197103720000001</v>
      </c>
      <c r="AV107" s="50">
        <v>55.277899069999997</v>
      </c>
      <c r="AW107" s="50">
        <v>60.670853950000001</v>
      </c>
      <c r="AX107" s="50">
        <v>46.840919769999999</v>
      </c>
      <c r="AY107" s="50">
        <v>46.884994419999998</v>
      </c>
      <c r="AZ107" s="50">
        <v>46.525300469999998</v>
      </c>
      <c r="BA107" s="50">
        <v>59.109947210000001</v>
      </c>
      <c r="BB107" s="50">
        <v>49.722835809999999</v>
      </c>
      <c r="BC107" s="50">
        <v>50.599591629999999</v>
      </c>
      <c r="BD107" s="50">
        <v>50.688542329999997</v>
      </c>
      <c r="BE107" s="94">
        <v>49.494459769999999</v>
      </c>
    </row>
    <row r="108" spans="1:57" ht="13.5" thickBot="1" x14ac:dyDescent="0.35">
      <c r="A108" s="56" t="s">
        <v>123</v>
      </c>
      <c r="B108" s="357">
        <v>62.523818839999997</v>
      </c>
      <c r="C108" s="73">
        <v>60.125092789999997</v>
      </c>
      <c r="D108" s="73">
        <v>62.083538140000002</v>
      </c>
      <c r="E108" s="73">
        <v>61.698626740000002</v>
      </c>
      <c r="F108" s="73">
        <v>60.683753490000001</v>
      </c>
      <c r="G108" s="73">
        <v>56.847294419999997</v>
      </c>
      <c r="H108" s="73">
        <v>71.769350230000001</v>
      </c>
      <c r="I108" s="73">
        <v>62.033307209999997</v>
      </c>
      <c r="J108" s="73">
        <v>67.592486739999998</v>
      </c>
      <c r="K108" s="73">
        <v>57.113467210000003</v>
      </c>
      <c r="L108" s="73">
        <v>74.642839530000003</v>
      </c>
      <c r="M108" s="74">
        <v>63.07785209</v>
      </c>
      <c r="N108" s="357">
        <v>56.102538600000003</v>
      </c>
      <c r="O108" s="73">
        <v>58.642929070000001</v>
      </c>
      <c r="P108" s="73">
        <v>62.365362789999999</v>
      </c>
      <c r="Q108" s="73">
        <v>60.32034488</v>
      </c>
      <c r="R108" s="73">
        <v>65.169430000000006</v>
      </c>
      <c r="S108" s="73">
        <v>56.561729769999999</v>
      </c>
      <c r="T108" s="73">
        <v>59.97319349</v>
      </c>
      <c r="U108" s="73">
        <v>59.846263260000001</v>
      </c>
      <c r="V108" s="74">
        <v>61.718994879999997</v>
      </c>
      <c r="W108" s="357">
        <v>47.412081860465108</v>
      </c>
      <c r="X108" s="73">
        <v>47.982979767441869</v>
      </c>
      <c r="Y108" s="73">
        <v>49.163800930232554</v>
      </c>
      <c r="Z108" s="73">
        <v>55.593635116279053</v>
      </c>
      <c r="AA108" s="73">
        <v>47.212121395348817</v>
      </c>
      <c r="AB108" s="73">
        <v>49.605312790697681</v>
      </c>
      <c r="AC108" s="74">
        <v>53.464466744186041</v>
      </c>
      <c r="AD108" s="404"/>
      <c r="AE108" s="404"/>
      <c r="AF108" s="357">
        <v>60.714220699999998</v>
      </c>
      <c r="AG108" s="73">
        <v>61.725416279999997</v>
      </c>
      <c r="AH108" s="73">
        <v>62.590126050000002</v>
      </c>
      <c r="AI108" s="73">
        <v>64.510114419999994</v>
      </c>
      <c r="AJ108" s="73">
        <v>63.160293490000001</v>
      </c>
      <c r="AK108" s="73">
        <v>65.042795119999994</v>
      </c>
      <c r="AL108" s="73">
        <v>55.268749769999999</v>
      </c>
      <c r="AM108" s="73">
        <v>59.510694190000002</v>
      </c>
      <c r="AN108" s="73">
        <v>55.687531630000002</v>
      </c>
      <c r="AO108" s="73">
        <v>62.652176050000001</v>
      </c>
      <c r="AP108" s="73">
        <v>60.602203719999999</v>
      </c>
      <c r="AQ108" s="73">
        <v>59.029941630000003</v>
      </c>
      <c r="AR108" s="73">
        <v>61.910588599999997</v>
      </c>
      <c r="AS108" s="74">
        <v>48.112218839999997</v>
      </c>
      <c r="AT108" s="357">
        <v>49.09288488</v>
      </c>
      <c r="AU108" s="73">
        <v>53.395837669999999</v>
      </c>
      <c r="AV108" s="73">
        <v>64.234839300000004</v>
      </c>
      <c r="AW108" s="73">
        <v>61.752753490000003</v>
      </c>
      <c r="AX108" s="73">
        <v>46.275866980000004</v>
      </c>
      <c r="AY108" s="73">
        <v>46.449121400000003</v>
      </c>
      <c r="AZ108" s="73">
        <v>56.68696791</v>
      </c>
      <c r="BA108" s="73">
        <v>52.960799770000001</v>
      </c>
      <c r="BB108" s="73">
        <v>49.829799299999998</v>
      </c>
      <c r="BC108" s="73">
        <v>54.310006979999997</v>
      </c>
      <c r="BD108" s="73">
        <v>54.906345350000002</v>
      </c>
      <c r="BE108" s="74">
        <v>55.225429769999998</v>
      </c>
    </row>
    <row r="110" spans="1:57" x14ac:dyDescent="0.3">
      <c r="AT110" s="236"/>
      <c r="AU110" s="236"/>
      <c r="AV110" s="236"/>
      <c r="AW110" s="236"/>
      <c r="AX110" s="236"/>
      <c r="AY110" s="236"/>
      <c r="AZ110" s="236"/>
      <c r="BA110" s="236"/>
      <c r="BB110" s="236"/>
      <c r="BC110" s="236"/>
      <c r="BD110" s="236"/>
      <c r="BE110" s="236"/>
    </row>
    <row r="111" spans="1:57" x14ac:dyDescent="0.3">
      <c r="M111" s="403"/>
      <c r="AT111" s="236"/>
      <c r="AU111" s="236"/>
      <c r="AV111" s="236"/>
      <c r="AW111" s="236"/>
      <c r="AX111" s="236"/>
      <c r="AY111" s="236"/>
      <c r="AZ111" s="236"/>
      <c r="BA111" s="236"/>
      <c r="BB111" s="236"/>
      <c r="BC111" s="236"/>
      <c r="BD111" s="236"/>
      <c r="BE111" s="236"/>
    </row>
    <row r="112" spans="1:57" x14ac:dyDescent="0.3">
      <c r="M112" s="404"/>
      <c r="AT112" s="236"/>
      <c r="AU112" s="236"/>
      <c r="AV112" s="236"/>
      <c r="AW112" s="236"/>
      <c r="AX112" s="236"/>
      <c r="AY112" s="236"/>
      <c r="AZ112" s="236"/>
      <c r="BA112" s="236"/>
      <c r="BB112" s="236"/>
      <c r="BC112" s="236"/>
      <c r="BD112" s="236"/>
      <c r="BE112" s="236"/>
    </row>
    <row r="113" spans="1:38" x14ac:dyDescent="0.3">
      <c r="M113" s="404"/>
    </row>
    <row r="114" spans="1:38" x14ac:dyDescent="0.3">
      <c r="A114" s="472"/>
      <c r="B114" s="472"/>
      <c r="C114" s="472"/>
      <c r="D114" s="472"/>
      <c r="E114" s="472"/>
      <c r="F114" s="472"/>
      <c r="G114" s="472"/>
      <c r="H114" s="472"/>
      <c r="I114" s="472"/>
      <c r="J114" s="472"/>
      <c r="K114" s="472"/>
      <c r="L114" s="472"/>
      <c r="M114" s="404"/>
    </row>
    <row r="115" spans="1:38" x14ac:dyDescent="0.3">
      <c r="A115" s="403"/>
      <c r="B115" s="403"/>
      <c r="C115" s="403"/>
      <c r="D115" s="403"/>
      <c r="E115" s="403"/>
      <c r="F115" s="403"/>
      <c r="G115" s="403"/>
      <c r="H115" s="403"/>
      <c r="I115" s="403"/>
      <c r="J115" s="403"/>
      <c r="K115" s="403"/>
      <c r="L115" s="403"/>
      <c r="M115" s="403"/>
    </row>
    <row r="116" spans="1:38" x14ac:dyDescent="0.3">
      <c r="M116" s="404"/>
    </row>
    <row r="121" spans="1:38" x14ac:dyDescent="0.3">
      <c r="N121" s="472"/>
      <c r="O121" s="472"/>
      <c r="P121" s="472"/>
      <c r="Q121" s="472"/>
      <c r="R121" s="472"/>
      <c r="S121" s="472"/>
      <c r="T121" s="472"/>
      <c r="U121" s="472"/>
      <c r="V121" s="472"/>
      <c r="W121" s="472"/>
      <c r="X121" s="472"/>
      <c r="Y121" s="472"/>
      <c r="Z121" s="472"/>
      <c r="AA121" s="472"/>
      <c r="AB121" s="472"/>
      <c r="AC121" s="472"/>
      <c r="AD121" s="472"/>
      <c r="AE121" s="472"/>
      <c r="AF121" s="472"/>
      <c r="AG121" s="404"/>
      <c r="AH121" s="472"/>
      <c r="AI121" s="404"/>
      <c r="AK121" s="404"/>
      <c r="AL121" s="404"/>
    </row>
    <row r="122" spans="1:38" x14ac:dyDescent="0.3">
      <c r="N122" s="403"/>
      <c r="O122" s="403"/>
      <c r="P122" s="403"/>
      <c r="Q122" s="403"/>
      <c r="R122" s="403"/>
      <c r="S122" s="403"/>
      <c r="T122" s="403"/>
      <c r="U122" s="403"/>
      <c r="V122" s="403"/>
      <c r="W122" s="403"/>
      <c r="X122" s="403"/>
      <c r="Y122" s="403"/>
      <c r="Z122" s="403"/>
      <c r="AA122" s="403"/>
      <c r="AB122" s="403"/>
      <c r="AC122" s="403"/>
      <c r="AD122" s="403"/>
      <c r="AE122" s="403"/>
      <c r="AF122" s="403"/>
      <c r="AG122" s="403"/>
      <c r="AH122" s="403"/>
      <c r="AI122" s="403"/>
      <c r="AK122" s="403"/>
      <c r="AL122" s="403"/>
    </row>
    <row r="123" spans="1:38" x14ac:dyDescent="0.3">
      <c r="AI123" s="404"/>
      <c r="AK123" s="404"/>
      <c r="AL123" s="404"/>
    </row>
  </sheetData>
  <mergeCells count="45">
    <mergeCell ref="AT16:BE16"/>
    <mergeCell ref="AF16:AS16"/>
    <mergeCell ref="AF19:AS19"/>
    <mergeCell ref="AF40:AS40"/>
    <mergeCell ref="AF106:AS106"/>
    <mergeCell ref="AT106:BE106"/>
    <mergeCell ref="AT83:BE83"/>
    <mergeCell ref="AF62:AS62"/>
    <mergeCell ref="AT62:BE62"/>
    <mergeCell ref="AT19:BE19"/>
    <mergeCell ref="AT40:BE40"/>
    <mergeCell ref="AF83:AS83"/>
    <mergeCell ref="B1:M1"/>
    <mergeCell ref="B19:M19"/>
    <mergeCell ref="B46:M46"/>
    <mergeCell ref="N46:V46"/>
    <mergeCell ref="N4:V4"/>
    <mergeCell ref="N19:V19"/>
    <mergeCell ref="N1:V1"/>
    <mergeCell ref="B4:M4"/>
    <mergeCell ref="B25:M25"/>
    <mergeCell ref="N25:V25"/>
    <mergeCell ref="B40:M40"/>
    <mergeCell ref="N40:V40"/>
    <mergeCell ref="B90:M90"/>
    <mergeCell ref="N90:V90"/>
    <mergeCell ref="N106:V106"/>
    <mergeCell ref="B106:M106"/>
    <mergeCell ref="B83:M83"/>
    <mergeCell ref="N83:V83"/>
    <mergeCell ref="B67:M67"/>
    <mergeCell ref="N67:V67"/>
    <mergeCell ref="N62:V62"/>
    <mergeCell ref="B62:M62"/>
    <mergeCell ref="W83:AC83"/>
    <mergeCell ref="W90:AC90"/>
    <mergeCell ref="W106:AC106"/>
    <mergeCell ref="W1:AC1"/>
    <mergeCell ref="W4:AC4"/>
    <mergeCell ref="W19:AC19"/>
    <mergeCell ref="W67:AC67"/>
    <mergeCell ref="W25:AC25"/>
    <mergeCell ref="W40:AC40"/>
    <mergeCell ref="W46:AC46"/>
    <mergeCell ref="W62:AC62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84"/>
  <sheetViews>
    <sheetView zoomScale="55" zoomScaleNormal="55" workbookViewId="0">
      <pane xSplit="1" ySplit="2" topLeftCell="BB3" activePane="bottomRight" state="frozen"/>
      <selection pane="topRight" activeCell="B1" sqref="B1"/>
      <selection pane="bottomLeft" activeCell="A3" sqref="A3"/>
      <selection pane="bottomRight" activeCell="BJ14" sqref="BJ14"/>
    </sheetView>
  </sheetViews>
  <sheetFormatPr defaultColWidth="9.1796875" defaultRowHeight="14.5" x14ac:dyDescent="0.35"/>
  <cols>
    <col min="1" max="1" width="28.54296875" style="3" customWidth="1"/>
    <col min="2" max="2" width="11.7265625" style="3" bestFit="1" customWidth="1"/>
    <col min="3" max="40" width="9.1796875" style="3"/>
    <col min="41" max="41" width="12.26953125" style="3" bestFit="1" customWidth="1"/>
    <col min="42" max="47" width="9.1796875" style="3"/>
    <col min="48" max="59" width="10.7265625" style="3" customWidth="1"/>
    <col min="60" max="16384" width="9.1796875" style="3"/>
  </cols>
  <sheetData>
    <row r="1" spans="1:61" ht="15" thickBot="1" x14ac:dyDescent="0.4">
      <c r="B1" s="262" t="s">
        <v>3</v>
      </c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4"/>
      <c r="S1" s="262" t="s">
        <v>10</v>
      </c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  <c r="AF1" s="263"/>
      <c r="AG1" s="263"/>
      <c r="AH1" s="263"/>
      <c r="AI1" s="263"/>
      <c r="AJ1" s="263"/>
      <c r="AK1" s="263"/>
      <c r="AL1" s="264"/>
      <c r="AN1" s="259" t="s">
        <v>195</v>
      </c>
      <c r="AO1" s="260"/>
      <c r="AP1" s="260"/>
      <c r="AQ1" s="260"/>
      <c r="AR1" s="260"/>
      <c r="AS1" s="260"/>
      <c r="AT1" s="260"/>
      <c r="AU1" s="260"/>
      <c r="AV1" s="260"/>
      <c r="AW1" s="260"/>
      <c r="AX1" s="260"/>
      <c r="AY1" s="260"/>
      <c r="AZ1" s="260"/>
      <c r="BA1" s="260"/>
      <c r="BB1" s="260"/>
      <c r="BC1" s="260"/>
      <c r="BD1" s="260"/>
      <c r="BE1" s="260"/>
      <c r="BF1" s="260"/>
      <c r="BG1" s="261"/>
    </row>
    <row r="2" spans="1:61" ht="15" thickBot="1" x14ac:dyDescent="0.4">
      <c r="B2" s="29" t="s">
        <v>68</v>
      </c>
      <c r="C2" s="16" t="s">
        <v>69</v>
      </c>
      <c r="D2" s="16" t="s">
        <v>70</v>
      </c>
      <c r="E2" s="16" t="s">
        <v>71</v>
      </c>
      <c r="F2" s="16" t="s">
        <v>72</v>
      </c>
      <c r="G2" s="16" t="s">
        <v>73</v>
      </c>
      <c r="H2" s="16" t="s">
        <v>74</v>
      </c>
      <c r="I2" s="16" t="s">
        <v>75</v>
      </c>
      <c r="J2" s="16" t="s">
        <v>76</v>
      </c>
      <c r="K2" s="16" t="s">
        <v>77</v>
      </c>
      <c r="L2" s="17" t="s">
        <v>78</v>
      </c>
      <c r="M2" s="16" t="s">
        <v>79</v>
      </c>
      <c r="N2" s="16" t="s">
        <v>80</v>
      </c>
      <c r="O2" s="16" t="s">
        <v>81</v>
      </c>
      <c r="P2" s="16" t="s">
        <v>82</v>
      </c>
      <c r="Q2" s="16" t="s">
        <v>83</v>
      </c>
      <c r="R2" s="17" t="s">
        <v>84</v>
      </c>
      <c r="S2" s="65" t="s">
        <v>11</v>
      </c>
      <c r="T2" s="66" t="s">
        <v>12</v>
      </c>
      <c r="U2" s="66" t="s">
        <v>13</v>
      </c>
      <c r="V2" s="67" t="s">
        <v>14</v>
      </c>
      <c r="W2" s="16" t="s">
        <v>24</v>
      </c>
      <c r="X2" s="16" t="s">
        <v>23</v>
      </c>
      <c r="Y2" s="16" t="s">
        <v>22</v>
      </c>
      <c r="Z2" s="16" t="s">
        <v>25</v>
      </c>
      <c r="AA2" s="16" t="s">
        <v>26</v>
      </c>
      <c r="AB2" s="16" t="s">
        <v>27</v>
      </c>
      <c r="AC2" s="16" t="s">
        <v>28</v>
      </c>
      <c r="AD2" s="16" t="s">
        <v>29</v>
      </c>
      <c r="AE2" s="16" t="s">
        <v>30</v>
      </c>
      <c r="AF2" s="16" t="s">
        <v>31</v>
      </c>
      <c r="AG2" s="16" t="s">
        <v>32</v>
      </c>
      <c r="AH2" s="16" t="s">
        <v>33</v>
      </c>
      <c r="AI2" s="16" t="s">
        <v>34</v>
      </c>
      <c r="AJ2" s="16" t="s">
        <v>35</v>
      </c>
      <c r="AK2" s="16" t="s">
        <v>36</v>
      </c>
      <c r="AL2" s="17" t="s">
        <v>37</v>
      </c>
      <c r="AN2" s="91" t="s">
        <v>174</v>
      </c>
      <c r="AO2" s="92" t="s">
        <v>175</v>
      </c>
      <c r="AP2" s="92" t="s">
        <v>176</v>
      </c>
      <c r="AQ2" s="92" t="s">
        <v>177</v>
      </c>
      <c r="AR2" s="92" t="s">
        <v>178</v>
      </c>
      <c r="AS2" s="92" t="s">
        <v>179</v>
      </c>
      <c r="AT2" s="92" t="s">
        <v>180</v>
      </c>
      <c r="AU2" s="93" t="s">
        <v>181</v>
      </c>
      <c r="AV2" s="85" t="s">
        <v>182</v>
      </c>
      <c r="AW2" s="86" t="s">
        <v>183</v>
      </c>
      <c r="AX2" s="86" t="s">
        <v>184</v>
      </c>
      <c r="AY2" s="86" t="s">
        <v>185</v>
      </c>
      <c r="AZ2" s="86" t="s">
        <v>186</v>
      </c>
      <c r="BA2" s="86" t="s">
        <v>187</v>
      </c>
      <c r="BB2" s="86" t="s">
        <v>188</v>
      </c>
      <c r="BC2" s="86" t="s">
        <v>189</v>
      </c>
      <c r="BD2" s="86" t="s">
        <v>190</v>
      </c>
      <c r="BE2" s="86" t="s">
        <v>191</v>
      </c>
      <c r="BF2" s="86" t="s">
        <v>192</v>
      </c>
      <c r="BG2" s="87" t="s">
        <v>193</v>
      </c>
      <c r="BH2" s="1"/>
      <c r="BI2" s="1"/>
    </row>
    <row r="3" spans="1:61" ht="15" thickBot="1" x14ac:dyDescent="0.4">
      <c r="A3" s="20" t="s">
        <v>238</v>
      </c>
      <c r="B3" s="107"/>
      <c r="C3" s="108"/>
      <c r="D3" s="108"/>
      <c r="E3" s="108"/>
      <c r="F3" s="108"/>
      <c r="G3" s="108"/>
      <c r="H3" s="108"/>
      <c r="I3" s="108"/>
      <c r="J3" s="108"/>
      <c r="K3" s="108"/>
      <c r="L3" s="109"/>
      <c r="M3" s="108"/>
      <c r="N3" s="108"/>
      <c r="O3" s="108"/>
      <c r="P3" s="108"/>
      <c r="Q3" s="108"/>
      <c r="R3" s="108"/>
      <c r="S3" s="110"/>
      <c r="T3" s="111"/>
      <c r="U3" s="111"/>
      <c r="V3" s="112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N3" s="91"/>
      <c r="AO3" s="92"/>
      <c r="AP3" s="92"/>
      <c r="AQ3" s="92"/>
      <c r="AR3" s="92"/>
      <c r="AS3" s="92"/>
      <c r="AT3" s="92"/>
      <c r="AU3" s="93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3"/>
      <c r="BH3" s="1"/>
      <c r="BI3" s="1"/>
    </row>
    <row r="4" spans="1:61" ht="29.5" thickBot="1" x14ac:dyDescent="0.4">
      <c r="A4" s="64" t="s">
        <v>96</v>
      </c>
      <c r="B4" s="107"/>
      <c r="C4" s="108"/>
      <c r="D4" s="108"/>
      <c r="E4" s="108"/>
      <c r="F4" s="108"/>
      <c r="G4" s="108"/>
      <c r="H4" s="108"/>
      <c r="I4" s="108"/>
      <c r="J4" s="108"/>
      <c r="K4" s="108"/>
      <c r="L4" s="109"/>
      <c r="M4" s="108"/>
      <c r="N4" s="108"/>
      <c r="O4" s="108"/>
      <c r="P4" s="108"/>
      <c r="Q4" s="108"/>
      <c r="R4" s="108"/>
      <c r="S4" s="110"/>
      <c r="T4" s="111"/>
      <c r="U4" s="111"/>
      <c r="V4" s="112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N4" s="91"/>
      <c r="AO4" s="92"/>
      <c r="AP4" s="92"/>
      <c r="AQ4" s="92"/>
      <c r="AR4" s="92"/>
      <c r="AS4" s="92"/>
      <c r="AT4" s="92"/>
      <c r="AU4" s="93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3"/>
      <c r="BH4" s="1"/>
      <c r="BI4" s="1"/>
    </row>
    <row r="5" spans="1:61" x14ac:dyDescent="0.35">
      <c r="A5" s="3" t="s">
        <v>4</v>
      </c>
      <c r="B5" s="308">
        <v>55.8</v>
      </c>
      <c r="C5" s="309">
        <v>58.55</v>
      </c>
      <c r="D5" s="309">
        <v>51.35</v>
      </c>
      <c r="E5" s="309">
        <v>62.4</v>
      </c>
      <c r="F5" s="309">
        <v>61.8</v>
      </c>
      <c r="G5" s="309">
        <v>57.2</v>
      </c>
      <c r="H5" s="309">
        <v>60.45</v>
      </c>
      <c r="I5" s="309">
        <v>55.8</v>
      </c>
      <c r="J5" s="309">
        <v>57.15</v>
      </c>
      <c r="K5" s="309">
        <v>56.7</v>
      </c>
      <c r="L5" s="310">
        <v>46.3</v>
      </c>
      <c r="M5" s="309">
        <v>45.400000000000006</v>
      </c>
      <c r="N5" s="309">
        <v>53.7</v>
      </c>
      <c r="O5" s="309">
        <v>57.55</v>
      </c>
      <c r="P5" s="309">
        <v>46.15</v>
      </c>
      <c r="Q5" s="309">
        <v>49.599999999999994</v>
      </c>
      <c r="R5" s="309">
        <v>51.6</v>
      </c>
      <c r="S5" s="308">
        <v>46.5</v>
      </c>
      <c r="T5" s="309">
        <v>49</v>
      </c>
      <c r="U5" s="309">
        <v>46.15</v>
      </c>
      <c r="V5" s="310">
        <v>50.4</v>
      </c>
      <c r="W5" s="309">
        <v>45.3</v>
      </c>
      <c r="X5" s="309">
        <v>46.65</v>
      </c>
      <c r="Y5" s="309">
        <v>52.5</v>
      </c>
      <c r="Z5" s="309">
        <v>48.7</v>
      </c>
      <c r="AA5" s="309">
        <v>46</v>
      </c>
      <c r="AB5" s="309">
        <v>49.55</v>
      </c>
      <c r="AC5" s="309">
        <v>54.8</v>
      </c>
      <c r="AD5" s="309">
        <v>45.05</v>
      </c>
      <c r="AE5" s="309">
        <v>48.45</v>
      </c>
      <c r="AF5" s="309">
        <v>45.7</v>
      </c>
      <c r="AG5" s="309">
        <v>38.549999999999997</v>
      </c>
      <c r="AH5" s="309">
        <v>39.25</v>
      </c>
      <c r="AI5" s="309">
        <v>49.55</v>
      </c>
      <c r="AJ5" s="309">
        <v>43.849999999999994</v>
      </c>
      <c r="AK5" s="309">
        <v>40.349999999999994</v>
      </c>
      <c r="AL5" s="309">
        <v>46.9</v>
      </c>
      <c r="AM5" s="13"/>
      <c r="AN5" s="180">
        <v>41.55</v>
      </c>
      <c r="AO5" s="149">
        <v>38.599999999999994</v>
      </c>
      <c r="AP5" s="149">
        <v>40.15</v>
      </c>
      <c r="AQ5" s="149">
        <v>40.450000000000003</v>
      </c>
      <c r="AR5" s="149">
        <v>37.6</v>
      </c>
      <c r="AS5" s="149">
        <v>45.05</v>
      </c>
      <c r="AT5" s="149">
        <v>42.85</v>
      </c>
      <c r="AU5" s="179">
        <v>37.299999999999997</v>
      </c>
      <c r="AV5" s="149">
        <v>45.35</v>
      </c>
      <c r="AW5" s="149">
        <v>42.8</v>
      </c>
      <c r="AX5" s="149">
        <v>39.799999999999997</v>
      </c>
      <c r="AY5" s="149">
        <v>40.65</v>
      </c>
      <c r="AZ5" s="149">
        <v>41.7</v>
      </c>
      <c r="BA5" s="149">
        <v>41.05</v>
      </c>
      <c r="BB5" s="149">
        <v>39.4</v>
      </c>
      <c r="BC5" s="149">
        <v>40.450000000000003</v>
      </c>
      <c r="BD5" s="149">
        <v>36.549999999999997</v>
      </c>
      <c r="BE5" s="149">
        <v>43.1</v>
      </c>
      <c r="BF5" s="149">
        <v>43.45</v>
      </c>
      <c r="BG5" s="179">
        <v>38.15</v>
      </c>
    </row>
    <row r="6" spans="1:61" x14ac:dyDescent="0.35">
      <c r="A6" s="3" t="s">
        <v>5</v>
      </c>
      <c r="B6" s="137">
        <v>11.5</v>
      </c>
      <c r="C6" s="1">
        <v>11.25</v>
      </c>
      <c r="D6" s="1">
        <v>10.9</v>
      </c>
      <c r="E6" s="1">
        <v>11.3</v>
      </c>
      <c r="F6" s="1">
        <v>12.1</v>
      </c>
      <c r="G6" s="1">
        <v>12.6</v>
      </c>
      <c r="H6" s="1">
        <v>12.6</v>
      </c>
      <c r="I6" s="1">
        <v>11.7</v>
      </c>
      <c r="J6" s="1">
        <v>11.5</v>
      </c>
      <c r="K6" s="1">
        <v>10.600000000000001</v>
      </c>
      <c r="L6" s="140">
        <v>10.35</v>
      </c>
      <c r="M6" s="1">
        <v>10.1</v>
      </c>
      <c r="N6" s="1">
        <v>11.7</v>
      </c>
      <c r="O6" s="1">
        <v>11.6</v>
      </c>
      <c r="P6" s="1">
        <v>10.5</v>
      </c>
      <c r="Q6" s="1">
        <v>11</v>
      </c>
      <c r="R6" s="1">
        <v>11.5</v>
      </c>
      <c r="S6" s="137">
        <v>9.1999999999999993</v>
      </c>
      <c r="T6" s="1">
        <v>10.7</v>
      </c>
      <c r="U6" s="1">
        <v>10.7</v>
      </c>
      <c r="V6" s="140">
        <v>9.4</v>
      </c>
      <c r="W6" s="1">
        <v>9.9</v>
      </c>
      <c r="X6" s="1">
        <v>10</v>
      </c>
      <c r="Y6" s="1">
        <v>11.4</v>
      </c>
      <c r="Z6" s="1">
        <v>10.7</v>
      </c>
      <c r="AA6" s="1">
        <v>8.9</v>
      </c>
      <c r="AB6" s="1">
        <v>11</v>
      </c>
      <c r="AC6" s="1">
        <v>11.6</v>
      </c>
      <c r="AD6" s="1">
        <v>9.35</v>
      </c>
      <c r="AE6" s="1">
        <v>9.8000000000000007</v>
      </c>
      <c r="AF6" s="1">
        <v>10.050000000000001</v>
      </c>
      <c r="AG6" s="1">
        <v>8.5500000000000007</v>
      </c>
      <c r="AH6" s="1">
        <v>8.1000000000000014</v>
      </c>
      <c r="AI6" s="1">
        <v>10.35</v>
      </c>
      <c r="AJ6" s="1">
        <v>9.8500000000000014</v>
      </c>
      <c r="AK6" s="1">
        <v>7.9499999999999993</v>
      </c>
      <c r="AL6" s="1">
        <v>9.85</v>
      </c>
      <c r="AM6" s="13"/>
      <c r="AN6" s="137">
        <v>7.6</v>
      </c>
      <c r="AO6" s="1">
        <v>6.7</v>
      </c>
      <c r="AP6" s="1">
        <v>8.5</v>
      </c>
      <c r="AQ6" s="1">
        <v>8.8000000000000007</v>
      </c>
      <c r="AR6" s="1">
        <v>7.5</v>
      </c>
      <c r="AS6" s="1">
        <v>8.6999999999999993</v>
      </c>
      <c r="AT6" s="1">
        <v>8.1999999999999993</v>
      </c>
      <c r="AU6" s="140">
        <v>7.5</v>
      </c>
      <c r="AV6" s="1">
        <v>9.6</v>
      </c>
      <c r="AW6" s="1">
        <v>9</v>
      </c>
      <c r="AX6" s="1">
        <v>8.9</v>
      </c>
      <c r="AY6" s="1">
        <v>8.5</v>
      </c>
      <c r="AZ6" s="1">
        <v>7.8</v>
      </c>
      <c r="BA6" s="1">
        <v>8.75</v>
      </c>
      <c r="BB6" s="1">
        <v>6.95</v>
      </c>
      <c r="BC6" s="1">
        <v>7.6999999999999993</v>
      </c>
      <c r="BD6" s="1">
        <v>7.3000000000000007</v>
      </c>
      <c r="BE6" s="1">
        <v>8.3500000000000014</v>
      </c>
      <c r="BF6" s="1">
        <v>8.75</v>
      </c>
      <c r="BG6" s="140">
        <v>7.8</v>
      </c>
    </row>
    <row r="7" spans="1:61" x14ac:dyDescent="0.35">
      <c r="A7" s="3" t="s">
        <v>6</v>
      </c>
      <c r="B7" s="137">
        <v>137.5</v>
      </c>
      <c r="C7" s="1">
        <v>132</v>
      </c>
      <c r="D7" s="1">
        <v>131.9</v>
      </c>
      <c r="E7" s="1">
        <v>151.60000000000002</v>
      </c>
      <c r="F7" s="1">
        <v>158.9</v>
      </c>
      <c r="G7" s="1">
        <v>156.15</v>
      </c>
      <c r="H7" s="1">
        <v>142.75</v>
      </c>
      <c r="I7" s="1">
        <v>139.35</v>
      </c>
      <c r="J7" s="1">
        <v>148.55000000000001</v>
      </c>
      <c r="K7" s="1">
        <v>142.65</v>
      </c>
      <c r="L7" s="140">
        <v>131.55000000000001</v>
      </c>
      <c r="M7" s="1">
        <v>134.65</v>
      </c>
      <c r="N7" s="1">
        <v>150.14999999999998</v>
      </c>
      <c r="O7" s="1">
        <v>156.14999999999998</v>
      </c>
      <c r="P7" s="1">
        <v>133.39999999999998</v>
      </c>
      <c r="Q7" s="1">
        <v>146</v>
      </c>
      <c r="R7" s="1">
        <v>144.85</v>
      </c>
      <c r="S7" s="137">
        <v>105.15</v>
      </c>
      <c r="T7" s="1">
        <v>124.2</v>
      </c>
      <c r="U7" s="1">
        <v>127.65</v>
      </c>
      <c r="V7" s="140">
        <v>117.4</v>
      </c>
      <c r="W7" s="1">
        <v>112.8</v>
      </c>
      <c r="X7" s="1">
        <v>109.55000000000001</v>
      </c>
      <c r="Y7" s="1">
        <v>131.19999999999999</v>
      </c>
      <c r="Z7" s="1">
        <v>127.35</v>
      </c>
      <c r="AA7" s="1">
        <v>117.80000000000001</v>
      </c>
      <c r="AB7" s="1">
        <v>126.9</v>
      </c>
      <c r="AC7" s="1">
        <v>129.25</v>
      </c>
      <c r="AD7" s="1">
        <v>136.80000000000001</v>
      </c>
      <c r="AE7" s="1">
        <v>123.94999999999999</v>
      </c>
      <c r="AF7" s="1">
        <v>114.85</v>
      </c>
      <c r="AG7" s="1">
        <v>105.5</v>
      </c>
      <c r="AH7" s="1">
        <v>82.15</v>
      </c>
      <c r="AI7" s="1">
        <v>118.80000000000001</v>
      </c>
      <c r="AJ7" s="1">
        <v>117.94999999999999</v>
      </c>
      <c r="AK7" s="1">
        <v>103.4</v>
      </c>
      <c r="AL7" s="1">
        <v>122.44999999999999</v>
      </c>
      <c r="AM7" s="13"/>
      <c r="AN7" s="137">
        <v>86.6</v>
      </c>
      <c r="AO7" s="1">
        <v>99.449999999999989</v>
      </c>
      <c r="AP7" s="1">
        <v>91.5</v>
      </c>
      <c r="AQ7" s="1">
        <v>96.5</v>
      </c>
      <c r="AR7" s="1">
        <v>84.75</v>
      </c>
      <c r="AS7" s="1">
        <v>98.65</v>
      </c>
      <c r="AT7" s="1">
        <v>96.25</v>
      </c>
      <c r="AU7" s="140">
        <v>79.050000000000011</v>
      </c>
      <c r="AV7" s="1">
        <v>92.9</v>
      </c>
      <c r="AW7" s="1">
        <v>101.30000000000001</v>
      </c>
      <c r="AX7" s="1">
        <v>89.95</v>
      </c>
      <c r="AY7" s="1">
        <v>99.4</v>
      </c>
      <c r="AZ7" s="1">
        <v>94.85</v>
      </c>
      <c r="BA7" s="1">
        <v>97.35</v>
      </c>
      <c r="BB7" s="1">
        <v>88.85</v>
      </c>
      <c r="BC7" s="1">
        <v>98.35</v>
      </c>
      <c r="BD7" s="1">
        <v>87.9</v>
      </c>
      <c r="BE7" s="1">
        <v>102.25</v>
      </c>
      <c r="BF7" s="1">
        <v>97.3</v>
      </c>
      <c r="BG7" s="140">
        <v>92.4</v>
      </c>
    </row>
    <row r="8" spans="1:61" x14ac:dyDescent="0.35">
      <c r="A8" s="3" t="s">
        <v>7</v>
      </c>
      <c r="B8" s="137">
        <v>237.1</v>
      </c>
      <c r="C8" s="1">
        <v>218.60000000000002</v>
      </c>
      <c r="D8" s="1">
        <v>214.39999999999998</v>
      </c>
      <c r="E8" s="1">
        <v>234.7</v>
      </c>
      <c r="F8" s="1">
        <v>245.35000000000002</v>
      </c>
      <c r="G8" s="1">
        <v>242.35000000000002</v>
      </c>
      <c r="H8" s="1">
        <v>236.2</v>
      </c>
      <c r="I8" s="1">
        <v>208.5</v>
      </c>
      <c r="J8" s="1">
        <v>227.5</v>
      </c>
      <c r="K8" s="1">
        <v>228.2</v>
      </c>
      <c r="L8" s="140">
        <v>210.1</v>
      </c>
      <c r="M8" s="1">
        <v>214.55</v>
      </c>
      <c r="N8" s="1">
        <v>227.15</v>
      </c>
      <c r="O8" s="1">
        <v>252.45</v>
      </c>
      <c r="P8" s="1">
        <v>222.8</v>
      </c>
      <c r="Q8" s="1">
        <v>216.35</v>
      </c>
      <c r="R8" s="1">
        <v>227.5</v>
      </c>
      <c r="S8" s="137">
        <v>170.35</v>
      </c>
      <c r="T8" s="1">
        <v>180.2</v>
      </c>
      <c r="U8" s="1">
        <v>176.95</v>
      </c>
      <c r="V8" s="140">
        <v>182.1</v>
      </c>
      <c r="W8" s="1">
        <v>174.85</v>
      </c>
      <c r="X8" s="1">
        <v>163.25</v>
      </c>
      <c r="Y8" s="1">
        <v>192.5</v>
      </c>
      <c r="Z8" s="1">
        <v>175.64999999999998</v>
      </c>
      <c r="AA8" s="1">
        <v>180.75</v>
      </c>
      <c r="AB8" s="1">
        <v>190.39999999999998</v>
      </c>
      <c r="AC8" s="1">
        <v>187.15</v>
      </c>
      <c r="AD8" s="1">
        <v>168.9</v>
      </c>
      <c r="AE8" s="1">
        <v>177.3</v>
      </c>
      <c r="AF8" s="1">
        <v>169.25</v>
      </c>
      <c r="AG8" s="1">
        <v>141.44999999999999</v>
      </c>
      <c r="AH8" s="1">
        <v>147.05000000000001</v>
      </c>
      <c r="AI8" s="1">
        <v>177.15</v>
      </c>
      <c r="AJ8" s="1">
        <v>175.7</v>
      </c>
      <c r="AK8" s="1">
        <v>138.80000000000001</v>
      </c>
      <c r="AL8" s="1">
        <v>180.95</v>
      </c>
      <c r="AM8" s="13"/>
      <c r="AN8" s="137">
        <v>137.44999999999999</v>
      </c>
      <c r="AO8" s="1">
        <v>133.9</v>
      </c>
      <c r="AP8" s="1">
        <v>132.80000000000001</v>
      </c>
      <c r="AQ8" s="1">
        <v>144.05000000000001</v>
      </c>
      <c r="AR8" s="1">
        <v>123.30000000000001</v>
      </c>
      <c r="AS8" s="1">
        <v>157.80000000000001</v>
      </c>
      <c r="AT8" s="1">
        <v>147.55000000000001</v>
      </c>
      <c r="AU8" s="140">
        <v>120.95</v>
      </c>
      <c r="AV8" s="1">
        <v>155.80000000000001</v>
      </c>
      <c r="AW8" s="1">
        <v>159.30000000000001</v>
      </c>
      <c r="AX8" s="1">
        <v>141</v>
      </c>
      <c r="AY8" s="1">
        <v>154.75</v>
      </c>
      <c r="AZ8" s="1">
        <v>139.80000000000001</v>
      </c>
      <c r="BA8" s="1">
        <v>143.55000000000001</v>
      </c>
      <c r="BB8" s="1">
        <v>138.69999999999999</v>
      </c>
      <c r="BC8" s="1">
        <v>150</v>
      </c>
      <c r="BD8" s="1">
        <v>135</v>
      </c>
      <c r="BE8" s="1">
        <v>149.19999999999999</v>
      </c>
      <c r="BF8" s="1">
        <v>152.6</v>
      </c>
      <c r="BG8" s="140">
        <v>142.10000000000002</v>
      </c>
    </row>
    <row r="9" spans="1:61" x14ac:dyDescent="0.35">
      <c r="A9" s="3" t="s">
        <v>8</v>
      </c>
      <c r="B9" s="137">
        <v>17.95</v>
      </c>
      <c r="C9" s="1">
        <v>17</v>
      </c>
      <c r="D9" s="1">
        <v>17.3</v>
      </c>
      <c r="E9" s="1">
        <v>17.75</v>
      </c>
      <c r="F9" s="1">
        <v>19.149999999999999</v>
      </c>
      <c r="G9" s="1">
        <v>17</v>
      </c>
      <c r="H9" s="1">
        <v>18.3</v>
      </c>
      <c r="I9" s="1">
        <v>16.75</v>
      </c>
      <c r="J9" s="1">
        <v>16.55</v>
      </c>
      <c r="K9" s="1">
        <v>18.5</v>
      </c>
      <c r="L9" s="140">
        <v>16.2</v>
      </c>
      <c r="M9" s="1">
        <v>13.25</v>
      </c>
      <c r="N9" s="1">
        <v>17.5</v>
      </c>
      <c r="O9" s="1">
        <v>18.7</v>
      </c>
      <c r="P9" s="1">
        <v>15.2</v>
      </c>
      <c r="Q9" s="1">
        <v>15.6</v>
      </c>
      <c r="R9" s="1">
        <v>15.7</v>
      </c>
      <c r="S9" s="137">
        <v>13.4</v>
      </c>
      <c r="T9" s="1">
        <v>15.75</v>
      </c>
      <c r="U9" s="1">
        <v>13.75</v>
      </c>
      <c r="V9" s="140">
        <v>13.55</v>
      </c>
      <c r="W9" s="1">
        <v>10.75</v>
      </c>
      <c r="X9" s="1">
        <v>11</v>
      </c>
      <c r="Y9" s="1">
        <v>14.1</v>
      </c>
      <c r="Z9" s="1">
        <v>13.6</v>
      </c>
      <c r="AA9" s="1">
        <v>12.75</v>
      </c>
      <c r="AB9" s="1">
        <v>15.850000000000001</v>
      </c>
      <c r="AC9" s="1">
        <v>15.4</v>
      </c>
      <c r="AD9" s="1">
        <v>12.3</v>
      </c>
      <c r="AE9" s="1">
        <v>15.3</v>
      </c>
      <c r="AF9" s="1">
        <v>13.2</v>
      </c>
      <c r="AG9" s="1">
        <v>12</v>
      </c>
      <c r="AH9" s="1">
        <v>11.95</v>
      </c>
      <c r="AI9" s="1">
        <v>14.5</v>
      </c>
      <c r="AJ9" s="1">
        <v>12.899999999999999</v>
      </c>
      <c r="AK9" s="1">
        <v>11.4</v>
      </c>
      <c r="AL9" s="1">
        <v>13</v>
      </c>
      <c r="AM9" s="13"/>
      <c r="AN9" s="137">
        <v>10.3</v>
      </c>
      <c r="AO9" s="1">
        <v>10.8</v>
      </c>
      <c r="AP9" s="1">
        <v>10.35</v>
      </c>
      <c r="AQ9" s="1">
        <v>11.9</v>
      </c>
      <c r="AR9" s="1">
        <v>10.5</v>
      </c>
      <c r="AS9" s="1">
        <v>10.35</v>
      </c>
      <c r="AT9" s="1">
        <v>10.1</v>
      </c>
      <c r="AU9" s="140">
        <v>9.5500000000000007</v>
      </c>
      <c r="AV9" s="1">
        <v>11.3</v>
      </c>
      <c r="AW9" s="1">
        <v>10</v>
      </c>
      <c r="AX9" s="1">
        <v>10.55</v>
      </c>
      <c r="AY9" s="1">
        <v>10.45</v>
      </c>
      <c r="AZ9" s="1">
        <v>10.25</v>
      </c>
      <c r="BA9" s="1">
        <v>9.8000000000000007</v>
      </c>
      <c r="BB9" s="1">
        <v>11.3</v>
      </c>
      <c r="BC9" s="1">
        <v>10.15</v>
      </c>
      <c r="BD9" s="1">
        <v>8.3000000000000007</v>
      </c>
      <c r="BE9" s="1">
        <v>11.8</v>
      </c>
      <c r="BF9" s="1">
        <v>12.3</v>
      </c>
      <c r="BG9" s="140">
        <v>11</v>
      </c>
    </row>
    <row r="10" spans="1:61" x14ac:dyDescent="0.35">
      <c r="A10" s="3" t="s">
        <v>9</v>
      </c>
      <c r="B10" s="315">
        <v>10.8</v>
      </c>
      <c r="C10" s="316">
        <v>9.3000000000000007</v>
      </c>
      <c r="D10" s="316">
        <v>8.9</v>
      </c>
      <c r="E10" s="316">
        <v>10.5</v>
      </c>
      <c r="F10" s="316">
        <v>9.9</v>
      </c>
      <c r="G10" s="316">
        <v>11.5</v>
      </c>
      <c r="H10" s="316">
        <v>12.2</v>
      </c>
      <c r="I10" s="316">
        <v>7.9</v>
      </c>
      <c r="J10" s="316">
        <v>9.6999999999999993</v>
      </c>
      <c r="K10" s="316">
        <v>9.8500000000000014</v>
      </c>
      <c r="L10" s="317">
        <v>8.8000000000000007</v>
      </c>
      <c r="M10" s="316">
        <v>7.75</v>
      </c>
      <c r="N10" s="316">
        <v>10.1</v>
      </c>
      <c r="O10" s="316">
        <v>8.9</v>
      </c>
      <c r="P10" s="316">
        <v>8.85</v>
      </c>
      <c r="Q10" s="316">
        <v>8.6</v>
      </c>
      <c r="R10" s="316">
        <v>9.5</v>
      </c>
      <c r="S10" s="315">
        <v>8.4</v>
      </c>
      <c r="T10" s="316">
        <v>9.5</v>
      </c>
      <c r="U10" s="316">
        <v>7.8</v>
      </c>
      <c r="V10" s="317">
        <v>8.9</v>
      </c>
      <c r="W10" s="316">
        <v>8.1</v>
      </c>
      <c r="X10" s="316">
        <v>7.5</v>
      </c>
      <c r="Y10" s="316">
        <v>6.5</v>
      </c>
      <c r="Z10" s="316">
        <v>8.6</v>
      </c>
      <c r="AA10" s="316">
        <v>5.0999999999999996</v>
      </c>
      <c r="AB10" s="316">
        <v>9.1</v>
      </c>
      <c r="AC10" s="316">
        <v>6.5</v>
      </c>
      <c r="AD10" s="316">
        <v>6.2</v>
      </c>
      <c r="AE10" s="316">
        <v>7.2</v>
      </c>
      <c r="AF10" s="316">
        <v>5.9</v>
      </c>
      <c r="AG10" s="316">
        <v>5.25</v>
      </c>
      <c r="AH10" s="316">
        <v>5.8</v>
      </c>
      <c r="AI10" s="316">
        <v>7.7</v>
      </c>
      <c r="AJ10" s="316">
        <v>7.4</v>
      </c>
      <c r="AK10" s="316">
        <v>5.3</v>
      </c>
      <c r="AL10" s="316">
        <v>7.8999999999999995</v>
      </c>
      <c r="AM10" s="13"/>
      <c r="AN10" s="137">
        <v>7.4</v>
      </c>
      <c r="AO10" s="1">
        <v>7.4</v>
      </c>
      <c r="AP10" s="1">
        <v>7.4</v>
      </c>
      <c r="AQ10" s="1">
        <v>7.2</v>
      </c>
      <c r="AR10" s="1">
        <v>7.1</v>
      </c>
      <c r="AS10" s="1">
        <v>7.2</v>
      </c>
      <c r="AT10" s="1">
        <v>7.8</v>
      </c>
      <c r="AU10" s="140">
        <v>7</v>
      </c>
      <c r="AV10" s="1">
        <v>8.6</v>
      </c>
      <c r="AW10" s="1">
        <v>7.6</v>
      </c>
      <c r="AX10" s="1">
        <v>7.6</v>
      </c>
      <c r="AY10" s="1">
        <v>8</v>
      </c>
      <c r="AZ10" s="1">
        <v>6.5</v>
      </c>
      <c r="BA10" s="1">
        <v>7.4</v>
      </c>
      <c r="BB10" s="1">
        <v>7.5</v>
      </c>
      <c r="BC10" s="1">
        <v>6.35</v>
      </c>
      <c r="BD10" s="1">
        <v>6.75</v>
      </c>
      <c r="BE10" s="1">
        <v>6.7</v>
      </c>
      <c r="BF10" s="1">
        <v>7.05</v>
      </c>
      <c r="BG10" s="140">
        <v>7.05</v>
      </c>
    </row>
    <row r="11" spans="1:61" ht="15" thickBot="1" x14ac:dyDescent="0.4">
      <c r="A11" s="3" t="s">
        <v>15</v>
      </c>
      <c r="B11" s="171">
        <v>142.15</v>
      </c>
      <c r="C11" s="139">
        <v>148.10000000000002</v>
      </c>
      <c r="D11" s="139">
        <v>138.55000000000001</v>
      </c>
      <c r="E11" s="139">
        <v>140.85000000000002</v>
      </c>
      <c r="F11" s="139">
        <v>157.65</v>
      </c>
      <c r="G11" s="139">
        <v>149.15</v>
      </c>
      <c r="H11" s="139">
        <v>148.64999999999998</v>
      </c>
      <c r="I11" s="139">
        <v>135.30000000000001</v>
      </c>
      <c r="J11" s="139">
        <v>134</v>
      </c>
      <c r="K11" s="139">
        <v>143.4</v>
      </c>
      <c r="L11" s="138">
        <v>131.05000000000001</v>
      </c>
      <c r="M11" s="139">
        <v>126.30000000000001</v>
      </c>
      <c r="N11" s="139">
        <v>141.19999999999999</v>
      </c>
      <c r="O11" s="139">
        <v>154.80000000000001</v>
      </c>
      <c r="P11" s="139">
        <v>122.1</v>
      </c>
      <c r="Q11" s="139">
        <v>139.4</v>
      </c>
      <c r="R11" s="139">
        <v>136.80000000000001</v>
      </c>
      <c r="S11" s="171">
        <v>107.7</v>
      </c>
      <c r="T11" s="139">
        <v>118.95</v>
      </c>
      <c r="U11" s="139">
        <v>111.2</v>
      </c>
      <c r="V11" s="138">
        <v>113.3</v>
      </c>
      <c r="W11" s="139">
        <v>98.25</v>
      </c>
      <c r="X11" s="139">
        <v>102</v>
      </c>
      <c r="Y11" s="139">
        <v>114.2</v>
      </c>
      <c r="Z11" s="139">
        <v>112.95</v>
      </c>
      <c r="AA11" s="139">
        <v>108.30000000000001</v>
      </c>
      <c r="AB11" s="139">
        <v>118.25</v>
      </c>
      <c r="AC11" s="139">
        <v>123.5</v>
      </c>
      <c r="AD11" s="139">
        <v>111.4</v>
      </c>
      <c r="AE11" s="139">
        <v>117.7</v>
      </c>
      <c r="AF11" s="139">
        <v>108.65</v>
      </c>
      <c r="AG11" s="139">
        <v>93.6</v>
      </c>
      <c r="AH11" s="139">
        <v>91</v>
      </c>
      <c r="AI11" s="139">
        <v>108</v>
      </c>
      <c r="AJ11" s="139">
        <v>96.7</v>
      </c>
      <c r="AK11" s="139">
        <v>91.85</v>
      </c>
      <c r="AL11" s="139">
        <v>113.9</v>
      </c>
      <c r="AM11" s="13"/>
      <c r="AN11" s="171">
        <v>91.25</v>
      </c>
      <c r="AO11" s="139">
        <v>87.4</v>
      </c>
      <c r="AP11" s="139">
        <v>82.75</v>
      </c>
      <c r="AQ11" s="139">
        <v>91.2</v>
      </c>
      <c r="AR11" s="139">
        <v>79.45</v>
      </c>
      <c r="AS11" s="139">
        <v>97.1</v>
      </c>
      <c r="AT11" s="139">
        <v>95.25</v>
      </c>
      <c r="AU11" s="138">
        <v>82.949999999999989</v>
      </c>
      <c r="AV11" s="139">
        <v>99.35</v>
      </c>
      <c r="AW11" s="139">
        <v>96.85</v>
      </c>
      <c r="AX11" s="139">
        <v>83.95</v>
      </c>
      <c r="AY11" s="139">
        <v>85.65</v>
      </c>
      <c r="AZ11" s="139">
        <v>84.699999999999989</v>
      </c>
      <c r="BA11" s="139">
        <v>88.6</v>
      </c>
      <c r="BB11" s="139">
        <v>78.650000000000006</v>
      </c>
      <c r="BC11" s="139">
        <v>85.550000000000011</v>
      </c>
      <c r="BD11" s="139">
        <v>79.45</v>
      </c>
      <c r="BE11" s="139">
        <v>91.65</v>
      </c>
      <c r="BF11" s="139">
        <v>102.2</v>
      </c>
      <c r="BG11" s="138">
        <v>89.9</v>
      </c>
    </row>
    <row r="12" spans="1:61" x14ac:dyDescent="0.3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3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</row>
    <row r="13" spans="1:61" x14ac:dyDescent="0.35">
      <c r="A13" s="1" t="s">
        <v>239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3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</row>
    <row r="14" spans="1:61" ht="29.5" thickBot="1" x14ac:dyDescent="0.4">
      <c r="A14" s="64" t="s">
        <v>198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3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</row>
    <row r="15" spans="1:61" x14ac:dyDescent="0.35">
      <c r="A15" s="3" t="s">
        <v>4</v>
      </c>
      <c r="B15" s="180">
        <f>B5/AVERAGE($B5:$R5)</f>
        <v>1.0227493261455525</v>
      </c>
      <c r="C15" s="149">
        <f t="shared" ref="C15:AQ16" si="0">C5/AVERAGE($B5:$R5)</f>
        <v>1.0731536388140162</v>
      </c>
      <c r="D15" s="149">
        <f t="shared" si="0"/>
        <v>0.94118598382749319</v>
      </c>
      <c r="E15" s="149">
        <f t="shared" si="0"/>
        <v>1.1437196765498652</v>
      </c>
      <c r="F15" s="149">
        <f t="shared" si="0"/>
        <v>1.1327223719676549</v>
      </c>
      <c r="G15" s="149">
        <f t="shared" si="0"/>
        <v>1.0484097035040432</v>
      </c>
      <c r="H15" s="149">
        <f t="shared" si="0"/>
        <v>1.1079784366576819</v>
      </c>
      <c r="I15" s="149">
        <f t="shared" si="0"/>
        <v>1.0227493261455525</v>
      </c>
      <c r="J15" s="149">
        <f t="shared" si="0"/>
        <v>1.0474932614555255</v>
      </c>
      <c r="K15" s="149">
        <f t="shared" si="0"/>
        <v>1.0392452830188679</v>
      </c>
      <c r="L15" s="179">
        <f t="shared" si="0"/>
        <v>0.84862533692722364</v>
      </c>
      <c r="M15" s="180">
        <f t="shared" si="0"/>
        <v>0.83212938005390846</v>
      </c>
      <c r="N15" s="149">
        <f t="shared" si="0"/>
        <v>0.98425876010781665</v>
      </c>
      <c r="O15" s="149">
        <f t="shared" si="0"/>
        <v>1.0548247978436656</v>
      </c>
      <c r="P15" s="149">
        <f t="shared" si="0"/>
        <v>0.84587601078167107</v>
      </c>
      <c r="Q15" s="149">
        <f t="shared" si="0"/>
        <v>0.90911051212937988</v>
      </c>
      <c r="R15" s="179">
        <f t="shared" si="0"/>
        <v>0.94576819407008084</v>
      </c>
      <c r="S15" s="180">
        <f t="shared" si="0"/>
        <v>0.8522911051212938</v>
      </c>
      <c r="T15" s="149">
        <f t="shared" si="0"/>
        <v>0.89811320754716972</v>
      </c>
      <c r="U15" s="149">
        <f t="shared" si="0"/>
        <v>0.84587601078167107</v>
      </c>
      <c r="V15" s="179">
        <f t="shared" si="0"/>
        <v>0.92377358490566031</v>
      </c>
      <c r="W15" s="180">
        <f t="shared" si="0"/>
        <v>0.83029649595687316</v>
      </c>
      <c r="X15" s="149">
        <f t="shared" si="0"/>
        <v>0.85504043126684626</v>
      </c>
      <c r="Y15" s="149">
        <f t="shared" si="0"/>
        <v>0.96226415094339612</v>
      </c>
      <c r="Z15" s="149">
        <f t="shared" si="0"/>
        <v>0.8926145552560647</v>
      </c>
      <c r="AA15" s="149">
        <f t="shared" si="0"/>
        <v>0.84312668463611851</v>
      </c>
      <c r="AB15" s="149">
        <f t="shared" si="0"/>
        <v>0.90819407008086239</v>
      </c>
      <c r="AC15" s="149">
        <f t="shared" si="0"/>
        <v>1.0044204851752021</v>
      </c>
      <c r="AD15" s="149">
        <f t="shared" si="0"/>
        <v>0.82571428571428562</v>
      </c>
      <c r="AE15" s="149">
        <f t="shared" si="0"/>
        <v>0.88803234501347705</v>
      </c>
      <c r="AF15" s="149">
        <f t="shared" si="0"/>
        <v>0.83762803234501348</v>
      </c>
      <c r="AG15" s="149">
        <f t="shared" si="0"/>
        <v>0.70657681940700801</v>
      </c>
      <c r="AH15" s="149">
        <f t="shared" si="0"/>
        <v>0.71940700808625335</v>
      </c>
      <c r="AI15" s="149">
        <f t="shared" si="0"/>
        <v>0.90819407008086239</v>
      </c>
      <c r="AJ15" s="149">
        <f t="shared" si="0"/>
        <v>0.80371967654986509</v>
      </c>
      <c r="AK15" s="149">
        <f t="shared" si="0"/>
        <v>0.73956873315363869</v>
      </c>
      <c r="AL15" s="179">
        <f t="shared" si="0"/>
        <v>0.8596226415094339</v>
      </c>
      <c r="AM15" s="1"/>
      <c r="AN15" s="180">
        <f t="shared" si="0"/>
        <v>0.76156334231805922</v>
      </c>
      <c r="AO15" s="149">
        <f t="shared" si="0"/>
        <v>0.70749326145552549</v>
      </c>
      <c r="AP15" s="149">
        <f t="shared" si="0"/>
        <v>0.73590296495956864</v>
      </c>
      <c r="AQ15" s="149">
        <f t="shared" si="0"/>
        <v>0.74140161725067388</v>
      </c>
      <c r="AR15" s="149">
        <f t="shared" ref="AR15:BG19" si="1">AR5/AVERAGE($B5:$R5)</f>
        <v>0.68916442048517523</v>
      </c>
      <c r="AS15" s="149">
        <f t="shared" si="1"/>
        <v>0.82571428571428562</v>
      </c>
      <c r="AT15" s="149">
        <f t="shared" si="1"/>
        <v>0.78539083557951483</v>
      </c>
      <c r="AU15" s="179">
        <f t="shared" si="1"/>
        <v>0.68366576819406999</v>
      </c>
      <c r="AV15" s="180">
        <f t="shared" si="1"/>
        <v>0.83121293800539076</v>
      </c>
      <c r="AW15" s="149">
        <f t="shared" si="1"/>
        <v>0.78447439353099724</v>
      </c>
      <c r="AX15" s="149">
        <f t="shared" si="1"/>
        <v>0.72948787061994602</v>
      </c>
      <c r="AY15" s="149">
        <f t="shared" si="1"/>
        <v>0.74506738544474382</v>
      </c>
      <c r="AZ15" s="149">
        <f t="shared" si="1"/>
        <v>0.7643126684636119</v>
      </c>
      <c r="BA15" s="149">
        <f t="shared" si="1"/>
        <v>0.75239892183288404</v>
      </c>
      <c r="BB15" s="149">
        <f t="shared" si="1"/>
        <v>0.72215633423180581</v>
      </c>
      <c r="BC15" s="149">
        <f t="shared" si="1"/>
        <v>0.74140161725067388</v>
      </c>
      <c r="BD15" s="149">
        <f t="shared" si="1"/>
        <v>0.66991913746630716</v>
      </c>
      <c r="BE15" s="149">
        <f t="shared" si="1"/>
        <v>0.78997304582210237</v>
      </c>
      <c r="BF15" s="149">
        <f t="shared" si="1"/>
        <v>0.7963881401617251</v>
      </c>
      <c r="BG15" s="179">
        <f t="shared" si="1"/>
        <v>0.6992452830188679</v>
      </c>
    </row>
    <row r="16" spans="1:61" x14ac:dyDescent="0.35">
      <c r="A16" s="3" t="s">
        <v>5</v>
      </c>
      <c r="B16" s="137">
        <f t="shared" ref="B16:Q21" si="2">B6/AVERAGE($B6:$R6)</f>
        <v>1.0140041493775935</v>
      </c>
      <c r="C16" s="1">
        <f t="shared" si="2"/>
        <v>0.99196058091286321</v>
      </c>
      <c r="D16" s="1">
        <f t="shared" si="2"/>
        <v>0.9610995850622408</v>
      </c>
      <c r="E16" s="1">
        <f t="shared" si="2"/>
        <v>0.99636929460580925</v>
      </c>
      <c r="F16" s="1">
        <f t="shared" si="2"/>
        <v>1.066908713692946</v>
      </c>
      <c r="G16" s="1">
        <f t="shared" si="2"/>
        <v>1.1109958506224067</v>
      </c>
      <c r="H16" s="1">
        <f t="shared" si="2"/>
        <v>1.1109958506224067</v>
      </c>
      <c r="I16" s="1">
        <f t="shared" si="2"/>
        <v>1.0316390041493777</v>
      </c>
      <c r="J16" s="1">
        <f t="shared" si="2"/>
        <v>1.0140041493775935</v>
      </c>
      <c r="K16" s="1">
        <f t="shared" si="2"/>
        <v>0.93464730290456455</v>
      </c>
      <c r="L16" s="140">
        <f t="shared" si="2"/>
        <v>0.91260373443983411</v>
      </c>
      <c r="M16" s="137">
        <f t="shared" si="2"/>
        <v>0.89056016597510379</v>
      </c>
      <c r="N16" s="1">
        <f t="shared" si="2"/>
        <v>1.0316390041493777</v>
      </c>
      <c r="O16" s="1">
        <f t="shared" si="2"/>
        <v>1.0228215767634856</v>
      </c>
      <c r="P16" s="1">
        <f t="shared" si="2"/>
        <v>0.92582987551867235</v>
      </c>
      <c r="Q16" s="1">
        <f t="shared" si="2"/>
        <v>0.96991701244813289</v>
      </c>
      <c r="R16" s="140">
        <f t="shared" si="0"/>
        <v>1.0140041493775935</v>
      </c>
      <c r="S16" s="137">
        <f t="shared" si="0"/>
        <v>0.81120331950207469</v>
      </c>
      <c r="T16" s="1">
        <f t="shared" si="0"/>
        <v>0.94346473029045652</v>
      </c>
      <c r="U16" s="1">
        <f t="shared" si="0"/>
        <v>0.94346473029045652</v>
      </c>
      <c r="V16" s="140">
        <f t="shared" si="0"/>
        <v>0.82883817427385909</v>
      </c>
      <c r="W16" s="137">
        <f t="shared" si="0"/>
        <v>0.87292531120331962</v>
      </c>
      <c r="X16" s="1">
        <f t="shared" si="0"/>
        <v>0.88174273858921171</v>
      </c>
      <c r="Y16" s="1">
        <f t="shared" si="0"/>
        <v>1.0051867219917014</v>
      </c>
      <c r="Z16" s="1">
        <f t="shared" si="0"/>
        <v>0.94346473029045652</v>
      </c>
      <c r="AA16" s="1">
        <f t="shared" si="0"/>
        <v>0.78475103734439844</v>
      </c>
      <c r="AB16" s="1">
        <f t="shared" si="0"/>
        <v>0.96991701244813289</v>
      </c>
      <c r="AC16" s="1">
        <f t="shared" si="0"/>
        <v>1.0228215767634856</v>
      </c>
      <c r="AD16" s="1">
        <f t="shared" si="0"/>
        <v>0.82442946058091293</v>
      </c>
      <c r="AE16" s="1">
        <f t="shared" si="0"/>
        <v>0.86410788381742754</v>
      </c>
      <c r="AF16" s="1">
        <f t="shared" si="0"/>
        <v>0.88615145228215786</v>
      </c>
      <c r="AG16" s="1">
        <f t="shared" si="0"/>
        <v>0.75389004149377603</v>
      </c>
      <c r="AH16" s="1">
        <f t="shared" si="0"/>
        <v>0.71421161825726165</v>
      </c>
      <c r="AI16" s="1">
        <f t="shared" si="0"/>
        <v>0.91260373443983411</v>
      </c>
      <c r="AJ16" s="1">
        <f t="shared" si="0"/>
        <v>0.86851659751037369</v>
      </c>
      <c r="AK16" s="1">
        <f t="shared" si="0"/>
        <v>0.7009854771784233</v>
      </c>
      <c r="AL16" s="140">
        <f t="shared" si="0"/>
        <v>0.86851659751037347</v>
      </c>
      <c r="AM16" s="1"/>
      <c r="AN16" s="137">
        <f t="shared" si="0"/>
        <v>0.67012448132780089</v>
      </c>
      <c r="AO16" s="1">
        <f t="shared" si="0"/>
        <v>0.59076763485477191</v>
      </c>
      <c r="AP16" s="1">
        <f t="shared" si="0"/>
        <v>0.74948132780082999</v>
      </c>
      <c r="AQ16" s="1">
        <f t="shared" si="0"/>
        <v>0.77593360995850635</v>
      </c>
      <c r="AR16" s="1">
        <f t="shared" si="1"/>
        <v>0.66130705394190881</v>
      </c>
      <c r="AS16" s="1">
        <f t="shared" si="1"/>
        <v>0.76711618257261416</v>
      </c>
      <c r="AT16" s="1">
        <f t="shared" si="1"/>
        <v>0.72302904564315351</v>
      </c>
      <c r="AU16" s="140">
        <f t="shared" si="1"/>
        <v>0.66130705394190881</v>
      </c>
      <c r="AV16" s="137">
        <f t="shared" si="1"/>
        <v>0.84647302904564325</v>
      </c>
      <c r="AW16" s="1">
        <f t="shared" si="1"/>
        <v>0.79356846473029052</v>
      </c>
      <c r="AX16" s="1">
        <f t="shared" si="1"/>
        <v>0.78475103734439844</v>
      </c>
      <c r="AY16" s="1">
        <f t="shared" si="1"/>
        <v>0.74948132780082999</v>
      </c>
      <c r="AZ16" s="1">
        <f t="shared" si="1"/>
        <v>0.68775933609958517</v>
      </c>
      <c r="BA16" s="1">
        <f t="shared" si="1"/>
        <v>0.7715248962655602</v>
      </c>
      <c r="BB16" s="1">
        <f t="shared" si="1"/>
        <v>0.61281120331950212</v>
      </c>
      <c r="BC16" s="1">
        <f t="shared" si="1"/>
        <v>0.67894190871369298</v>
      </c>
      <c r="BD16" s="1">
        <f t="shared" si="1"/>
        <v>0.64367219917012464</v>
      </c>
      <c r="BE16" s="1">
        <f t="shared" si="1"/>
        <v>0.73625518672199186</v>
      </c>
      <c r="BF16" s="1">
        <f t="shared" si="1"/>
        <v>0.7715248962655602</v>
      </c>
      <c r="BG16" s="140">
        <f t="shared" si="1"/>
        <v>0.68775933609958517</v>
      </c>
    </row>
    <row r="17" spans="1:59" x14ac:dyDescent="0.35">
      <c r="A17" s="3" t="s">
        <v>6</v>
      </c>
      <c r="B17" s="137">
        <f t="shared" si="2"/>
        <v>0.95873836183913708</v>
      </c>
      <c r="C17" s="1">
        <f t="shared" ref="C17:AQ20" si="3">C7/AVERAGE($B7:$R7)</f>
        <v>0.92038882736557159</v>
      </c>
      <c r="D17" s="1">
        <f t="shared" si="3"/>
        <v>0.91969156310241595</v>
      </c>
      <c r="E17" s="1">
        <f t="shared" si="3"/>
        <v>1.057052622944096</v>
      </c>
      <c r="F17" s="1">
        <f t="shared" si="3"/>
        <v>1.1079529141544646</v>
      </c>
      <c r="G17" s="1">
        <f t="shared" si="3"/>
        <v>1.0887781469176818</v>
      </c>
      <c r="H17" s="1">
        <f t="shared" si="3"/>
        <v>0.9953447356548133</v>
      </c>
      <c r="I17" s="1">
        <f t="shared" si="3"/>
        <v>0.97163775070751823</v>
      </c>
      <c r="J17" s="1">
        <f t="shared" si="3"/>
        <v>1.0357860629178459</v>
      </c>
      <c r="K17" s="1">
        <f t="shared" si="3"/>
        <v>0.99464747139165754</v>
      </c>
      <c r="L17" s="140">
        <f t="shared" si="3"/>
        <v>0.91725113818137094</v>
      </c>
      <c r="M17" s="137">
        <f t="shared" si="3"/>
        <v>0.93886633033919864</v>
      </c>
      <c r="N17" s="1">
        <f t="shared" si="3"/>
        <v>1.0469422911283375</v>
      </c>
      <c r="O17" s="1">
        <f t="shared" si="3"/>
        <v>1.0887781469176818</v>
      </c>
      <c r="P17" s="1">
        <f t="shared" si="3"/>
        <v>0.93015052704975176</v>
      </c>
      <c r="Q17" s="1">
        <f t="shared" si="3"/>
        <v>1.0180058242073746</v>
      </c>
      <c r="R17" s="140">
        <f t="shared" si="3"/>
        <v>1.0099872851810836</v>
      </c>
      <c r="S17" s="137">
        <f t="shared" si="3"/>
        <v>0.73317337270825655</v>
      </c>
      <c r="T17" s="1">
        <f t="shared" si="3"/>
        <v>0.86600221483942419</v>
      </c>
      <c r="U17" s="1">
        <f t="shared" si="3"/>
        <v>0.89005783191829713</v>
      </c>
      <c r="V17" s="140">
        <f t="shared" si="3"/>
        <v>0.81858824494483418</v>
      </c>
      <c r="W17" s="137">
        <f t="shared" si="3"/>
        <v>0.78651408883967022</v>
      </c>
      <c r="X17" s="1">
        <f t="shared" si="3"/>
        <v>0.7638530002871089</v>
      </c>
      <c r="Y17" s="1">
        <f t="shared" si="3"/>
        <v>0.9148107132603257</v>
      </c>
      <c r="Z17" s="1">
        <f t="shared" si="3"/>
        <v>0.88796603912882988</v>
      </c>
      <c r="AA17" s="1">
        <f t="shared" si="3"/>
        <v>0.82137730199745718</v>
      </c>
      <c r="AB17" s="1">
        <f t="shared" si="3"/>
        <v>0.88482834994462911</v>
      </c>
      <c r="AC17" s="1">
        <f t="shared" si="3"/>
        <v>0.90121406012878891</v>
      </c>
      <c r="AD17" s="1">
        <f t="shared" si="3"/>
        <v>0.95385751199704705</v>
      </c>
      <c r="AE17" s="1">
        <f t="shared" si="3"/>
        <v>0.86425905418153481</v>
      </c>
      <c r="AF17" s="1">
        <f t="shared" si="3"/>
        <v>0.80080800623436288</v>
      </c>
      <c r="AG17" s="1">
        <f t="shared" si="3"/>
        <v>0.73561379762930157</v>
      </c>
      <c r="AH17" s="1">
        <f t="shared" si="3"/>
        <v>0.57280259218243723</v>
      </c>
      <c r="AI17" s="1">
        <f t="shared" si="3"/>
        <v>0.82834994462901457</v>
      </c>
      <c r="AJ17" s="1">
        <f t="shared" si="3"/>
        <v>0.82242319839219058</v>
      </c>
      <c r="AK17" s="1">
        <f t="shared" si="3"/>
        <v>0.72097124810303115</v>
      </c>
      <c r="AL17" s="140">
        <f t="shared" si="3"/>
        <v>0.85380009023419878</v>
      </c>
      <c r="AM17" s="1"/>
      <c r="AN17" s="137">
        <f t="shared" si="3"/>
        <v>0.60383085189286745</v>
      </c>
      <c r="AO17" s="1">
        <f t="shared" si="3"/>
        <v>0.69342930970837946</v>
      </c>
      <c r="AP17" s="1">
        <f t="shared" si="3"/>
        <v>0.63799680078749854</v>
      </c>
      <c r="AQ17" s="1">
        <f t="shared" si="3"/>
        <v>0.67286001394528527</v>
      </c>
      <c r="AR17" s="1">
        <f t="shared" si="1"/>
        <v>0.59093146302448629</v>
      </c>
      <c r="AS17" s="1">
        <f t="shared" si="1"/>
        <v>0.68785119560313368</v>
      </c>
      <c r="AT17" s="1">
        <f t="shared" si="1"/>
        <v>0.67111685328739601</v>
      </c>
      <c r="AU17" s="140">
        <f t="shared" si="1"/>
        <v>0.55118740002460942</v>
      </c>
      <c r="AV17" s="137">
        <f t="shared" si="1"/>
        <v>0.64775850047167882</v>
      </c>
      <c r="AW17" s="1">
        <f t="shared" si="1"/>
        <v>0.70632869857676073</v>
      </c>
      <c r="AX17" s="1">
        <f t="shared" si="1"/>
        <v>0.62718920470858464</v>
      </c>
      <c r="AY17" s="1">
        <f t="shared" si="1"/>
        <v>0.6930806775768017</v>
      </c>
      <c r="AZ17" s="1">
        <f t="shared" si="1"/>
        <v>0.66135515360321562</v>
      </c>
      <c r="BA17" s="1">
        <f t="shared" si="1"/>
        <v>0.67878676018210904</v>
      </c>
      <c r="BB17" s="1">
        <f t="shared" si="1"/>
        <v>0.61951929781387149</v>
      </c>
      <c r="BC17" s="1">
        <f t="shared" si="1"/>
        <v>0.68575940281366643</v>
      </c>
      <c r="BD17" s="1">
        <f t="shared" si="1"/>
        <v>0.61289528731389209</v>
      </c>
      <c r="BE17" s="1">
        <f t="shared" si="1"/>
        <v>0.71295270907674013</v>
      </c>
      <c r="BF17" s="1">
        <f t="shared" si="1"/>
        <v>0.67843812805053116</v>
      </c>
      <c r="BG17" s="140">
        <f t="shared" si="1"/>
        <v>0.64427217915590018</v>
      </c>
    </row>
    <row r="18" spans="1:59" x14ac:dyDescent="0.35">
      <c r="A18" s="3" t="s">
        <v>7</v>
      </c>
      <c r="B18" s="137">
        <f t="shared" si="2"/>
        <v>1.0431958175889022</v>
      </c>
      <c r="C18" s="1">
        <f t="shared" si="3"/>
        <v>0.96179926497230728</v>
      </c>
      <c r="D18" s="1">
        <f t="shared" si="3"/>
        <v>0.94332004762151256</v>
      </c>
      <c r="E18" s="1">
        <f t="shared" si="3"/>
        <v>1.0326362648170195</v>
      </c>
      <c r="F18" s="1">
        <f t="shared" si="3"/>
        <v>1.0794942802422487</v>
      </c>
      <c r="G18" s="1">
        <f t="shared" si="3"/>
        <v>1.0662948392773957</v>
      </c>
      <c r="H18" s="1">
        <f t="shared" si="3"/>
        <v>1.0392359852994462</v>
      </c>
      <c r="I18" s="1">
        <f t="shared" si="3"/>
        <v>0.91736114705730121</v>
      </c>
      <c r="J18" s="1">
        <f t="shared" si="3"/>
        <v>1.0009576065013719</v>
      </c>
      <c r="K18" s="1">
        <f t="shared" si="3"/>
        <v>1.0040374760598376</v>
      </c>
      <c r="L18" s="140">
        <f t="shared" si="3"/>
        <v>0.92440084890522289</v>
      </c>
      <c r="M18" s="137">
        <f t="shared" si="3"/>
        <v>0.94398001966975531</v>
      </c>
      <c r="N18" s="1">
        <f t="shared" si="3"/>
        <v>0.99941767172213902</v>
      </c>
      <c r="O18" s="1">
        <f t="shared" si="3"/>
        <v>1.1107329571924014</v>
      </c>
      <c r="P18" s="1">
        <f t="shared" si="3"/>
        <v>0.98027848232310177</v>
      </c>
      <c r="Q18" s="1">
        <f t="shared" si="3"/>
        <v>0.95189968424866722</v>
      </c>
      <c r="R18" s="140">
        <f t="shared" si="3"/>
        <v>1.0009576065013719</v>
      </c>
      <c r="S18" s="137">
        <f t="shared" si="3"/>
        <v>0.74950825612091732</v>
      </c>
      <c r="T18" s="1">
        <f t="shared" si="3"/>
        <v>0.79284642062218547</v>
      </c>
      <c r="U18" s="1">
        <f t="shared" si="3"/>
        <v>0.7785470262435944</v>
      </c>
      <c r="V18" s="140">
        <f t="shared" si="3"/>
        <v>0.80120606656659255</v>
      </c>
      <c r="W18" s="137">
        <f t="shared" si="3"/>
        <v>0.7693074175681972</v>
      </c>
      <c r="X18" s="1">
        <f t="shared" si="3"/>
        <v>0.71826957917076462</v>
      </c>
      <c r="Y18" s="1">
        <f t="shared" si="3"/>
        <v>0.8469641285780839</v>
      </c>
      <c r="Z18" s="1">
        <f t="shared" si="3"/>
        <v>0.77282726849215799</v>
      </c>
      <c r="AA18" s="1">
        <f t="shared" si="3"/>
        <v>0.79526631813240867</v>
      </c>
      <c r="AB18" s="1">
        <f t="shared" si="3"/>
        <v>0.83772451990268648</v>
      </c>
      <c r="AC18" s="1">
        <f t="shared" si="3"/>
        <v>0.82342512552409564</v>
      </c>
      <c r="AD18" s="1">
        <f t="shared" si="3"/>
        <v>0.74312852632123827</v>
      </c>
      <c r="AE18" s="1">
        <f t="shared" si="3"/>
        <v>0.78008696102282737</v>
      </c>
      <c r="AF18" s="1">
        <f t="shared" si="3"/>
        <v>0.74466846110047114</v>
      </c>
      <c r="AG18" s="1">
        <f t="shared" si="3"/>
        <v>0.6223536414928309</v>
      </c>
      <c r="AH18" s="1">
        <f t="shared" si="3"/>
        <v>0.64699259796055708</v>
      </c>
      <c r="AI18" s="1">
        <f t="shared" si="3"/>
        <v>0.77942698897458473</v>
      </c>
      <c r="AJ18" s="1">
        <f t="shared" si="3"/>
        <v>0.77304725917490558</v>
      </c>
      <c r="AK18" s="1">
        <f t="shared" si="3"/>
        <v>0.61069413530721062</v>
      </c>
      <c r="AL18" s="140">
        <f t="shared" si="3"/>
        <v>0.79614628086339878</v>
      </c>
      <c r="AM18" s="1"/>
      <c r="AN18" s="137">
        <f t="shared" si="3"/>
        <v>0.60475438687302663</v>
      </c>
      <c r="AO18" s="1">
        <f t="shared" si="3"/>
        <v>0.58913504839795028</v>
      </c>
      <c r="AP18" s="1">
        <f t="shared" si="3"/>
        <v>0.5842952533775041</v>
      </c>
      <c r="AQ18" s="1">
        <f t="shared" si="3"/>
        <v>0.63379315699570382</v>
      </c>
      <c r="AR18" s="1">
        <f t="shared" si="1"/>
        <v>0.54249702365546881</v>
      </c>
      <c r="AS18" s="1">
        <f t="shared" si="1"/>
        <v>0.6942905947512813</v>
      </c>
      <c r="AT18" s="1">
        <f t="shared" si="1"/>
        <v>0.64919250478803259</v>
      </c>
      <c r="AU18" s="140">
        <f t="shared" si="1"/>
        <v>0.5321574615663337</v>
      </c>
      <c r="AV18" s="137">
        <f t="shared" si="1"/>
        <v>0.68549096744137905</v>
      </c>
      <c r="AW18" s="1">
        <f t="shared" si="1"/>
        <v>0.70089031523370793</v>
      </c>
      <c r="AX18" s="1">
        <f t="shared" si="1"/>
        <v>0.62037372534810298</v>
      </c>
      <c r="AY18" s="1">
        <f t="shared" si="1"/>
        <v>0.68087116310368045</v>
      </c>
      <c r="AZ18" s="1">
        <f t="shared" si="1"/>
        <v>0.61509394896216174</v>
      </c>
      <c r="BA18" s="1">
        <f t="shared" si="1"/>
        <v>0.63159325016822832</v>
      </c>
      <c r="BB18" s="1">
        <f t="shared" si="1"/>
        <v>0.61025415394171545</v>
      </c>
      <c r="BC18" s="1">
        <f t="shared" si="1"/>
        <v>0.65997204824266276</v>
      </c>
      <c r="BD18" s="1">
        <f t="shared" si="1"/>
        <v>0.59397484341839646</v>
      </c>
      <c r="BE18" s="1">
        <f t="shared" si="1"/>
        <v>0.65645219731870186</v>
      </c>
      <c r="BF18" s="1">
        <f t="shared" si="1"/>
        <v>0.67141156374553557</v>
      </c>
      <c r="BG18" s="140">
        <f t="shared" si="1"/>
        <v>0.62521352036854927</v>
      </c>
    </row>
    <row r="19" spans="1:59" x14ac:dyDescent="0.35">
      <c r="A19" s="3" t="s">
        <v>8</v>
      </c>
      <c r="B19" s="137">
        <f t="shared" si="2"/>
        <v>1.0580790568654646</v>
      </c>
      <c r="C19" s="1">
        <f t="shared" si="3"/>
        <v>1.0020804438280166</v>
      </c>
      <c r="D19" s="1">
        <f t="shared" si="3"/>
        <v>1.0197642163661582</v>
      </c>
      <c r="E19" s="1">
        <f t="shared" si="3"/>
        <v>1.0462898751733702</v>
      </c>
      <c r="F19" s="1">
        <f t="shared" si="3"/>
        <v>1.1288141470180304</v>
      </c>
      <c r="G19" s="1">
        <f t="shared" si="3"/>
        <v>1.0020804438280166</v>
      </c>
      <c r="H19" s="1">
        <f t="shared" si="3"/>
        <v>1.0787101248266298</v>
      </c>
      <c r="I19" s="1">
        <f t="shared" si="3"/>
        <v>0.9873439667128987</v>
      </c>
      <c r="J19" s="1">
        <f t="shared" si="3"/>
        <v>0.9755547850208045</v>
      </c>
      <c r="K19" s="1">
        <f t="shared" si="3"/>
        <v>1.0904993065187241</v>
      </c>
      <c r="L19" s="140">
        <f t="shared" si="3"/>
        <v>0.9549237170596393</v>
      </c>
      <c r="M19" s="137">
        <f t="shared" si="3"/>
        <v>0.78103328710124831</v>
      </c>
      <c r="N19" s="1">
        <f t="shared" si="3"/>
        <v>1.0315533980582525</v>
      </c>
      <c r="O19" s="1">
        <f t="shared" si="3"/>
        <v>1.1022884882108182</v>
      </c>
      <c r="P19" s="1">
        <f t="shared" si="3"/>
        <v>0.89597780859916776</v>
      </c>
      <c r="Q19" s="1">
        <f t="shared" si="3"/>
        <v>0.91955617198335637</v>
      </c>
      <c r="R19" s="140">
        <f t="shared" si="3"/>
        <v>0.92545076282940353</v>
      </c>
      <c r="S19" s="137">
        <f t="shared" si="3"/>
        <v>0.78987517337031898</v>
      </c>
      <c r="T19" s="1">
        <f t="shared" si="3"/>
        <v>0.92839805825242716</v>
      </c>
      <c r="U19" s="1">
        <f t="shared" si="3"/>
        <v>0.81050624133148408</v>
      </c>
      <c r="V19" s="140">
        <f t="shared" si="3"/>
        <v>0.79871705963938977</v>
      </c>
      <c r="W19" s="137">
        <f t="shared" si="3"/>
        <v>0.63366851595006934</v>
      </c>
      <c r="X19" s="1">
        <f t="shared" si="3"/>
        <v>0.64840499306518729</v>
      </c>
      <c r="Y19" s="1">
        <f t="shared" si="3"/>
        <v>0.83113730929264906</v>
      </c>
      <c r="Z19" s="1">
        <f t="shared" si="3"/>
        <v>0.80166435506241329</v>
      </c>
      <c r="AA19" s="1">
        <f t="shared" si="3"/>
        <v>0.75156033287101243</v>
      </c>
      <c r="AB19" s="1">
        <f t="shared" si="3"/>
        <v>0.93429264909847443</v>
      </c>
      <c r="AC19" s="1">
        <f t="shared" si="3"/>
        <v>0.90776699029126218</v>
      </c>
      <c r="AD19" s="1">
        <f t="shared" si="3"/>
        <v>0.72503467406380029</v>
      </c>
      <c r="AE19" s="1">
        <f t="shared" si="3"/>
        <v>0.90187239944521502</v>
      </c>
      <c r="AF19" s="1">
        <f t="shared" si="3"/>
        <v>0.77808599167822468</v>
      </c>
      <c r="AG19" s="1">
        <f t="shared" si="3"/>
        <v>0.70735090152565883</v>
      </c>
      <c r="AH19" s="1">
        <f t="shared" si="3"/>
        <v>0.70440360610263519</v>
      </c>
      <c r="AI19" s="1">
        <f t="shared" si="3"/>
        <v>0.85471567267683768</v>
      </c>
      <c r="AJ19" s="1">
        <f t="shared" si="3"/>
        <v>0.7604022191400831</v>
      </c>
      <c r="AK19" s="1">
        <f t="shared" si="3"/>
        <v>0.6719833564493759</v>
      </c>
      <c r="AL19" s="140">
        <f t="shared" si="3"/>
        <v>0.76629680998613037</v>
      </c>
      <c r="AM19" s="1"/>
      <c r="AN19" s="137">
        <f t="shared" si="3"/>
        <v>0.60714285714285721</v>
      </c>
      <c r="AO19" s="1">
        <f t="shared" si="3"/>
        <v>0.63661581137309298</v>
      </c>
      <c r="AP19" s="1">
        <f t="shared" si="3"/>
        <v>0.61009015256588073</v>
      </c>
      <c r="AQ19" s="1">
        <f t="shared" si="3"/>
        <v>0.70145631067961167</v>
      </c>
      <c r="AR19" s="1">
        <f t="shared" si="1"/>
        <v>0.6189320388349514</v>
      </c>
      <c r="AS19" s="1">
        <f t="shared" si="1"/>
        <v>0.61009015256588073</v>
      </c>
      <c r="AT19" s="1">
        <f t="shared" si="1"/>
        <v>0.59535367545076279</v>
      </c>
      <c r="AU19" s="140">
        <f t="shared" si="1"/>
        <v>0.56293342579750349</v>
      </c>
      <c r="AV19" s="137">
        <f t="shared" si="1"/>
        <v>0.66608876560332875</v>
      </c>
      <c r="AW19" s="1">
        <f t="shared" si="1"/>
        <v>0.58945908460471563</v>
      </c>
      <c r="AX19" s="1">
        <f t="shared" si="1"/>
        <v>0.62187933425797504</v>
      </c>
      <c r="AY19" s="1">
        <f t="shared" si="1"/>
        <v>0.61598474341192788</v>
      </c>
      <c r="AZ19" s="1">
        <f t="shared" si="1"/>
        <v>0.60419556171983357</v>
      </c>
      <c r="BA19" s="1">
        <f t="shared" si="1"/>
        <v>0.57766990291262144</v>
      </c>
      <c r="BB19" s="1">
        <f t="shared" si="1"/>
        <v>0.66608876560332875</v>
      </c>
      <c r="BC19" s="1">
        <f t="shared" si="1"/>
        <v>0.59830097087378642</v>
      </c>
      <c r="BD19" s="1">
        <f t="shared" si="1"/>
        <v>0.48925104022191407</v>
      </c>
      <c r="BE19" s="1">
        <f t="shared" si="1"/>
        <v>0.69556171983356452</v>
      </c>
      <c r="BF19" s="1">
        <f t="shared" si="1"/>
        <v>0.72503467406380029</v>
      </c>
      <c r="BG19" s="140">
        <f t="shared" si="1"/>
        <v>0.64840499306518729</v>
      </c>
    </row>
    <row r="20" spans="1:59" x14ac:dyDescent="0.35">
      <c r="A20" s="3" t="s">
        <v>9</v>
      </c>
      <c r="B20" s="137">
        <f t="shared" si="2"/>
        <v>1.1260349586016563</v>
      </c>
      <c r="C20" s="1">
        <f t="shared" si="3"/>
        <v>0.96964121435142614</v>
      </c>
      <c r="D20" s="1">
        <f t="shared" si="3"/>
        <v>0.9279362158846981</v>
      </c>
      <c r="E20" s="1">
        <f t="shared" si="3"/>
        <v>1.0947562097516101</v>
      </c>
      <c r="F20" s="1">
        <f t="shared" si="3"/>
        <v>1.0321987120515181</v>
      </c>
      <c r="G20" s="1">
        <f t="shared" si="3"/>
        <v>1.1990187059184301</v>
      </c>
      <c r="H20" s="1">
        <f t="shared" si="3"/>
        <v>1.2720024532352041</v>
      </c>
      <c r="I20" s="1">
        <f t="shared" si="3"/>
        <v>0.82367371971787806</v>
      </c>
      <c r="J20" s="1">
        <f t="shared" si="3"/>
        <v>1.0113462128181541</v>
      </c>
      <c r="K20" s="1">
        <f t="shared" si="3"/>
        <v>1.0269855872431772</v>
      </c>
      <c r="L20" s="140">
        <f t="shared" si="3"/>
        <v>0.91750996626801617</v>
      </c>
      <c r="M20" s="137">
        <f t="shared" si="3"/>
        <v>0.80803434529285501</v>
      </c>
      <c r="N20" s="1">
        <f t="shared" si="3"/>
        <v>1.053051211284882</v>
      </c>
      <c r="O20" s="1">
        <f t="shared" si="3"/>
        <v>0.9279362158846981</v>
      </c>
      <c r="P20" s="1">
        <f t="shared" si="3"/>
        <v>0.92272309107635697</v>
      </c>
      <c r="Q20" s="1">
        <f t="shared" si="3"/>
        <v>0.89665746703465199</v>
      </c>
      <c r="R20" s="140">
        <f t="shared" si="3"/>
        <v>0.9904937135847901</v>
      </c>
      <c r="S20" s="137">
        <f t="shared" si="3"/>
        <v>0.87580496780128814</v>
      </c>
      <c r="T20" s="1">
        <f t="shared" si="3"/>
        <v>0.9904937135847901</v>
      </c>
      <c r="U20" s="1">
        <f t="shared" si="3"/>
        <v>0.81324747010119602</v>
      </c>
      <c r="V20" s="140">
        <f t="shared" si="3"/>
        <v>0.9279362158846981</v>
      </c>
      <c r="W20" s="137">
        <f t="shared" si="3"/>
        <v>0.84452621895124202</v>
      </c>
      <c r="X20" s="1">
        <f t="shared" si="3"/>
        <v>0.78196872125115002</v>
      </c>
      <c r="Y20" s="1">
        <f t="shared" si="3"/>
        <v>0.67770622508433009</v>
      </c>
      <c r="Z20" s="1">
        <f t="shared" si="3"/>
        <v>0.89665746703465199</v>
      </c>
      <c r="AA20" s="1">
        <f t="shared" si="3"/>
        <v>0.53173873045078202</v>
      </c>
      <c r="AB20" s="1">
        <f t="shared" si="3"/>
        <v>0.94878871511806206</v>
      </c>
      <c r="AC20" s="1">
        <f t="shared" si="3"/>
        <v>0.67770622508433009</v>
      </c>
      <c r="AD20" s="1">
        <f t="shared" si="3"/>
        <v>0.64642747623428409</v>
      </c>
      <c r="AE20" s="1">
        <f t="shared" si="3"/>
        <v>0.75068997240110402</v>
      </c>
      <c r="AF20" s="1">
        <f t="shared" si="3"/>
        <v>0.61514872738423809</v>
      </c>
      <c r="AG20" s="1">
        <f t="shared" si="3"/>
        <v>0.54737810487580507</v>
      </c>
      <c r="AH20" s="1">
        <f t="shared" si="3"/>
        <v>0.60472247776755605</v>
      </c>
      <c r="AI20" s="1">
        <f t="shared" si="3"/>
        <v>0.8028212204845141</v>
      </c>
      <c r="AJ20" s="1">
        <f t="shared" si="3"/>
        <v>0.7715424716344681</v>
      </c>
      <c r="AK20" s="1">
        <f t="shared" si="3"/>
        <v>0.55259122968414598</v>
      </c>
      <c r="AL20" s="140">
        <f t="shared" si="3"/>
        <v>0.82367371971787795</v>
      </c>
      <c r="AM20" s="1"/>
      <c r="AN20" s="137">
        <f t="shared" si="3"/>
        <v>0.7715424716344681</v>
      </c>
      <c r="AO20" s="1">
        <f t="shared" si="3"/>
        <v>0.7715424716344681</v>
      </c>
      <c r="AP20" s="1">
        <f t="shared" si="3"/>
        <v>0.7715424716344681</v>
      </c>
      <c r="AQ20" s="1">
        <f t="shared" ref="AQ20:BG21" si="4">AQ10/AVERAGE($B10:$R10)</f>
        <v>0.75068997240110402</v>
      </c>
      <c r="AR20" s="1">
        <f t="shared" si="4"/>
        <v>0.74026372278442198</v>
      </c>
      <c r="AS20" s="1">
        <f t="shared" si="4"/>
        <v>0.75068997240110402</v>
      </c>
      <c r="AT20" s="1">
        <f t="shared" si="4"/>
        <v>0.81324747010119602</v>
      </c>
      <c r="AU20" s="140">
        <f t="shared" si="4"/>
        <v>0.72983747316774006</v>
      </c>
      <c r="AV20" s="137">
        <f t="shared" si="4"/>
        <v>0.89665746703465199</v>
      </c>
      <c r="AW20" s="1">
        <f t="shared" si="4"/>
        <v>0.79239497086783206</v>
      </c>
      <c r="AX20" s="1">
        <f t="shared" si="4"/>
        <v>0.79239497086783206</v>
      </c>
      <c r="AY20" s="1">
        <f t="shared" si="4"/>
        <v>0.8340999693345601</v>
      </c>
      <c r="AZ20" s="1">
        <f t="shared" si="4"/>
        <v>0.67770622508433009</v>
      </c>
      <c r="BA20" s="1">
        <f t="shared" si="4"/>
        <v>0.7715424716344681</v>
      </c>
      <c r="BB20" s="1">
        <f t="shared" si="4"/>
        <v>0.78196872125115002</v>
      </c>
      <c r="BC20" s="1">
        <f t="shared" si="4"/>
        <v>0.66206685065930704</v>
      </c>
      <c r="BD20" s="1">
        <f t="shared" si="4"/>
        <v>0.70377184912603508</v>
      </c>
      <c r="BE20" s="1">
        <f t="shared" si="4"/>
        <v>0.69855872431769406</v>
      </c>
      <c r="BF20" s="1">
        <f t="shared" si="4"/>
        <v>0.73505059797608108</v>
      </c>
      <c r="BG20" s="140">
        <f t="shared" si="4"/>
        <v>0.73505059797608108</v>
      </c>
    </row>
    <row r="21" spans="1:59" ht="15" thickBot="1" x14ac:dyDescent="0.4">
      <c r="A21" s="3" t="s">
        <v>15</v>
      </c>
      <c r="B21" s="171">
        <f t="shared" si="2"/>
        <v>1.0113415221075981</v>
      </c>
      <c r="C21" s="139">
        <f t="shared" ref="C21:AQ21" si="5">C11/AVERAGE($B11:$R11)</f>
        <v>1.0536734394944445</v>
      </c>
      <c r="D21" s="139">
        <f t="shared" si="5"/>
        <v>0.98572893343656498</v>
      </c>
      <c r="E21" s="139">
        <f t="shared" si="5"/>
        <v>1.0020925317541696</v>
      </c>
      <c r="F21" s="139">
        <f t="shared" si="5"/>
        <v>1.1216179455523239</v>
      </c>
      <c r="G21" s="139">
        <f t="shared" si="5"/>
        <v>1.0611437778568289</v>
      </c>
      <c r="H21" s="139">
        <f t="shared" si="5"/>
        <v>1.0575864738747409</v>
      </c>
      <c r="I21" s="139">
        <f t="shared" si="5"/>
        <v>0.96260645755299346</v>
      </c>
      <c r="J21" s="139">
        <f t="shared" si="5"/>
        <v>0.95335746719956471</v>
      </c>
      <c r="K21" s="139">
        <f t="shared" si="5"/>
        <v>1.0202347820628177</v>
      </c>
      <c r="L21" s="138">
        <f t="shared" si="5"/>
        <v>0.93236937370524597</v>
      </c>
      <c r="M21" s="171">
        <f t="shared" si="5"/>
        <v>0.89857498587541074</v>
      </c>
      <c r="N21" s="139">
        <f t="shared" si="5"/>
        <v>1.0045826445416308</v>
      </c>
      <c r="O21" s="139">
        <f t="shared" si="5"/>
        <v>1.1013413128544225</v>
      </c>
      <c r="P21" s="139">
        <f t="shared" si="5"/>
        <v>0.86869363242587194</v>
      </c>
      <c r="Q21" s="139">
        <f t="shared" si="5"/>
        <v>0.99177635020611432</v>
      </c>
      <c r="R21" s="138">
        <f t="shared" si="5"/>
        <v>0.97327836949925717</v>
      </c>
      <c r="S21" s="171">
        <f t="shared" si="5"/>
        <v>0.76624327774173973</v>
      </c>
      <c r="T21" s="139">
        <f t="shared" si="5"/>
        <v>0.84628261733871812</v>
      </c>
      <c r="U21" s="139">
        <f t="shared" si="5"/>
        <v>0.79114440561635524</v>
      </c>
      <c r="V21" s="138">
        <f t="shared" si="5"/>
        <v>0.80608508234112453</v>
      </c>
      <c r="W21" s="171">
        <f t="shared" si="5"/>
        <v>0.69901023248027783</v>
      </c>
      <c r="X21" s="139">
        <f t="shared" si="5"/>
        <v>0.72569001234593733</v>
      </c>
      <c r="Y21" s="139">
        <f t="shared" si="5"/>
        <v>0.81248822950888278</v>
      </c>
      <c r="Z21" s="139">
        <f t="shared" si="5"/>
        <v>0.80359496955366294</v>
      </c>
      <c r="AA21" s="139">
        <f t="shared" si="5"/>
        <v>0.7705120425202453</v>
      </c>
      <c r="AB21" s="139">
        <f t="shared" si="5"/>
        <v>0.84130239176379495</v>
      </c>
      <c r="AC21" s="139">
        <f t="shared" si="5"/>
        <v>0.87865408357571817</v>
      </c>
      <c r="AD21" s="139">
        <f t="shared" si="5"/>
        <v>0.79256732720919043</v>
      </c>
      <c r="AE21" s="139">
        <f t="shared" si="5"/>
        <v>0.83738935738349829</v>
      </c>
      <c r="AF21" s="139">
        <f t="shared" si="5"/>
        <v>0.77300215530770677</v>
      </c>
      <c r="AG21" s="139">
        <f t="shared" si="5"/>
        <v>0.66592730544686007</v>
      </c>
      <c r="AH21" s="139">
        <f t="shared" si="5"/>
        <v>0.64742932474000292</v>
      </c>
      <c r="AI21" s="139">
        <f t="shared" si="5"/>
        <v>0.7683776601309924</v>
      </c>
      <c r="AJ21" s="139">
        <f t="shared" si="5"/>
        <v>0.68798259013580532</v>
      </c>
      <c r="AK21" s="139">
        <f t="shared" si="5"/>
        <v>0.65347674150955237</v>
      </c>
      <c r="AL21" s="138">
        <f t="shared" si="5"/>
        <v>0.8103538471196301</v>
      </c>
      <c r="AM21" s="1"/>
      <c r="AN21" s="171">
        <f t="shared" si="5"/>
        <v>0.64920797673104691</v>
      </c>
      <c r="AO21" s="139">
        <f t="shared" si="5"/>
        <v>0.62181673606896981</v>
      </c>
      <c r="AP21" s="139">
        <f t="shared" si="5"/>
        <v>0.58873380903555206</v>
      </c>
      <c r="AQ21" s="139">
        <f t="shared" si="5"/>
        <v>0.64885224633283811</v>
      </c>
      <c r="AR21" s="139">
        <f t="shared" si="4"/>
        <v>0.56525560275377174</v>
      </c>
      <c r="AS21" s="139">
        <f t="shared" si="4"/>
        <v>0.69082843332147559</v>
      </c>
      <c r="AT21" s="139">
        <f t="shared" si="4"/>
        <v>0.67766640858775029</v>
      </c>
      <c r="AU21" s="138">
        <f t="shared" si="4"/>
        <v>0.59015673062838714</v>
      </c>
      <c r="AV21" s="171">
        <f t="shared" si="4"/>
        <v>0.70683630124087127</v>
      </c>
      <c r="AW21" s="139">
        <f t="shared" si="4"/>
        <v>0.6890497813304316</v>
      </c>
      <c r="AX21" s="139">
        <f t="shared" si="4"/>
        <v>0.59727133859256309</v>
      </c>
      <c r="AY21" s="139">
        <f t="shared" si="4"/>
        <v>0.60936617213166211</v>
      </c>
      <c r="AZ21" s="139">
        <f t="shared" si="4"/>
        <v>0.60260729456569495</v>
      </c>
      <c r="BA21" s="139">
        <f t="shared" si="4"/>
        <v>0.63035426562598085</v>
      </c>
      <c r="BB21" s="139">
        <f t="shared" si="4"/>
        <v>0.55956391638243108</v>
      </c>
      <c r="BC21" s="139">
        <f t="shared" si="4"/>
        <v>0.60865471133524451</v>
      </c>
      <c r="BD21" s="139">
        <f t="shared" si="4"/>
        <v>0.56525560275377174</v>
      </c>
      <c r="BE21" s="139">
        <f t="shared" si="4"/>
        <v>0.65205381991671729</v>
      </c>
      <c r="BF21" s="139">
        <f t="shared" si="4"/>
        <v>0.72711293393877252</v>
      </c>
      <c r="BG21" s="138">
        <f t="shared" si="4"/>
        <v>0.63960325597940948</v>
      </c>
    </row>
    <row r="22" spans="1:59" x14ac:dyDescent="0.3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3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</row>
    <row r="23" spans="1:59" x14ac:dyDescent="0.3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3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</row>
    <row r="24" spans="1:59" ht="15" thickBot="1" x14ac:dyDescent="0.4"/>
    <row r="25" spans="1:59" ht="15" thickBot="1" x14ac:dyDescent="0.4">
      <c r="A25" s="1" t="s">
        <v>16</v>
      </c>
      <c r="B25" s="46">
        <v>30</v>
      </c>
      <c r="C25" s="47">
        <v>29.7</v>
      </c>
      <c r="D25" s="47">
        <v>28.45</v>
      </c>
      <c r="E25" s="47">
        <v>29.3</v>
      </c>
      <c r="F25" s="47">
        <v>33.6</v>
      </c>
      <c r="G25" s="47">
        <v>30.3</v>
      </c>
      <c r="H25" s="47">
        <v>32.700000000000003</v>
      </c>
      <c r="I25" s="47">
        <v>27.3</v>
      </c>
      <c r="J25" s="47">
        <v>28.15</v>
      </c>
      <c r="K25" s="47">
        <v>28.3</v>
      </c>
      <c r="L25" s="48">
        <v>25.8</v>
      </c>
      <c r="M25" s="46">
        <v>25.6</v>
      </c>
      <c r="N25" s="47">
        <v>30.3</v>
      </c>
      <c r="O25" s="47">
        <v>34.799999999999997</v>
      </c>
      <c r="P25" s="47">
        <v>29.8</v>
      </c>
      <c r="Q25" s="47">
        <v>32.700000000000003</v>
      </c>
      <c r="R25" s="48">
        <v>30.5</v>
      </c>
      <c r="S25" s="46">
        <v>27.9</v>
      </c>
      <c r="T25" s="47">
        <v>33.15</v>
      </c>
      <c r="U25" s="47">
        <v>30.2</v>
      </c>
      <c r="V25" s="48">
        <v>32.1</v>
      </c>
      <c r="W25" s="46">
        <v>23.6</v>
      </c>
      <c r="X25" s="47">
        <v>29.9</v>
      </c>
      <c r="Y25" s="47">
        <v>30.8</v>
      </c>
      <c r="Z25" s="47">
        <v>32.299999999999997</v>
      </c>
      <c r="AA25" s="47">
        <v>26.95</v>
      </c>
      <c r="AB25" s="47">
        <v>28.9</v>
      </c>
      <c r="AC25" s="47">
        <v>32.700000000000003</v>
      </c>
      <c r="AD25" s="47">
        <v>28.2</v>
      </c>
      <c r="AE25" s="47">
        <v>30.1</v>
      </c>
      <c r="AF25" s="47">
        <v>26.1</v>
      </c>
      <c r="AG25" s="47">
        <v>25</v>
      </c>
      <c r="AH25" s="47">
        <v>22.6</v>
      </c>
      <c r="AI25" s="47">
        <v>32.700000000000003</v>
      </c>
      <c r="AJ25" s="47">
        <v>31.35</v>
      </c>
      <c r="AK25" s="47">
        <v>26.5</v>
      </c>
      <c r="AL25" s="48">
        <v>26.7</v>
      </c>
      <c r="AN25" s="82">
        <v>23.5</v>
      </c>
      <c r="AO25" s="83">
        <v>22.35</v>
      </c>
      <c r="AP25" s="83">
        <v>22.2</v>
      </c>
      <c r="AQ25" s="83">
        <v>22.4</v>
      </c>
      <c r="AR25" s="83">
        <v>21.8</v>
      </c>
      <c r="AS25" s="83">
        <v>23.8</v>
      </c>
      <c r="AT25" s="83">
        <v>22.8</v>
      </c>
      <c r="AU25" s="84">
        <v>21.2</v>
      </c>
      <c r="AV25" s="82">
        <v>24.5</v>
      </c>
      <c r="AW25" s="83">
        <v>22.9</v>
      </c>
      <c r="AX25" s="83">
        <v>22.8</v>
      </c>
      <c r="AY25" s="83">
        <v>23.7</v>
      </c>
      <c r="AZ25" s="83">
        <v>21</v>
      </c>
      <c r="BA25" s="83">
        <v>21.8</v>
      </c>
      <c r="BB25" s="83">
        <v>22.7</v>
      </c>
      <c r="BC25" s="83">
        <v>23.5</v>
      </c>
      <c r="BD25" s="83">
        <v>21.5</v>
      </c>
      <c r="BE25" s="83">
        <v>23.5</v>
      </c>
      <c r="BF25" s="83">
        <v>23.7</v>
      </c>
      <c r="BG25" s="84">
        <v>22</v>
      </c>
    </row>
    <row r="26" spans="1:59" ht="15" thickBot="1" x14ac:dyDescent="0.4">
      <c r="A26" s="1"/>
      <c r="N26" s="80"/>
      <c r="O26" s="80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</row>
    <row r="27" spans="1:59" ht="29.5" thickBot="1" x14ac:dyDescent="0.4">
      <c r="A27" s="26" t="s">
        <v>154</v>
      </c>
      <c r="B27" s="259" t="s">
        <v>155</v>
      </c>
      <c r="C27" s="260"/>
      <c r="D27" s="260"/>
      <c r="E27" s="260"/>
      <c r="F27" s="260"/>
      <c r="G27" s="260"/>
      <c r="H27" s="260"/>
      <c r="I27" s="260"/>
      <c r="J27" s="260"/>
      <c r="K27" s="260"/>
      <c r="L27" s="260"/>
      <c r="M27" s="260"/>
      <c r="N27" s="260"/>
      <c r="O27" s="260"/>
      <c r="P27" s="260"/>
      <c r="Q27" s="260"/>
      <c r="R27" s="261"/>
      <c r="S27" s="259" t="s">
        <v>155</v>
      </c>
      <c r="T27" s="260"/>
      <c r="U27" s="260"/>
      <c r="V27" s="260"/>
      <c r="W27" s="260"/>
      <c r="X27" s="260"/>
      <c r="Y27" s="260"/>
      <c r="Z27" s="260"/>
      <c r="AA27" s="260"/>
      <c r="AB27" s="260"/>
      <c r="AC27" s="260"/>
      <c r="AD27" s="260"/>
      <c r="AE27" s="260"/>
      <c r="AF27" s="260"/>
      <c r="AG27" s="260"/>
      <c r="AH27" s="260"/>
      <c r="AI27" s="260"/>
      <c r="AJ27" s="260"/>
      <c r="AK27" s="260"/>
      <c r="AL27" s="261"/>
    </row>
    <row r="28" spans="1:59" x14ac:dyDescent="0.35">
      <c r="A28" s="3" t="s">
        <v>4</v>
      </c>
      <c r="B28" s="473">
        <f t="shared" ref="B28:AL28" si="6">B5/B$25</f>
        <v>1.8599999999999999</v>
      </c>
      <c r="C28" s="474">
        <f t="shared" si="6"/>
        <v>1.9713804713804712</v>
      </c>
      <c r="D28" s="474">
        <f t="shared" si="6"/>
        <v>1.8049209138840072</v>
      </c>
      <c r="E28" s="474">
        <f t="shared" si="6"/>
        <v>2.1296928327645048</v>
      </c>
      <c r="F28" s="474">
        <f t="shared" si="6"/>
        <v>1.8392857142857142</v>
      </c>
      <c r="G28" s="474">
        <f t="shared" si="6"/>
        <v>1.8877887788778878</v>
      </c>
      <c r="H28" s="474">
        <f t="shared" si="6"/>
        <v>1.8486238532110091</v>
      </c>
      <c r="I28" s="474">
        <f t="shared" si="6"/>
        <v>2.0439560439560438</v>
      </c>
      <c r="J28" s="474">
        <f t="shared" si="6"/>
        <v>2.0301953818827707</v>
      </c>
      <c r="K28" s="474">
        <f t="shared" si="6"/>
        <v>2.0035335689045937</v>
      </c>
      <c r="L28" s="475">
        <f t="shared" si="6"/>
        <v>1.7945736434108526</v>
      </c>
      <c r="M28" s="474">
        <f t="shared" si="6"/>
        <v>1.7734375000000002</v>
      </c>
      <c r="N28" s="474">
        <f t="shared" si="6"/>
        <v>1.7722772277227723</v>
      </c>
      <c r="O28" s="474">
        <f t="shared" si="6"/>
        <v>1.6537356321839081</v>
      </c>
      <c r="P28" s="474">
        <f t="shared" si="6"/>
        <v>1.5486577181208052</v>
      </c>
      <c r="Q28" s="474">
        <f t="shared" si="6"/>
        <v>1.5168195718654431</v>
      </c>
      <c r="R28" s="474">
        <f t="shared" si="6"/>
        <v>1.6918032786885246</v>
      </c>
      <c r="S28" s="473">
        <f t="shared" si="6"/>
        <v>1.6666666666666667</v>
      </c>
      <c r="T28" s="474">
        <f t="shared" si="6"/>
        <v>1.4781297134238311</v>
      </c>
      <c r="U28" s="474">
        <f t="shared" si="6"/>
        <v>1.5281456953642385</v>
      </c>
      <c r="V28" s="475">
        <f t="shared" si="6"/>
        <v>1.5700934579439252</v>
      </c>
      <c r="W28" s="474">
        <f t="shared" si="6"/>
        <v>1.9194915254237286</v>
      </c>
      <c r="X28" s="474">
        <f t="shared" si="6"/>
        <v>1.560200668896321</v>
      </c>
      <c r="Y28" s="474">
        <f t="shared" si="6"/>
        <v>1.7045454545454546</v>
      </c>
      <c r="Z28" s="474">
        <f t="shared" si="6"/>
        <v>1.5077399380804957</v>
      </c>
      <c r="AA28" s="474">
        <f t="shared" si="6"/>
        <v>1.7068645640074211</v>
      </c>
      <c r="AB28" s="474">
        <f t="shared" si="6"/>
        <v>1.7145328719723183</v>
      </c>
      <c r="AC28" s="474">
        <f t="shared" si="6"/>
        <v>1.675840978593272</v>
      </c>
      <c r="AD28" s="474">
        <f t="shared" si="6"/>
        <v>1.5975177304964538</v>
      </c>
      <c r="AE28" s="474">
        <f t="shared" si="6"/>
        <v>1.6096345514950166</v>
      </c>
      <c r="AF28" s="474">
        <f t="shared" si="6"/>
        <v>1.7509578544061304</v>
      </c>
      <c r="AG28" s="474">
        <f t="shared" si="6"/>
        <v>1.5419999999999998</v>
      </c>
      <c r="AH28" s="474">
        <f t="shared" si="6"/>
        <v>1.736725663716814</v>
      </c>
      <c r="AI28" s="474">
        <f t="shared" si="6"/>
        <v>1.5152905198776756</v>
      </c>
      <c r="AJ28" s="474">
        <f t="shared" si="6"/>
        <v>1.398724082934609</v>
      </c>
      <c r="AK28" s="474">
        <f t="shared" si="6"/>
        <v>1.522641509433962</v>
      </c>
      <c r="AL28" s="474">
        <f t="shared" si="6"/>
        <v>1.7565543071161049</v>
      </c>
      <c r="AM28" s="13"/>
      <c r="AN28" s="156">
        <f t="shared" ref="AN28:BG28" si="7">AN5/AN$25</f>
        <v>1.7680851063829786</v>
      </c>
      <c r="AO28" s="155">
        <f t="shared" si="7"/>
        <v>1.7270693512304247</v>
      </c>
      <c r="AP28" s="155">
        <f t="shared" si="7"/>
        <v>1.8085585585585586</v>
      </c>
      <c r="AQ28" s="155">
        <f t="shared" si="7"/>
        <v>1.8058035714285716</v>
      </c>
      <c r="AR28" s="155">
        <f t="shared" si="7"/>
        <v>1.724770642201835</v>
      </c>
      <c r="AS28" s="155">
        <f t="shared" si="7"/>
        <v>1.8928571428571426</v>
      </c>
      <c r="AT28" s="155">
        <f t="shared" si="7"/>
        <v>1.8793859649122806</v>
      </c>
      <c r="AU28" s="154">
        <f t="shared" si="7"/>
        <v>1.7594339622641508</v>
      </c>
      <c r="AV28" s="155">
        <f t="shared" si="7"/>
        <v>1.8510204081632653</v>
      </c>
      <c r="AW28" s="155">
        <f t="shared" si="7"/>
        <v>1.8689956331877728</v>
      </c>
      <c r="AX28" s="155">
        <f t="shared" si="7"/>
        <v>1.7456140350877192</v>
      </c>
      <c r="AY28" s="155">
        <f t="shared" si="7"/>
        <v>1.7151898734177216</v>
      </c>
      <c r="AZ28" s="155">
        <f t="shared" si="7"/>
        <v>1.9857142857142858</v>
      </c>
      <c r="BA28" s="155">
        <f t="shared" si="7"/>
        <v>1.8830275229357796</v>
      </c>
      <c r="BB28" s="155">
        <f t="shared" si="7"/>
        <v>1.7356828193832599</v>
      </c>
      <c r="BC28" s="155">
        <f t="shared" si="7"/>
        <v>1.7212765957446809</v>
      </c>
      <c r="BD28" s="155">
        <f t="shared" si="7"/>
        <v>1.7</v>
      </c>
      <c r="BE28" s="155">
        <f t="shared" si="7"/>
        <v>1.8340425531914895</v>
      </c>
      <c r="BF28" s="155">
        <f t="shared" si="7"/>
        <v>1.8333333333333335</v>
      </c>
      <c r="BG28" s="154">
        <f t="shared" si="7"/>
        <v>1.7340909090909091</v>
      </c>
    </row>
    <row r="29" spans="1:59" x14ac:dyDescent="0.35">
      <c r="A29" s="3" t="s">
        <v>5</v>
      </c>
      <c r="B29" s="476">
        <f t="shared" ref="B29:AL29" si="8">B6/B$25</f>
        <v>0.38333333333333336</v>
      </c>
      <c r="C29" s="14">
        <f t="shared" si="8"/>
        <v>0.37878787878787878</v>
      </c>
      <c r="D29" s="14">
        <f t="shared" si="8"/>
        <v>0.38312829525483305</v>
      </c>
      <c r="E29" s="14">
        <f t="shared" si="8"/>
        <v>0.38566552901023893</v>
      </c>
      <c r="F29" s="14">
        <f t="shared" si="8"/>
        <v>0.36011904761904762</v>
      </c>
      <c r="G29" s="14">
        <f t="shared" si="8"/>
        <v>0.41584158415841582</v>
      </c>
      <c r="H29" s="14">
        <f t="shared" si="8"/>
        <v>0.38532110091743116</v>
      </c>
      <c r="I29" s="14">
        <f t="shared" si="8"/>
        <v>0.42857142857142855</v>
      </c>
      <c r="J29" s="14">
        <f t="shared" si="8"/>
        <v>0.40852575488454707</v>
      </c>
      <c r="K29" s="14">
        <f t="shared" si="8"/>
        <v>0.37455830388692585</v>
      </c>
      <c r="L29" s="477">
        <f t="shared" si="8"/>
        <v>0.40116279069767441</v>
      </c>
      <c r="M29" s="14">
        <f t="shared" si="8"/>
        <v>0.39453124999999994</v>
      </c>
      <c r="N29" s="14">
        <f t="shared" si="8"/>
        <v>0.38613861386138609</v>
      </c>
      <c r="O29" s="14">
        <f t="shared" si="8"/>
        <v>0.33333333333333337</v>
      </c>
      <c r="P29" s="14">
        <f t="shared" si="8"/>
        <v>0.3523489932885906</v>
      </c>
      <c r="Q29" s="14">
        <f t="shared" si="8"/>
        <v>0.33639143730886845</v>
      </c>
      <c r="R29" s="14">
        <f t="shared" si="8"/>
        <v>0.37704918032786883</v>
      </c>
      <c r="S29" s="476">
        <f t="shared" si="8"/>
        <v>0.32974910394265233</v>
      </c>
      <c r="T29" s="14">
        <f t="shared" si="8"/>
        <v>0.32277526395173456</v>
      </c>
      <c r="U29" s="14">
        <f t="shared" si="8"/>
        <v>0.35430463576158938</v>
      </c>
      <c r="V29" s="477">
        <f t="shared" si="8"/>
        <v>0.29283489096573206</v>
      </c>
      <c r="W29" s="14">
        <f t="shared" si="8"/>
        <v>0.41949152542372881</v>
      </c>
      <c r="X29" s="14">
        <f t="shared" si="8"/>
        <v>0.33444816053511706</v>
      </c>
      <c r="Y29" s="14">
        <f t="shared" si="8"/>
        <v>0.37012987012987014</v>
      </c>
      <c r="Z29" s="14">
        <f t="shared" si="8"/>
        <v>0.33126934984520123</v>
      </c>
      <c r="AA29" s="14">
        <f t="shared" si="8"/>
        <v>0.33024118738404457</v>
      </c>
      <c r="AB29" s="14">
        <f t="shared" si="8"/>
        <v>0.38062283737024222</v>
      </c>
      <c r="AC29" s="14">
        <f t="shared" si="8"/>
        <v>0.35474006116207946</v>
      </c>
      <c r="AD29" s="14">
        <f t="shared" si="8"/>
        <v>0.33156028368794327</v>
      </c>
      <c r="AE29" s="14">
        <f t="shared" si="8"/>
        <v>0.32558139534883723</v>
      </c>
      <c r="AF29" s="14">
        <f t="shared" si="8"/>
        <v>0.38505747126436785</v>
      </c>
      <c r="AG29" s="14">
        <f t="shared" si="8"/>
        <v>0.34200000000000003</v>
      </c>
      <c r="AH29" s="14">
        <f t="shared" si="8"/>
        <v>0.35840707964601776</v>
      </c>
      <c r="AI29" s="14">
        <f t="shared" si="8"/>
        <v>0.31651376146788984</v>
      </c>
      <c r="AJ29" s="14">
        <f t="shared" si="8"/>
        <v>0.31419457735247214</v>
      </c>
      <c r="AK29" s="14">
        <f t="shared" si="8"/>
        <v>0.3</v>
      </c>
      <c r="AL29" s="14">
        <f t="shared" si="8"/>
        <v>0.36891385767790263</v>
      </c>
      <c r="AM29" s="13"/>
      <c r="AN29" s="153">
        <f t="shared" ref="AN29:BG29" si="9">AN6/AN$25</f>
        <v>0.3234042553191489</v>
      </c>
      <c r="AO29" s="15">
        <f t="shared" si="9"/>
        <v>0.29977628635346754</v>
      </c>
      <c r="AP29" s="15">
        <f t="shared" si="9"/>
        <v>0.38288288288288291</v>
      </c>
      <c r="AQ29" s="15">
        <f t="shared" si="9"/>
        <v>0.3928571428571429</v>
      </c>
      <c r="AR29" s="15">
        <f t="shared" si="9"/>
        <v>0.34403669724770641</v>
      </c>
      <c r="AS29" s="15">
        <f t="shared" si="9"/>
        <v>0.36554621848739494</v>
      </c>
      <c r="AT29" s="15">
        <f t="shared" si="9"/>
        <v>0.3596491228070175</v>
      </c>
      <c r="AU29" s="152">
        <f t="shared" si="9"/>
        <v>0.35377358490566041</v>
      </c>
      <c r="AV29" s="15">
        <f t="shared" si="9"/>
        <v>0.39183673469387753</v>
      </c>
      <c r="AW29" s="15">
        <f t="shared" si="9"/>
        <v>0.39301310043668125</v>
      </c>
      <c r="AX29" s="15">
        <f t="shared" si="9"/>
        <v>0.39035087719298245</v>
      </c>
      <c r="AY29" s="15">
        <f t="shared" si="9"/>
        <v>0.35864978902953587</v>
      </c>
      <c r="AZ29" s="15">
        <f t="shared" si="9"/>
        <v>0.37142857142857144</v>
      </c>
      <c r="BA29" s="15">
        <f t="shared" si="9"/>
        <v>0.40137614678899081</v>
      </c>
      <c r="BB29" s="15">
        <f t="shared" si="9"/>
        <v>0.30616740088105726</v>
      </c>
      <c r="BC29" s="15">
        <f t="shared" si="9"/>
        <v>0.32765957446808508</v>
      </c>
      <c r="BD29" s="15">
        <f t="shared" si="9"/>
        <v>0.33953488372093027</v>
      </c>
      <c r="BE29" s="15">
        <f t="shared" si="9"/>
        <v>0.35531914893617028</v>
      </c>
      <c r="BF29" s="15">
        <f t="shared" si="9"/>
        <v>0.36919831223628691</v>
      </c>
      <c r="BG29" s="152">
        <f t="shared" si="9"/>
        <v>0.35454545454545455</v>
      </c>
    </row>
    <row r="30" spans="1:59" x14ac:dyDescent="0.35">
      <c r="A30" s="3" t="s">
        <v>6</v>
      </c>
      <c r="B30" s="476">
        <f t="shared" ref="B30:AL30" si="10">B7/B$25</f>
        <v>4.583333333333333</v>
      </c>
      <c r="C30" s="14">
        <f t="shared" si="10"/>
        <v>4.4444444444444446</v>
      </c>
      <c r="D30" s="14">
        <f t="shared" si="10"/>
        <v>4.6362038664323375</v>
      </c>
      <c r="E30" s="14">
        <f t="shared" si="10"/>
        <v>5.1740614334470996</v>
      </c>
      <c r="F30" s="14">
        <f t="shared" si="10"/>
        <v>4.729166666666667</v>
      </c>
      <c r="G30" s="14">
        <f t="shared" si="10"/>
        <v>5.1534653465346532</v>
      </c>
      <c r="H30" s="14">
        <f t="shared" si="10"/>
        <v>4.3654434250764522</v>
      </c>
      <c r="I30" s="14">
        <f t="shared" si="10"/>
        <v>5.104395604395604</v>
      </c>
      <c r="J30" s="14">
        <f t="shared" si="10"/>
        <v>5.2770870337477804</v>
      </c>
      <c r="K30" s="14">
        <f t="shared" si="10"/>
        <v>5.0406360424028271</v>
      </c>
      <c r="L30" s="477">
        <f t="shared" si="10"/>
        <v>5.0988372093023262</v>
      </c>
      <c r="M30" s="14">
        <f t="shared" si="10"/>
        <v>5.259765625</v>
      </c>
      <c r="N30" s="14">
        <f t="shared" si="10"/>
        <v>4.955445544554455</v>
      </c>
      <c r="O30" s="14">
        <f t="shared" si="10"/>
        <v>4.4870689655172411</v>
      </c>
      <c r="P30" s="14">
        <f t="shared" si="10"/>
        <v>4.4765100671140932</v>
      </c>
      <c r="Q30" s="14">
        <f t="shared" si="10"/>
        <v>4.4648318042813449</v>
      </c>
      <c r="R30" s="14">
        <f t="shared" si="10"/>
        <v>4.749180327868852</v>
      </c>
      <c r="S30" s="476">
        <f t="shared" si="10"/>
        <v>3.7688172043010755</v>
      </c>
      <c r="T30" s="14">
        <f t="shared" si="10"/>
        <v>3.7466063348416294</v>
      </c>
      <c r="U30" s="14">
        <f t="shared" si="10"/>
        <v>4.2268211920529808</v>
      </c>
      <c r="V30" s="477">
        <f t="shared" si="10"/>
        <v>3.6573208722741435</v>
      </c>
      <c r="W30" s="14">
        <f t="shared" si="10"/>
        <v>4.7796610169491522</v>
      </c>
      <c r="X30" s="14">
        <f t="shared" si="10"/>
        <v>3.6638795986622079</v>
      </c>
      <c r="Y30" s="14">
        <f t="shared" si="10"/>
        <v>4.2597402597402594</v>
      </c>
      <c r="Z30" s="14">
        <f t="shared" si="10"/>
        <v>3.9427244582043346</v>
      </c>
      <c r="AA30" s="14">
        <f t="shared" si="10"/>
        <v>4.371057513914657</v>
      </c>
      <c r="AB30" s="14">
        <f t="shared" si="10"/>
        <v>4.3910034602076129</v>
      </c>
      <c r="AC30" s="14">
        <f t="shared" si="10"/>
        <v>3.9525993883792045</v>
      </c>
      <c r="AD30" s="14">
        <f t="shared" si="10"/>
        <v>4.8510638297872344</v>
      </c>
      <c r="AE30" s="14">
        <f t="shared" si="10"/>
        <v>4.117940199335548</v>
      </c>
      <c r="AF30" s="14">
        <f t="shared" si="10"/>
        <v>4.4003831417624513</v>
      </c>
      <c r="AG30" s="14">
        <f t="shared" si="10"/>
        <v>4.22</v>
      </c>
      <c r="AH30" s="14">
        <f t="shared" si="10"/>
        <v>3.6349557522123894</v>
      </c>
      <c r="AI30" s="14">
        <f t="shared" si="10"/>
        <v>3.6330275229357798</v>
      </c>
      <c r="AJ30" s="14">
        <f t="shared" si="10"/>
        <v>3.7623604465709723</v>
      </c>
      <c r="AK30" s="14">
        <f t="shared" si="10"/>
        <v>3.9018867924528302</v>
      </c>
      <c r="AL30" s="14">
        <f t="shared" si="10"/>
        <v>4.5861423220973778</v>
      </c>
      <c r="AM30" s="13"/>
      <c r="AN30" s="153">
        <f t="shared" ref="AN30:BG30" si="11">AN7/AN$25</f>
        <v>3.6851063829787232</v>
      </c>
      <c r="AO30" s="15">
        <f t="shared" si="11"/>
        <v>4.4496644295302001</v>
      </c>
      <c r="AP30" s="15">
        <f t="shared" si="11"/>
        <v>4.1216216216216219</v>
      </c>
      <c r="AQ30" s="15">
        <f t="shared" si="11"/>
        <v>4.3080357142857144</v>
      </c>
      <c r="AR30" s="15">
        <f t="shared" si="11"/>
        <v>3.8876146788990824</v>
      </c>
      <c r="AS30" s="15">
        <f t="shared" si="11"/>
        <v>4.1449579831932777</v>
      </c>
      <c r="AT30" s="15">
        <f t="shared" si="11"/>
        <v>4.2214912280701755</v>
      </c>
      <c r="AU30" s="152">
        <f t="shared" si="11"/>
        <v>3.7287735849056611</v>
      </c>
      <c r="AV30" s="15">
        <f t="shared" si="11"/>
        <v>3.7918367346938777</v>
      </c>
      <c r="AW30" s="15">
        <f t="shared" si="11"/>
        <v>4.4235807860262017</v>
      </c>
      <c r="AX30" s="15">
        <f t="shared" si="11"/>
        <v>3.9451754385964914</v>
      </c>
      <c r="AY30" s="15">
        <f t="shared" si="11"/>
        <v>4.1940928270042201</v>
      </c>
      <c r="AZ30" s="15">
        <f t="shared" si="11"/>
        <v>4.5166666666666666</v>
      </c>
      <c r="BA30" s="15">
        <f t="shared" si="11"/>
        <v>4.4655963302752291</v>
      </c>
      <c r="BB30" s="15">
        <f t="shared" si="11"/>
        <v>3.9140969162995591</v>
      </c>
      <c r="BC30" s="15">
        <f t="shared" si="11"/>
        <v>4.1851063829787227</v>
      </c>
      <c r="BD30" s="15">
        <f t="shared" si="11"/>
        <v>4.0883720930232563</v>
      </c>
      <c r="BE30" s="15">
        <f t="shared" si="11"/>
        <v>4.3510638297872344</v>
      </c>
      <c r="BF30" s="15">
        <f t="shared" si="11"/>
        <v>4.1054852320675108</v>
      </c>
      <c r="BG30" s="152">
        <f t="shared" si="11"/>
        <v>4.2</v>
      </c>
    </row>
    <row r="31" spans="1:59" x14ac:dyDescent="0.35">
      <c r="A31" s="3" t="s">
        <v>7</v>
      </c>
      <c r="B31" s="476">
        <f t="shared" ref="B31:AL31" si="12">B8/B$25</f>
        <v>7.9033333333333333</v>
      </c>
      <c r="C31" s="14">
        <f t="shared" si="12"/>
        <v>7.3602693602693616</v>
      </c>
      <c r="D31" s="14">
        <f t="shared" si="12"/>
        <v>7.5360281195079084</v>
      </c>
      <c r="E31" s="14">
        <f t="shared" si="12"/>
        <v>8.0102389078498284</v>
      </c>
      <c r="F31" s="14">
        <f t="shared" si="12"/>
        <v>7.3020833333333339</v>
      </c>
      <c r="G31" s="14">
        <f t="shared" si="12"/>
        <v>7.9983498349834985</v>
      </c>
      <c r="H31" s="14">
        <f t="shared" si="12"/>
        <v>7.2232415902140659</v>
      </c>
      <c r="I31" s="14">
        <f t="shared" si="12"/>
        <v>7.6373626373626369</v>
      </c>
      <c r="J31" s="14">
        <f t="shared" si="12"/>
        <v>8.0817051509769104</v>
      </c>
      <c r="K31" s="14">
        <f t="shared" si="12"/>
        <v>8.0636042402826842</v>
      </c>
      <c r="L31" s="477">
        <f t="shared" si="12"/>
        <v>8.1434108527131777</v>
      </c>
      <c r="M31" s="14">
        <f t="shared" si="12"/>
        <v>8.380859375</v>
      </c>
      <c r="N31" s="14">
        <f t="shared" si="12"/>
        <v>7.496699669966997</v>
      </c>
      <c r="O31" s="14">
        <f t="shared" si="12"/>
        <v>7.2543103448275863</v>
      </c>
      <c r="P31" s="14">
        <f t="shared" si="12"/>
        <v>7.476510067114094</v>
      </c>
      <c r="Q31" s="14">
        <f t="shared" si="12"/>
        <v>6.6162079510703355</v>
      </c>
      <c r="R31" s="14">
        <f t="shared" si="12"/>
        <v>7.4590163934426226</v>
      </c>
      <c r="S31" s="476">
        <f t="shared" si="12"/>
        <v>6.1057347670250897</v>
      </c>
      <c r="T31" s="14">
        <f t="shared" si="12"/>
        <v>5.4358974358974361</v>
      </c>
      <c r="U31" s="14">
        <f t="shared" si="12"/>
        <v>5.8592715231788075</v>
      </c>
      <c r="V31" s="477">
        <f t="shared" si="12"/>
        <v>5.6728971962616814</v>
      </c>
      <c r="W31" s="14">
        <f t="shared" si="12"/>
        <v>7.4088983050847448</v>
      </c>
      <c r="X31" s="14">
        <f t="shared" si="12"/>
        <v>5.459866220735786</v>
      </c>
      <c r="Y31" s="14">
        <f t="shared" si="12"/>
        <v>6.25</v>
      </c>
      <c r="Z31" s="14">
        <f t="shared" si="12"/>
        <v>5.4380804953560373</v>
      </c>
      <c r="AA31" s="14">
        <f t="shared" si="12"/>
        <v>6.7068645640074216</v>
      </c>
      <c r="AB31" s="14">
        <f t="shared" si="12"/>
        <v>6.5882352941176467</v>
      </c>
      <c r="AC31" s="14">
        <f t="shared" si="12"/>
        <v>5.7232415902140668</v>
      </c>
      <c r="AD31" s="14">
        <f t="shared" si="12"/>
        <v>5.9893617021276597</v>
      </c>
      <c r="AE31" s="14">
        <f t="shared" si="12"/>
        <v>5.8903654485049834</v>
      </c>
      <c r="AF31" s="14">
        <f t="shared" si="12"/>
        <v>6.4846743295019156</v>
      </c>
      <c r="AG31" s="14">
        <f t="shared" si="12"/>
        <v>5.6579999999999995</v>
      </c>
      <c r="AH31" s="14">
        <f t="shared" si="12"/>
        <v>6.5066371681415927</v>
      </c>
      <c r="AI31" s="14">
        <f t="shared" si="12"/>
        <v>5.4174311926605503</v>
      </c>
      <c r="AJ31" s="14">
        <f t="shared" si="12"/>
        <v>5.604465709728867</v>
      </c>
      <c r="AK31" s="14">
        <f t="shared" si="12"/>
        <v>5.2377358490566044</v>
      </c>
      <c r="AL31" s="14">
        <f t="shared" si="12"/>
        <v>6.7771535580524338</v>
      </c>
      <c r="AM31" s="13"/>
      <c r="AN31" s="153">
        <f t="shared" ref="AN31:BG31" si="13">AN8/AN$25</f>
        <v>5.8489361702127658</v>
      </c>
      <c r="AO31" s="15">
        <f t="shared" si="13"/>
        <v>5.9910514541387023</v>
      </c>
      <c r="AP31" s="15">
        <f t="shared" si="13"/>
        <v>5.9819819819819831</v>
      </c>
      <c r="AQ31" s="15">
        <f t="shared" si="13"/>
        <v>6.4308035714285721</v>
      </c>
      <c r="AR31" s="15">
        <f t="shared" si="13"/>
        <v>5.6559633027522942</v>
      </c>
      <c r="AS31" s="15">
        <f t="shared" si="13"/>
        <v>6.6302521008403366</v>
      </c>
      <c r="AT31" s="15">
        <f t="shared" si="13"/>
        <v>6.4714912280701755</v>
      </c>
      <c r="AU31" s="152">
        <f t="shared" si="13"/>
        <v>5.7051886792452837</v>
      </c>
      <c r="AV31" s="15">
        <f t="shared" si="13"/>
        <v>6.3591836734693885</v>
      </c>
      <c r="AW31" s="15">
        <f t="shared" si="13"/>
        <v>6.9563318777292587</v>
      </c>
      <c r="AX31" s="15">
        <f t="shared" si="13"/>
        <v>6.1842105263157894</v>
      </c>
      <c r="AY31" s="15">
        <f t="shared" si="13"/>
        <v>6.5295358649789028</v>
      </c>
      <c r="AZ31" s="15">
        <f t="shared" si="13"/>
        <v>6.6571428571428575</v>
      </c>
      <c r="BA31" s="15">
        <f t="shared" si="13"/>
        <v>6.5848623853211015</v>
      </c>
      <c r="BB31" s="15">
        <f t="shared" si="13"/>
        <v>6.1101321585903081</v>
      </c>
      <c r="BC31" s="15">
        <f t="shared" si="13"/>
        <v>6.3829787234042552</v>
      </c>
      <c r="BD31" s="15">
        <f t="shared" si="13"/>
        <v>6.2790697674418601</v>
      </c>
      <c r="BE31" s="15">
        <f t="shared" si="13"/>
        <v>6.3489361702127658</v>
      </c>
      <c r="BF31" s="15">
        <f t="shared" si="13"/>
        <v>6.4388185654008439</v>
      </c>
      <c r="BG31" s="152">
        <f t="shared" si="13"/>
        <v>6.4590909090909099</v>
      </c>
    </row>
    <row r="32" spans="1:59" x14ac:dyDescent="0.35">
      <c r="A32" s="3" t="s">
        <v>8</v>
      </c>
      <c r="B32" s="476">
        <f t="shared" ref="B32:AL32" si="14">B9/B$25</f>
        <v>0.59833333333333327</v>
      </c>
      <c r="C32" s="14">
        <f t="shared" si="14"/>
        <v>0.57239057239057245</v>
      </c>
      <c r="D32" s="14">
        <f t="shared" si="14"/>
        <v>0.60808435852372589</v>
      </c>
      <c r="E32" s="14">
        <f t="shared" si="14"/>
        <v>0.60580204778156999</v>
      </c>
      <c r="F32" s="14">
        <f t="shared" si="14"/>
        <v>0.56994047619047616</v>
      </c>
      <c r="G32" s="14">
        <f t="shared" si="14"/>
        <v>0.56105610561056107</v>
      </c>
      <c r="H32" s="14">
        <f t="shared" si="14"/>
        <v>0.55963302752293576</v>
      </c>
      <c r="I32" s="14">
        <f t="shared" si="14"/>
        <v>0.61355311355311348</v>
      </c>
      <c r="J32" s="14">
        <f t="shared" si="14"/>
        <v>0.58792184724689167</v>
      </c>
      <c r="K32" s="14">
        <f t="shared" si="14"/>
        <v>0.6537102473498233</v>
      </c>
      <c r="L32" s="477">
        <f t="shared" si="14"/>
        <v>0.62790697674418605</v>
      </c>
      <c r="M32" s="14">
        <f t="shared" si="14"/>
        <v>0.517578125</v>
      </c>
      <c r="N32" s="14">
        <f t="shared" si="14"/>
        <v>0.57755775577557755</v>
      </c>
      <c r="O32" s="14">
        <f t="shared" si="14"/>
        <v>0.53735632183908044</v>
      </c>
      <c r="P32" s="14">
        <f t="shared" si="14"/>
        <v>0.51006711409395966</v>
      </c>
      <c r="Q32" s="14">
        <f t="shared" si="14"/>
        <v>0.47706422018348621</v>
      </c>
      <c r="R32" s="14">
        <f t="shared" si="14"/>
        <v>0.51475409836065567</v>
      </c>
      <c r="S32" s="476">
        <f t="shared" si="14"/>
        <v>0.48028673835125452</v>
      </c>
      <c r="T32" s="14">
        <f t="shared" si="14"/>
        <v>0.47511312217194573</v>
      </c>
      <c r="U32" s="14">
        <f t="shared" si="14"/>
        <v>0.45529801324503311</v>
      </c>
      <c r="V32" s="477">
        <f t="shared" si="14"/>
        <v>0.42211838006230529</v>
      </c>
      <c r="W32" s="14">
        <f t="shared" si="14"/>
        <v>0.45550847457627114</v>
      </c>
      <c r="X32" s="14">
        <f t="shared" si="14"/>
        <v>0.3678929765886288</v>
      </c>
      <c r="Y32" s="14">
        <f t="shared" si="14"/>
        <v>0.45779220779220775</v>
      </c>
      <c r="Z32" s="14">
        <f t="shared" si="14"/>
        <v>0.4210526315789474</v>
      </c>
      <c r="AA32" s="14">
        <f t="shared" si="14"/>
        <v>0.47309833024118741</v>
      </c>
      <c r="AB32" s="14">
        <f t="shared" si="14"/>
        <v>0.54844290657439454</v>
      </c>
      <c r="AC32" s="14">
        <f t="shared" si="14"/>
        <v>0.47094801223241589</v>
      </c>
      <c r="AD32" s="14">
        <f t="shared" si="14"/>
        <v>0.43617021276595747</v>
      </c>
      <c r="AE32" s="14">
        <f t="shared" si="14"/>
        <v>0.50830564784053156</v>
      </c>
      <c r="AF32" s="14">
        <f t="shared" si="14"/>
        <v>0.50574712643678155</v>
      </c>
      <c r="AG32" s="14">
        <f t="shared" si="14"/>
        <v>0.48</v>
      </c>
      <c r="AH32" s="14">
        <f t="shared" si="14"/>
        <v>0.52876106194690264</v>
      </c>
      <c r="AI32" s="14">
        <f t="shared" si="14"/>
        <v>0.44342507645259938</v>
      </c>
      <c r="AJ32" s="14">
        <f t="shared" si="14"/>
        <v>0.41148325358851667</v>
      </c>
      <c r="AK32" s="14">
        <f t="shared" si="14"/>
        <v>0.43018867924528303</v>
      </c>
      <c r="AL32" s="14">
        <f t="shared" si="14"/>
        <v>0.48689138576779029</v>
      </c>
      <c r="AM32" s="13"/>
      <c r="AN32" s="153">
        <f t="shared" ref="AN32:BG32" si="15">AN9/AN$25</f>
        <v>0.43829787234042555</v>
      </c>
      <c r="AO32" s="15">
        <f t="shared" si="15"/>
        <v>0.48322147651006714</v>
      </c>
      <c r="AP32" s="15">
        <f t="shared" si="15"/>
        <v>0.46621621621621623</v>
      </c>
      <c r="AQ32" s="15">
        <f t="shared" si="15"/>
        <v>0.53125</v>
      </c>
      <c r="AR32" s="15">
        <f t="shared" si="15"/>
        <v>0.48165137614678899</v>
      </c>
      <c r="AS32" s="15">
        <f t="shared" si="15"/>
        <v>0.43487394957983189</v>
      </c>
      <c r="AT32" s="15">
        <f t="shared" si="15"/>
        <v>0.44298245614035087</v>
      </c>
      <c r="AU32" s="152">
        <f t="shared" si="15"/>
        <v>0.45047169811320759</v>
      </c>
      <c r="AV32" s="15">
        <f t="shared" si="15"/>
        <v>0.4612244897959184</v>
      </c>
      <c r="AW32" s="15">
        <f t="shared" si="15"/>
        <v>0.4366812227074236</v>
      </c>
      <c r="AX32" s="15">
        <f t="shared" si="15"/>
        <v>0.46271929824561403</v>
      </c>
      <c r="AY32" s="15">
        <f t="shared" si="15"/>
        <v>0.44092827004219409</v>
      </c>
      <c r="AZ32" s="15">
        <f t="shared" si="15"/>
        <v>0.48809523809523808</v>
      </c>
      <c r="BA32" s="15">
        <f t="shared" si="15"/>
        <v>0.44954128440366975</v>
      </c>
      <c r="BB32" s="15">
        <f t="shared" si="15"/>
        <v>0.49779735682819387</v>
      </c>
      <c r="BC32" s="15">
        <f t="shared" si="15"/>
        <v>0.43191489361702129</v>
      </c>
      <c r="BD32" s="15">
        <f t="shared" si="15"/>
        <v>0.38604651162790699</v>
      </c>
      <c r="BE32" s="15">
        <f t="shared" si="15"/>
        <v>0.50212765957446814</v>
      </c>
      <c r="BF32" s="15">
        <f t="shared" si="15"/>
        <v>0.51898734177215189</v>
      </c>
      <c r="BG32" s="152">
        <f t="shared" si="15"/>
        <v>0.5</v>
      </c>
    </row>
    <row r="33" spans="1:59" x14ac:dyDescent="0.35">
      <c r="A33" s="3" t="s">
        <v>9</v>
      </c>
      <c r="B33" s="476">
        <f t="shared" ref="B33:AL33" si="16">B10/B$25</f>
        <v>0.36000000000000004</v>
      </c>
      <c r="C33" s="14">
        <f t="shared" si="16"/>
        <v>0.31313131313131315</v>
      </c>
      <c r="D33" s="14">
        <f t="shared" si="16"/>
        <v>0.31282952548330406</v>
      </c>
      <c r="E33" s="14">
        <f t="shared" si="16"/>
        <v>0.35836177474402731</v>
      </c>
      <c r="F33" s="14">
        <f t="shared" si="16"/>
        <v>0.29464285714285715</v>
      </c>
      <c r="G33" s="14">
        <f t="shared" si="16"/>
        <v>0.37953795379537952</v>
      </c>
      <c r="H33" s="14">
        <f t="shared" si="16"/>
        <v>0.37308868501529047</v>
      </c>
      <c r="I33" s="14">
        <f t="shared" si="16"/>
        <v>0.2893772893772894</v>
      </c>
      <c r="J33" s="14">
        <f t="shared" si="16"/>
        <v>0.34458259325044405</v>
      </c>
      <c r="K33" s="14">
        <f t="shared" si="16"/>
        <v>0.34805653710247353</v>
      </c>
      <c r="L33" s="477">
        <f t="shared" si="16"/>
        <v>0.34108527131782945</v>
      </c>
      <c r="M33" s="14">
        <f t="shared" si="16"/>
        <v>0.302734375</v>
      </c>
      <c r="N33" s="14">
        <f t="shared" si="16"/>
        <v>0.33333333333333331</v>
      </c>
      <c r="O33" s="14">
        <f t="shared" si="16"/>
        <v>0.25574712643678166</v>
      </c>
      <c r="P33" s="14">
        <f t="shared" si="16"/>
        <v>0.29697986577181207</v>
      </c>
      <c r="Q33" s="14">
        <f t="shared" si="16"/>
        <v>0.26299694189602441</v>
      </c>
      <c r="R33" s="14">
        <f t="shared" si="16"/>
        <v>0.31147540983606559</v>
      </c>
      <c r="S33" s="476">
        <f t="shared" si="16"/>
        <v>0.30107526881720431</v>
      </c>
      <c r="T33" s="14">
        <f t="shared" si="16"/>
        <v>0.28657616892911014</v>
      </c>
      <c r="U33" s="14">
        <f t="shared" si="16"/>
        <v>0.25827814569536423</v>
      </c>
      <c r="V33" s="477">
        <f t="shared" si="16"/>
        <v>0.27725856697819312</v>
      </c>
      <c r="W33" s="14">
        <f t="shared" si="16"/>
        <v>0.34322033898305082</v>
      </c>
      <c r="X33" s="14">
        <f t="shared" si="16"/>
        <v>0.25083612040133779</v>
      </c>
      <c r="Y33" s="14">
        <f t="shared" si="16"/>
        <v>0.21103896103896103</v>
      </c>
      <c r="Z33" s="14">
        <f t="shared" si="16"/>
        <v>0.26625386996904027</v>
      </c>
      <c r="AA33" s="14">
        <f t="shared" si="16"/>
        <v>0.18923933209647495</v>
      </c>
      <c r="AB33" s="14">
        <f t="shared" si="16"/>
        <v>0.31487889273356401</v>
      </c>
      <c r="AC33" s="14">
        <f t="shared" si="16"/>
        <v>0.19877675840978593</v>
      </c>
      <c r="AD33" s="14">
        <f t="shared" si="16"/>
        <v>0.21985815602836881</v>
      </c>
      <c r="AE33" s="14">
        <f t="shared" si="16"/>
        <v>0.23920265780730895</v>
      </c>
      <c r="AF33" s="14">
        <f t="shared" si="16"/>
        <v>0.22605363984674329</v>
      </c>
      <c r="AG33" s="14">
        <f t="shared" si="16"/>
        <v>0.21</v>
      </c>
      <c r="AH33" s="14">
        <f t="shared" si="16"/>
        <v>0.25663716814159288</v>
      </c>
      <c r="AI33" s="14">
        <f t="shared" si="16"/>
        <v>0.23547400611620795</v>
      </c>
      <c r="AJ33" s="14">
        <f t="shared" si="16"/>
        <v>0.23604465709728867</v>
      </c>
      <c r="AK33" s="14">
        <f t="shared" si="16"/>
        <v>0.19999999999999998</v>
      </c>
      <c r="AL33" s="14">
        <f t="shared" si="16"/>
        <v>0.29588014981273408</v>
      </c>
      <c r="AM33" s="13"/>
      <c r="AN33" s="153">
        <f t="shared" ref="AN33:BG33" si="17">AN10/AN$25</f>
        <v>0.31489361702127661</v>
      </c>
      <c r="AO33" s="15">
        <f t="shared" si="17"/>
        <v>0.33109619686800895</v>
      </c>
      <c r="AP33" s="15">
        <f t="shared" si="17"/>
        <v>0.33333333333333337</v>
      </c>
      <c r="AQ33" s="15">
        <f t="shared" si="17"/>
        <v>0.32142857142857145</v>
      </c>
      <c r="AR33" s="15">
        <f t="shared" si="17"/>
        <v>0.3256880733944954</v>
      </c>
      <c r="AS33" s="15">
        <f t="shared" si="17"/>
        <v>0.30252100840336132</v>
      </c>
      <c r="AT33" s="15">
        <f t="shared" si="17"/>
        <v>0.34210526315789475</v>
      </c>
      <c r="AU33" s="152">
        <f t="shared" si="17"/>
        <v>0.33018867924528306</v>
      </c>
      <c r="AV33" s="15">
        <f t="shared" si="17"/>
        <v>0.3510204081632653</v>
      </c>
      <c r="AW33" s="15">
        <f t="shared" si="17"/>
        <v>0.33187772925764192</v>
      </c>
      <c r="AX33" s="15">
        <f t="shared" si="17"/>
        <v>0.33333333333333331</v>
      </c>
      <c r="AY33" s="15">
        <f t="shared" si="17"/>
        <v>0.33755274261603374</v>
      </c>
      <c r="AZ33" s="15">
        <f t="shared" si="17"/>
        <v>0.30952380952380953</v>
      </c>
      <c r="BA33" s="15">
        <f t="shared" si="17"/>
        <v>0.33944954128440369</v>
      </c>
      <c r="BB33" s="15">
        <f t="shared" si="17"/>
        <v>0.33039647577092512</v>
      </c>
      <c r="BC33" s="15">
        <f t="shared" si="17"/>
        <v>0.27021276595744681</v>
      </c>
      <c r="BD33" s="15">
        <f t="shared" si="17"/>
        <v>0.31395348837209303</v>
      </c>
      <c r="BE33" s="15">
        <f t="shared" si="17"/>
        <v>0.28510638297872343</v>
      </c>
      <c r="BF33" s="15">
        <f t="shared" si="17"/>
        <v>0.29746835443037972</v>
      </c>
      <c r="BG33" s="152">
        <f t="shared" si="17"/>
        <v>0.32045454545454544</v>
      </c>
    </row>
    <row r="34" spans="1:59" ht="15" thickBot="1" x14ac:dyDescent="0.4">
      <c r="A34" s="3" t="s">
        <v>15</v>
      </c>
      <c r="B34" s="478">
        <f t="shared" ref="B34:AL34" si="18">B11/B$25</f>
        <v>4.7383333333333333</v>
      </c>
      <c r="C34" s="479">
        <f t="shared" si="18"/>
        <v>4.986531986531987</v>
      </c>
      <c r="D34" s="479">
        <f t="shared" si="18"/>
        <v>4.8699472759226721</v>
      </c>
      <c r="E34" s="479">
        <f t="shared" si="18"/>
        <v>4.8071672354948811</v>
      </c>
      <c r="F34" s="479">
        <f t="shared" si="18"/>
        <v>4.6919642857142856</v>
      </c>
      <c r="G34" s="479">
        <f t="shared" si="18"/>
        <v>4.9224422442244222</v>
      </c>
      <c r="H34" s="479">
        <f t="shared" si="18"/>
        <v>4.5458715596330261</v>
      </c>
      <c r="I34" s="479">
        <f t="shared" si="18"/>
        <v>4.9560439560439562</v>
      </c>
      <c r="J34" s="479">
        <f t="shared" si="18"/>
        <v>4.7602131438721136</v>
      </c>
      <c r="K34" s="479">
        <f t="shared" si="18"/>
        <v>5.0671378091872796</v>
      </c>
      <c r="L34" s="480">
        <f t="shared" si="18"/>
        <v>5.0794573643410859</v>
      </c>
      <c r="M34" s="479">
        <f t="shared" si="18"/>
        <v>4.93359375</v>
      </c>
      <c r="N34" s="479">
        <f t="shared" si="18"/>
        <v>4.6600660066006592</v>
      </c>
      <c r="O34" s="479">
        <f t="shared" si="18"/>
        <v>4.4482758620689662</v>
      </c>
      <c r="P34" s="479">
        <f t="shared" si="18"/>
        <v>4.0973154362416109</v>
      </c>
      <c r="Q34" s="479">
        <f t="shared" si="18"/>
        <v>4.2629969418960245</v>
      </c>
      <c r="R34" s="479">
        <f t="shared" si="18"/>
        <v>4.4852459016393444</v>
      </c>
      <c r="S34" s="478">
        <f t="shared" si="18"/>
        <v>3.860215053763441</v>
      </c>
      <c r="T34" s="479">
        <f t="shared" si="18"/>
        <v>3.5882352941176472</v>
      </c>
      <c r="U34" s="479">
        <f t="shared" si="18"/>
        <v>3.6821192052980134</v>
      </c>
      <c r="V34" s="480">
        <f t="shared" si="18"/>
        <v>3.5295950155763238</v>
      </c>
      <c r="W34" s="479">
        <f t="shared" si="18"/>
        <v>4.1631355932203391</v>
      </c>
      <c r="X34" s="479">
        <f t="shared" si="18"/>
        <v>3.4113712374581939</v>
      </c>
      <c r="Y34" s="479">
        <f t="shared" si="18"/>
        <v>3.7077922077922079</v>
      </c>
      <c r="Z34" s="479">
        <f t="shared" si="18"/>
        <v>3.4969040247678023</v>
      </c>
      <c r="AA34" s="479">
        <f t="shared" si="18"/>
        <v>4.0185528756957334</v>
      </c>
      <c r="AB34" s="479">
        <f t="shared" si="18"/>
        <v>4.0916955017301042</v>
      </c>
      <c r="AC34" s="479">
        <f t="shared" si="18"/>
        <v>3.7767584097859324</v>
      </c>
      <c r="AD34" s="479">
        <f t="shared" si="18"/>
        <v>3.9503546099290783</v>
      </c>
      <c r="AE34" s="479">
        <f t="shared" si="18"/>
        <v>3.9102990033222591</v>
      </c>
      <c r="AF34" s="479">
        <f t="shared" si="18"/>
        <v>4.1628352490421454</v>
      </c>
      <c r="AG34" s="479">
        <f t="shared" si="18"/>
        <v>3.7439999999999998</v>
      </c>
      <c r="AH34" s="479">
        <f t="shared" si="18"/>
        <v>4.0265486725663715</v>
      </c>
      <c r="AI34" s="479">
        <f t="shared" si="18"/>
        <v>3.3027522935779814</v>
      </c>
      <c r="AJ34" s="479">
        <f t="shared" si="18"/>
        <v>3.0845295055821369</v>
      </c>
      <c r="AK34" s="479">
        <f t="shared" si="18"/>
        <v>3.4660377358490564</v>
      </c>
      <c r="AL34" s="479">
        <f t="shared" si="18"/>
        <v>4.2659176029962547</v>
      </c>
      <c r="AM34" s="13"/>
      <c r="AN34" s="370">
        <f t="shared" ref="AN34:BG34" si="19">AN11/AN$25</f>
        <v>3.8829787234042552</v>
      </c>
      <c r="AO34" s="371">
        <f t="shared" si="19"/>
        <v>3.9105145413870246</v>
      </c>
      <c r="AP34" s="371">
        <f t="shared" si="19"/>
        <v>3.7274774774774775</v>
      </c>
      <c r="AQ34" s="371">
        <f t="shared" si="19"/>
        <v>4.0714285714285721</v>
      </c>
      <c r="AR34" s="371">
        <f t="shared" si="19"/>
        <v>3.6444954128440368</v>
      </c>
      <c r="AS34" s="371">
        <f t="shared" si="19"/>
        <v>4.079831932773109</v>
      </c>
      <c r="AT34" s="371">
        <f t="shared" si="19"/>
        <v>4.1776315789473681</v>
      </c>
      <c r="AU34" s="372">
        <f t="shared" si="19"/>
        <v>3.9127358490566033</v>
      </c>
      <c r="AV34" s="371">
        <f t="shared" si="19"/>
        <v>4.0551020408163261</v>
      </c>
      <c r="AW34" s="371">
        <f t="shared" si="19"/>
        <v>4.2292576419213974</v>
      </c>
      <c r="AX34" s="371">
        <f t="shared" si="19"/>
        <v>3.682017543859649</v>
      </c>
      <c r="AY34" s="371">
        <f t="shared" si="19"/>
        <v>3.6139240506329116</v>
      </c>
      <c r="AZ34" s="371">
        <f t="shared" si="19"/>
        <v>4.0333333333333332</v>
      </c>
      <c r="BA34" s="371">
        <f t="shared" si="19"/>
        <v>4.0642201834862384</v>
      </c>
      <c r="BB34" s="371">
        <f t="shared" si="19"/>
        <v>3.4647577092511015</v>
      </c>
      <c r="BC34" s="371">
        <f t="shared" si="19"/>
        <v>3.6404255319148939</v>
      </c>
      <c r="BD34" s="371">
        <f t="shared" si="19"/>
        <v>3.6953488372093024</v>
      </c>
      <c r="BE34" s="371">
        <f t="shared" si="19"/>
        <v>3.9000000000000004</v>
      </c>
      <c r="BF34" s="371">
        <f t="shared" si="19"/>
        <v>4.3122362869198314</v>
      </c>
      <c r="BG34" s="372">
        <f t="shared" si="19"/>
        <v>4.0863636363636369</v>
      </c>
    </row>
    <row r="35" spans="1:59" x14ac:dyDescent="0.35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3"/>
    </row>
    <row r="36" spans="1:59" ht="15" thickBot="1" x14ac:dyDescent="0.4">
      <c r="A36" s="23" t="s">
        <v>237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3"/>
    </row>
    <row r="37" spans="1:59" ht="29.5" thickBot="1" x14ac:dyDescent="0.4">
      <c r="A37" s="64" t="s">
        <v>17</v>
      </c>
      <c r="B37" s="259" t="s">
        <v>157</v>
      </c>
      <c r="C37" s="260"/>
      <c r="D37" s="260"/>
      <c r="E37" s="260"/>
      <c r="F37" s="260"/>
      <c r="G37" s="260"/>
      <c r="H37" s="260"/>
      <c r="I37" s="260"/>
      <c r="J37" s="260"/>
      <c r="K37" s="260"/>
      <c r="L37" s="260"/>
      <c r="M37" s="260"/>
      <c r="N37" s="260"/>
      <c r="O37" s="260"/>
      <c r="P37" s="260"/>
      <c r="Q37" s="260"/>
      <c r="R37" s="261"/>
      <c r="S37" s="259" t="s">
        <v>157</v>
      </c>
      <c r="T37" s="260"/>
      <c r="U37" s="260"/>
      <c r="V37" s="260"/>
      <c r="W37" s="260"/>
      <c r="X37" s="260"/>
      <c r="Y37" s="260"/>
      <c r="Z37" s="260"/>
      <c r="AA37" s="260"/>
      <c r="AB37" s="260"/>
      <c r="AC37" s="260"/>
      <c r="AD37" s="260"/>
      <c r="AE37" s="260"/>
      <c r="AF37" s="260"/>
      <c r="AG37" s="260"/>
      <c r="AH37" s="260"/>
      <c r="AI37" s="260"/>
      <c r="AJ37" s="260"/>
      <c r="AK37" s="260"/>
      <c r="AL37" s="261"/>
    </row>
    <row r="38" spans="1:59" x14ac:dyDescent="0.35">
      <c r="A38" s="3" t="s">
        <v>4</v>
      </c>
      <c r="B38" s="481">
        <f t="shared" ref="B38:AL38" si="20">B28/AVERAGE($B28:$R28)</f>
        <v>1.014414758938234</v>
      </c>
      <c r="C38" s="482">
        <f t="shared" si="20"/>
        <v>1.0751599170166468</v>
      </c>
      <c r="D38" s="482">
        <f t="shared" si="20"/>
        <v>0.98437549126893675</v>
      </c>
      <c r="E38" s="482">
        <f t="shared" si="20"/>
        <v>1.161500990086715</v>
      </c>
      <c r="F38" s="482">
        <f t="shared" si="20"/>
        <v>1.003117513158968</v>
      </c>
      <c r="G38" s="482">
        <f t="shared" si="20"/>
        <v>1.029570322070815</v>
      </c>
      <c r="H38" s="482">
        <f t="shared" si="20"/>
        <v>1.008210387323933</v>
      </c>
      <c r="I38" s="482">
        <f t="shared" si="20"/>
        <v>1.1147414933387187</v>
      </c>
      <c r="J38" s="482">
        <f t="shared" si="20"/>
        <v>1.107236644575337</v>
      </c>
      <c r="K38" s="482">
        <f t="shared" si="20"/>
        <v>1.0926957109274265</v>
      </c>
      <c r="L38" s="483">
        <f t="shared" si="20"/>
        <v>0.9787322526223271</v>
      </c>
      <c r="M38" s="482">
        <f t="shared" si="20"/>
        <v>0.96720493228737892</v>
      </c>
      <c r="N38" s="482">
        <f t="shared" si="20"/>
        <v>0.96657213802802033</v>
      </c>
      <c r="O38" s="482">
        <f t="shared" si="20"/>
        <v>0.90192141541365978</v>
      </c>
      <c r="P38" s="482">
        <f t="shared" si="20"/>
        <v>0.84461357301363027</v>
      </c>
      <c r="Q38" s="482">
        <f t="shared" si="20"/>
        <v>0.82724954857348332</v>
      </c>
      <c r="R38" s="482">
        <f t="shared" si="20"/>
        <v>0.92268291135577085</v>
      </c>
      <c r="S38" s="481">
        <f t="shared" si="20"/>
        <v>0.90897379833175096</v>
      </c>
      <c r="T38" s="482">
        <f t="shared" si="20"/>
        <v>0.80614870802272942</v>
      </c>
      <c r="U38" s="482">
        <f t="shared" si="20"/>
        <v>0.83342663827172803</v>
      </c>
      <c r="V38" s="483">
        <f t="shared" si="20"/>
        <v>0.85630428852187379</v>
      </c>
      <c r="W38" s="482">
        <f t="shared" si="20"/>
        <v>1.0468605016380079</v>
      </c>
      <c r="X38" s="482">
        <f t="shared" si="20"/>
        <v>0.85090891689985648</v>
      </c>
      <c r="Y38" s="482">
        <f t="shared" si="20"/>
        <v>0.92963229374838163</v>
      </c>
      <c r="Z38" s="482">
        <f t="shared" si="20"/>
        <v>0.82229765904810426</v>
      </c>
      <c r="AA38" s="482">
        <f t="shared" si="20"/>
        <v>0.93089709959021616</v>
      </c>
      <c r="AB38" s="482">
        <f t="shared" si="20"/>
        <v>0.93507927420079429</v>
      </c>
      <c r="AC38" s="482">
        <f t="shared" si="20"/>
        <v>0.91397732382715502</v>
      </c>
      <c r="AD38" s="482">
        <f t="shared" si="20"/>
        <v>0.87126105563500811</v>
      </c>
      <c r="AE38" s="482">
        <f t="shared" si="20"/>
        <v>0.87786937931906972</v>
      </c>
      <c r="AF38" s="482">
        <f t="shared" si="20"/>
        <v>0.95494488698301194</v>
      </c>
      <c r="AG38" s="482">
        <f t="shared" si="20"/>
        <v>0.84098255821653589</v>
      </c>
      <c r="AH38" s="482">
        <f t="shared" si="20"/>
        <v>0.94718287392534217</v>
      </c>
      <c r="AI38" s="482">
        <f t="shared" si="20"/>
        <v>0.82641562765758259</v>
      </c>
      <c r="AJ38" s="482">
        <f t="shared" si="20"/>
        <v>0.76284212548989994</v>
      </c>
      <c r="AK38" s="482">
        <f t="shared" si="20"/>
        <v>0.83042474179666748</v>
      </c>
      <c r="AL38" s="482">
        <f t="shared" si="20"/>
        <v>0.95799710430919371</v>
      </c>
      <c r="AN38" s="484">
        <f t="shared" ref="AN38:BG38" si="21">AN28/AVERAGE($B28:$R28)</f>
        <v>0.96428582095364035</v>
      </c>
      <c r="AO38" s="485">
        <f t="shared" si="21"/>
        <v>0.94191647290216318</v>
      </c>
      <c r="AP38" s="485">
        <f t="shared" si="21"/>
        <v>0.98635940548702172</v>
      </c>
      <c r="AQ38" s="485">
        <f t="shared" si="21"/>
        <v>0.98485687881748207</v>
      </c>
      <c r="AR38" s="485">
        <f t="shared" si="21"/>
        <v>0.94066279313597723</v>
      </c>
      <c r="AS38" s="485">
        <f t="shared" si="21"/>
        <v>1.0323345281053455</v>
      </c>
      <c r="AT38" s="485">
        <f t="shared" si="21"/>
        <v>1.0249875594346192</v>
      </c>
      <c r="AU38" s="486">
        <f t="shared" si="21"/>
        <v>0.95956762295587661</v>
      </c>
      <c r="AV38" s="485">
        <f t="shared" si="21"/>
        <v>1.0095174307186507</v>
      </c>
      <c r="AW38" s="485">
        <f t="shared" si="21"/>
        <v>1.0193208358584875</v>
      </c>
      <c r="AX38" s="485">
        <f t="shared" si="21"/>
        <v>0.95203045193693914</v>
      </c>
      <c r="AY38" s="485">
        <f t="shared" si="21"/>
        <v>0.93543759246039693</v>
      </c>
      <c r="AZ38" s="485">
        <f t="shared" si="21"/>
        <v>1.0829773540124004</v>
      </c>
      <c r="BA38" s="485">
        <f t="shared" si="21"/>
        <v>1.0269736079316982</v>
      </c>
      <c r="BB38" s="485">
        <f t="shared" si="21"/>
        <v>0.94661412302037851</v>
      </c>
      <c r="BC38" s="485">
        <f t="shared" si="21"/>
        <v>0.93875719512815303</v>
      </c>
      <c r="BD38" s="485">
        <f t="shared" si="21"/>
        <v>0.9271532742983859</v>
      </c>
      <c r="BE38" s="485">
        <f t="shared" si="21"/>
        <v>1.0002579755259184</v>
      </c>
      <c r="BF38" s="485">
        <f t="shared" si="21"/>
        <v>0.9998711781649261</v>
      </c>
      <c r="BG38" s="486">
        <f t="shared" si="21"/>
        <v>0.94574592017335357</v>
      </c>
    </row>
    <row r="39" spans="1:59" x14ac:dyDescent="0.35">
      <c r="A39" s="3" t="s">
        <v>5</v>
      </c>
      <c r="B39" s="487">
        <f t="shared" ref="B39:AL39" si="22">B29/AVERAGE($B29:$R29)</f>
        <v>1.0049128381497245</v>
      </c>
      <c r="C39" s="488">
        <f t="shared" si="22"/>
        <v>0.99299687564202033</v>
      </c>
      <c r="D39" s="488">
        <f t="shared" si="22"/>
        <v>1.0043753284173911</v>
      </c>
      <c r="E39" s="488">
        <f t="shared" si="22"/>
        <v>1.0110267165239848</v>
      </c>
      <c r="F39" s="488">
        <f t="shared" si="22"/>
        <v>0.94405631534252077</v>
      </c>
      <c r="G39" s="488">
        <f t="shared" si="22"/>
        <v>1.0901335997147248</v>
      </c>
      <c r="H39" s="488">
        <f t="shared" si="22"/>
        <v>1.0101237942310752</v>
      </c>
      <c r="I39" s="488">
        <f t="shared" si="22"/>
        <v>1.1235050364406858</v>
      </c>
      <c r="J39" s="488">
        <f t="shared" si="22"/>
        <v>1.070955067299884</v>
      </c>
      <c r="K39" s="488">
        <f t="shared" si="22"/>
        <v>0.98190899533449827</v>
      </c>
      <c r="L39" s="489">
        <f t="shared" si="22"/>
        <v>1.0516529701566886</v>
      </c>
      <c r="M39" s="488">
        <f t="shared" si="22"/>
        <v>1.0342683082858917</v>
      </c>
      <c r="N39" s="488">
        <f t="shared" si="22"/>
        <v>1.0122669140208158</v>
      </c>
      <c r="O39" s="488">
        <f t="shared" si="22"/>
        <v>0.87383725056497796</v>
      </c>
      <c r="P39" s="488">
        <f t="shared" si="22"/>
        <v>0.92368702660391955</v>
      </c>
      <c r="Q39" s="488">
        <f t="shared" si="22"/>
        <v>0.88185410607474812</v>
      </c>
      <c r="R39" s="488">
        <f t="shared" si="22"/>
        <v>0.9884388571964503</v>
      </c>
      <c r="S39" s="487">
        <f t="shared" si="22"/>
        <v>0.8644411510965373</v>
      </c>
      <c r="T39" s="488">
        <f t="shared" si="22"/>
        <v>0.84615914760590627</v>
      </c>
      <c r="U39" s="488">
        <f t="shared" si="22"/>
        <v>0.92881376632899959</v>
      </c>
      <c r="V39" s="489">
        <f t="shared" si="22"/>
        <v>0.76767010797297119</v>
      </c>
      <c r="W39" s="488">
        <f t="shared" si="22"/>
        <v>1.0997019636347392</v>
      </c>
      <c r="X39" s="488">
        <f t="shared" si="22"/>
        <v>0.87675978317556313</v>
      </c>
      <c r="Y39" s="488">
        <f t="shared" si="22"/>
        <v>0.97029980419877415</v>
      </c>
      <c r="Z39" s="488">
        <f t="shared" si="22"/>
        <v>0.86842649359553525</v>
      </c>
      <c r="AA39" s="488">
        <f t="shared" si="22"/>
        <v>0.86573115362096154</v>
      </c>
      <c r="AB39" s="488">
        <f t="shared" si="22"/>
        <v>0.99780724112955954</v>
      </c>
      <c r="AC39" s="488">
        <f t="shared" si="22"/>
        <v>0.92995523913337086</v>
      </c>
      <c r="AD39" s="488">
        <f t="shared" si="22"/>
        <v>0.8691891800832493</v>
      </c>
      <c r="AE39" s="488">
        <f t="shared" si="22"/>
        <v>0.85351545404021101</v>
      </c>
      <c r="AF39" s="488">
        <f t="shared" si="22"/>
        <v>1.0094326859974745</v>
      </c>
      <c r="AG39" s="488">
        <f t="shared" si="22"/>
        <v>0.89655701907966734</v>
      </c>
      <c r="AH39" s="488">
        <f t="shared" si="22"/>
        <v>0.93956837118269765</v>
      </c>
      <c r="AI39" s="488">
        <f t="shared" si="22"/>
        <v>0.82974454526124031</v>
      </c>
      <c r="AJ39" s="488">
        <f t="shared" si="22"/>
        <v>0.82366477684832851</v>
      </c>
      <c r="AK39" s="488">
        <f t="shared" si="22"/>
        <v>0.78645352550848002</v>
      </c>
      <c r="AL39" s="488">
        <f t="shared" si="22"/>
        <v>0.96711201326573393</v>
      </c>
      <c r="AN39" s="490">
        <f>AN29/AVERAGE($B29:$R29)</f>
        <v>0.84780805586729757</v>
      </c>
      <c r="AO39" s="491">
        <f t="shared" ref="AO39:BG39" si="23">AO29/AVERAGE($B29:$R29)</f>
        <v>0.78586705755508068</v>
      </c>
      <c r="AP39" s="491">
        <f t="shared" si="23"/>
        <v>1.0037319770003126</v>
      </c>
      <c r="AQ39" s="491">
        <f t="shared" si="23"/>
        <v>1.0298796167372954</v>
      </c>
      <c r="AR39" s="491">
        <f t="shared" si="23"/>
        <v>0.90189624484917441</v>
      </c>
      <c r="AS39" s="491">
        <f t="shared" si="23"/>
        <v>0.9582837075523496</v>
      </c>
      <c r="AT39" s="491">
        <f t="shared" si="23"/>
        <v>0.94282440192537076</v>
      </c>
      <c r="AU39" s="492">
        <f t="shared" si="23"/>
        <v>0.92742161026943415</v>
      </c>
      <c r="AV39" s="491">
        <f t="shared" si="23"/>
        <v>1.0272046047457699</v>
      </c>
      <c r="AW39" s="491">
        <f t="shared" si="23"/>
        <v>1.0302884613648211</v>
      </c>
      <c r="AX39" s="491">
        <f t="shared" si="23"/>
        <v>1.0233094118458292</v>
      </c>
      <c r="AY39" s="491">
        <f t="shared" si="23"/>
        <v>0.94020463668383703</v>
      </c>
      <c r="AZ39" s="491">
        <f t="shared" si="23"/>
        <v>0.97370436491526113</v>
      </c>
      <c r="BA39" s="491">
        <f t="shared" si="23"/>
        <v>1.0522122856573701</v>
      </c>
      <c r="BB39" s="491">
        <f t="shared" si="23"/>
        <v>0.80262143939558539</v>
      </c>
      <c r="BC39" s="491">
        <f t="shared" si="23"/>
        <v>0.85896342502344625</v>
      </c>
      <c r="BD39" s="491">
        <f t="shared" si="23"/>
        <v>0.89009468778479151</v>
      </c>
      <c r="BE39" s="491">
        <f t="shared" si="23"/>
        <v>0.93147332453841281</v>
      </c>
      <c r="BF39" s="491">
        <f t="shared" si="23"/>
        <v>0.96785771423336153</v>
      </c>
      <c r="BG39" s="492">
        <f t="shared" si="23"/>
        <v>0.92944507560093104</v>
      </c>
    </row>
    <row r="40" spans="1:59" x14ac:dyDescent="0.35">
      <c r="A40" s="3" t="s">
        <v>6</v>
      </c>
      <c r="B40" s="487">
        <f t="shared" ref="B40:AL40" si="24">B30/AVERAGE($B30:$R30)</f>
        <v>0.95020468035100003</v>
      </c>
      <c r="C40" s="488">
        <f t="shared" si="24"/>
        <v>0.92141059912824252</v>
      </c>
      <c r="D40" s="488">
        <f t="shared" si="24"/>
        <v>0.96116566100627121</v>
      </c>
      <c r="E40" s="488">
        <f t="shared" si="24"/>
        <v>1.0726728851967355</v>
      </c>
      <c r="F40" s="488">
        <f t="shared" si="24"/>
        <v>0.98043846563489556</v>
      </c>
      <c r="G40" s="488">
        <f t="shared" si="24"/>
        <v>1.0684029583208543</v>
      </c>
      <c r="H40" s="488">
        <f t="shared" si="24"/>
        <v>0.9050323143960316</v>
      </c>
      <c r="I40" s="488">
        <f t="shared" si="24"/>
        <v>1.0582299477075872</v>
      </c>
      <c r="J40" s="488">
        <f t="shared" si="24"/>
        <v>1.09403188321892</v>
      </c>
      <c r="K40" s="488">
        <f t="shared" si="24"/>
        <v>1.0450114820590055</v>
      </c>
      <c r="L40" s="489">
        <f t="shared" si="24"/>
        <v>1.0570775957731422</v>
      </c>
      <c r="M40" s="488">
        <f t="shared" si="24"/>
        <v>1.0904408540562116</v>
      </c>
      <c r="N40" s="488">
        <f t="shared" si="24"/>
        <v>1.0273500108349425</v>
      </c>
      <c r="O40" s="488">
        <f t="shared" si="24"/>
        <v>0.93024740336557143</v>
      </c>
      <c r="P40" s="488">
        <f t="shared" si="24"/>
        <v>0.92805836016222121</v>
      </c>
      <c r="Q40" s="488">
        <f t="shared" si="24"/>
        <v>0.92563725325268376</v>
      </c>
      <c r="R40" s="488">
        <f t="shared" si="24"/>
        <v>0.9845876455356829</v>
      </c>
      <c r="S40" s="487">
        <f t="shared" si="24"/>
        <v>0.78134132659947342</v>
      </c>
      <c r="T40" s="488">
        <f t="shared" si="24"/>
        <v>0.77673662722892123</v>
      </c>
      <c r="U40" s="488">
        <f t="shared" si="24"/>
        <v>0.87629351556993507</v>
      </c>
      <c r="V40" s="489">
        <f t="shared" si="24"/>
        <v>0.75822619862842755</v>
      </c>
      <c r="W40" s="488">
        <f t="shared" si="24"/>
        <v>0.99090682228283022</v>
      </c>
      <c r="X40" s="488">
        <f t="shared" si="24"/>
        <v>0.75958593663084517</v>
      </c>
      <c r="Y40" s="488">
        <f t="shared" si="24"/>
        <v>0.88311821059304274</v>
      </c>
      <c r="Z40" s="488">
        <f t="shared" si="24"/>
        <v>0.81739532367711698</v>
      </c>
      <c r="AA40" s="488">
        <f t="shared" si="24"/>
        <v>0.90619621261202477</v>
      </c>
      <c r="AB40" s="488">
        <f t="shared" si="24"/>
        <v>0.91033135403491849</v>
      </c>
      <c r="AC40" s="488">
        <f t="shared" si="24"/>
        <v>0.81944256837609175</v>
      </c>
      <c r="AD40" s="488">
        <f t="shared" si="24"/>
        <v>1.0057098667080604</v>
      </c>
      <c r="AE40" s="488">
        <f t="shared" si="24"/>
        <v>0.85372059290490931</v>
      </c>
      <c r="AF40" s="488">
        <f t="shared" si="24"/>
        <v>0.91227592508516053</v>
      </c>
      <c r="AG40" s="488">
        <f t="shared" si="24"/>
        <v>0.87487936387226617</v>
      </c>
      <c r="AH40" s="488">
        <f t="shared" si="24"/>
        <v>0.75358952042640048</v>
      </c>
      <c r="AI40" s="488">
        <f t="shared" si="24"/>
        <v>0.75318976497547163</v>
      </c>
      <c r="AJ40" s="488">
        <f t="shared" si="24"/>
        <v>0.78000272847255636</v>
      </c>
      <c r="AK40" s="488">
        <f t="shared" si="24"/>
        <v>0.80892896561202121</v>
      </c>
      <c r="AL40" s="488">
        <f t="shared" si="24"/>
        <v>0.95078703255550512</v>
      </c>
      <c r="AN40" s="490">
        <f t="shared" ref="AN40:BG40" si="25">AN30/AVERAGE($B30:$R30)</f>
        <v>0.76398661804314061</v>
      </c>
      <c r="AO40" s="491">
        <f t="shared" si="25"/>
        <v>0.92249279278493646</v>
      </c>
      <c r="AP40" s="491">
        <f t="shared" si="25"/>
        <v>0.85448381574561683</v>
      </c>
      <c r="AQ40" s="491">
        <f t="shared" si="25"/>
        <v>0.89313069792731992</v>
      </c>
      <c r="AR40" s="491">
        <f t="shared" si="25"/>
        <v>0.8059701083544345</v>
      </c>
      <c r="AS40" s="491">
        <f t="shared" si="25"/>
        <v>0.85932184919748966</v>
      </c>
      <c r="AT40" s="491">
        <f t="shared" si="25"/>
        <v>0.87518852137592107</v>
      </c>
      <c r="AU40" s="492">
        <f t="shared" si="25"/>
        <v>0.77303958814833518</v>
      </c>
      <c r="AV40" s="491">
        <f t="shared" si="25"/>
        <v>0.78611367543992194</v>
      </c>
      <c r="AW40" s="491">
        <f t="shared" si="25"/>
        <v>0.91708520002753147</v>
      </c>
      <c r="AX40" s="491">
        <f t="shared" si="25"/>
        <v>0.81790345452222446</v>
      </c>
      <c r="AY40" s="491">
        <f t="shared" si="25"/>
        <v>0.86950835651912006</v>
      </c>
      <c r="AZ40" s="491">
        <f t="shared" si="25"/>
        <v>0.93638352136407643</v>
      </c>
      <c r="BA40" s="491">
        <f t="shared" si="25"/>
        <v>0.92579575278235049</v>
      </c>
      <c r="BB40" s="491">
        <f t="shared" si="25"/>
        <v>0.81146033655605621</v>
      </c>
      <c r="BC40" s="491">
        <f t="shared" si="25"/>
        <v>0.86764531044506776</v>
      </c>
      <c r="BD40" s="491">
        <f t="shared" si="25"/>
        <v>0.84759061043064265</v>
      </c>
      <c r="BE40" s="491">
        <f t="shared" si="25"/>
        <v>0.90205117430613324</v>
      </c>
      <c r="BF40" s="491">
        <f t="shared" si="25"/>
        <v>0.85113846166308227</v>
      </c>
      <c r="BG40" s="492">
        <f t="shared" si="25"/>
        <v>0.87073301617618915</v>
      </c>
    </row>
    <row r="41" spans="1:59" x14ac:dyDescent="0.35">
      <c r="A41" s="3" t="s">
        <v>7</v>
      </c>
      <c r="B41" s="487">
        <f t="shared" ref="B41:AL41" si="26">B31/AVERAGE($B31:$R31)</f>
        <v>1.0339643355405534</v>
      </c>
      <c r="C41" s="488">
        <f t="shared" si="26"/>
        <v>0.96291725244501114</v>
      </c>
      <c r="D41" s="488">
        <f t="shared" si="26"/>
        <v>0.9859111312360086</v>
      </c>
      <c r="E41" s="488">
        <f t="shared" si="26"/>
        <v>1.0479504027679507</v>
      </c>
      <c r="F41" s="488">
        <f t="shared" si="26"/>
        <v>0.95530498631106076</v>
      </c>
      <c r="G41" s="488">
        <f t="shared" si="26"/>
        <v>1.0463949986355472</v>
      </c>
      <c r="H41" s="488">
        <f t="shared" si="26"/>
        <v>0.94499040800606204</v>
      </c>
      <c r="I41" s="488">
        <f t="shared" si="26"/>
        <v>0.99916835739640331</v>
      </c>
      <c r="J41" s="488">
        <f t="shared" si="26"/>
        <v>1.057300071252363</v>
      </c>
      <c r="K41" s="488">
        <f t="shared" si="26"/>
        <v>1.0549319949851381</v>
      </c>
      <c r="L41" s="489">
        <f t="shared" si="26"/>
        <v>1.0653728036304486</v>
      </c>
      <c r="M41" s="488">
        <f t="shared" si="26"/>
        <v>1.0964373295989911</v>
      </c>
      <c r="N41" s="488">
        <f t="shared" si="26"/>
        <v>0.98076593331984552</v>
      </c>
      <c r="O41" s="488">
        <f t="shared" si="26"/>
        <v>0.94905502009632459</v>
      </c>
      <c r="P41" s="488">
        <f t="shared" si="26"/>
        <v>0.97812460105936938</v>
      </c>
      <c r="Q41" s="488">
        <f t="shared" si="26"/>
        <v>0.86557440631715299</v>
      </c>
      <c r="R41" s="488">
        <f t="shared" si="26"/>
        <v>0.97583596740177103</v>
      </c>
      <c r="S41" s="487">
        <f t="shared" si="26"/>
        <v>0.79879105753360857</v>
      </c>
      <c r="T41" s="488">
        <f t="shared" si="26"/>
        <v>0.7111586773986871</v>
      </c>
      <c r="U41" s="488">
        <f t="shared" si="26"/>
        <v>0.76654716835283787</v>
      </c>
      <c r="V41" s="489">
        <f t="shared" si="26"/>
        <v>0.7421644934781837</v>
      </c>
      <c r="W41" s="488">
        <f t="shared" si="26"/>
        <v>0.96927920030845394</v>
      </c>
      <c r="X41" s="488">
        <f t="shared" si="26"/>
        <v>0.71429442628385365</v>
      </c>
      <c r="Y41" s="488">
        <f t="shared" si="26"/>
        <v>0.81766475290533014</v>
      </c>
      <c r="Z41" s="488">
        <f t="shared" si="26"/>
        <v>0.71144427912233432</v>
      </c>
      <c r="AA41" s="488">
        <f t="shared" si="26"/>
        <v>0.87743468103978284</v>
      </c>
      <c r="AB41" s="488">
        <f t="shared" si="26"/>
        <v>0.8619148454155009</v>
      </c>
      <c r="AC41" s="488">
        <f t="shared" si="26"/>
        <v>0.74875086730878293</v>
      </c>
      <c r="AD41" s="488">
        <f t="shared" si="26"/>
        <v>0.78356639299693764</v>
      </c>
      <c r="AE41" s="488">
        <f t="shared" si="26"/>
        <v>0.77061507343582747</v>
      </c>
      <c r="AF41" s="488">
        <f t="shared" si="26"/>
        <v>0.84836634132859534</v>
      </c>
      <c r="AG41" s="488">
        <f t="shared" si="26"/>
        <v>0.74021554751013718</v>
      </c>
      <c r="AH41" s="488">
        <f t="shared" si="26"/>
        <v>0.85123965957330117</v>
      </c>
      <c r="AI41" s="488">
        <f t="shared" si="26"/>
        <v>0.70874280600454664</v>
      </c>
      <c r="AJ41" s="488">
        <f t="shared" si="26"/>
        <v>0.73321185115389598</v>
      </c>
      <c r="AK41" s="488">
        <f t="shared" si="26"/>
        <v>0.68523391820836121</v>
      </c>
      <c r="AL41" s="488">
        <f t="shared" si="26"/>
        <v>0.88663033431142757</v>
      </c>
      <c r="AN41" s="490">
        <f t="shared" ref="AN41:BG41" si="27">AN31/AVERAGE($B31:$R31)</f>
        <v>0.76519503174017101</v>
      </c>
      <c r="AO41" s="491">
        <f t="shared" si="27"/>
        <v>0.78378745710263054</v>
      </c>
      <c r="AP41" s="491">
        <f t="shared" si="27"/>
        <v>0.78260093106902962</v>
      </c>
      <c r="AQ41" s="491">
        <f t="shared" si="27"/>
        <v>0.84131862611437724</v>
      </c>
      <c r="AR41" s="491">
        <f t="shared" si="27"/>
        <v>0.73994909382185114</v>
      </c>
      <c r="AS41" s="491">
        <f t="shared" si="27"/>
        <v>0.86741175131738557</v>
      </c>
      <c r="AT41" s="491">
        <f t="shared" si="27"/>
        <v>0.84664164414864185</v>
      </c>
      <c r="AU41" s="492">
        <f t="shared" si="27"/>
        <v>0.74638907067094107</v>
      </c>
      <c r="AV41" s="491">
        <f t="shared" si="27"/>
        <v>0.83194885552751319</v>
      </c>
      <c r="AW41" s="491">
        <f t="shared" si="27"/>
        <v>0.91007158174895442</v>
      </c>
      <c r="AX41" s="491">
        <f t="shared" si="27"/>
        <v>0.80905775550632664</v>
      </c>
      <c r="AY41" s="491">
        <f t="shared" si="27"/>
        <v>0.85423541273991455</v>
      </c>
      <c r="AZ41" s="491">
        <f t="shared" si="27"/>
        <v>0.87092977109459169</v>
      </c>
      <c r="BA41" s="491">
        <f t="shared" si="27"/>
        <v>0.86147358003346897</v>
      </c>
      <c r="BB41" s="491">
        <f t="shared" si="27"/>
        <v>0.79936635226762487</v>
      </c>
      <c r="BC41" s="491">
        <f t="shared" si="27"/>
        <v>0.83506187530757114</v>
      </c>
      <c r="BD41" s="491">
        <f t="shared" si="27"/>
        <v>0.82146784477930834</v>
      </c>
      <c r="BE41" s="491">
        <f t="shared" si="27"/>
        <v>0.83060821197259749</v>
      </c>
      <c r="BF41" s="491">
        <f t="shared" si="27"/>
        <v>0.84236719860491727</v>
      </c>
      <c r="BG41" s="492">
        <f t="shared" si="27"/>
        <v>0.84501935554798124</v>
      </c>
    </row>
    <row r="42" spans="1:59" x14ac:dyDescent="0.35">
      <c r="A42" s="3" t="s">
        <v>8</v>
      </c>
      <c r="B42" s="487">
        <f t="shared" ref="B42:AL42" si="28">B32/AVERAGE($B32:$R32)</f>
        <v>1.0494141409306863</v>
      </c>
      <c r="C42" s="488">
        <f t="shared" si="28"/>
        <v>1.0039132492513814</v>
      </c>
      <c r="D42" s="488">
        <f t="shared" si="28"/>
        <v>1.0665164201340891</v>
      </c>
      <c r="E42" s="488">
        <f t="shared" si="28"/>
        <v>1.0625134855934488</v>
      </c>
      <c r="F42" s="488">
        <f t="shared" si="28"/>
        <v>0.99961603655106668</v>
      </c>
      <c r="G42" s="488">
        <f t="shared" si="28"/>
        <v>0.98403377896917565</v>
      </c>
      <c r="H42" s="488">
        <f t="shared" si="28"/>
        <v>0.98153784871490946</v>
      </c>
      <c r="I42" s="488">
        <f t="shared" si="28"/>
        <v>1.0761080449716243</v>
      </c>
      <c r="J42" s="488">
        <f t="shared" si="28"/>
        <v>1.0311534823336697</v>
      </c>
      <c r="K42" s="488">
        <f t="shared" si="28"/>
        <v>1.1465394612371054</v>
      </c>
      <c r="L42" s="489">
        <f t="shared" si="28"/>
        <v>1.1012832210323975</v>
      </c>
      <c r="M42" s="488">
        <f t="shared" si="28"/>
        <v>0.90777794442015114</v>
      </c>
      <c r="N42" s="488">
        <f t="shared" si="28"/>
        <v>1.0129759489388572</v>
      </c>
      <c r="O42" s="488">
        <f t="shared" si="28"/>
        <v>0.94246683485754656</v>
      </c>
      <c r="P42" s="488">
        <f t="shared" si="28"/>
        <v>0.89460441619037401</v>
      </c>
      <c r="Q42" s="488">
        <f t="shared" si="28"/>
        <v>0.83672078906844738</v>
      </c>
      <c r="R42" s="488">
        <f t="shared" si="28"/>
        <v>0.9028248968050655</v>
      </c>
      <c r="S42" s="487">
        <f t="shared" si="28"/>
        <v>0.84237274918208882</v>
      </c>
      <c r="T42" s="488">
        <f t="shared" si="28"/>
        <v>0.83329876704563011</v>
      </c>
      <c r="U42" s="488">
        <f t="shared" si="28"/>
        <v>0.79854513666348415</v>
      </c>
      <c r="V42" s="489">
        <f t="shared" si="28"/>
        <v>0.74035152732724863</v>
      </c>
      <c r="W42" s="488">
        <f t="shared" si="28"/>
        <v>0.79891426384530084</v>
      </c>
      <c r="X42" s="488">
        <f t="shared" si="28"/>
        <v>0.64524583618026021</v>
      </c>
      <c r="Y42" s="488">
        <f t="shared" si="28"/>
        <v>0.80291969325630419</v>
      </c>
      <c r="Z42" s="488">
        <f t="shared" si="28"/>
        <v>0.73848231585798196</v>
      </c>
      <c r="AA42" s="488">
        <f t="shared" si="28"/>
        <v>0.82976503254450895</v>
      </c>
      <c r="AB42" s="488">
        <f t="shared" si="28"/>
        <v>0.96191154593698658</v>
      </c>
      <c r="AC42" s="488">
        <f t="shared" si="28"/>
        <v>0.82599359946500583</v>
      </c>
      <c r="AD42" s="488">
        <f t="shared" si="28"/>
        <v>0.76499697347522333</v>
      </c>
      <c r="AE42" s="488">
        <f t="shared" si="28"/>
        <v>0.89151498845479793</v>
      </c>
      <c r="AF42" s="488">
        <f t="shared" si="28"/>
        <v>0.88702760927769086</v>
      </c>
      <c r="AG42" s="488">
        <f t="shared" si="28"/>
        <v>0.8418698400780994</v>
      </c>
      <c r="AH42" s="488">
        <f t="shared" si="28"/>
        <v>0.92739164720992695</v>
      </c>
      <c r="AI42" s="488">
        <f t="shared" si="28"/>
        <v>0.77772124624951844</v>
      </c>
      <c r="AJ42" s="488">
        <f t="shared" si="28"/>
        <v>0.72169862686120945</v>
      </c>
      <c r="AK42" s="488">
        <f t="shared" si="28"/>
        <v>0.75450598874924002</v>
      </c>
      <c r="AL42" s="488">
        <f t="shared" si="28"/>
        <v>0.85395661056611216</v>
      </c>
      <c r="AN42" s="490">
        <f t="shared" ref="AN42:BG42" si="29">AN32/AVERAGE($B32:$R32)</f>
        <v>0.768728666028761</v>
      </c>
      <c r="AO42" s="491">
        <f t="shared" si="29"/>
        <v>0.847519973232986</v>
      </c>
      <c r="AP42" s="491">
        <f t="shared" si="29"/>
        <v>0.81769452372450535</v>
      </c>
      <c r="AQ42" s="491">
        <f t="shared" si="29"/>
        <v>0.93175698446143818</v>
      </c>
      <c r="AR42" s="491">
        <f t="shared" si="29"/>
        <v>0.84476618127102865</v>
      </c>
      <c r="AS42" s="491">
        <f t="shared" si="29"/>
        <v>0.76272346330605112</v>
      </c>
      <c r="AT42" s="491">
        <f t="shared" si="29"/>
        <v>0.77694493647558516</v>
      </c>
      <c r="AU42" s="492">
        <f t="shared" si="29"/>
        <v>0.7900802842714082</v>
      </c>
      <c r="AV42" s="491">
        <f t="shared" si="29"/>
        <v>0.80893955721790167</v>
      </c>
      <c r="AW42" s="491">
        <f t="shared" si="29"/>
        <v>0.7658932315120992</v>
      </c>
      <c r="AX42" s="491">
        <f t="shared" si="29"/>
        <v>0.81156129503142804</v>
      </c>
      <c r="AY42" s="491">
        <f t="shared" si="29"/>
        <v>0.7733421087215312</v>
      </c>
      <c r="AZ42" s="491">
        <f t="shared" si="29"/>
        <v>0.8560680417460832</v>
      </c>
      <c r="BA42" s="491">
        <f t="shared" si="29"/>
        <v>0.78844843585296009</v>
      </c>
      <c r="BB42" s="491">
        <f t="shared" si="29"/>
        <v>0.87308454413385872</v>
      </c>
      <c r="BC42" s="491">
        <f t="shared" si="29"/>
        <v>0.75753358836814799</v>
      </c>
      <c r="BD42" s="491">
        <f t="shared" si="29"/>
        <v>0.67708523959769629</v>
      </c>
      <c r="BE42" s="491">
        <f t="shared" si="29"/>
        <v>0.88067944263489129</v>
      </c>
      <c r="BF42" s="491">
        <f t="shared" si="29"/>
        <v>0.91024956337558216</v>
      </c>
      <c r="BG42" s="492">
        <f t="shared" si="29"/>
        <v>0.87694775008135351</v>
      </c>
    </row>
    <row r="43" spans="1:59" x14ac:dyDescent="0.35">
      <c r="A43" s="3" t="s">
        <v>9</v>
      </c>
      <c r="B43" s="487">
        <f t="shared" ref="B43:AL43" si="30">B33/AVERAGE($B33:$R33)</f>
        <v>1.1172040408169466</v>
      </c>
      <c r="C43" s="488">
        <f t="shared" si="30"/>
        <v>0.97175435649061004</v>
      </c>
      <c r="D43" s="488">
        <f t="shared" si="30"/>
        <v>0.9708178054355423</v>
      </c>
      <c r="E43" s="488">
        <f t="shared" si="30"/>
        <v>1.1121200633843324</v>
      </c>
      <c r="F43" s="488">
        <f t="shared" si="30"/>
        <v>0.91437830721625091</v>
      </c>
      <c r="G43" s="488">
        <f t="shared" si="30"/>
        <v>1.177837043398871</v>
      </c>
      <c r="H43" s="488">
        <f t="shared" si="30"/>
        <v>1.1578227402282317</v>
      </c>
      <c r="I43" s="488">
        <f t="shared" si="30"/>
        <v>0.89803743614711828</v>
      </c>
      <c r="J43" s="488">
        <f t="shared" si="30"/>
        <v>1.0693585154849399</v>
      </c>
      <c r="K43" s="488">
        <f t="shared" si="30"/>
        <v>1.0801393602323246</v>
      </c>
      <c r="L43" s="489">
        <f t="shared" si="30"/>
        <v>1.0585051204983988</v>
      </c>
      <c r="M43" s="488">
        <f t="shared" si="30"/>
        <v>0.9394890751227577</v>
      </c>
      <c r="N43" s="488">
        <f t="shared" si="30"/>
        <v>1.034448185941617</v>
      </c>
      <c r="O43" s="488">
        <f t="shared" si="30"/>
        <v>0.79367145300693054</v>
      </c>
      <c r="P43" s="488">
        <f t="shared" si="30"/>
        <v>0.92163085022650781</v>
      </c>
      <c r="Q43" s="488">
        <f t="shared" si="30"/>
        <v>0.81617012835760594</v>
      </c>
      <c r="R43" s="488">
        <f t="shared" si="30"/>
        <v>0.9666155180110193</v>
      </c>
      <c r="S43" s="487">
        <f t="shared" si="30"/>
        <v>0.93434029697952514</v>
      </c>
      <c r="T43" s="488">
        <f t="shared" si="30"/>
        <v>0.88934459424844925</v>
      </c>
      <c r="U43" s="488">
        <f t="shared" si="30"/>
        <v>0.80152607784880259</v>
      </c>
      <c r="V43" s="489">
        <f t="shared" si="30"/>
        <v>0.8604288649420927</v>
      </c>
      <c r="W43" s="488">
        <f t="shared" si="30"/>
        <v>1.0651309711178514</v>
      </c>
      <c r="X43" s="488">
        <f t="shared" si="30"/>
        <v>0.77843090915339086</v>
      </c>
      <c r="Y43" s="488">
        <f t="shared" si="30"/>
        <v>0.65492661122927054</v>
      </c>
      <c r="Z43" s="488">
        <f t="shared" si="30"/>
        <v>0.82627749836822673</v>
      </c>
      <c r="AA43" s="488">
        <f t="shared" si="30"/>
        <v>0.58727485138800528</v>
      </c>
      <c r="AB43" s="488">
        <f t="shared" si="30"/>
        <v>0.97717769813862099</v>
      </c>
      <c r="AC43" s="488">
        <f t="shared" si="30"/>
        <v>0.6168727714330744</v>
      </c>
      <c r="AD43" s="488">
        <f t="shared" si="30"/>
        <v>0.68229561200404532</v>
      </c>
      <c r="AE43" s="488">
        <f t="shared" si="30"/>
        <v>0.74232826632355242</v>
      </c>
      <c r="AF43" s="488">
        <f t="shared" si="30"/>
        <v>0.70152233299488975</v>
      </c>
      <c r="AG43" s="488">
        <f t="shared" si="30"/>
        <v>0.65170235714321878</v>
      </c>
      <c r="AH43" s="488">
        <f t="shared" si="30"/>
        <v>0.79643355908779356</v>
      </c>
      <c r="AI43" s="488">
        <f t="shared" si="30"/>
        <v>0.73075697538994966</v>
      </c>
      <c r="AJ43" s="488">
        <f t="shared" si="30"/>
        <v>0.73252790200650397</v>
      </c>
      <c r="AK43" s="488">
        <f t="shared" si="30"/>
        <v>0.62066891156497017</v>
      </c>
      <c r="AL43" s="488">
        <f t="shared" si="30"/>
        <v>0.91821805268974999</v>
      </c>
      <c r="AN43" s="490">
        <f t="shared" ref="AN43:BG43" si="31">AN33/AVERAGE($B33:$R33)</f>
        <v>0.97722339267676173</v>
      </c>
      <c r="AO43" s="491">
        <f t="shared" si="31"/>
        <v>1.0275055806668412</v>
      </c>
      <c r="AP43" s="491">
        <f>AP33/AVERAGE($B33:$R33)</f>
        <v>1.0344481859416172</v>
      </c>
      <c r="AQ43" s="491">
        <f t="shared" si="31"/>
        <v>0.99750360787227377</v>
      </c>
      <c r="AR43" s="491">
        <f t="shared" si="31"/>
        <v>1.010722310117268</v>
      </c>
      <c r="AS43" s="491">
        <f t="shared" si="31"/>
        <v>0.93882692505625753</v>
      </c>
      <c r="AT43" s="491">
        <f t="shared" si="31"/>
        <v>1.0616705066242913</v>
      </c>
      <c r="AU43" s="492">
        <f t="shared" si="31"/>
        <v>1.0246892407912247</v>
      </c>
      <c r="AV43" s="491">
        <f t="shared" si="31"/>
        <v>1.0893372733589273</v>
      </c>
      <c r="AW43" s="491">
        <f t="shared" si="31"/>
        <v>1.0299309449549725</v>
      </c>
      <c r="AX43" s="491">
        <f t="shared" si="31"/>
        <v>1.034448185941617</v>
      </c>
      <c r="AY43" s="491">
        <f t="shared" si="31"/>
        <v>1.0475424667763211</v>
      </c>
      <c r="AZ43" s="491">
        <f t="shared" si="31"/>
        <v>0.96055902980293018</v>
      </c>
      <c r="BA43" s="491">
        <f t="shared" si="31"/>
        <v>1.0534288866010963</v>
      </c>
      <c r="BB43" s="491">
        <f t="shared" si="31"/>
        <v>1.0253341050082108</v>
      </c>
      <c r="BC43" s="491">
        <f t="shared" si="31"/>
        <v>0.83856331668884276</v>
      </c>
      <c r="BD43" s="491">
        <f t="shared" si="31"/>
        <v>0.97430584954966259</v>
      </c>
      <c r="BE43" s="491">
        <f t="shared" si="31"/>
        <v>0.88478334201814923</v>
      </c>
      <c r="BF43" s="491">
        <f t="shared" si="31"/>
        <v>0.92314679884663287</v>
      </c>
      <c r="BG43" s="492">
        <f t="shared" si="31"/>
        <v>0.99448086966659999</v>
      </c>
    </row>
    <row r="44" spans="1:59" ht="15" thickBot="1" x14ac:dyDescent="0.4">
      <c r="A44" s="3" t="s">
        <v>15</v>
      </c>
      <c r="B44" s="493">
        <f t="shared" ref="B44:AL44" si="32">B34/AVERAGE($B34:$R34)</f>
        <v>1.0029766507588891</v>
      </c>
      <c r="C44" s="494">
        <f t="shared" si="32"/>
        <v>1.0555135738488755</v>
      </c>
      <c r="D44" s="494">
        <f t="shared" si="32"/>
        <v>1.0308357526930629</v>
      </c>
      <c r="E44" s="494">
        <f t="shared" si="32"/>
        <v>1.0175469208922667</v>
      </c>
      <c r="F44" s="494">
        <f t="shared" si="32"/>
        <v>0.99316158102695118</v>
      </c>
      <c r="G44" s="494">
        <f t="shared" si="32"/>
        <v>1.0419475136826479</v>
      </c>
      <c r="H44" s="494">
        <f t="shared" si="32"/>
        <v>0.9622377133297545</v>
      </c>
      <c r="I44" s="494">
        <f t="shared" si="32"/>
        <v>1.0490600847091387</v>
      </c>
      <c r="J44" s="494">
        <f t="shared" si="32"/>
        <v>1.0076080132126544</v>
      </c>
      <c r="K44" s="494">
        <f t="shared" si="32"/>
        <v>1.0725756402657176</v>
      </c>
      <c r="L44" s="495">
        <f t="shared" si="32"/>
        <v>1.0751833559534427</v>
      </c>
      <c r="M44" s="494">
        <f t="shared" si="32"/>
        <v>1.0443079849975352</v>
      </c>
      <c r="N44" s="494">
        <f t="shared" si="32"/>
        <v>0.9864095805027816</v>
      </c>
      <c r="O44" s="494">
        <f t="shared" si="32"/>
        <v>0.94157935120426484</v>
      </c>
      <c r="P44" s="494">
        <f t="shared" si="32"/>
        <v>0.86729054801497862</v>
      </c>
      <c r="Q44" s="494">
        <f t="shared" si="32"/>
        <v>0.90236082904922843</v>
      </c>
      <c r="R44" s="494">
        <f t="shared" si="32"/>
        <v>0.94940490585781145</v>
      </c>
      <c r="S44" s="493">
        <f t="shared" si="32"/>
        <v>0.81710282782258903</v>
      </c>
      <c r="T44" s="494">
        <f t="shared" si="32"/>
        <v>0.75953208950312101</v>
      </c>
      <c r="U44" s="494">
        <f t="shared" si="32"/>
        <v>0.77940476712447071</v>
      </c>
      <c r="V44" s="495">
        <f t="shared" si="32"/>
        <v>0.74711953301259448</v>
      </c>
      <c r="W44" s="494">
        <f t="shared" si="32"/>
        <v>0.88122289003375087</v>
      </c>
      <c r="X44" s="494">
        <f t="shared" si="32"/>
        <v>0.72209476572093412</v>
      </c>
      <c r="Y44" s="494">
        <f t="shared" si="32"/>
        <v>0.78483904543397864</v>
      </c>
      <c r="Z44" s="494">
        <f t="shared" si="32"/>
        <v>0.74019973692301566</v>
      </c>
      <c r="AA44" s="494">
        <f t="shared" si="32"/>
        <v>0.85061865019264338</v>
      </c>
      <c r="AB44" s="494">
        <f t="shared" si="32"/>
        <v>0.86610096030611439</v>
      </c>
      <c r="AC44" s="494">
        <f t="shared" si="32"/>
        <v>0.79943731985351296</v>
      </c>
      <c r="AD44" s="494">
        <f t="shared" si="32"/>
        <v>0.83618292704395447</v>
      </c>
      <c r="AE44" s="494">
        <f t="shared" si="32"/>
        <v>0.82770424153738609</v>
      </c>
      <c r="AF44" s="494">
        <f t="shared" si="32"/>
        <v>0.8811593153173416</v>
      </c>
      <c r="AG44" s="494">
        <f t="shared" si="32"/>
        <v>0.79250325299499413</v>
      </c>
      <c r="AH44" s="494">
        <f t="shared" si="32"/>
        <v>0.85231114352337733</v>
      </c>
      <c r="AI44" s="494">
        <f t="shared" si="32"/>
        <v>0.69910308132938781</v>
      </c>
      <c r="AJ44" s="494">
        <f t="shared" si="32"/>
        <v>0.65291123587950972</v>
      </c>
      <c r="AK44" s="494">
        <f t="shared" si="32"/>
        <v>0.73366618073284762</v>
      </c>
      <c r="AL44" s="494">
        <f t="shared" si="32"/>
        <v>0.90297905378823173</v>
      </c>
      <c r="AN44" s="496">
        <f t="shared" ref="AN44:BG44" si="33">AN34/AVERAGE($B34:$R34)</f>
        <v>0.82192127927570025</v>
      </c>
      <c r="AO44" s="497">
        <f t="shared" si="33"/>
        <v>0.8277498650997448</v>
      </c>
      <c r="AP44" s="497">
        <f t="shared" si="33"/>
        <v>0.78900588311070408</v>
      </c>
      <c r="AQ44" s="497">
        <f t="shared" si="33"/>
        <v>0.86181100085307294</v>
      </c>
      <c r="AR44" s="497">
        <f t="shared" si="33"/>
        <v>0.77144083071694269</v>
      </c>
      <c r="AS44" s="497">
        <f t="shared" si="33"/>
        <v>0.86358976452872416</v>
      </c>
      <c r="AT44" s="497">
        <f t="shared" si="33"/>
        <v>0.88429129704337683</v>
      </c>
      <c r="AU44" s="498">
        <f t="shared" si="33"/>
        <v>0.82822005568576085</v>
      </c>
      <c r="AV44" s="497">
        <f t="shared" si="33"/>
        <v>0.85835511714037871</v>
      </c>
      <c r="AW44" s="497">
        <f t="shared" si="33"/>
        <v>0.8952191343420528</v>
      </c>
      <c r="AX44" s="497">
        <f t="shared" si="33"/>
        <v>0.77938324815529125</v>
      </c>
      <c r="AY44" s="497">
        <f t="shared" si="33"/>
        <v>0.76496970251159946</v>
      </c>
      <c r="AZ44" s="497">
        <f t="shared" si="33"/>
        <v>0.85374727219012003</v>
      </c>
      <c r="BA44" s="497">
        <f t="shared" si="33"/>
        <v>0.86028518063588566</v>
      </c>
      <c r="BB44" s="497">
        <f t="shared" si="33"/>
        <v>0.73339523381970673</v>
      </c>
      <c r="BC44" s="497">
        <f t="shared" si="33"/>
        <v>0.77057934730998534</v>
      </c>
      <c r="BD44" s="497">
        <f t="shared" si="33"/>
        <v>0.78220512137810927</v>
      </c>
      <c r="BE44" s="497">
        <f t="shared" si="33"/>
        <v>0.82552422186978558</v>
      </c>
      <c r="BF44" s="497">
        <f t="shared" si="33"/>
        <v>0.91278346289183265</v>
      </c>
      <c r="BG44" s="498">
        <f t="shared" si="33"/>
        <v>0.86497234902207143</v>
      </c>
    </row>
    <row r="45" spans="1:59" x14ac:dyDescent="0.35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</row>
    <row r="46" spans="1:59" ht="15" thickBot="1" x14ac:dyDescent="0.4">
      <c r="S46" s="76">
        <f>AVERAGE(S39:AL39)</f>
        <v>0.89955017113800007</v>
      </c>
      <c r="T46" s="14">
        <f>STDEV(S39:AL39)/SQRT(COUNT(S39:AL39))</f>
        <v>1.8160206273243606E-2</v>
      </c>
    </row>
    <row r="47" spans="1:59" ht="15" thickBot="1" x14ac:dyDescent="0.4">
      <c r="B47" s="259" t="s">
        <v>156</v>
      </c>
      <c r="C47" s="260"/>
      <c r="D47" s="260"/>
      <c r="E47" s="260"/>
      <c r="F47" s="260"/>
      <c r="G47" s="260"/>
      <c r="H47" s="260"/>
      <c r="I47" s="260"/>
      <c r="J47" s="260"/>
      <c r="K47" s="260"/>
      <c r="L47" s="260"/>
      <c r="M47" s="260"/>
      <c r="N47" s="260"/>
      <c r="O47" s="260"/>
      <c r="P47" s="260"/>
      <c r="Q47" s="260"/>
      <c r="R47" s="261"/>
      <c r="S47" s="259" t="s">
        <v>156</v>
      </c>
      <c r="T47" s="260"/>
      <c r="U47" s="260"/>
      <c r="V47" s="260"/>
      <c r="W47" s="260"/>
      <c r="X47" s="260"/>
      <c r="Y47" s="260"/>
      <c r="Z47" s="260"/>
      <c r="AA47" s="260"/>
      <c r="AB47" s="260"/>
      <c r="AC47" s="260"/>
      <c r="AD47" s="260"/>
      <c r="AE47" s="260"/>
      <c r="AF47" s="260"/>
      <c r="AG47" s="260"/>
      <c r="AH47" s="260"/>
      <c r="AI47" s="260"/>
      <c r="AJ47" s="260"/>
      <c r="AK47" s="260"/>
      <c r="AL47" s="261"/>
      <c r="AN47" s="259" t="s">
        <v>156</v>
      </c>
      <c r="AO47" s="260"/>
      <c r="AP47" s="260"/>
      <c r="AQ47" s="260"/>
      <c r="AR47" s="260"/>
      <c r="AS47" s="260"/>
      <c r="AT47" s="260"/>
      <c r="AU47" s="260"/>
      <c r="AV47" s="260"/>
      <c r="AW47" s="260"/>
      <c r="AX47" s="260"/>
      <c r="AY47" s="260"/>
      <c r="AZ47" s="260"/>
      <c r="BA47" s="260"/>
      <c r="BB47" s="260"/>
      <c r="BC47" s="260"/>
      <c r="BD47" s="260"/>
      <c r="BE47" s="260"/>
      <c r="BF47" s="260"/>
      <c r="BG47" s="261"/>
    </row>
    <row r="48" spans="1:59" s="186" customFormat="1" x14ac:dyDescent="0.35">
      <c r="A48" s="186" t="s">
        <v>147</v>
      </c>
      <c r="B48" s="312">
        <v>136.5</v>
      </c>
      <c r="C48" s="313">
        <v>123</v>
      </c>
      <c r="D48" s="313">
        <v>122.7</v>
      </c>
      <c r="E48" s="313">
        <v>120.4</v>
      </c>
      <c r="F48" s="313">
        <v>138</v>
      </c>
      <c r="G48" s="313">
        <v>123</v>
      </c>
      <c r="H48" s="313">
        <v>126.7</v>
      </c>
      <c r="I48" s="313">
        <v>112.5</v>
      </c>
      <c r="J48" s="313">
        <v>154.30000000000001</v>
      </c>
      <c r="K48" s="313">
        <v>125.1</v>
      </c>
      <c r="L48" s="314">
        <v>112.4</v>
      </c>
      <c r="M48" s="312">
        <v>103.7</v>
      </c>
      <c r="N48" s="313">
        <v>123.6</v>
      </c>
      <c r="O48" s="313">
        <v>138</v>
      </c>
      <c r="P48" s="313">
        <v>122.3</v>
      </c>
      <c r="Q48" s="313">
        <v>124</v>
      </c>
      <c r="R48" s="314">
        <v>112.2</v>
      </c>
      <c r="S48" s="313">
        <v>157.69999999999999</v>
      </c>
      <c r="T48" s="313">
        <v>183.6</v>
      </c>
      <c r="U48" s="313">
        <v>149.80000000000001</v>
      </c>
      <c r="V48" s="314">
        <v>136.5</v>
      </c>
      <c r="W48" s="312">
        <v>125</v>
      </c>
      <c r="X48" s="313">
        <v>154.1</v>
      </c>
      <c r="Y48" s="313">
        <v>123.6</v>
      </c>
      <c r="Z48" s="313">
        <v>145.69999999999999</v>
      </c>
      <c r="AA48" s="313">
        <v>125</v>
      </c>
      <c r="AB48" s="313">
        <v>141.19999999999999</v>
      </c>
      <c r="AC48" s="313">
        <v>146.80000000000001</v>
      </c>
      <c r="AD48" s="313">
        <v>135.6</v>
      </c>
      <c r="AE48" s="313">
        <v>121.9</v>
      </c>
      <c r="AF48" s="313">
        <v>126.9</v>
      </c>
      <c r="AG48" s="313">
        <v>128.5</v>
      </c>
      <c r="AH48" s="313">
        <v>136</v>
      </c>
      <c r="AI48" s="313">
        <v>136.4</v>
      </c>
      <c r="AJ48" s="313">
        <v>158.69999999999999</v>
      </c>
      <c r="AK48" s="313">
        <v>220.1</v>
      </c>
      <c r="AL48" s="314">
        <v>132.80000000000001</v>
      </c>
      <c r="AN48" s="46">
        <v>119.4</v>
      </c>
      <c r="AO48" s="47">
        <v>115.8</v>
      </c>
      <c r="AP48" s="47">
        <v>108</v>
      </c>
      <c r="AQ48" s="47">
        <v>101.9</v>
      </c>
      <c r="AR48" s="47">
        <v>112.2</v>
      </c>
      <c r="AS48" s="47">
        <v>104.4</v>
      </c>
      <c r="AT48" s="47">
        <v>112.5</v>
      </c>
      <c r="AU48" s="48">
        <v>107.3</v>
      </c>
      <c r="AV48" s="46">
        <v>104.5</v>
      </c>
      <c r="AW48" s="47">
        <v>112.6</v>
      </c>
      <c r="AX48" s="47">
        <v>107</v>
      </c>
      <c r="AY48" s="47">
        <v>110.7</v>
      </c>
      <c r="AZ48" s="47">
        <v>122.7</v>
      </c>
      <c r="BA48" s="47">
        <v>133.5</v>
      </c>
      <c r="BB48" s="47">
        <v>114.3</v>
      </c>
      <c r="BC48" s="47">
        <v>98.2</v>
      </c>
      <c r="BD48" s="47">
        <v>107.9</v>
      </c>
      <c r="BE48" s="47">
        <v>109.4</v>
      </c>
      <c r="BF48" s="47">
        <v>105.8</v>
      </c>
      <c r="BG48" s="48">
        <v>108.2</v>
      </c>
    </row>
    <row r="49" spans="1:59" s="186" customFormat="1" x14ac:dyDescent="0.35">
      <c r="A49" s="186" t="s">
        <v>148</v>
      </c>
      <c r="B49" s="499">
        <v>101</v>
      </c>
      <c r="C49" s="500">
        <v>73.599999999999994</v>
      </c>
      <c r="D49" s="500">
        <v>70.599999999999994</v>
      </c>
      <c r="E49" s="500">
        <v>91.6</v>
      </c>
      <c r="F49" s="500">
        <v>97.7</v>
      </c>
      <c r="G49" s="500">
        <v>80.099999999999994</v>
      </c>
      <c r="H49" s="500">
        <v>95.3</v>
      </c>
      <c r="I49" s="500">
        <v>116.7</v>
      </c>
      <c r="J49" s="500">
        <v>150</v>
      </c>
      <c r="K49" s="500">
        <v>85.3</v>
      </c>
      <c r="L49" s="501">
        <v>68.900000000000006</v>
      </c>
      <c r="M49" s="499">
        <v>75.5</v>
      </c>
      <c r="N49" s="500">
        <v>81.400000000000006</v>
      </c>
      <c r="O49" s="500">
        <v>87.1</v>
      </c>
      <c r="P49" s="500">
        <v>81.7</v>
      </c>
      <c r="Q49" s="500">
        <v>66.7</v>
      </c>
      <c r="R49" s="501">
        <v>79.3</v>
      </c>
      <c r="S49" s="500">
        <v>84.2</v>
      </c>
      <c r="T49" s="500">
        <v>85.3</v>
      </c>
      <c r="U49" s="500">
        <v>185.4</v>
      </c>
      <c r="V49" s="501">
        <v>70</v>
      </c>
      <c r="W49" s="499">
        <v>82.2</v>
      </c>
      <c r="X49" s="500">
        <v>59.6</v>
      </c>
      <c r="Y49" s="500">
        <v>142.69999999999999</v>
      </c>
      <c r="Z49" s="500">
        <v>106.8</v>
      </c>
      <c r="AA49" s="500">
        <v>62.8</v>
      </c>
      <c r="AB49" s="500">
        <v>84.2</v>
      </c>
      <c r="AC49" s="500">
        <v>83.6</v>
      </c>
      <c r="AD49" s="500">
        <v>91.9</v>
      </c>
      <c r="AE49" s="500">
        <v>83.8</v>
      </c>
      <c r="AF49" s="500">
        <v>66.8</v>
      </c>
      <c r="AG49" s="500">
        <v>117.4</v>
      </c>
      <c r="AH49" s="500">
        <v>53.2</v>
      </c>
      <c r="AI49" s="500">
        <v>108.9</v>
      </c>
      <c r="AJ49" s="500">
        <v>88.3</v>
      </c>
      <c r="AK49" s="500">
        <v>51.6</v>
      </c>
      <c r="AL49" s="501">
        <v>72.900000000000006</v>
      </c>
      <c r="AN49" s="167">
        <v>70</v>
      </c>
      <c r="AO49" s="13">
        <v>30.1</v>
      </c>
      <c r="AP49" s="13">
        <v>55.7</v>
      </c>
      <c r="AQ49" s="13">
        <v>44.3</v>
      </c>
      <c r="AR49" s="13">
        <v>34.9</v>
      </c>
      <c r="AS49" s="13">
        <v>47.4</v>
      </c>
      <c r="AT49" s="13">
        <v>50.4</v>
      </c>
      <c r="AU49" s="166">
        <v>27.8</v>
      </c>
      <c r="AV49" s="167">
        <v>97.8</v>
      </c>
      <c r="AW49" s="13">
        <v>45.7</v>
      </c>
      <c r="AX49" s="13">
        <v>40</v>
      </c>
      <c r="AY49" s="13">
        <v>37.9</v>
      </c>
      <c r="AZ49" s="13">
        <v>47.7</v>
      </c>
      <c r="BA49" s="13">
        <v>63.2</v>
      </c>
      <c r="BB49" s="13">
        <v>31.8</v>
      </c>
      <c r="BC49" s="13">
        <v>151.19999999999999</v>
      </c>
      <c r="BD49" s="13">
        <v>29.5</v>
      </c>
      <c r="BE49" s="13">
        <v>54.8</v>
      </c>
      <c r="BF49" s="13">
        <v>44.3</v>
      </c>
      <c r="BG49" s="166">
        <v>95</v>
      </c>
    </row>
    <row r="50" spans="1:59" s="186" customFormat="1" x14ac:dyDescent="0.35">
      <c r="A50" s="186" t="s">
        <v>149</v>
      </c>
      <c r="B50" s="499">
        <v>209.5</v>
      </c>
      <c r="C50" s="500">
        <v>213.55</v>
      </c>
      <c r="D50" s="500">
        <v>191.05</v>
      </c>
      <c r="E50" s="500">
        <v>200.05</v>
      </c>
      <c r="F50" s="500">
        <v>256.05</v>
      </c>
      <c r="G50" s="500">
        <v>190.35</v>
      </c>
      <c r="H50" s="500">
        <v>223</v>
      </c>
      <c r="I50" s="500">
        <v>169.95</v>
      </c>
      <c r="J50" s="500">
        <v>255.25</v>
      </c>
      <c r="K50" s="500">
        <v>211.45</v>
      </c>
      <c r="L50" s="501">
        <v>165.75</v>
      </c>
      <c r="M50" s="499">
        <v>154.6</v>
      </c>
      <c r="N50" s="500">
        <v>192.64999999999998</v>
      </c>
      <c r="O50" s="500">
        <v>197.35000000000002</v>
      </c>
      <c r="P50" s="500">
        <v>168.25</v>
      </c>
      <c r="Q50" s="500">
        <v>181.35</v>
      </c>
      <c r="R50" s="501">
        <v>179.60000000000002</v>
      </c>
      <c r="S50" s="500">
        <v>184.6</v>
      </c>
      <c r="T50" s="500">
        <v>214.95</v>
      </c>
      <c r="U50" s="500">
        <v>207</v>
      </c>
      <c r="V50" s="501">
        <v>208</v>
      </c>
      <c r="W50" s="499">
        <v>162.15</v>
      </c>
      <c r="X50" s="500">
        <v>216.95</v>
      </c>
      <c r="Y50" s="500">
        <v>191.45</v>
      </c>
      <c r="Z50" s="500">
        <v>204.5</v>
      </c>
      <c r="AA50" s="500">
        <v>169.25</v>
      </c>
      <c r="AB50" s="500">
        <v>201.05</v>
      </c>
      <c r="AC50" s="500">
        <v>220.25</v>
      </c>
      <c r="AD50" s="500">
        <v>185.75</v>
      </c>
      <c r="AE50" s="500">
        <v>175.5</v>
      </c>
      <c r="AF50" s="500">
        <v>194.2</v>
      </c>
      <c r="AG50" s="500">
        <v>179.14999999999998</v>
      </c>
      <c r="AH50" s="500">
        <v>156.69999999999999</v>
      </c>
      <c r="AI50" s="500">
        <v>209.75</v>
      </c>
      <c r="AJ50" s="500">
        <v>220.95</v>
      </c>
      <c r="AK50" s="500">
        <v>238.85</v>
      </c>
      <c r="AL50" s="501">
        <v>186.6</v>
      </c>
      <c r="AN50" s="167">
        <v>149.6</v>
      </c>
      <c r="AO50" s="13">
        <v>137.9</v>
      </c>
      <c r="AP50" s="13">
        <v>130.19999999999999</v>
      </c>
      <c r="AQ50" s="13">
        <v>135.75</v>
      </c>
      <c r="AR50" s="13">
        <v>128.65</v>
      </c>
      <c r="AS50" s="13">
        <v>127.75</v>
      </c>
      <c r="AT50" s="13">
        <v>135.35</v>
      </c>
      <c r="AU50" s="166">
        <v>143.65</v>
      </c>
      <c r="AV50" s="167">
        <v>148.55000000000001</v>
      </c>
      <c r="AW50" s="13">
        <v>141.44999999999999</v>
      </c>
      <c r="AX50" s="13">
        <v>136.85</v>
      </c>
      <c r="AY50" s="13">
        <v>145.6</v>
      </c>
      <c r="AZ50" s="13">
        <v>133.5</v>
      </c>
      <c r="BA50" s="13">
        <v>127.15</v>
      </c>
      <c r="BB50" s="13">
        <v>153.89999999999998</v>
      </c>
      <c r="BC50" s="13">
        <v>136.14999999999998</v>
      </c>
      <c r="BD50" s="13">
        <v>146.9</v>
      </c>
      <c r="BE50" s="13">
        <v>141.4</v>
      </c>
      <c r="BF50" s="13">
        <v>134.94999999999999</v>
      </c>
      <c r="BG50" s="166">
        <v>121.69999999999999</v>
      </c>
    </row>
    <row r="51" spans="1:59" s="186" customFormat="1" x14ac:dyDescent="0.35">
      <c r="A51" s="186" t="s">
        <v>153</v>
      </c>
      <c r="B51" s="499">
        <v>618.5</v>
      </c>
      <c r="C51" s="500">
        <v>832.4</v>
      </c>
      <c r="D51" s="500">
        <v>663</v>
      </c>
      <c r="E51" s="500">
        <v>677.4</v>
      </c>
      <c r="F51" s="500">
        <v>961.8</v>
      </c>
      <c r="G51" s="500">
        <v>803.7</v>
      </c>
      <c r="H51" s="500">
        <v>1004.3</v>
      </c>
      <c r="I51" s="500">
        <v>550.20000000000005</v>
      </c>
      <c r="J51" s="500">
        <v>595.29999999999995</v>
      </c>
      <c r="K51" s="500">
        <v>566</v>
      </c>
      <c r="L51" s="501">
        <v>476.4</v>
      </c>
      <c r="M51" s="499">
        <v>410.3</v>
      </c>
      <c r="N51" s="500">
        <v>855</v>
      </c>
      <c r="O51" s="500">
        <v>1209</v>
      </c>
      <c r="P51" s="500">
        <v>1204</v>
      </c>
      <c r="Q51" s="500">
        <v>1768.2</v>
      </c>
      <c r="R51" s="501">
        <v>1090.5999999999999</v>
      </c>
      <c r="S51" s="500">
        <v>546.6</v>
      </c>
      <c r="T51" s="500">
        <v>974.8</v>
      </c>
      <c r="U51" s="500">
        <v>657.4</v>
      </c>
      <c r="V51" s="501">
        <v>335.2</v>
      </c>
      <c r="W51" s="499">
        <v>250.5</v>
      </c>
      <c r="X51" s="500">
        <v>572.4</v>
      </c>
      <c r="Y51" s="500">
        <v>501.1</v>
      </c>
      <c r="Z51" s="500">
        <v>587.29999999999995</v>
      </c>
      <c r="AA51" s="500">
        <v>425.3</v>
      </c>
      <c r="AB51" s="500">
        <v>644.29999999999995</v>
      </c>
      <c r="AC51" s="500">
        <v>887.8</v>
      </c>
      <c r="AD51" s="500">
        <v>369.3</v>
      </c>
      <c r="AE51" s="500">
        <v>513.1</v>
      </c>
      <c r="AF51" s="500">
        <v>316</v>
      </c>
      <c r="AG51" s="500">
        <v>256</v>
      </c>
      <c r="AH51" s="500">
        <v>151</v>
      </c>
      <c r="AI51" s="500">
        <v>468.7</v>
      </c>
      <c r="AJ51" s="500">
        <v>237.9</v>
      </c>
      <c r="AK51" s="500">
        <v>39.299999999999997</v>
      </c>
      <c r="AL51" s="501">
        <v>299.3</v>
      </c>
      <c r="AN51" s="167">
        <v>90</v>
      </c>
      <c r="AO51" s="13">
        <v>95</v>
      </c>
      <c r="AP51" s="13">
        <v>201.7</v>
      </c>
      <c r="AQ51" s="13">
        <v>232</v>
      </c>
      <c r="AR51" s="13">
        <v>113.6</v>
      </c>
      <c r="AS51" s="13">
        <v>175.1</v>
      </c>
      <c r="AT51" s="13">
        <v>149.19999999999999</v>
      </c>
      <c r="AU51" s="166">
        <v>111.5</v>
      </c>
      <c r="AV51" s="167">
        <v>373.3</v>
      </c>
      <c r="AW51" s="13">
        <v>165.3</v>
      </c>
      <c r="AX51" s="13">
        <v>221.5</v>
      </c>
      <c r="AY51" s="13">
        <v>308.5</v>
      </c>
      <c r="AZ51" s="13">
        <v>130.69999999999999</v>
      </c>
      <c r="BA51" s="13">
        <v>299</v>
      </c>
      <c r="BB51" s="13">
        <v>97.7</v>
      </c>
      <c r="BC51" s="13">
        <v>130.1</v>
      </c>
      <c r="BD51" s="13">
        <v>108.7</v>
      </c>
      <c r="BE51" s="13">
        <v>169.9</v>
      </c>
      <c r="BF51" s="13">
        <v>439.6</v>
      </c>
      <c r="BG51" s="166">
        <v>205.8</v>
      </c>
    </row>
    <row r="52" spans="1:59" s="186" customFormat="1" x14ac:dyDescent="0.35">
      <c r="A52" s="186" t="s">
        <v>150</v>
      </c>
      <c r="B52" s="499">
        <v>1368</v>
      </c>
      <c r="C52" s="500">
        <v>1271.8</v>
      </c>
      <c r="D52" s="500">
        <v>1356.3</v>
      </c>
      <c r="E52" s="500">
        <v>1241.9000000000001</v>
      </c>
      <c r="F52" s="500">
        <v>1464.4</v>
      </c>
      <c r="G52" s="500">
        <v>1323</v>
      </c>
      <c r="H52" s="500">
        <v>1416.3</v>
      </c>
      <c r="I52" s="500">
        <v>1303.8</v>
      </c>
      <c r="J52" s="500">
        <v>955.9</v>
      </c>
      <c r="K52" s="500">
        <v>1397.5</v>
      </c>
      <c r="L52" s="501">
        <v>1214.3</v>
      </c>
      <c r="M52" s="499">
        <v>894.5</v>
      </c>
      <c r="N52" s="500">
        <v>1340</v>
      </c>
      <c r="O52" s="500">
        <v>1458.4</v>
      </c>
      <c r="P52" s="500">
        <v>1184.2</v>
      </c>
      <c r="Q52" s="500">
        <v>1293.8</v>
      </c>
      <c r="R52" s="501">
        <v>1266</v>
      </c>
      <c r="S52" s="500">
        <v>1787.2</v>
      </c>
      <c r="T52" s="500">
        <v>1457.7</v>
      </c>
      <c r="U52" s="500">
        <v>1564.9</v>
      </c>
      <c r="V52" s="501">
        <v>1453</v>
      </c>
      <c r="W52" s="499">
        <v>1031.2</v>
      </c>
      <c r="X52" s="500">
        <v>1180</v>
      </c>
      <c r="Y52" s="500">
        <v>2663.1</v>
      </c>
      <c r="Z52" s="500">
        <v>1638.6</v>
      </c>
      <c r="AA52" s="500">
        <v>1066.9000000000001</v>
      </c>
      <c r="AB52" s="500">
        <v>1341.6</v>
      </c>
      <c r="AC52" s="500">
        <v>1253.3</v>
      </c>
      <c r="AD52" s="500">
        <v>1234.4000000000001</v>
      </c>
      <c r="AE52" s="500">
        <v>1582.1</v>
      </c>
      <c r="AF52" s="500">
        <v>1046.5999999999999</v>
      </c>
      <c r="AG52" s="500">
        <v>1191.5999999999999</v>
      </c>
      <c r="AH52" s="500">
        <v>881.4</v>
      </c>
      <c r="AI52" s="500">
        <v>2194.1999999999998</v>
      </c>
      <c r="AJ52" s="500">
        <v>1206.5999999999999</v>
      </c>
      <c r="AK52" s="500">
        <v>1288.0999999999999</v>
      </c>
      <c r="AL52" s="501">
        <v>1055.7</v>
      </c>
      <c r="AN52" s="167">
        <v>2191.8000000000002</v>
      </c>
      <c r="AO52" s="13">
        <v>1113.3</v>
      </c>
      <c r="AP52" s="13">
        <v>936.4</v>
      </c>
      <c r="AQ52" s="13">
        <v>1101.7</v>
      </c>
      <c r="AR52" s="13">
        <v>1002.6</v>
      </c>
      <c r="AS52" s="13">
        <v>987.3</v>
      </c>
      <c r="AT52" s="13">
        <v>1044.4000000000001</v>
      </c>
      <c r="AU52" s="166">
        <v>982.5</v>
      </c>
      <c r="AV52" s="167">
        <v>1200</v>
      </c>
      <c r="AW52" s="13">
        <v>1001.2</v>
      </c>
      <c r="AX52" s="13">
        <v>960.4</v>
      </c>
      <c r="AY52" s="13">
        <v>1040.2</v>
      </c>
      <c r="AZ52" s="13">
        <v>766</v>
      </c>
      <c r="BA52" s="13">
        <v>789.8</v>
      </c>
      <c r="BB52" s="13">
        <v>1275.3</v>
      </c>
      <c r="BC52" s="13">
        <v>1718.7</v>
      </c>
      <c r="BD52" s="13">
        <v>1051.0999999999999</v>
      </c>
      <c r="BE52" s="13">
        <v>822.7</v>
      </c>
      <c r="BF52" s="13">
        <v>950.6</v>
      </c>
      <c r="BG52" s="166">
        <v>743.3</v>
      </c>
    </row>
    <row r="53" spans="1:59" s="186" customFormat="1" x14ac:dyDescent="0.35">
      <c r="A53" s="186" t="s">
        <v>151</v>
      </c>
      <c r="B53" s="499">
        <v>143.6</v>
      </c>
      <c r="C53" s="500">
        <v>143.1</v>
      </c>
      <c r="D53" s="500">
        <v>135.5</v>
      </c>
      <c r="E53" s="500">
        <v>104.9</v>
      </c>
      <c r="F53" s="500">
        <v>131.5</v>
      </c>
      <c r="G53" s="500">
        <v>149.4</v>
      </c>
      <c r="H53" s="500">
        <v>115.2</v>
      </c>
      <c r="I53" s="500">
        <v>100</v>
      </c>
      <c r="J53" s="500">
        <v>139</v>
      </c>
      <c r="K53" s="500">
        <v>101.6</v>
      </c>
      <c r="L53" s="501">
        <v>112.7</v>
      </c>
      <c r="M53" s="499">
        <v>107</v>
      </c>
      <c r="N53" s="500">
        <v>145.69999999999999</v>
      </c>
      <c r="O53" s="500">
        <v>186.3</v>
      </c>
      <c r="P53" s="500">
        <v>168</v>
      </c>
      <c r="Q53" s="500">
        <v>180</v>
      </c>
      <c r="R53" s="501">
        <v>184.1</v>
      </c>
      <c r="S53" s="500">
        <v>86.8</v>
      </c>
      <c r="T53" s="500">
        <v>120.3</v>
      </c>
      <c r="U53" s="500">
        <v>132.5</v>
      </c>
      <c r="V53" s="501">
        <v>109.4</v>
      </c>
      <c r="W53" s="499">
        <v>72.400000000000006</v>
      </c>
      <c r="X53" s="500">
        <v>71.5</v>
      </c>
      <c r="Y53" s="500">
        <v>93.7</v>
      </c>
      <c r="Z53" s="500">
        <v>106.6</v>
      </c>
      <c r="AA53" s="500">
        <v>72.8</v>
      </c>
      <c r="AB53" s="500">
        <v>133.19999999999999</v>
      </c>
      <c r="AC53" s="500">
        <v>116</v>
      </c>
      <c r="AD53" s="500">
        <v>96.1</v>
      </c>
      <c r="AE53" s="500">
        <v>92.2</v>
      </c>
      <c r="AF53" s="500">
        <v>84.8</v>
      </c>
      <c r="AG53" s="500">
        <v>72.5</v>
      </c>
      <c r="AH53" s="500">
        <v>50</v>
      </c>
      <c r="AI53" s="500">
        <v>87.6</v>
      </c>
      <c r="AJ53" s="500">
        <v>93.2</v>
      </c>
      <c r="AK53" s="500">
        <v>70.900000000000006</v>
      </c>
      <c r="AL53" s="501">
        <v>111.6</v>
      </c>
      <c r="AN53" s="167">
        <v>66.7</v>
      </c>
      <c r="AO53" s="13">
        <v>92.4</v>
      </c>
      <c r="AP53" s="13">
        <v>95.6</v>
      </c>
      <c r="AQ53" s="13">
        <v>90.4</v>
      </c>
      <c r="AR53" s="13">
        <v>77.400000000000006</v>
      </c>
      <c r="AS53" s="13">
        <v>80.400000000000006</v>
      </c>
      <c r="AT53" s="13">
        <v>54.6</v>
      </c>
      <c r="AU53" s="166">
        <v>72.3</v>
      </c>
      <c r="AV53" s="167">
        <v>90.4</v>
      </c>
      <c r="AW53" s="13">
        <v>60.7</v>
      </c>
      <c r="AX53" s="13"/>
      <c r="AY53" s="13">
        <v>59.4</v>
      </c>
      <c r="AZ53" s="13">
        <v>55.3</v>
      </c>
      <c r="BA53" s="13">
        <v>92.5</v>
      </c>
      <c r="BB53" s="13">
        <v>82.3</v>
      </c>
      <c r="BC53" s="13">
        <v>101.6</v>
      </c>
      <c r="BD53" s="13">
        <v>51.7</v>
      </c>
      <c r="BE53" s="13">
        <v>59.3</v>
      </c>
      <c r="BF53" s="13">
        <v>85.9</v>
      </c>
      <c r="BG53" s="166">
        <v>61.8</v>
      </c>
    </row>
    <row r="54" spans="1:59" s="186" customFormat="1" x14ac:dyDescent="0.35">
      <c r="A54" s="186" t="s">
        <v>152</v>
      </c>
      <c r="B54" s="499">
        <v>237.8</v>
      </c>
      <c r="C54" s="500">
        <v>396</v>
      </c>
      <c r="D54" s="500">
        <v>337.8</v>
      </c>
      <c r="E54" s="500">
        <v>434</v>
      </c>
      <c r="F54" s="500">
        <v>766.4</v>
      </c>
      <c r="G54" s="500">
        <v>492.2</v>
      </c>
      <c r="H54" s="500">
        <v>567</v>
      </c>
      <c r="I54" s="500">
        <v>311.10000000000002</v>
      </c>
      <c r="J54" s="500">
        <v>324.7</v>
      </c>
      <c r="K54" s="500">
        <v>361</v>
      </c>
      <c r="L54" s="501">
        <v>342.1</v>
      </c>
      <c r="M54" s="499">
        <v>427.3</v>
      </c>
      <c r="N54" s="500">
        <v>478.4</v>
      </c>
      <c r="O54" s="500">
        <v>543.70000000000005</v>
      </c>
      <c r="P54" s="500">
        <v>452.1</v>
      </c>
      <c r="Q54" s="500">
        <v>506.5</v>
      </c>
      <c r="R54" s="501">
        <v>433.1</v>
      </c>
      <c r="S54" s="13">
        <v>773.6</v>
      </c>
      <c r="T54" s="13">
        <v>2882.1</v>
      </c>
      <c r="U54" s="13">
        <v>2777.1</v>
      </c>
      <c r="V54" s="166">
        <v>3367.7</v>
      </c>
      <c r="W54" s="167">
        <v>714</v>
      </c>
      <c r="X54" s="13">
        <v>2081.6999999999998</v>
      </c>
      <c r="Y54" s="13">
        <v>1300</v>
      </c>
      <c r="Z54" s="13">
        <v>4214.6000000000004</v>
      </c>
      <c r="AA54" s="13">
        <v>2016.9</v>
      </c>
      <c r="AB54" s="13">
        <v>791.2</v>
      </c>
      <c r="AC54" s="13">
        <v>2416</v>
      </c>
      <c r="AD54" s="13">
        <v>1595.8</v>
      </c>
      <c r="AE54" s="13">
        <v>3355.8</v>
      </c>
      <c r="AF54" s="13">
        <v>1474.4</v>
      </c>
      <c r="AG54" s="13">
        <v>2355.6999999999998</v>
      </c>
      <c r="AH54" s="13">
        <v>1584.4</v>
      </c>
      <c r="AI54" s="13">
        <v>4002.4</v>
      </c>
      <c r="AJ54" s="13">
        <v>2100</v>
      </c>
      <c r="AK54" s="13">
        <v>2423.9</v>
      </c>
      <c r="AL54" s="166">
        <v>2250</v>
      </c>
      <c r="AN54" s="167"/>
      <c r="AO54" s="13">
        <v>568.79999999999995</v>
      </c>
      <c r="AP54" s="13">
        <v>1289.5999999999999</v>
      </c>
      <c r="AQ54" s="13">
        <v>746.8</v>
      </c>
      <c r="AR54" s="13">
        <v>377.8</v>
      </c>
      <c r="AS54" s="13">
        <v>804.9</v>
      </c>
      <c r="AT54" s="13">
        <v>600</v>
      </c>
      <c r="AU54" s="166">
        <v>937.4</v>
      </c>
      <c r="AV54" s="167">
        <v>348.5</v>
      </c>
      <c r="AW54" s="13">
        <v>183.8</v>
      </c>
      <c r="AX54" s="13">
        <v>583.20000000000005</v>
      </c>
      <c r="AY54" s="13">
        <v>705.5</v>
      </c>
      <c r="AZ54" s="13">
        <v>377.2</v>
      </c>
      <c r="BA54" s="13">
        <v>408.9</v>
      </c>
      <c r="BB54" s="13">
        <v>500</v>
      </c>
      <c r="BC54" s="13">
        <v>195</v>
      </c>
      <c r="BD54" s="13">
        <v>626.4</v>
      </c>
      <c r="BE54" s="13">
        <v>231.6</v>
      </c>
      <c r="BF54" s="13">
        <v>678</v>
      </c>
      <c r="BG54" s="166">
        <v>681</v>
      </c>
    </row>
    <row r="56" spans="1:59" ht="15" thickBot="1" x14ac:dyDescent="0.4">
      <c r="A56" s="23" t="s">
        <v>240</v>
      </c>
    </row>
    <row r="57" spans="1:59" ht="15" thickBot="1" x14ac:dyDescent="0.4">
      <c r="A57" s="1" t="s">
        <v>86</v>
      </c>
      <c r="B57" s="259" t="s">
        <v>199</v>
      </c>
      <c r="C57" s="260"/>
      <c r="D57" s="260"/>
      <c r="E57" s="260"/>
      <c r="F57" s="260"/>
      <c r="G57" s="260"/>
      <c r="H57" s="260"/>
      <c r="I57" s="260"/>
      <c r="J57" s="260"/>
      <c r="K57" s="260"/>
      <c r="L57" s="260"/>
      <c r="M57" s="260"/>
      <c r="N57" s="260"/>
      <c r="O57" s="260"/>
      <c r="P57" s="260"/>
      <c r="Q57" s="260"/>
      <c r="R57" s="261"/>
      <c r="S57" s="259"/>
      <c r="T57" s="260"/>
      <c r="U57" s="260"/>
      <c r="V57" s="260"/>
      <c r="W57" s="260"/>
      <c r="X57" s="260"/>
      <c r="Y57" s="260"/>
      <c r="Z57" s="260"/>
      <c r="AA57" s="260"/>
      <c r="AB57" s="260"/>
      <c r="AC57" s="260"/>
      <c r="AD57" s="260"/>
      <c r="AE57" s="260"/>
      <c r="AF57" s="260"/>
      <c r="AG57" s="260"/>
      <c r="AH57" s="260"/>
      <c r="AI57" s="260"/>
      <c r="AJ57" s="260"/>
      <c r="AK57" s="260"/>
      <c r="AL57" s="261"/>
    </row>
    <row r="58" spans="1:59" x14ac:dyDescent="0.35">
      <c r="A58" s="186" t="s">
        <v>147</v>
      </c>
      <c r="B58" s="180">
        <f>B48/AVERAGE($B48:$R48)</f>
        <v>1.0954021903323261</v>
      </c>
      <c r="C58" s="149">
        <f t="shared" ref="C58:R58" si="34">C48/AVERAGE($B48:$R48)</f>
        <v>0.98706570996978837</v>
      </c>
      <c r="D58" s="149">
        <f t="shared" si="34"/>
        <v>0.98465823262839869</v>
      </c>
      <c r="E58" s="149">
        <f t="shared" si="34"/>
        <v>0.9662009063444108</v>
      </c>
      <c r="F58" s="149">
        <f t="shared" si="34"/>
        <v>1.1074395770392749</v>
      </c>
      <c r="G58" s="149">
        <f t="shared" si="34"/>
        <v>0.98706570996978837</v>
      </c>
      <c r="H58" s="149">
        <f t="shared" si="34"/>
        <v>1.0167579305135952</v>
      </c>
      <c r="I58" s="149">
        <f t="shared" si="34"/>
        <v>0.90280400302114794</v>
      </c>
      <c r="J58" s="149">
        <f t="shared" si="34"/>
        <v>1.23824584592145</v>
      </c>
      <c r="K58" s="149">
        <f t="shared" si="34"/>
        <v>1.0039180513595165</v>
      </c>
      <c r="L58" s="179">
        <f t="shared" si="34"/>
        <v>0.90200151057401812</v>
      </c>
      <c r="M58" s="180">
        <f t="shared" si="34"/>
        <v>0.83218466767371591</v>
      </c>
      <c r="N58" s="149">
        <f t="shared" si="34"/>
        <v>0.99188066465256786</v>
      </c>
      <c r="O58" s="149">
        <f t="shared" si="34"/>
        <v>1.1074395770392749</v>
      </c>
      <c r="P58" s="149">
        <f t="shared" si="34"/>
        <v>0.98144826283987907</v>
      </c>
      <c r="Q58" s="149">
        <f t="shared" si="34"/>
        <v>0.99509063444108747</v>
      </c>
      <c r="R58" s="179">
        <f t="shared" si="34"/>
        <v>0.90039652567975825</v>
      </c>
      <c r="S58" s="180">
        <f t="shared" ref="S58:AL58" si="35">S48/AVERAGE($B48:$R48)</f>
        <v>1.2655305891238668</v>
      </c>
      <c r="T58" s="149">
        <f t="shared" si="35"/>
        <v>1.4733761329305135</v>
      </c>
      <c r="U58" s="149">
        <f t="shared" si="35"/>
        <v>1.2021336858006042</v>
      </c>
      <c r="V58" s="179">
        <f t="shared" si="35"/>
        <v>1.0954021903323261</v>
      </c>
      <c r="W58" s="149">
        <f t="shared" si="35"/>
        <v>1.0031155589123866</v>
      </c>
      <c r="X58" s="149">
        <f t="shared" si="35"/>
        <v>1.2366408610271902</v>
      </c>
      <c r="Y58" s="149">
        <f t="shared" si="35"/>
        <v>0.99188066465256786</v>
      </c>
      <c r="Z58" s="149">
        <f t="shared" si="35"/>
        <v>1.1692314954682776</v>
      </c>
      <c r="AA58" s="149">
        <f t="shared" si="35"/>
        <v>1.0031155589123866</v>
      </c>
      <c r="AB58" s="149">
        <f t="shared" si="35"/>
        <v>1.1331193353474318</v>
      </c>
      <c r="AC58" s="149">
        <f t="shared" si="35"/>
        <v>1.1780589123867069</v>
      </c>
      <c r="AD58" s="149">
        <f t="shared" si="35"/>
        <v>1.0881797583081569</v>
      </c>
      <c r="AE58" s="149">
        <f t="shared" si="35"/>
        <v>0.97823829305135945</v>
      </c>
      <c r="AF58" s="149">
        <f t="shared" si="35"/>
        <v>1.0183629154078548</v>
      </c>
      <c r="AG58" s="149">
        <f t="shared" si="35"/>
        <v>1.0312027945619335</v>
      </c>
      <c r="AH58" s="149">
        <f t="shared" si="35"/>
        <v>1.0913897280966767</v>
      </c>
      <c r="AI58" s="149">
        <f t="shared" si="35"/>
        <v>1.0945996978851964</v>
      </c>
      <c r="AJ58" s="149">
        <f t="shared" si="35"/>
        <v>1.2735555135951659</v>
      </c>
      <c r="AK58" s="149">
        <f t="shared" si="35"/>
        <v>1.7662858761329303</v>
      </c>
      <c r="AL58" s="149">
        <f t="shared" si="35"/>
        <v>1.0657099697885197</v>
      </c>
      <c r="AN58" s="3">
        <f t="shared" ref="AN58:BG58" si="36">AN48/AVERAGE($B48:$R48)</f>
        <v>0.9581759818731117</v>
      </c>
      <c r="AO58" s="3">
        <f t="shared" si="36"/>
        <v>0.92928625377643492</v>
      </c>
      <c r="AP58" s="3">
        <f t="shared" si="36"/>
        <v>0.86669184290030199</v>
      </c>
      <c r="AQ58" s="3">
        <f t="shared" si="36"/>
        <v>0.81773980362537757</v>
      </c>
      <c r="AR58" s="3">
        <f t="shared" si="36"/>
        <v>0.90039652567975825</v>
      </c>
      <c r="AS58" s="3">
        <f t="shared" si="36"/>
        <v>0.83780211480362532</v>
      </c>
      <c r="AT58" s="3">
        <f t="shared" si="36"/>
        <v>0.90280400302114794</v>
      </c>
      <c r="AU58" s="3">
        <f t="shared" si="36"/>
        <v>0.86107439577039269</v>
      </c>
      <c r="AV58" s="3">
        <f t="shared" si="36"/>
        <v>0.83860460725075525</v>
      </c>
      <c r="AW58" s="3">
        <f t="shared" si="36"/>
        <v>0.90360649546827776</v>
      </c>
      <c r="AX58" s="3">
        <f t="shared" si="36"/>
        <v>0.85866691842900289</v>
      </c>
      <c r="AY58" s="3">
        <f t="shared" si="36"/>
        <v>0.8883591389728096</v>
      </c>
      <c r="AZ58" s="3">
        <f t="shared" si="36"/>
        <v>0.98465823262839869</v>
      </c>
      <c r="BA58" s="3">
        <f t="shared" si="36"/>
        <v>1.0713274169184288</v>
      </c>
      <c r="BB58" s="3">
        <f t="shared" si="36"/>
        <v>0.91724886706948627</v>
      </c>
      <c r="BC58" s="3">
        <f t="shared" si="36"/>
        <v>0.78804758308157097</v>
      </c>
      <c r="BD58" s="3">
        <f t="shared" si="36"/>
        <v>0.86588935045317217</v>
      </c>
      <c r="BE58" s="3">
        <f t="shared" si="36"/>
        <v>0.87792673716012082</v>
      </c>
      <c r="BF58" s="3">
        <f t="shared" si="36"/>
        <v>0.84903700906344404</v>
      </c>
      <c r="BG58" s="3">
        <f t="shared" si="36"/>
        <v>0.86829682779456185</v>
      </c>
    </row>
    <row r="59" spans="1:59" x14ac:dyDescent="0.35">
      <c r="A59" s="186" t="s">
        <v>148</v>
      </c>
      <c r="B59" s="137">
        <f t="shared" ref="B59:R59" si="37">B49/AVERAGE($B49:$R49)</f>
        <v>1.1427620632279536</v>
      </c>
      <c r="C59" s="1">
        <f t="shared" si="37"/>
        <v>0.83274542429284526</v>
      </c>
      <c r="D59" s="1">
        <f t="shared" si="37"/>
        <v>0.79880199667221297</v>
      </c>
      <c r="E59" s="1">
        <f t="shared" si="37"/>
        <v>1.0364059900166389</v>
      </c>
      <c r="F59" s="1">
        <f t="shared" si="37"/>
        <v>1.105424292845258</v>
      </c>
      <c r="G59" s="1">
        <f t="shared" si="37"/>
        <v>0.90628951747088182</v>
      </c>
      <c r="H59" s="1">
        <f t="shared" si="37"/>
        <v>1.0782695507487521</v>
      </c>
      <c r="I59" s="1">
        <f t="shared" si="37"/>
        <v>1.3203993344425957</v>
      </c>
      <c r="J59" s="1">
        <f t="shared" si="37"/>
        <v>1.697171381031614</v>
      </c>
      <c r="K59" s="1">
        <f t="shared" si="37"/>
        <v>0.96512479201331114</v>
      </c>
      <c r="L59" s="140">
        <f t="shared" si="37"/>
        <v>0.77956738768718814</v>
      </c>
      <c r="M59" s="137">
        <f t="shared" si="37"/>
        <v>0.8542429284525791</v>
      </c>
      <c r="N59" s="1">
        <f t="shared" si="37"/>
        <v>0.92099833610648929</v>
      </c>
      <c r="O59" s="1">
        <f t="shared" si="37"/>
        <v>0.98549084858569047</v>
      </c>
      <c r="P59" s="1">
        <f t="shared" si="37"/>
        <v>0.92439267886855248</v>
      </c>
      <c r="Q59" s="1">
        <f t="shared" si="37"/>
        <v>0.75467554076539112</v>
      </c>
      <c r="R59" s="140">
        <f t="shared" si="37"/>
        <v>0.89723793677204666</v>
      </c>
      <c r="S59" s="137">
        <f t="shared" ref="S59:AL59" si="38">S49/AVERAGE($B49:$R49)</f>
        <v>0.95267886855241279</v>
      </c>
      <c r="T59" s="1">
        <f t="shared" si="38"/>
        <v>0.96512479201331114</v>
      </c>
      <c r="U59" s="1">
        <f t="shared" si="38"/>
        <v>2.0977038269550752</v>
      </c>
      <c r="V59" s="140">
        <f t="shared" si="38"/>
        <v>0.7920133111480866</v>
      </c>
      <c r="W59" s="1">
        <f t="shared" si="38"/>
        <v>0.93004991680532456</v>
      </c>
      <c r="X59" s="1">
        <f t="shared" si="38"/>
        <v>0.67434276206322807</v>
      </c>
      <c r="Y59" s="1">
        <f t="shared" si="38"/>
        <v>1.6145757071547422</v>
      </c>
      <c r="Z59" s="1">
        <f t="shared" si="38"/>
        <v>1.2083860232945092</v>
      </c>
      <c r="AA59" s="1">
        <f t="shared" si="38"/>
        <v>0.71054908485856905</v>
      </c>
      <c r="AB59" s="1">
        <f t="shared" si="38"/>
        <v>0.95267886855241279</v>
      </c>
      <c r="AC59" s="1">
        <f t="shared" si="38"/>
        <v>0.9458901830282862</v>
      </c>
      <c r="AD59" s="1">
        <f t="shared" si="38"/>
        <v>1.0398003327787022</v>
      </c>
      <c r="AE59" s="1">
        <f t="shared" si="38"/>
        <v>0.9481530782029951</v>
      </c>
      <c r="AF59" s="1">
        <f t="shared" si="38"/>
        <v>0.7558069883527454</v>
      </c>
      <c r="AG59" s="1">
        <f t="shared" si="38"/>
        <v>1.3283194675540766</v>
      </c>
      <c r="AH59" s="1">
        <f t="shared" si="38"/>
        <v>0.6019301164725458</v>
      </c>
      <c r="AI59" s="1">
        <f t="shared" si="38"/>
        <v>1.2321464226289518</v>
      </c>
      <c r="AJ59" s="1">
        <f t="shared" si="38"/>
        <v>0.99906821963394343</v>
      </c>
      <c r="AK59" s="1">
        <f t="shared" si="38"/>
        <v>0.58382695507487525</v>
      </c>
      <c r="AL59" s="1">
        <f t="shared" si="38"/>
        <v>0.82482529118136449</v>
      </c>
      <c r="AN59" s="3">
        <f t="shared" ref="AN59:BG59" si="39">AN49/AVERAGE($B49:$R49)</f>
        <v>0.7920133111480866</v>
      </c>
      <c r="AO59" s="3">
        <f t="shared" si="39"/>
        <v>0.34056572379367722</v>
      </c>
      <c r="AP59" s="3">
        <f t="shared" si="39"/>
        <v>0.63021630615640611</v>
      </c>
      <c r="AQ59" s="3">
        <f t="shared" si="39"/>
        <v>0.50123128119800331</v>
      </c>
      <c r="AR59" s="3">
        <f t="shared" si="39"/>
        <v>0.39487520798668885</v>
      </c>
      <c r="AS59" s="3">
        <f t="shared" si="39"/>
        <v>0.53630615640599</v>
      </c>
      <c r="AT59" s="3">
        <f t="shared" si="39"/>
        <v>0.57024958402662229</v>
      </c>
      <c r="AU59" s="3">
        <f t="shared" si="39"/>
        <v>0.3145424292845258</v>
      </c>
      <c r="AV59" s="3">
        <f t="shared" si="39"/>
        <v>1.1065557404326123</v>
      </c>
      <c r="AW59" s="3">
        <f t="shared" si="39"/>
        <v>0.51707154742096517</v>
      </c>
      <c r="AX59" s="3">
        <f t="shared" si="39"/>
        <v>0.45257903494176377</v>
      </c>
      <c r="AY59" s="3">
        <f t="shared" si="39"/>
        <v>0.42881863560732114</v>
      </c>
      <c r="AZ59" s="3">
        <f t="shared" si="39"/>
        <v>0.53970049916805329</v>
      </c>
      <c r="BA59" s="3">
        <f t="shared" si="39"/>
        <v>0.71507487520798674</v>
      </c>
      <c r="BB59" s="3">
        <f t="shared" si="39"/>
        <v>0.35980033277870221</v>
      </c>
      <c r="BC59" s="3">
        <f t="shared" si="39"/>
        <v>1.710748752079867</v>
      </c>
      <c r="BD59" s="3">
        <f t="shared" si="39"/>
        <v>0.3337770382695508</v>
      </c>
      <c r="BE59" s="3">
        <f t="shared" si="39"/>
        <v>0.62003327787021634</v>
      </c>
      <c r="BF59" s="3">
        <f t="shared" si="39"/>
        <v>0.50123128119800331</v>
      </c>
      <c r="BG59" s="3">
        <f t="shared" si="39"/>
        <v>1.074875207986689</v>
      </c>
    </row>
    <row r="60" spans="1:59" x14ac:dyDescent="0.35">
      <c r="A60" s="186" t="s">
        <v>149</v>
      </c>
      <c r="B60" s="137">
        <f t="shared" ref="B60:R60" si="40">B50/AVERAGE($B50:$R50)</f>
        <v>1.0600491107969345</v>
      </c>
      <c r="C60" s="1">
        <f t="shared" si="40"/>
        <v>1.0805417069722452</v>
      </c>
      <c r="D60" s="1">
        <f t="shared" si="40"/>
        <v>0.96669395044274153</v>
      </c>
      <c r="E60" s="1">
        <f t="shared" si="40"/>
        <v>1.0122330530545429</v>
      </c>
      <c r="F60" s="1">
        <f t="shared" si="40"/>
        <v>1.2955874693057523</v>
      </c>
      <c r="G60" s="1">
        <f t="shared" si="40"/>
        <v>0.96315202023960134</v>
      </c>
      <c r="H60" s="1">
        <f t="shared" si="40"/>
        <v>1.1283577647146368</v>
      </c>
      <c r="I60" s="1">
        <f t="shared" si="40"/>
        <v>0.85993005431951797</v>
      </c>
      <c r="J60" s="1">
        <f t="shared" si="40"/>
        <v>1.2915395490735919</v>
      </c>
      <c r="K60" s="1">
        <f t="shared" si="40"/>
        <v>1.0699159163628247</v>
      </c>
      <c r="L60" s="140">
        <f t="shared" si="40"/>
        <v>0.83867847310067734</v>
      </c>
      <c r="M60" s="137">
        <f t="shared" si="40"/>
        <v>0.78226058486494543</v>
      </c>
      <c r="N60" s="1">
        <f t="shared" si="40"/>
        <v>0.97478979090706164</v>
      </c>
      <c r="O60" s="1">
        <f t="shared" si="40"/>
        <v>0.99857132227100265</v>
      </c>
      <c r="P60" s="1">
        <f t="shared" si="40"/>
        <v>0.85132822382617768</v>
      </c>
      <c r="Q60" s="1">
        <f t="shared" si="40"/>
        <v>0.91761291762779984</v>
      </c>
      <c r="R60" s="140">
        <f t="shared" si="40"/>
        <v>0.90875809211994962</v>
      </c>
      <c r="S60" s="137">
        <f t="shared" ref="S60:AL60" si="41">S50/AVERAGE($B50:$R50)</f>
        <v>0.93405759357095031</v>
      </c>
      <c r="T60" s="1">
        <f t="shared" si="41"/>
        <v>1.0876255673785253</v>
      </c>
      <c r="U60" s="1">
        <f t="shared" si="41"/>
        <v>1.047399360071434</v>
      </c>
      <c r="V60" s="140">
        <f t="shared" si="41"/>
        <v>1.0524592603616343</v>
      </c>
      <c r="W60" s="1">
        <f t="shared" si="41"/>
        <v>0.82046283205595671</v>
      </c>
      <c r="X60" s="1">
        <f t="shared" si="41"/>
        <v>1.0977453679589257</v>
      </c>
      <c r="Y60" s="1">
        <f t="shared" si="41"/>
        <v>0.9687179105588215</v>
      </c>
      <c r="Z60" s="1">
        <f t="shared" si="41"/>
        <v>1.0347496093459336</v>
      </c>
      <c r="AA60" s="1">
        <f t="shared" si="41"/>
        <v>0.85638812411637788</v>
      </c>
      <c r="AB60" s="1">
        <f t="shared" si="41"/>
        <v>1.0172929533447432</v>
      </c>
      <c r="AC60" s="1">
        <f t="shared" si="41"/>
        <v>1.1144430389165862</v>
      </c>
      <c r="AD60" s="1">
        <f t="shared" si="41"/>
        <v>0.93987647890468062</v>
      </c>
      <c r="AE60" s="1">
        <f t="shared" si="41"/>
        <v>0.88801250093012885</v>
      </c>
      <c r="AF60" s="1">
        <f t="shared" si="41"/>
        <v>0.98263263635687192</v>
      </c>
      <c r="AG60" s="1">
        <f t="shared" si="41"/>
        <v>0.90648113698935939</v>
      </c>
      <c r="AH60" s="1">
        <f t="shared" si="41"/>
        <v>0.79288637547436569</v>
      </c>
      <c r="AI60" s="1">
        <f t="shared" si="41"/>
        <v>1.0613140858694845</v>
      </c>
      <c r="AJ60" s="1">
        <f t="shared" si="41"/>
        <v>1.1179849691197263</v>
      </c>
      <c r="AK60" s="1">
        <f t="shared" si="41"/>
        <v>1.2085571843143093</v>
      </c>
      <c r="AL60" s="1">
        <f t="shared" si="41"/>
        <v>0.94417739415135071</v>
      </c>
      <c r="AN60" s="3">
        <f t="shared" ref="AN60:BG60" si="42">AN50/AVERAGE($B50:$R50)</f>
        <v>0.75696108341394464</v>
      </c>
      <c r="AO60" s="3">
        <f t="shared" si="42"/>
        <v>0.69776025001860276</v>
      </c>
      <c r="AP60" s="3">
        <f t="shared" si="42"/>
        <v>0.65879901778406136</v>
      </c>
      <c r="AQ60" s="3">
        <f t="shared" si="42"/>
        <v>0.68688146439467235</v>
      </c>
      <c r="AR60" s="3">
        <f t="shared" si="42"/>
        <v>0.65095617233425118</v>
      </c>
      <c r="AS60" s="3">
        <f t="shared" si="42"/>
        <v>0.64640226207307105</v>
      </c>
      <c r="AT60" s="3">
        <f t="shared" si="42"/>
        <v>0.68485750427859227</v>
      </c>
      <c r="AU60" s="3">
        <f t="shared" si="42"/>
        <v>0.72685467668725368</v>
      </c>
      <c r="AV60" s="3">
        <f t="shared" si="42"/>
        <v>0.75164818810923451</v>
      </c>
      <c r="AW60" s="3">
        <f t="shared" si="42"/>
        <v>0.71572289604881323</v>
      </c>
      <c r="AX60" s="3">
        <f t="shared" si="42"/>
        <v>0.69244735471389252</v>
      </c>
      <c r="AY60" s="3">
        <f t="shared" si="42"/>
        <v>0.73672148225314393</v>
      </c>
      <c r="AZ60" s="3">
        <f t="shared" si="42"/>
        <v>0.67549668874172197</v>
      </c>
      <c r="BA60" s="3">
        <f t="shared" si="42"/>
        <v>0.64336632189895093</v>
      </c>
      <c r="BB60" s="3">
        <f t="shared" si="42"/>
        <v>0.77871865466180523</v>
      </c>
      <c r="BC60" s="3">
        <f t="shared" si="42"/>
        <v>0.68890542451075232</v>
      </c>
      <c r="BD60" s="3">
        <f t="shared" si="42"/>
        <v>0.74329935263040425</v>
      </c>
      <c r="BE60" s="3">
        <f t="shared" si="42"/>
        <v>0.7154699010343033</v>
      </c>
      <c r="BF60" s="3">
        <f t="shared" si="42"/>
        <v>0.68283354416251218</v>
      </c>
      <c r="BG60" s="3">
        <f t="shared" si="42"/>
        <v>0.61578986531736002</v>
      </c>
    </row>
    <row r="61" spans="1:59" x14ac:dyDescent="0.35">
      <c r="A61" s="186" t="s">
        <v>153</v>
      </c>
      <c r="B61" s="137">
        <f t="shared" ref="B61:R61" si="43">B51/AVERAGE($B51:$R51)</f>
        <v>0.73599512813154044</v>
      </c>
      <c r="C61" s="1">
        <f t="shared" si="43"/>
        <v>0.99052925571009576</v>
      </c>
      <c r="D61" s="1">
        <f t="shared" si="43"/>
        <v>0.78894869838514359</v>
      </c>
      <c r="E61" s="1">
        <f t="shared" si="43"/>
        <v>0.80608423572563537</v>
      </c>
      <c r="F61" s="1">
        <f t="shared" si="43"/>
        <v>1.1445110982003486</v>
      </c>
      <c r="G61" s="1">
        <f t="shared" si="43"/>
        <v>0.95637717781619902</v>
      </c>
      <c r="H61" s="1">
        <f t="shared" si="43"/>
        <v>1.1950847327122167</v>
      </c>
      <c r="I61" s="1">
        <f t="shared" si="43"/>
        <v>0.6547203225512912</v>
      </c>
      <c r="J61" s="1">
        <f t="shared" si="43"/>
        <v>0.70838787352741472</v>
      </c>
      <c r="K61" s="1">
        <f t="shared" si="43"/>
        <v>0.67352181491099739</v>
      </c>
      <c r="L61" s="140">
        <f t="shared" si="43"/>
        <v>0.56690069368127061</v>
      </c>
      <c r="M61" s="137">
        <f t="shared" si="43"/>
        <v>0.48824381741692974</v>
      </c>
      <c r="N61" s="1">
        <f t="shared" si="43"/>
        <v>1.017422529591701</v>
      </c>
      <c r="O61" s="1">
        <f t="shared" si="43"/>
        <v>1.4386711558787912</v>
      </c>
      <c r="P61" s="1">
        <f t="shared" si="43"/>
        <v>1.4327213165244539</v>
      </c>
      <c r="Q61" s="1">
        <f t="shared" si="43"/>
        <v>2.1041011892678898</v>
      </c>
      <c r="R61" s="140">
        <f t="shared" si="43"/>
        <v>1.2977789599680807</v>
      </c>
      <c r="S61" s="137">
        <f t="shared" ref="S61:AL61" si="44">S51/AVERAGE($B51:$R51)</f>
        <v>0.65043643821616814</v>
      </c>
      <c r="T61" s="1">
        <f t="shared" si="44"/>
        <v>1.159980680521626</v>
      </c>
      <c r="U61" s="1">
        <f t="shared" si="44"/>
        <v>0.78228487830828564</v>
      </c>
      <c r="V61" s="140">
        <f t="shared" si="44"/>
        <v>0.39887723031478151</v>
      </c>
      <c r="W61" s="1">
        <f t="shared" si="44"/>
        <v>0.29808695165230537</v>
      </c>
      <c r="X61" s="1">
        <f t="shared" si="44"/>
        <v>0.68113760928454925</v>
      </c>
      <c r="Y61" s="1">
        <f t="shared" si="44"/>
        <v>0.59629290009169755</v>
      </c>
      <c r="Z61" s="1">
        <f t="shared" si="44"/>
        <v>0.69886813056047481</v>
      </c>
      <c r="AA61" s="1">
        <f t="shared" si="44"/>
        <v>0.50609333547994206</v>
      </c>
      <c r="AB61" s="1">
        <f t="shared" si="44"/>
        <v>0.76669629919992155</v>
      </c>
      <c r="AC61" s="1">
        <f t="shared" si="44"/>
        <v>1.0564534757561546</v>
      </c>
      <c r="AD61" s="1">
        <f t="shared" si="44"/>
        <v>0.43945513471136277</v>
      </c>
      <c r="AE61" s="1">
        <f t="shared" si="44"/>
        <v>0.61057251454210737</v>
      </c>
      <c r="AF61" s="1">
        <f t="shared" si="44"/>
        <v>0.37602984719412574</v>
      </c>
      <c r="AG61" s="1">
        <f t="shared" si="44"/>
        <v>0.30463177494207655</v>
      </c>
      <c r="AH61" s="1">
        <f t="shared" si="44"/>
        <v>0.17968514850099046</v>
      </c>
      <c r="AI61" s="1">
        <f t="shared" si="44"/>
        <v>0.55773794107559094</v>
      </c>
      <c r="AJ61" s="1">
        <f t="shared" si="44"/>
        <v>0.28309335647937506</v>
      </c>
      <c r="AK61" s="1">
        <f t="shared" si="44"/>
        <v>4.6765737325092219E-2</v>
      </c>
      <c r="AL61" s="1">
        <f t="shared" si="44"/>
        <v>0.35615738375063877</v>
      </c>
      <c r="AN61" s="3">
        <f t="shared" ref="AN61:BG61" si="45">AN51/AVERAGE($B51:$R51)</f>
        <v>0.10709710837807379</v>
      </c>
      <c r="AO61" s="3">
        <f t="shared" si="45"/>
        <v>0.11304694773241122</v>
      </c>
      <c r="AP61" s="3">
        <f t="shared" si="45"/>
        <v>0.24001651955397202</v>
      </c>
      <c r="AQ61" s="3">
        <f t="shared" si="45"/>
        <v>0.27607254604125686</v>
      </c>
      <c r="AR61" s="3">
        <f t="shared" si="45"/>
        <v>0.13518035013054647</v>
      </c>
      <c r="AS61" s="3">
        <f t="shared" si="45"/>
        <v>0.20836337418889689</v>
      </c>
      <c r="AT61" s="3">
        <f t="shared" si="45"/>
        <v>0.17754320633342899</v>
      </c>
      <c r="AU61" s="3">
        <f t="shared" si="45"/>
        <v>0.13268141760172475</v>
      </c>
      <c r="AV61" s="3">
        <f t="shared" si="45"/>
        <v>0.44421500619483273</v>
      </c>
      <c r="AW61" s="3">
        <f t="shared" si="45"/>
        <v>0.19670168905439553</v>
      </c>
      <c r="AX61" s="3">
        <f t="shared" si="45"/>
        <v>0.26357788339714827</v>
      </c>
      <c r="AY61" s="3">
        <f t="shared" si="45"/>
        <v>0.36710508816261961</v>
      </c>
      <c r="AZ61" s="3">
        <f t="shared" si="45"/>
        <v>0.15552880072238048</v>
      </c>
      <c r="BA61" s="3">
        <f t="shared" si="45"/>
        <v>0.35580039338937847</v>
      </c>
      <c r="BB61" s="3">
        <f t="shared" si="45"/>
        <v>0.11625986098375345</v>
      </c>
      <c r="BC61" s="3">
        <f t="shared" si="45"/>
        <v>0.15481481999985999</v>
      </c>
      <c r="BD61" s="3">
        <f t="shared" si="45"/>
        <v>0.1293495075632958</v>
      </c>
      <c r="BE61" s="3">
        <f t="shared" si="45"/>
        <v>0.20217554126038598</v>
      </c>
      <c r="BF61" s="3">
        <f t="shared" si="45"/>
        <v>0.52310987603334713</v>
      </c>
      <c r="BG61" s="3">
        <f t="shared" si="45"/>
        <v>0.24489538782452874</v>
      </c>
    </row>
    <row r="62" spans="1:59" x14ac:dyDescent="0.35">
      <c r="A62" s="186" t="s">
        <v>150</v>
      </c>
      <c r="B62" s="137">
        <f t="shared" ref="B62:R62" si="46">B52/AVERAGE($B52:$R52)</f>
        <v>1.0692364632806288</v>
      </c>
      <c r="C62" s="1">
        <f t="shared" si="46"/>
        <v>0.99404600438618684</v>
      </c>
      <c r="D62" s="1">
        <f t="shared" si="46"/>
        <v>1.0600916777394127</v>
      </c>
      <c r="E62" s="1">
        <f t="shared" si="46"/>
        <v>0.97067599689196848</v>
      </c>
      <c r="F62" s="1">
        <f t="shared" si="46"/>
        <v>1.1445832432954333</v>
      </c>
      <c r="G62" s="1">
        <f t="shared" si="46"/>
        <v>1.034064211199029</v>
      </c>
      <c r="H62" s="1">
        <f t="shared" si="46"/>
        <v>1.1069880138482122</v>
      </c>
      <c r="I62" s="1">
        <f t="shared" si="46"/>
        <v>1.0190573836442132</v>
      </c>
      <c r="J62" s="1">
        <f t="shared" si="46"/>
        <v>0.74713679477335748</v>
      </c>
      <c r="K62" s="1">
        <f t="shared" si="46"/>
        <v>1.0922938285341217</v>
      </c>
      <c r="L62" s="140">
        <f t="shared" si="46"/>
        <v>0.94910368228192066</v>
      </c>
      <c r="M62" s="137">
        <f t="shared" si="46"/>
        <v>0.69914621082201933</v>
      </c>
      <c r="N62" s="1">
        <f t="shared" si="46"/>
        <v>1.0473515064298555</v>
      </c>
      <c r="O62" s="1">
        <f t="shared" si="46"/>
        <v>1.1398936096845533</v>
      </c>
      <c r="P62" s="1">
        <f t="shared" si="46"/>
        <v>0.92557735366733962</v>
      </c>
      <c r="Q62" s="1">
        <f t="shared" si="46"/>
        <v>1.0112413276260799</v>
      </c>
      <c r="R62" s="140">
        <f t="shared" si="46"/>
        <v>0.98951269189566959</v>
      </c>
      <c r="S62" s="137">
        <f t="shared" ref="S62:AL62" si="47">S52/AVERAGE($B52:$R52)</f>
        <v>1.3968855315607747</v>
      </c>
      <c r="T62" s="1">
        <f t="shared" si="47"/>
        <v>1.139346485763284</v>
      </c>
      <c r="U62" s="1">
        <f t="shared" si="47"/>
        <v>1.2231346062776725</v>
      </c>
      <c r="V62" s="140">
        <f t="shared" si="47"/>
        <v>1.1356729394347613</v>
      </c>
      <c r="W62" s="1">
        <f t="shared" si="47"/>
        <v>0.80599169658990089</v>
      </c>
      <c r="X62" s="1">
        <f t="shared" si="47"/>
        <v>0.92229461013972358</v>
      </c>
      <c r="Y62" s="1">
        <f t="shared" si="47"/>
        <v>2.0814938781890659</v>
      </c>
      <c r="Z62" s="1">
        <f t="shared" si="47"/>
        <v>1.2807389391313144</v>
      </c>
      <c r="AA62" s="1">
        <f t="shared" si="47"/>
        <v>0.83389501657463661</v>
      </c>
      <c r="AB62" s="1">
        <f t="shared" si="47"/>
        <v>1.048602075392757</v>
      </c>
      <c r="AC62" s="1">
        <f t="shared" si="47"/>
        <v>0.9795863007526403</v>
      </c>
      <c r="AD62" s="1">
        <f t="shared" si="47"/>
        <v>0.96481395487836852</v>
      </c>
      <c r="AE62" s="1">
        <f t="shared" si="47"/>
        <v>1.2365782226288615</v>
      </c>
      <c r="AF62" s="1">
        <f t="shared" si="47"/>
        <v>0.81802842285782595</v>
      </c>
      <c r="AG62" s="1">
        <f t="shared" si="47"/>
        <v>0.93136123512075808</v>
      </c>
      <c r="AH62" s="1">
        <f t="shared" si="47"/>
        <v>0.68890717743826468</v>
      </c>
      <c r="AI62" s="1">
        <f t="shared" si="47"/>
        <v>1.7149990114987979</v>
      </c>
      <c r="AJ62" s="1">
        <f t="shared" si="47"/>
        <v>0.94308531914795801</v>
      </c>
      <c r="AK62" s="1">
        <f t="shared" si="47"/>
        <v>1.0067861756957439</v>
      </c>
      <c r="AL62" s="1">
        <f t="shared" si="47"/>
        <v>0.82514103383432735</v>
      </c>
      <c r="AN62" s="3">
        <f t="shared" ref="AN62:BG62" si="48">AN52/AVERAGE($B52:$R52)</f>
        <v>1.7131231580544461</v>
      </c>
      <c r="AO62" s="3">
        <f t="shared" si="48"/>
        <v>0.87016151649877482</v>
      </c>
      <c r="AP62" s="3">
        <f t="shared" si="48"/>
        <v>0.73189548553799755</v>
      </c>
      <c r="AQ62" s="3">
        <f t="shared" si="48"/>
        <v>0.86109489151774032</v>
      </c>
      <c r="AR62" s="3">
        <f t="shared" si="48"/>
        <v>0.78363777637803977</v>
      </c>
      <c r="AS62" s="3">
        <f t="shared" si="48"/>
        <v>0.77167921067029588</v>
      </c>
      <c r="AT62" s="3">
        <f t="shared" si="48"/>
        <v>0.81630889053383682</v>
      </c>
      <c r="AU62" s="3">
        <f t="shared" si="48"/>
        <v>0.76792750378159191</v>
      </c>
      <c r="AV62" s="3">
        <f t="shared" si="48"/>
        <v>0.93792672217599016</v>
      </c>
      <c r="AW62" s="3">
        <f t="shared" si="48"/>
        <v>0.78254352853550113</v>
      </c>
      <c r="AX62" s="3">
        <f t="shared" si="48"/>
        <v>0.75065401998151737</v>
      </c>
      <c r="AY62" s="3">
        <f t="shared" si="48"/>
        <v>0.81302614700622078</v>
      </c>
      <c r="AZ62" s="3">
        <f t="shared" si="48"/>
        <v>0.59870989098900707</v>
      </c>
      <c r="BA62" s="3">
        <f t="shared" si="48"/>
        <v>0.6173121043121641</v>
      </c>
      <c r="BB62" s="3">
        <f t="shared" si="48"/>
        <v>0.99678162399253345</v>
      </c>
      <c r="BC62" s="3">
        <f t="shared" si="48"/>
        <v>1.3433455478365619</v>
      </c>
      <c r="BD62" s="3">
        <f t="shared" si="48"/>
        <v>0.82154564806598596</v>
      </c>
      <c r="BE62" s="3">
        <f t="shared" si="48"/>
        <v>0.64302692861182253</v>
      </c>
      <c r="BF62" s="3">
        <f t="shared" si="48"/>
        <v>0.74299428508374687</v>
      </c>
      <c r="BG62" s="3">
        <f t="shared" si="48"/>
        <v>0.58096744382784449</v>
      </c>
    </row>
    <row r="63" spans="1:59" x14ac:dyDescent="0.35">
      <c r="A63" s="186" t="s">
        <v>151</v>
      </c>
      <c r="B63" s="137">
        <f t="shared" ref="B63:R63" si="49">B53/AVERAGE($B53:$R53)</f>
        <v>1.0398705060487305</v>
      </c>
      <c r="C63" s="1">
        <f t="shared" si="49"/>
        <v>1.0362497870165275</v>
      </c>
      <c r="D63" s="1">
        <f t="shared" si="49"/>
        <v>0.98121485772704042</v>
      </c>
      <c r="E63" s="1">
        <f t="shared" si="49"/>
        <v>0.75962685295621069</v>
      </c>
      <c r="F63" s="1">
        <f t="shared" si="49"/>
        <v>0.95224910546941555</v>
      </c>
      <c r="G63" s="1">
        <f t="shared" si="49"/>
        <v>1.0818708468222866</v>
      </c>
      <c r="H63" s="1">
        <f t="shared" si="49"/>
        <v>0.83421366501959449</v>
      </c>
      <c r="I63" s="1">
        <f t="shared" si="49"/>
        <v>0.72414380644062026</v>
      </c>
      <c r="J63" s="1">
        <f t="shared" si="49"/>
        <v>1.006559890952462</v>
      </c>
      <c r="K63" s="1">
        <f t="shared" si="49"/>
        <v>0.73573010734367006</v>
      </c>
      <c r="L63" s="140">
        <f t="shared" si="49"/>
        <v>0.81611006985857903</v>
      </c>
      <c r="M63" s="137">
        <f t="shared" si="49"/>
        <v>0.77483387289146366</v>
      </c>
      <c r="N63" s="1">
        <f t="shared" si="49"/>
        <v>1.0550775259839835</v>
      </c>
      <c r="O63" s="1">
        <f t="shared" si="49"/>
        <v>1.3490799113988756</v>
      </c>
      <c r="P63" s="1">
        <f t="shared" si="49"/>
        <v>1.216561594820242</v>
      </c>
      <c r="Q63" s="1">
        <f t="shared" si="49"/>
        <v>1.3034588515931165</v>
      </c>
      <c r="R63" s="140">
        <f t="shared" si="49"/>
        <v>1.3331487476571817</v>
      </c>
      <c r="S63" s="137">
        <f t="shared" ref="S63:AL63" si="50">S53/AVERAGE($B53:$R53)</f>
        <v>0.62855682399045831</v>
      </c>
      <c r="T63" s="1">
        <f t="shared" si="50"/>
        <v>0.87114499914806609</v>
      </c>
      <c r="U63" s="1">
        <f t="shared" si="50"/>
        <v>0.95949054353382179</v>
      </c>
      <c r="V63" s="140">
        <f t="shared" si="50"/>
        <v>0.79221332424603852</v>
      </c>
      <c r="W63" s="1">
        <f t="shared" si="50"/>
        <v>0.52428011586300904</v>
      </c>
      <c r="X63" s="1">
        <f t="shared" si="50"/>
        <v>0.5177628216050435</v>
      </c>
      <c r="Y63" s="1">
        <f t="shared" si="50"/>
        <v>0.67852274663486112</v>
      </c>
      <c r="Z63" s="1">
        <f t="shared" si="50"/>
        <v>0.77193729766570107</v>
      </c>
      <c r="AA63" s="1">
        <f t="shared" si="50"/>
        <v>0.52717669108877152</v>
      </c>
      <c r="AB63" s="1">
        <f t="shared" si="50"/>
        <v>0.96455955017890604</v>
      </c>
      <c r="AC63" s="1">
        <f t="shared" si="50"/>
        <v>0.84000681547111944</v>
      </c>
      <c r="AD63" s="1">
        <f t="shared" si="50"/>
        <v>0.69590219798943598</v>
      </c>
      <c r="AE63" s="1">
        <f t="shared" si="50"/>
        <v>0.6676605895382518</v>
      </c>
      <c r="AF63" s="1">
        <f t="shared" si="50"/>
        <v>0.61407394786164593</v>
      </c>
      <c r="AG63" s="1">
        <f t="shared" si="50"/>
        <v>0.52500425966944964</v>
      </c>
      <c r="AH63" s="1">
        <f t="shared" si="50"/>
        <v>0.36207190322031013</v>
      </c>
      <c r="AI63" s="1">
        <f t="shared" si="50"/>
        <v>0.63434997444198327</v>
      </c>
      <c r="AJ63" s="1">
        <f t="shared" si="50"/>
        <v>0.67490202760265805</v>
      </c>
      <c r="AK63" s="1">
        <f t="shared" si="50"/>
        <v>0.51341795876639973</v>
      </c>
      <c r="AL63" s="1">
        <f t="shared" si="50"/>
        <v>0.80814448798773209</v>
      </c>
      <c r="AN63" s="3">
        <f t="shared" ref="AN63:BG63" si="51">AN53/AVERAGE($B53:$R53)</f>
        <v>0.48300391889589372</v>
      </c>
      <c r="AO63" s="3">
        <f t="shared" si="51"/>
        <v>0.6691088771511331</v>
      </c>
      <c r="AP63" s="3">
        <f t="shared" si="51"/>
        <v>0.69228147895723291</v>
      </c>
      <c r="AQ63" s="3">
        <f t="shared" si="51"/>
        <v>0.65462600102232071</v>
      </c>
      <c r="AR63" s="3">
        <f t="shared" si="51"/>
        <v>0.56048730618504006</v>
      </c>
      <c r="AS63" s="3">
        <f t="shared" si="51"/>
        <v>0.58221162037825869</v>
      </c>
      <c r="AT63" s="3">
        <f t="shared" si="51"/>
        <v>0.39538251831657867</v>
      </c>
      <c r="AU63" s="3">
        <f t="shared" si="51"/>
        <v>0.52355597205656834</v>
      </c>
      <c r="AV63" s="3">
        <f t="shared" si="51"/>
        <v>0.65462600102232071</v>
      </c>
      <c r="AW63" s="3">
        <f t="shared" si="51"/>
        <v>0.43955529050945646</v>
      </c>
      <c r="AY63" s="3">
        <f t="shared" si="51"/>
        <v>0.43014142102572839</v>
      </c>
      <c r="AZ63" s="3">
        <f t="shared" si="51"/>
        <v>0.40045152496166297</v>
      </c>
      <c r="BA63" s="3">
        <f t="shared" si="51"/>
        <v>0.66983302095757369</v>
      </c>
      <c r="BB63" s="3">
        <f t="shared" si="51"/>
        <v>0.59597035270063037</v>
      </c>
      <c r="BC63" s="3">
        <f t="shared" si="51"/>
        <v>0.73573010734367006</v>
      </c>
      <c r="BD63" s="3">
        <f t="shared" si="51"/>
        <v>0.37438234792980069</v>
      </c>
      <c r="BE63" s="3">
        <f t="shared" si="51"/>
        <v>0.42941727721928774</v>
      </c>
      <c r="BF63" s="3">
        <f t="shared" si="51"/>
        <v>0.62203952973249277</v>
      </c>
      <c r="BG63" s="3">
        <f t="shared" si="51"/>
        <v>0.44752087238030325</v>
      </c>
    </row>
    <row r="64" spans="1:59" x14ac:dyDescent="0.35">
      <c r="A64" s="186" t="s">
        <v>152</v>
      </c>
      <c r="B64" s="137">
        <f t="shared" ref="B64:R64" si="52">B54/AVERAGE($B54:$R54)</f>
        <v>0.54547171848013809</v>
      </c>
      <c r="C64" s="1">
        <f t="shared" si="52"/>
        <v>0.90835492227979264</v>
      </c>
      <c r="D64" s="1">
        <f t="shared" si="52"/>
        <v>0.77485427461139889</v>
      </c>
      <c r="E64" s="1">
        <f t="shared" si="52"/>
        <v>0.99552029360967176</v>
      </c>
      <c r="F64" s="1">
        <f t="shared" si="52"/>
        <v>1.7579879101899825</v>
      </c>
      <c r="G64" s="1">
        <f t="shared" si="52"/>
        <v>1.1290209412780654</v>
      </c>
      <c r="H64" s="1">
        <f t="shared" si="52"/>
        <v>1.3005990932642486</v>
      </c>
      <c r="I64" s="1">
        <f t="shared" si="52"/>
        <v>0.71360913212435229</v>
      </c>
      <c r="J64" s="1">
        <f t="shared" si="52"/>
        <v>0.74480515975820372</v>
      </c>
      <c r="K64" s="1">
        <f t="shared" si="52"/>
        <v>0.82807102763385143</v>
      </c>
      <c r="L64" s="140">
        <f t="shared" si="52"/>
        <v>0.78471772452504318</v>
      </c>
      <c r="M64" s="137">
        <f t="shared" si="52"/>
        <v>0.9801516623488773</v>
      </c>
      <c r="N64" s="1">
        <f t="shared" si="52"/>
        <v>1.0973661485319515</v>
      </c>
      <c r="O64" s="1">
        <f t="shared" si="52"/>
        <v>1.247152957685665</v>
      </c>
      <c r="P64" s="1">
        <f t="shared" si="52"/>
        <v>1.0370385362694301</v>
      </c>
      <c r="Q64" s="1">
        <f t="shared" si="52"/>
        <v>1.1618226468048358</v>
      </c>
      <c r="R64" s="140">
        <f t="shared" si="52"/>
        <v>0.99345585060449049</v>
      </c>
      <c r="S64" s="137">
        <f t="shared" ref="S64:AL64" si="53">S54/AVERAGE($B54:$R54)</f>
        <v>1.7745034542314333</v>
      </c>
      <c r="T64" s="1">
        <f t="shared" si="53"/>
        <v>6.6110346502590662</v>
      </c>
      <c r="U64" s="1">
        <f t="shared" si="53"/>
        <v>6.3701829663212424</v>
      </c>
      <c r="V64" s="140">
        <f t="shared" si="53"/>
        <v>7.7249163428324685</v>
      </c>
      <c r="W64" s="1">
        <f t="shared" si="53"/>
        <v>1.637791450777202</v>
      </c>
      <c r="X64" s="1">
        <f t="shared" si="53"/>
        <v>4.7750566709844549</v>
      </c>
      <c r="Y64" s="1">
        <f t="shared" si="53"/>
        <v>2.9819732297063899</v>
      </c>
      <c r="Z64" s="1">
        <f t="shared" si="53"/>
        <v>9.667557210708118</v>
      </c>
      <c r="AA64" s="1">
        <f t="shared" si="53"/>
        <v>4.6264167746113989</v>
      </c>
      <c r="AB64" s="1">
        <f t="shared" si="53"/>
        <v>1.8148747841105353</v>
      </c>
      <c r="AC64" s="1">
        <f t="shared" si="53"/>
        <v>5.5418825561312604</v>
      </c>
      <c r="AD64" s="1">
        <f t="shared" si="53"/>
        <v>3.6604868307426592</v>
      </c>
      <c r="AE64" s="1">
        <f t="shared" si="53"/>
        <v>7.6976198186528491</v>
      </c>
      <c r="AF64" s="1">
        <f t="shared" si="53"/>
        <v>3.3820164075993091</v>
      </c>
      <c r="AG64" s="1">
        <f t="shared" si="53"/>
        <v>5.4035648747841094</v>
      </c>
      <c r="AH64" s="1">
        <f t="shared" si="53"/>
        <v>3.634337219343696</v>
      </c>
      <c r="AI64" s="1">
        <f t="shared" si="53"/>
        <v>9.1808074265975819</v>
      </c>
      <c r="AJ64" s="1">
        <f t="shared" si="53"/>
        <v>4.8170336787564763</v>
      </c>
      <c r="AK64" s="1">
        <f t="shared" si="53"/>
        <v>5.5600037780656297</v>
      </c>
      <c r="AL64" s="1">
        <f t="shared" si="53"/>
        <v>5.1611075129533672</v>
      </c>
      <c r="AO64" s="3">
        <f t="shared" ref="AO64:BG64" si="54">AO54/AVERAGE($B54:$R54)</f>
        <v>1.3047279792746111</v>
      </c>
      <c r="AP64" s="3">
        <f t="shared" si="54"/>
        <v>2.9581174438687388</v>
      </c>
      <c r="AQ64" s="3">
        <f t="shared" si="54"/>
        <v>1.7130289291882554</v>
      </c>
      <c r="AR64" s="3">
        <f t="shared" si="54"/>
        <v>0.86660729706390327</v>
      </c>
      <c r="AS64" s="3">
        <f t="shared" si="54"/>
        <v>1.8463001943005179</v>
      </c>
      <c r="AT64" s="3">
        <f t="shared" si="54"/>
        <v>1.3762953367875645</v>
      </c>
      <c r="AU64" s="3">
        <f t="shared" si="54"/>
        <v>2.1502320811744382</v>
      </c>
      <c r="AV64" s="3">
        <f t="shared" si="54"/>
        <v>0.79939820811744378</v>
      </c>
      <c r="AW64" s="3">
        <f t="shared" si="54"/>
        <v>0.42160513816925732</v>
      </c>
      <c r="AX64" s="3">
        <f t="shared" si="54"/>
        <v>1.3377590673575128</v>
      </c>
      <c r="AY64" s="3">
        <f t="shared" si="54"/>
        <v>1.6182939335060447</v>
      </c>
      <c r="AZ64" s="3">
        <f t="shared" si="54"/>
        <v>0.86523100172711565</v>
      </c>
      <c r="BA64" s="3">
        <f t="shared" si="54"/>
        <v>0.9379452720207252</v>
      </c>
      <c r="BB64" s="3">
        <f t="shared" si="54"/>
        <v>1.1469127806563038</v>
      </c>
      <c r="BC64" s="3">
        <f t="shared" si="54"/>
        <v>0.44729598445595853</v>
      </c>
      <c r="BD64" s="3">
        <f t="shared" si="54"/>
        <v>1.4368523316062174</v>
      </c>
      <c r="BE64" s="3">
        <f t="shared" si="54"/>
        <v>0.53124999999999989</v>
      </c>
      <c r="BF64" s="3">
        <f t="shared" si="54"/>
        <v>1.555213730569948</v>
      </c>
      <c r="BG64" s="3">
        <f t="shared" si="54"/>
        <v>1.5620952072538858</v>
      </c>
    </row>
    <row r="66" spans="1:59" ht="15" thickBot="1" x14ac:dyDescent="0.4"/>
    <row r="67" spans="1:59" ht="17" thickBot="1" x14ac:dyDescent="0.4">
      <c r="A67" s="3" t="s">
        <v>158</v>
      </c>
      <c r="B67" s="259" t="s">
        <v>160</v>
      </c>
      <c r="C67" s="260"/>
      <c r="D67" s="260"/>
      <c r="E67" s="260"/>
      <c r="F67" s="260"/>
      <c r="G67" s="260"/>
      <c r="H67" s="260"/>
      <c r="I67" s="260"/>
      <c r="J67" s="260"/>
      <c r="K67" s="260"/>
      <c r="L67" s="260"/>
      <c r="M67" s="260"/>
      <c r="N67" s="260"/>
      <c r="O67" s="260"/>
      <c r="P67" s="260"/>
      <c r="Q67" s="260"/>
      <c r="R67" s="261"/>
      <c r="S67" s="259" t="s">
        <v>160</v>
      </c>
      <c r="T67" s="260"/>
      <c r="U67" s="260"/>
      <c r="V67" s="260"/>
      <c r="W67" s="260"/>
      <c r="X67" s="260"/>
      <c r="Y67" s="260"/>
      <c r="Z67" s="260"/>
      <c r="AA67" s="260"/>
      <c r="AB67" s="260"/>
      <c r="AC67" s="260"/>
      <c r="AD67" s="260"/>
      <c r="AE67" s="260"/>
      <c r="AF67" s="260"/>
      <c r="AG67" s="260"/>
      <c r="AH67" s="260"/>
      <c r="AI67" s="260"/>
      <c r="AJ67" s="260"/>
      <c r="AK67" s="260"/>
      <c r="AL67" s="261"/>
      <c r="AN67" s="259" t="s">
        <v>196</v>
      </c>
      <c r="AO67" s="260"/>
      <c r="AP67" s="260"/>
      <c r="AQ67" s="260"/>
      <c r="AR67" s="260"/>
      <c r="AS67" s="260"/>
      <c r="AT67" s="260"/>
      <c r="AU67" s="260"/>
      <c r="AV67" s="260"/>
      <c r="AW67" s="260"/>
      <c r="AX67" s="260"/>
      <c r="AY67" s="260"/>
      <c r="AZ67" s="260"/>
      <c r="BA67" s="260"/>
      <c r="BB67" s="260"/>
      <c r="BC67" s="260"/>
      <c r="BD67" s="260"/>
      <c r="BE67" s="260"/>
      <c r="BF67" s="260"/>
      <c r="BG67" s="261"/>
    </row>
    <row r="68" spans="1:59" s="186" customFormat="1" x14ac:dyDescent="0.35">
      <c r="A68" s="186" t="s">
        <v>147</v>
      </c>
      <c r="B68" s="502">
        <f t="shared" ref="B68:AL68" si="55">B48/B$25</f>
        <v>4.55</v>
      </c>
      <c r="C68" s="503">
        <f t="shared" si="55"/>
        <v>4.1414141414141419</v>
      </c>
      <c r="D68" s="503">
        <f t="shared" si="55"/>
        <v>4.3128295254833047</v>
      </c>
      <c r="E68" s="503">
        <f t="shared" si="55"/>
        <v>4.1092150170648463</v>
      </c>
      <c r="F68" s="503">
        <f t="shared" si="55"/>
        <v>4.1071428571428568</v>
      </c>
      <c r="G68" s="503">
        <f t="shared" si="55"/>
        <v>4.0594059405940595</v>
      </c>
      <c r="H68" s="503">
        <f t="shared" si="55"/>
        <v>3.8746177370030579</v>
      </c>
      <c r="I68" s="503">
        <f t="shared" si="55"/>
        <v>4.1208791208791204</v>
      </c>
      <c r="J68" s="503">
        <f t="shared" si="55"/>
        <v>5.4813499111900539</v>
      </c>
      <c r="K68" s="503">
        <f t="shared" si="55"/>
        <v>4.4204946996466425</v>
      </c>
      <c r="L68" s="504">
        <f t="shared" si="55"/>
        <v>4.3565891472868215</v>
      </c>
      <c r="M68" s="502">
        <f t="shared" si="55"/>
        <v>4.05078125</v>
      </c>
      <c r="N68" s="503">
        <f t="shared" si="55"/>
        <v>4.0792079207920793</v>
      </c>
      <c r="O68" s="503">
        <f t="shared" si="55"/>
        <v>3.9655172413793105</v>
      </c>
      <c r="P68" s="503">
        <f t="shared" si="55"/>
        <v>4.1040268456375841</v>
      </c>
      <c r="Q68" s="503">
        <f t="shared" si="55"/>
        <v>3.7920489296636082</v>
      </c>
      <c r="R68" s="504">
        <f t="shared" si="55"/>
        <v>3.6786885245901639</v>
      </c>
      <c r="S68" s="503">
        <f t="shared" si="55"/>
        <v>5.6523297491039424</v>
      </c>
      <c r="T68" s="503">
        <f t="shared" si="55"/>
        <v>5.5384615384615383</v>
      </c>
      <c r="U68" s="503">
        <f t="shared" si="55"/>
        <v>4.9602649006622519</v>
      </c>
      <c r="V68" s="504">
        <f t="shared" si="55"/>
        <v>4.2523364485981308</v>
      </c>
      <c r="W68" s="502">
        <f t="shared" si="55"/>
        <v>5.2966101694915251</v>
      </c>
      <c r="X68" s="503">
        <f t="shared" si="55"/>
        <v>5.1538461538461542</v>
      </c>
      <c r="Y68" s="503">
        <f t="shared" si="55"/>
        <v>4.0129870129870131</v>
      </c>
      <c r="Z68" s="503">
        <f t="shared" si="55"/>
        <v>4.5108359133126932</v>
      </c>
      <c r="AA68" s="503">
        <f t="shared" si="55"/>
        <v>4.6382189239332101</v>
      </c>
      <c r="AB68" s="503">
        <f t="shared" si="55"/>
        <v>4.8858131487889276</v>
      </c>
      <c r="AC68" s="503">
        <f t="shared" si="55"/>
        <v>4.4892966360856272</v>
      </c>
      <c r="AD68" s="503">
        <f t="shared" si="55"/>
        <v>4.8085106382978724</v>
      </c>
      <c r="AE68" s="503">
        <f t="shared" si="55"/>
        <v>4.0498338870431896</v>
      </c>
      <c r="AF68" s="503">
        <f t="shared" si="55"/>
        <v>4.8620689655172411</v>
      </c>
      <c r="AG68" s="503">
        <f t="shared" si="55"/>
        <v>5.14</v>
      </c>
      <c r="AH68" s="503">
        <f t="shared" si="55"/>
        <v>6.0176991150442474</v>
      </c>
      <c r="AI68" s="503">
        <f t="shared" si="55"/>
        <v>4.1712538226299696</v>
      </c>
      <c r="AJ68" s="503">
        <f t="shared" si="55"/>
        <v>5.0622009569377981</v>
      </c>
      <c r="AK68" s="503">
        <f t="shared" si="55"/>
        <v>8.3056603773584907</v>
      </c>
      <c r="AL68" s="504">
        <f t="shared" si="55"/>
        <v>4.9737827715355811</v>
      </c>
      <c r="AN68" s="156">
        <f t="shared" ref="AN68:BG68" si="56">AN48/AN$25</f>
        <v>5.0808510638297877</v>
      </c>
      <c r="AO68" s="155">
        <f t="shared" si="56"/>
        <v>5.1812080536912744</v>
      </c>
      <c r="AP68" s="155">
        <f t="shared" si="56"/>
        <v>4.8648648648648649</v>
      </c>
      <c r="AQ68" s="155">
        <f t="shared" si="56"/>
        <v>4.5491071428571432</v>
      </c>
      <c r="AR68" s="155">
        <f t="shared" si="56"/>
        <v>5.1467889908256881</v>
      </c>
      <c r="AS68" s="155">
        <f t="shared" si="56"/>
        <v>4.3865546218487399</v>
      </c>
      <c r="AT68" s="155">
        <f t="shared" si="56"/>
        <v>4.9342105263157894</v>
      </c>
      <c r="AU68" s="154">
        <f t="shared" si="56"/>
        <v>5.0613207547169807</v>
      </c>
      <c r="AV68" s="156">
        <f t="shared" si="56"/>
        <v>4.2653061224489797</v>
      </c>
      <c r="AW68" s="155">
        <f t="shared" si="56"/>
        <v>4.9170305676855897</v>
      </c>
      <c r="AX68" s="155">
        <f t="shared" si="56"/>
        <v>4.692982456140351</v>
      </c>
      <c r="AY68" s="155">
        <f t="shared" si="56"/>
        <v>4.6708860759493671</v>
      </c>
      <c r="AZ68" s="155">
        <f t="shared" si="56"/>
        <v>5.8428571428571434</v>
      </c>
      <c r="BA68" s="155">
        <f t="shared" si="56"/>
        <v>6.1238532110091741</v>
      </c>
      <c r="BB68" s="155">
        <f t="shared" si="56"/>
        <v>5.035242290748899</v>
      </c>
      <c r="BC68" s="155">
        <f t="shared" si="56"/>
        <v>4.1787234042553196</v>
      </c>
      <c r="BD68" s="155">
        <f t="shared" si="56"/>
        <v>5.0186046511627911</v>
      </c>
      <c r="BE68" s="155">
        <f t="shared" si="56"/>
        <v>4.6553191489361705</v>
      </c>
      <c r="BF68" s="155">
        <f t="shared" si="56"/>
        <v>4.4641350210970465</v>
      </c>
      <c r="BG68" s="154">
        <f t="shared" si="56"/>
        <v>4.918181818181818</v>
      </c>
    </row>
    <row r="69" spans="1:59" s="186" customFormat="1" x14ac:dyDescent="0.35">
      <c r="A69" s="186" t="s">
        <v>148</v>
      </c>
      <c r="B69" s="153">
        <f t="shared" ref="B69:AL69" si="57">B49/B$25</f>
        <v>3.3666666666666667</v>
      </c>
      <c r="C69" s="15">
        <f t="shared" si="57"/>
        <v>2.4781144781144779</v>
      </c>
      <c r="D69" s="15">
        <f t="shared" si="57"/>
        <v>2.4815465729349735</v>
      </c>
      <c r="E69" s="15">
        <f t="shared" si="57"/>
        <v>3.1262798634812285</v>
      </c>
      <c r="F69" s="15">
        <f t="shared" si="57"/>
        <v>2.9077380952380953</v>
      </c>
      <c r="G69" s="15">
        <f t="shared" si="57"/>
        <v>2.6435643564356432</v>
      </c>
      <c r="H69" s="15">
        <f t="shared" si="57"/>
        <v>2.9143730886850148</v>
      </c>
      <c r="I69" s="15">
        <f t="shared" si="57"/>
        <v>4.2747252747252746</v>
      </c>
      <c r="J69" s="15">
        <f t="shared" si="57"/>
        <v>5.3285968028419184</v>
      </c>
      <c r="K69" s="15">
        <f t="shared" si="57"/>
        <v>3.0141342756183742</v>
      </c>
      <c r="L69" s="152">
        <f t="shared" si="57"/>
        <v>2.670542635658915</v>
      </c>
      <c r="M69" s="153">
        <f t="shared" si="57"/>
        <v>2.94921875</v>
      </c>
      <c r="N69" s="15">
        <f t="shared" si="57"/>
        <v>2.6864686468646868</v>
      </c>
      <c r="O69" s="15">
        <f t="shared" si="57"/>
        <v>2.5028735632183907</v>
      </c>
      <c r="P69" s="15">
        <f t="shared" si="57"/>
        <v>2.7416107382550337</v>
      </c>
      <c r="Q69" s="15">
        <f t="shared" si="57"/>
        <v>2.0397553516819569</v>
      </c>
      <c r="R69" s="152">
        <f t="shared" si="57"/>
        <v>2.6</v>
      </c>
      <c r="S69" s="15">
        <f t="shared" si="57"/>
        <v>3.0179211469534053</v>
      </c>
      <c r="T69" s="15">
        <f t="shared" si="57"/>
        <v>2.5731523378582204</v>
      </c>
      <c r="U69" s="15">
        <f t="shared" si="57"/>
        <v>6.1390728476821197</v>
      </c>
      <c r="V69" s="152">
        <f t="shared" si="57"/>
        <v>2.1806853582554515</v>
      </c>
      <c r="W69" s="153">
        <f t="shared" si="57"/>
        <v>3.4830508474576272</v>
      </c>
      <c r="X69" s="15">
        <f t="shared" si="57"/>
        <v>1.9933110367892979</v>
      </c>
      <c r="Y69" s="15">
        <f t="shared" si="57"/>
        <v>4.633116883116883</v>
      </c>
      <c r="Z69" s="15">
        <f t="shared" si="57"/>
        <v>3.3065015479876161</v>
      </c>
      <c r="AA69" s="15">
        <f t="shared" si="57"/>
        <v>2.3302411873840443</v>
      </c>
      <c r="AB69" s="15">
        <f t="shared" si="57"/>
        <v>2.9134948096885815</v>
      </c>
      <c r="AC69" s="15">
        <f t="shared" si="57"/>
        <v>2.5565749235474002</v>
      </c>
      <c r="AD69" s="15">
        <f t="shared" si="57"/>
        <v>3.2588652482269507</v>
      </c>
      <c r="AE69" s="15">
        <f t="shared" si="57"/>
        <v>2.7840531561461792</v>
      </c>
      <c r="AF69" s="15">
        <f t="shared" si="57"/>
        <v>2.5593869731800765</v>
      </c>
      <c r="AG69" s="15">
        <f t="shared" si="57"/>
        <v>4.6960000000000006</v>
      </c>
      <c r="AH69" s="15">
        <f t="shared" si="57"/>
        <v>2.3539823008849559</v>
      </c>
      <c r="AI69" s="15">
        <f t="shared" si="57"/>
        <v>3.330275229357798</v>
      </c>
      <c r="AJ69" s="15">
        <f t="shared" si="57"/>
        <v>2.8165869218500794</v>
      </c>
      <c r="AK69" s="15">
        <f t="shared" si="57"/>
        <v>1.9471698113207547</v>
      </c>
      <c r="AL69" s="152">
        <f t="shared" si="57"/>
        <v>2.7303370786516856</v>
      </c>
      <c r="AN69" s="153">
        <f t="shared" ref="AN69:BG69" si="58">AN49/AN$25</f>
        <v>2.978723404255319</v>
      </c>
      <c r="AO69" s="15">
        <f t="shared" si="58"/>
        <v>1.3467561521252795</v>
      </c>
      <c r="AP69" s="15">
        <f t="shared" si="58"/>
        <v>2.5090090090090094</v>
      </c>
      <c r="AQ69" s="15">
        <f t="shared" si="58"/>
        <v>1.9776785714285714</v>
      </c>
      <c r="AR69" s="15">
        <f t="shared" si="58"/>
        <v>1.6009174311926604</v>
      </c>
      <c r="AS69" s="15">
        <f t="shared" si="58"/>
        <v>1.991596638655462</v>
      </c>
      <c r="AT69" s="15">
        <f t="shared" si="58"/>
        <v>2.2105263157894735</v>
      </c>
      <c r="AU69" s="152">
        <f t="shared" si="58"/>
        <v>1.3113207547169812</v>
      </c>
      <c r="AV69" s="153">
        <f t="shared" si="58"/>
        <v>3.9918367346938775</v>
      </c>
      <c r="AW69" s="15">
        <f t="shared" si="58"/>
        <v>1.9956331877729261</v>
      </c>
      <c r="AX69" s="15">
        <f t="shared" si="58"/>
        <v>1.7543859649122806</v>
      </c>
      <c r="AY69" s="15">
        <f t="shared" si="58"/>
        <v>1.5991561181434599</v>
      </c>
      <c r="AZ69" s="15">
        <f t="shared" si="58"/>
        <v>2.2714285714285714</v>
      </c>
      <c r="BA69" s="15">
        <f t="shared" si="58"/>
        <v>2.8990825688073394</v>
      </c>
      <c r="BB69" s="15">
        <f t="shared" si="58"/>
        <v>1.4008810572687225</v>
      </c>
      <c r="BC69" s="15">
        <f t="shared" si="58"/>
        <v>6.4340425531914889</v>
      </c>
      <c r="BD69" s="15">
        <f t="shared" si="58"/>
        <v>1.3720930232558139</v>
      </c>
      <c r="BE69" s="15">
        <f t="shared" si="58"/>
        <v>2.3319148936170211</v>
      </c>
      <c r="BF69" s="15">
        <f t="shared" si="58"/>
        <v>1.869198312236287</v>
      </c>
      <c r="BG69" s="152">
        <f t="shared" si="58"/>
        <v>4.3181818181818183</v>
      </c>
    </row>
    <row r="70" spans="1:59" s="186" customFormat="1" x14ac:dyDescent="0.35">
      <c r="A70" s="186" t="s">
        <v>149</v>
      </c>
      <c r="B70" s="153">
        <f t="shared" ref="B70:AL70" si="59">B50/B$25</f>
        <v>6.9833333333333334</v>
      </c>
      <c r="C70" s="15">
        <f t="shared" si="59"/>
        <v>7.1902356902356912</v>
      </c>
      <c r="D70" s="15">
        <f t="shared" si="59"/>
        <v>6.7152899824253085</v>
      </c>
      <c r="E70" s="15">
        <f t="shared" si="59"/>
        <v>6.8276450511945397</v>
      </c>
      <c r="F70" s="15">
        <f t="shared" si="59"/>
        <v>7.6205357142857144</v>
      </c>
      <c r="G70" s="15">
        <f t="shared" si="59"/>
        <v>6.282178217821782</v>
      </c>
      <c r="H70" s="15">
        <f t="shared" si="59"/>
        <v>6.8195718654434243</v>
      </c>
      <c r="I70" s="15">
        <f t="shared" si="59"/>
        <v>6.2252747252747245</v>
      </c>
      <c r="J70" s="15">
        <f t="shared" si="59"/>
        <v>9.0674955595026656</v>
      </c>
      <c r="K70" s="15">
        <f t="shared" si="59"/>
        <v>7.4717314487632507</v>
      </c>
      <c r="L70" s="152">
        <f t="shared" si="59"/>
        <v>6.4244186046511622</v>
      </c>
      <c r="M70" s="153">
        <f t="shared" si="59"/>
        <v>6.0390624999999991</v>
      </c>
      <c r="N70" s="15">
        <f t="shared" si="59"/>
        <v>6.3580858085808574</v>
      </c>
      <c r="O70" s="15">
        <f t="shared" si="59"/>
        <v>5.6709770114942541</v>
      </c>
      <c r="P70" s="15">
        <f t="shared" si="59"/>
        <v>5.6459731543624159</v>
      </c>
      <c r="Q70" s="15">
        <f t="shared" si="59"/>
        <v>5.545871559633027</v>
      </c>
      <c r="R70" s="152">
        <f t="shared" si="59"/>
        <v>5.8885245901639349</v>
      </c>
      <c r="S70" s="15">
        <f t="shared" si="59"/>
        <v>6.6164874551971327</v>
      </c>
      <c r="T70" s="15">
        <f t="shared" si="59"/>
        <v>6.4841628959276019</v>
      </c>
      <c r="U70" s="15">
        <f t="shared" si="59"/>
        <v>6.85430463576159</v>
      </c>
      <c r="V70" s="152">
        <f t="shared" si="59"/>
        <v>6.4797507788161992</v>
      </c>
      <c r="W70" s="153">
        <f t="shared" si="59"/>
        <v>6.8707627118644066</v>
      </c>
      <c r="X70" s="15">
        <f t="shared" si="59"/>
        <v>7.2558528428093645</v>
      </c>
      <c r="Y70" s="15">
        <f t="shared" si="59"/>
        <v>6.2159090909090908</v>
      </c>
      <c r="Z70" s="15">
        <f t="shared" si="59"/>
        <v>6.3312693498452015</v>
      </c>
      <c r="AA70" s="15">
        <f t="shared" si="59"/>
        <v>6.2801484230055662</v>
      </c>
      <c r="AB70" s="15">
        <f t="shared" si="59"/>
        <v>6.9567474048442914</v>
      </c>
      <c r="AC70" s="15">
        <f t="shared" si="59"/>
        <v>6.7354740061162071</v>
      </c>
      <c r="AD70" s="15">
        <f t="shared" si="59"/>
        <v>6.586879432624114</v>
      </c>
      <c r="AE70" s="15">
        <f t="shared" si="59"/>
        <v>5.8305647840531556</v>
      </c>
      <c r="AF70" s="15">
        <f t="shared" si="59"/>
        <v>7.4406130268199222</v>
      </c>
      <c r="AG70" s="15">
        <f t="shared" si="59"/>
        <v>7.1659999999999995</v>
      </c>
      <c r="AH70" s="15">
        <f t="shared" si="59"/>
        <v>6.9336283185840699</v>
      </c>
      <c r="AI70" s="15">
        <f t="shared" si="59"/>
        <v>6.4143730886850143</v>
      </c>
      <c r="AJ70" s="15">
        <f t="shared" si="59"/>
        <v>7.0478468899521527</v>
      </c>
      <c r="AK70" s="15">
        <f t="shared" si="59"/>
        <v>9.0132075471698112</v>
      </c>
      <c r="AL70" s="152">
        <f t="shared" si="59"/>
        <v>6.98876404494382</v>
      </c>
      <c r="AN70" s="153">
        <f t="shared" ref="AN70:BG70" si="60">AN50/AN$25</f>
        <v>6.3659574468085101</v>
      </c>
      <c r="AO70" s="15">
        <f t="shared" si="60"/>
        <v>6.1700223713646531</v>
      </c>
      <c r="AP70" s="15">
        <f t="shared" si="60"/>
        <v>5.8648648648648649</v>
      </c>
      <c r="AQ70" s="15">
        <f t="shared" si="60"/>
        <v>6.0602678571428577</v>
      </c>
      <c r="AR70" s="15">
        <f t="shared" si="60"/>
        <v>5.9013761467889907</v>
      </c>
      <c r="AS70" s="15">
        <f t="shared" si="60"/>
        <v>5.367647058823529</v>
      </c>
      <c r="AT70" s="15">
        <f t="shared" si="60"/>
        <v>5.9364035087719298</v>
      </c>
      <c r="AU70" s="152">
        <f t="shared" si="60"/>
        <v>6.7759433962264159</v>
      </c>
      <c r="AV70" s="153">
        <f t="shared" si="60"/>
        <v>6.0632653061224495</v>
      </c>
      <c r="AW70" s="15">
        <f t="shared" si="60"/>
        <v>6.176855895196506</v>
      </c>
      <c r="AX70" s="15">
        <f t="shared" si="60"/>
        <v>6.0021929824561395</v>
      </c>
      <c r="AY70" s="15">
        <f t="shared" si="60"/>
        <v>6.1434599156118139</v>
      </c>
      <c r="AZ70" s="15">
        <f t="shared" si="60"/>
        <v>6.3571428571428568</v>
      </c>
      <c r="BA70" s="15">
        <f t="shared" si="60"/>
        <v>5.8325688073394497</v>
      </c>
      <c r="BB70" s="15">
        <f t="shared" si="60"/>
        <v>6.7797356828193829</v>
      </c>
      <c r="BC70" s="15">
        <f t="shared" si="60"/>
        <v>5.7936170212765949</v>
      </c>
      <c r="BD70" s="15">
        <f t="shared" si="60"/>
        <v>6.8325581395348838</v>
      </c>
      <c r="BE70" s="15">
        <f t="shared" si="60"/>
        <v>6.0170212765957451</v>
      </c>
      <c r="BF70" s="15">
        <f t="shared" si="60"/>
        <v>5.6940928270042193</v>
      </c>
      <c r="BG70" s="152">
        <f t="shared" si="60"/>
        <v>5.5318181818181813</v>
      </c>
    </row>
    <row r="71" spans="1:59" s="186" customFormat="1" x14ac:dyDescent="0.35">
      <c r="A71" s="186" t="s">
        <v>153</v>
      </c>
      <c r="B71" s="153">
        <f t="shared" ref="B71:AL71" si="61">B51/B$25</f>
        <v>20.616666666666667</v>
      </c>
      <c r="C71" s="15">
        <f t="shared" si="61"/>
        <v>28.026936026936028</v>
      </c>
      <c r="D71" s="15">
        <f t="shared" si="61"/>
        <v>23.304042179261863</v>
      </c>
      <c r="E71" s="15">
        <f t="shared" si="61"/>
        <v>23.119453924914673</v>
      </c>
      <c r="F71" s="15">
        <f t="shared" si="61"/>
        <v>28.624999999999996</v>
      </c>
      <c r="G71" s="15">
        <f t="shared" si="61"/>
        <v>26.524752475247524</v>
      </c>
      <c r="H71" s="15">
        <f t="shared" si="61"/>
        <v>30.712538226299689</v>
      </c>
      <c r="I71" s="15">
        <f t="shared" si="61"/>
        <v>20.153846153846153</v>
      </c>
      <c r="J71" s="15">
        <f t="shared" si="61"/>
        <v>21.147424511545292</v>
      </c>
      <c r="K71" s="15">
        <f t="shared" si="61"/>
        <v>20</v>
      </c>
      <c r="L71" s="152">
        <f t="shared" si="61"/>
        <v>18.465116279069765</v>
      </c>
      <c r="M71" s="153">
        <f t="shared" si="61"/>
        <v>16.02734375</v>
      </c>
      <c r="N71" s="15">
        <f t="shared" si="61"/>
        <v>28.217821782178216</v>
      </c>
      <c r="O71" s="15">
        <f t="shared" si="61"/>
        <v>34.741379310344833</v>
      </c>
      <c r="P71" s="15">
        <f t="shared" si="61"/>
        <v>40.402684563758392</v>
      </c>
      <c r="Q71" s="15">
        <f t="shared" si="61"/>
        <v>54.073394495412842</v>
      </c>
      <c r="R71" s="152">
        <f t="shared" si="61"/>
        <v>35.757377049180327</v>
      </c>
      <c r="S71" s="15">
        <f t="shared" si="61"/>
        <v>19.591397849462368</v>
      </c>
      <c r="T71" s="15">
        <f t="shared" si="61"/>
        <v>29.405731523378581</v>
      </c>
      <c r="U71" s="15">
        <f t="shared" si="61"/>
        <v>21.768211920529801</v>
      </c>
      <c r="V71" s="152">
        <f t="shared" si="61"/>
        <v>10.442367601246104</v>
      </c>
      <c r="W71" s="153">
        <f t="shared" si="61"/>
        <v>10.614406779661016</v>
      </c>
      <c r="X71" s="15">
        <f t="shared" si="61"/>
        <v>19.143812709030101</v>
      </c>
      <c r="Y71" s="15">
        <f t="shared" si="61"/>
        <v>16.269480519480521</v>
      </c>
      <c r="Z71" s="15">
        <f t="shared" si="61"/>
        <v>18.182662538699692</v>
      </c>
      <c r="AA71" s="15">
        <f t="shared" si="61"/>
        <v>15.781076066790353</v>
      </c>
      <c r="AB71" s="15">
        <f t="shared" si="61"/>
        <v>22.294117647058822</v>
      </c>
      <c r="AC71" s="15">
        <f t="shared" si="61"/>
        <v>27.14984709480122</v>
      </c>
      <c r="AD71" s="15">
        <f t="shared" si="61"/>
        <v>13.095744680851064</v>
      </c>
      <c r="AE71" s="15">
        <f t="shared" si="61"/>
        <v>17.046511627906977</v>
      </c>
      <c r="AF71" s="15">
        <f t="shared" si="61"/>
        <v>12.107279693486589</v>
      </c>
      <c r="AG71" s="15">
        <f t="shared" si="61"/>
        <v>10.24</v>
      </c>
      <c r="AH71" s="15">
        <f t="shared" si="61"/>
        <v>6.6814159292035393</v>
      </c>
      <c r="AI71" s="15">
        <f t="shared" si="61"/>
        <v>14.333333333333332</v>
      </c>
      <c r="AJ71" s="15">
        <f t="shared" si="61"/>
        <v>7.5885167464114831</v>
      </c>
      <c r="AK71" s="15">
        <f t="shared" si="61"/>
        <v>1.4830188679245282</v>
      </c>
      <c r="AL71" s="152">
        <f t="shared" si="61"/>
        <v>11.209737827715356</v>
      </c>
      <c r="AN71" s="153">
        <f t="shared" ref="AN71:BG71" si="62">AN51/AN$25</f>
        <v>3.8297872340425534</v>
      </c>
      <c r="AO71" s="15">
        <f t="shared" si="62"/>
        <v>4.2505592841163304</v>
      </c>
      <c r="AP71" s="15">
        <f t="shared" si="62"/>
        <v>9.0855855855855854</v>
      </c>
      <c r="AQ71" s="15">
        <f t="shared" si="62"/>
        <v>10.357142857142858</v>
      </c>
      <c r="AR71" s="15">
        <f t="shared" si="62"/>
        <v>5.2110091743119265</v>
      </c>
      <c r="AS71" s="15">
        <f t="shared" si="62"/>
        <v>7.3571428571428568</v>
      </c>
      <c r="AT71" s="15">
        <f t="shared" si="62"/>
        <v>6.5438596491228065</v>
      </c>
      <c r="AU71" s="152">
        <f t="shared" si="62"/>
        <v>5.2594339622641515</v>
      </c>
      <c r="AV71" s="153">
        <f t="shared" si="62"/>
        <v>15.236734693877551</v>
      </c>
      <c r="AW71" s="15">
        <f t="shared" si="62"/>
        <v>7.218340611353713</v>
      </c>
      <c r="AX71" s="15">
        <f t="shared" si="62"/>
        <v>9.7149122807017534</v>
      </c>
      <c r="AY71" s="15">
        <f t="shared" si="62"/>
        <v>13.016877637130802</v>
      </c>
      <c r="AZ71" s="15">
        <f t="shared" si="62"/>
        <v>6.223809523809523</v>
      </c>
      <c r="BA71" s="15">
        <f t="shared" si="62"/>
        <v>13.715596330275229</v>
      </c>
      <c r="BB71" s="15">
        <f t="shared" si="62"/>
        <v>4.3039647577092515</v>
      </c>
      <c r="BC71" s="15">
        <f t="shared" si="62"/>
        <v>5.5361702127659571</v>
      </c>
      <c r="BD71" s="15">
        <f t="shared" si="62"/>
        <v>5.0558139534883724</v>
      </c>
      <c r="BE71" s="15">
        <f t="shared" si="62"/>
        <v>7.2297872340425533</v>
      </c>
      <c r="BF71" s="15">
        <f t="shared" si="62"/>
        <v>18.548523206751057</v>
      </c>
      <c r="BG71" s="152">
        <f t="shared" si="62"/>
        <v>9.3545454545454554</v>
      </c>
    </row>
    <row r="72" spans="1:59" s="186" customFormat="1" x14ac:dyDescent="0.35">
      <c r="A72" s="186" t="s">
        <v>150</v>
      </c>
      <c r="B72" s="153">
        <f t="shared" ref="B72:AL72" si="63">B52/B$25</f>
        <v>45.6</v>
      </c>
      <c r="C72" s="15">
        <f t="shared" si="63"/>
        <v>42.821548821548824</v>
      </c>
      <c r="D72" s="15">
        <f t="shared" si="63"/>
        <v>47.673110720562391</v>
      </c>
      <c r="E72" s="15">
        <f t="shared" si="63"/>
        <v>42.38566552901024</v>
      </c>
      <c r="F72" s="15">
        <f t="shared" si="63"/>
        <v>43.583333333333336</v>
      </c>
      <c r="G72" s="15">
        <f t="shared" si="63"/>
        <v>43.663366336633665</v>
      </c>
      <c r="H72" s="15">
        <f t="shared" si="63"/>
        <v>43.311926605504581</v>
      </c>
      <c r="I72" s="15">
        <f t="shared" si="63"/>
        <v>47.758241758241752</v>
      </c>
      <c r="J72" s="15">
        <f t="shared" si="63"/>
        <v>33.957371225577269</v>
      </c>
      <c r="K72" s="15">
        <f t="shared" si="63"/>
        <v>49.381625441696109</v>
      </c>
      <c r="L72" s="152">
        <f t="shared" si="63"/>
        <v>47.065891472868216</v>
      </c>
      <c r="M72" s="153">
        <f t="shared" si="63"/>
        <v>34.94140625</v>
      </c>
      <c r="N72" s="15">
        <f t="shared" si="63"/>
        <v>44.224422442244226</v>
      </c>
      <c r="O72" s="15">
        <f t="shared" si="63"/>
        <v>41.908045977011497</v>
      </c>
      <c r="P72" s="15">
        <f t="shared" si="63"/>
        <v>39.738255033557046</v>
      </c>
      <c r="Q72" s="15">
        <f t="shared" si="63"/>
        <v>39.565749235474001</v>
      </c>
      <c r="R72" s="152">
        <f t="shared" si="63"/>
        <v>41.508196721311478</v>
      </c>
      <c r="S72" s="15">
        <f t="shared" si="63"/>
        <v>64.057347670250905</v>
      </c>
      <c r="T72" s="15">
        <f t="shared" si="63"/>
        <v>43.972850678733032</v>
      </c>
      <c r="U72" s="15">
        <f t="shared" si="63"/>
        <v>51.817880794701992</v>
      </c>
      <c r="V72" s="152">
        <f t="shared" si="63"/>
        <v>45.26479750778816</v>
      </c>
      <c r="W72" s="153">
        <f t="shared" si="63"/>
        <v>43.694915254237287</v>
      </c>
      <c r="X72" s="15">
        <f t="shared" si="63"/>
        <v>39.464882943143813</v>
      </c>
      <c r="Y72" s="15">
        <f t="shared" si="63"/>
        <v>86.464285714285708</v>
      </c>
      <c r="Z72" s="15">
        <f t="shared" si="63"/>
        <v>50.730650154798766</v>
      </c>
      <c r="AA72" s="15">
        <f t="shared" si="63"/>
        <v>39.588126159554733</v>
      </c>
      <c r="AB72" s="15">
        <f t="shared" si="63"/>
        <v>46.422145328719722</v>
      </c>
      <c r="AC72" s="15">
        <f t="shared" si="63"/>
        <v>38.327217125382255</v>
      </c>
      <c r="AD72" s="15">
        <f t="shared" si="63"/>
        <v>43.773049645390074</v>
      </c>
      <c r="AE72" s="15">
        <f t="shared" si="63"/>
        <v>52.561461794019927</v>
      </c>
      <c r="AF72" s="15">
        <f t="shared" si="63"/>
        <v>40.099616858237539</v>
      </c>
      <c r="AG72" s="15">
        <f t="shared" si="63"/>
        <v>47.663999999999994</v>
      </c>
      <c r="AH72" s="15">
        <f t="shared" si="63"/>
        <v>39</v>
      </c>
      <c r="AI72" s="15">
        <f t="shared" si="63"/>
        <v>67.100917431192656</v>
      </c>
      <c r="AJ72" s="15">
        <f t="shared" si="63"/>
        <v>38.488038277511954</v>
      </c>
      <c r="AK72" s="15">
        <f t="shared" si="63"/>
        <v>48.607547169811319</v>
      </c>
      <c r="AL72" s="152">
        <f t="shared" si="63"/>
        <v>39.539325842696634</v>
      </c>
      <c r="AN72" s="153">
        <f t="shared" ref="AN72:BG72" si="64">AN52/AN$25</f>
        <v>93.268085106382983</v>
      </c>
      <c r="AO72" s="15">
        <f t="shared" si="64"/>
        <v>49.812080536912745</v>
      </c>
      <c r="AP72" s="15">
        <f t="shared" si="64"/>
        <v>42.18018018018018</v>
      </c>
      <c r="AQ72" s="15">
        <f t="shared" si="64"/>
        <v>49.183035714285722</v>
      </c>
      <c r="AR72" s="15">
        <f t="shared" si="64"/>
        <v>45.990825688073393</v>
      </c>
      <c r="AS72" s="15">
        <f t="shared" si="64"/>
        <v>41.483193277310924</v>
      </c>
      <c r="AT72" s="15">
        <f t="shared" si="64"/>
        <v>45.807017543859651</v>
      </c>
      <c r="AU72" s="152">
        <f t="shared" si="64"/>
        <v>46.344339622641513</v>
      </c>
      <c r="AV72" s="153">
        <f t="shared" si="64"/>
        <v>48.979591836734691</v>
      </c>
      <c r="AW72" s="15">
        <f t="shared" si="64"/>
        <v>43.720524017467255</v>
      </c>
      <c r="AX72" s="15">
        <f t="shared" si="64"/>
        <v>42.122807017543856</v>
      </c>
      <c r="AY72" s="15">
        <f t="shared" si="64"/>
        <v>43.890295358649794</v>
      </c>
      <c r="AZ72" s="15">
        <f t="shared" si="64"/>
        <v>36.476190476190474</v>
      </c>
      <c r="BA72" s="15">
        <f t="shared" si="64"/>
        <v>36.229357798165132</v>
      </c>
      <c r="BB72" s="15">
        <f t="shared" si="64"/>
        <v>56.180616740088105</v>
      </c>
      <c r="BC72" s="15">
        <f t="shared" si="64"/>
        <v>73.136170212765961</v>
      </c>
      <c r="BD72" s="15">
        <f t="shared" si="64"/>
        <v>48.88837209302325</v>
      </c>
      <c r="BE72" s="15">
        <f t="shared" si="64"/>
        <v>35.008510638297871</v>
      </c>
      <c r="BF72" s="15">
        <f t="shared" si="64"/>
        <v>40.109704641350213</v>
      </c>
      <c r="BG72" s="152">
        <f t="shared" si="64"/>
        <v>33.786363636363632</v>
      </c>
    </row>
    <row r="73" spans="1:59" s="186" customFormat="1" x14ac:dyDescent="0.35">
      <c r="A73" s="186" t="s">
        <v>151</v>
      </c>
      <c r="B73" s="153">
        <f t="shared" ref="B73:AL73" si="65">B53/B$25</f>
        <v>4.7866666666666662</v>
      </c>
      <c r="C73" s="15">
        <f t="shared" si="65"/>
        <v>4.8181818181818183</v>
      </c>
      <c r="D73" s="15">
        <f t="shared" si="65"/>
        <v>4.7627416520210897</v>
      </c>
      <c r="E73" s="15">
        <f t="shared" si="65"/>
        <v>3.5802047781569968</v>
      </c>
      <c r="F73" s="15">
        <f t="shared" si="65"/>
        <v>3.9136904761904758</v>
      </c>
      <c r="G73" s="15">
        <f t="shared" si="65"/>
        <v>4.9306930693069306</v>
      </c>
      <c r="H73" s="15">
        <f t="shared" si="65"/>
        <v>3.5229357798165135</v>
      </c>
      <c r="I73" s="15">
        <f t="shared" si="65"/>
        <v>3.6630036630036629</v>
      </c>
      <c r="J73" s="15">
        <f t="shared" si="65"/>
        <v>4.9378330373001775</v>
      </c>
      <c r="K73" s="15">
        <f t="shared" si="65"/>
        <v>3.5901060070671376</v>
      </c>
      <c r="L73" s="152">
        <f t="shared" si="65"/>
        <v>4.3682170542635657</v>
      </c>
      <c r="M73" s="153">
        <f t="shared" si="65"/>
        <v>4.1796875</v>
      </c>
      <c r="N73" s="15">
        <f t="shared" si="65"/>
        <v>4.8085808580858078</v>
      </c>
      <c r="O73" s="15">
        <f t="shared" si="65"/>
        <v>5.3534482758620694</v>
      </c>
      <c r="P73" s="15">
        <f t="shared" si="65"/>
        <v>5.6375838926174495</v>
      </c>
      <c r="Q73" s="15">
        <f t="shared" si="65"/>
        <v>5.5045871559633026</v>
      </c>
      <c r="R73" s="152">
        <f t="shared" si="65"/>
        <v>6.0360655737704914</v>
      </c>
      <c r="S73" s="15">
        <f t="shared" si="65"/>
        <v>3.1111111111111112</v>
      </c>
      <c r="T73" s="15">
        <f t="shared" si="65"/>
        <v>3.6289592760180995</v>
      </c>
      <c r="U73" s="15">
        <f t="shared" si="65"/>
        <v>4.3874172185430469</v>
      </c>
      <c r="V73" s="152">
        <f t="shared" si="65"/>
        <v>3.4080996884735204</v>
      </c>
      <c r="W73" s="153">
        <f t="shared" si="65"/>
        <v>3.0677966101694918</v>
      </c>
      <c r="X73" s="15">
        <f t="shared" si="65"/>
        <v>2.3913043478260869</v>
      </c>
      <c r="Y73" s="15">
        <f t="shared" si="65"/>
        <v>3.0422077922077921</v>
      </c>
      <c r="Z73" s="15">
        <f t="shared" si="65"/>
        <v>3.3003095975232197</v>
      </c>
      <c r="AA73" s="15">
        <f t="shared" si="65"/>
        <v>2.7012987012987013</v>
      </c>
      <c r="AB73" s="15">
        <f t="shared" si="65"/>
        <v>4.6089965397923871</v>
      </c>
      <c r="AC73" s="15">
        <f t="shared" si="65"/>
        <v>3.547400611620795</v>
      </c>
      <c r="AD73" s="15">
        <f t="shared" si="65"/>
        <v>3.4078014184397163</v>
      </c>
      <c r="AE73" s="15">
        <f t="shared" si="65"/>
        <v>3.0631229235880397</v>
      </c>
      <c r="AF73" s="15">
        <f t="shared" si="65"/>
        <v>3.2490421455938696</v>
      </c>
      <c r="AG73" s="15">
        <f t="shared" si="65"/>
        <v>2.9</v>
      </c>
      <c r="AH73" s="15">
        <f t="shared" si="65"/>
        <v>2.2123893805309733</v>
      </c>
      <c r="AI73" s="15">
        <f t="shared" si="65"/>
        <v>2.6788990825688068</v>
      </c>
      <c r="AJ73" s="15">
        <f t="shared" si="65"/>
        <v>2.9728867623604467</v>
      </c>
      <c r="AK73" s="15">
        <f t="shared" si="65"/>
        <v>2.6754716981132076</v>
      </c>
      <c r="AL73" s="152">
        <f t="shared" si="65"/>
        <v>4.179775280898876</v>
      </c>
      <c r="AN73" s="153">
        <f t="shared" ref="AN73:AW73" si="66">AN53/AN$25</f>
        <v>2.8382978723404255</v>
      </c>
      <c r="AO73" s="15">
        <f t="shared" si="66"/>
        <v>4.1342281879194633</v>
      </c>
      <c r="AP73" s="15">
        <f t="shared" si="66"/>
        <v>4.3063063063063058</v>
      </c>
      <c r="AQ73" s="15">
        <f t="shared" si="66"/>
        <v>4.0357142857142865</v>
      </c>
      <c r="AR73" s="15">
        <f t="shared" si="66"/>
        <v>3.5504587155963305</v>
      </c>
      <c r="AS73" s="15">
        <f t="shared" si="66"/>
        <v>3.3781512605042017</v>
      </c>
      <c r="AT73" s="15">
        <f t="shared" si="66"/>
        <v>2.3947368421052633</v>
      </c>
      <c r="AU73" s="152">
        <f t="shared" si="66"/>
        <v>3.4103773584905661</v>
      </c>
      <c r="AV73" s="153">
        <f t="shared" si="66"/>
        <v>3.6897959183673472</v>
      </c>
      <c r="AW73" s="15">
        <f t="shared" si="66"/>
        <v>2.6506550218340612</v>
      </c>
      <c r="AX73" s="15"/>
      <c r="AY73" s="15">
        <f t="shared" ref="AY73:BG73" si="67">AY53/AY$25</f>
        <v>2.5063291139240507</v>
      </c>
      <c r="AZ73" s="15">
        <f t="shared" si="67"/>
        <v>2.6333333333333333</v>
      </c>
      <c r="BA73" s="15">
        <f t="shared" si="67"/>
        <v>4.2431192660550456</v>
      </c>
      <c r="BB73" s="15">
        <f t="shared" si="67"/>
        <v>3.6255506607929515</v>
      </c>
      <c r="BC73" s="15">
        <f t="shared" si="67"/>
        <v>4.323404255319149</v>
      </c>
      <c r="BD73" s="15">
        <f t="shared" si="67"/>
        <v>2.4046511627906977</v>
      </c>
      <c r="BE73" s="15">
        <f t="shared" si="67"/>
        <v>2.5234042553191487</v>
      </c>
      <c r="BF73" s="15">
        <f t="shared" si="67"/>
        <v>3.6244725738396628</v>
      </c>
      <c r="BG73" s="152">
        <f t="shared" si="67"/>
        <v>2.8090909090909091</v>
      </c>
    </row>
    <row r="74" spans="1:59" s="186" customFormat="1" x14ac:dyDescent="0.35">
      <c r="A74" s="186" t="s">
        <v>152</v>
      </c>
      <c r="B74" s="153">
        <f t="shared" ref="B74:AL74" si="68">B54/B$25</f>
        <v>7.9266666666666667</v>
      </c>
      <c r="C74" s="15">
        <f t="shared" si="68"/>
        <v>13.333333333333334</v>
      </c>
      <c r="D74" s="15">
        <f t="shared" si="68"/>
        <v>11.873462214411248</v>
      </c>
      <c r="E74" s="15">
        <f t="shared" si="68"/>
        <v>14.812286689419794</v>
      </c>
      <c r="F74" s="15">
        <f t="shared" si="68"/>
        <v>22.809523809523807</v>
      </c>
      <c r="G74" s="15">
        <f t="shared" si="68"/>
        <v>16.244224422442244</v>
      </c>
      <c r="H74" s="15">
        <f t="shared" si="68"/>
        <v>17.339449541284402</v>
      </c>
      <c r="I74" s="15">
        <f t="shared" si="68"/>
        <v>11.395604395604396</v>
      </c>
      <c r="J74" s="15">
        <f t="shared" si="68"/>
        <v>11.534635879218472</v>
      </c>
      <c r="K74" s="15">
        <f t="shared" si="68"/>
        <v>12.756183745583039</v>
      </c>
      <c r="L74" s="152">
        <f t="shared" si="68"/>
        <v>13.259689922480622</v>
      </c>
      <c r="M74" s="153">
        <f t="shared" si="68"/>
        <v>16.69140625</v>
      </c>
      <c r="N74" s="15">
        <f t="shared" si="68"/>
        <v>15.788778877887788</v>
      </c>
      <c r="O74" s="15">
        <f t="shared" si="68"/>
        <v>15.623563218390807</v>
      </c>
      <c r="P74" s="15">
        <f t="shared" si="68"/>
        <v>15.171140939597317</v>
      </c>
      <c r="Q74" s="15">
        <f t="shared" si="68"/>
        <v>15.489296636085626</v>
      </c>
      <c r="R74" s="152">
        <f t="shared" si="68"/>
        <v>14.200000000000001</v>
      </c>
      <c r="S74" s="15">
        <f t="shared" si="68"/>
        <v>27.727598566308245</v>
      </c>
      <c r="T74" s="15">
        <f t="shared" si="68"/>
        <v>86.941176470588232</v>
      </c>
      <c r="U74" s="15">
        <f t="shared" si="68"/>
        <v>91.956953642384107</v>
      </c>
      <c r="V74" s="152">
        <f t="shared" si="68"/>
        <v>104.91277258566977</v>
      </c>
      <c r="W74" s="153">
        <f t="shared" si="68"/>
        <v>30.254237288135592</v>
      </c>
      <c r="X74" s="15">
        <f t="shared" si="68"/>
        <v>69.62207357859532</v>
      </c>
      <c r="Y74" s="15">
        <f t="shared" si="68"/>
        <v>42.20779220779221</v>
      </c>
      <c r="Z74" s="15">
        <f t="shared" si="68"/>
        <v>130.48297213622294</v>
      </c>
      <c r="AA74" s="15">
        <f t="shared" si="68"/>
        <v>74.838589981447129</v>
      </c>
      <c r="AB74" s="15">
        <f t="shared" si="68"/>
        <v>27.377162629757787</v>
      </c>
      <c r="AC74" s="15">
        <f t="shared" si="68"/>
        <v>73.883792048929664</v>
      </c>
      <c r="AD74" s="15">
        <f t="shared" si="68"/>
        <v>56.588652482269502</v>
      </c>
      <c r="AE74" s="15">
        <f t="shared" si="68"/>
        <v>111.48837209302326</v>
      </c>
      <c r="AF74" s="15">
        <f t="shared" si="68"/>
        <v>56.490421455938694</v>
      </c>
      <c r="AG74" s="15">
        <f t="shared" si="68"/>
        <v>94.227999999999994</v>
      </c>
      <c r="AH74" s="15">
        <f t="shared" si="68"/>
        <v>70.106194690265482</v>
      </c>
      <c r="AI74" s="15">
        <f t="shared" si="68"/>
        <v>122.39755351681957</v>
      </c>
      <c r="AJ74" s="15">
        <f t="shared" si="68"/>
        <v>66.985645933014354</v>
      </c>
      <c r="AK74" s="15">
        <f t="shared" si="68"/>
        <v>91.467924528301893</v>
      </c>
      <c r="AL74" s="152">
        <f t="shared" si="68"/>
        <v>84.269662921348313</v>
      </c>
      <c r="AN74" s="153"/>
      <c r="AO74" s="15">
        <f t="shared" ref="AO74:AX74" si="69">AO54/AO$25</f>
        <v>25.449664429530198</v>
      </c>
      <c r="AP74" s="15">
        <f t="shared" si="69"/>
        <v>58.090090090090087</v>
      </c>
      <c r="AQ74" s="15">
        <f t="shared" si="69"/>
        <v>33.339285714285715</v>
      </c>
      <c r="AR74" s="15">
        <f t="shared" si="69"/>
        <v>17.330275229357799</v>
      </c>
      <c r="AS74" s="15">
        <f t="shared" si="69"/>
        <v>33.819327731092436</v>
      </c>
      <c r="AT74" s="15">
        <f t="shared" si="69"/>
        <v>26.315789473684209</v>
      </c>
      <c r="AU74" s="152">
        <f t="shared" si="69"/>
        <v>44.216981132075475</v>
      </c>
      <c r="AV74" s="153">
        <f t="shared" si="69"/>
        <v>14.224489795918368</v>
      </c>
      <c r="AW74" s="15">
        <f t="shared" si="69"/>
        <v>8.0262008733624466</v>
      </c>
      <c r="AX74" s="15">
        <f t="shared" si="69"/>
        <v>25.578947368421055</v>
      </c>
      <c r="AY74" s="15">
        <f t="shared" ref="AY74:BG74" si="70">AY54/AY$25</f>
        <v>29.767932489451479</v>
      </c>
      <c r="AZ74" s="15">
        <f t="shared" si="70"/>
        <v>17.961904761904762</v>
      </c>
      <c r="BA74" s="15">
        <f t="shared" si="70"/>
        <v>18.756880733944953</v>
      </c>
      <c r="BB74" s="15">
        <f t="shared" si="70"/>
        <v>22.026431718061676</v>
      </c>
      <c r="BC74" s="15">
        <f t="shared" si="70"/>
        <v>8.2978723404255312</v>
      </c>
      <c r="BD74" s="15">
        <f t="shared" si="70"/>
        <v>29.134883720930233</v>
      </c>
      <c r="BE74" s="15">
        <f t="shared" si="70"/>
        <v>9.8553191489361698</v>
      </c>
      <c r="BF74" s="15">
        <f t="shared" si="70"/>
        <v>28.60759493670886</v>
      </c>
      <c r="BG74" s="152">
        <f t="shared" si="70"/>
        <v>30.954545454545453</v>
      </c>
    </row>
    <row r="76" spans="1:59" ht="15" thickBot="1" x14ac:dyDescent="0.4"/>
    <row r="77" spans="1:59" ht="17" thickBot="1" x14ac:dyDescent="0.4">
      <c r="A77" s="3" t="s">
        <v>159</v>
      </c>
      <c r="B77" s="259" t="s">
        <v>161</v>
      </c>
      <c r="C77" s="260"/>
      <c r="D77" s="260"/>
      <c r="E77" s="260"/>
      <c r="F77" s="260"/>
      <c r="G77" s="260"/>
      <c r="H77" s="260"/>
      <c r="I77" s="260"/>
      <c r="J77" s="260"/>
      <c r="K77" s="260"/>
      <c r="L77" s="260"/>
      <c r="M77" s="260"/>
      <c r="N77" s="260"/>
      <c r="O77" s="260"/>
      <c r="P77" s="260"/>
      <c r="Q77" s="260"/>
      <c r="R77" s="261"/>
      <c r="S77" s="259" t="s">
        <v>161</v>
      </c>
      <c r="T77" s="260"/>
      <c r="U77" s="260"/>
      <c r="V77" s="260"/>
      <c r="W77" s="260"/>
      <c r="X77" s="260"/>
      <c r="Y77" s="260"/>
      <c r="Z77" s="260"/>
      <c r="AA77" s="260"/>
      <c r="AB77" s="260"/>
      <c r="AC77" s="260"/>
      <c r="AD77" s="260"/>
      <c r="AE77" s="260"/>
      <c r="AF77" s="260"/>
      <c r="AG77" s="260"/>
      <c r="AH77" s="260"/>
      <c r="AI77" s="260"/>
      <c r="AJ77" s="260"/>
      <c r="AK77" s="260"/>
      <c r="AL77" s="261"/>
      <c r="AN77" s="259" t="s">
        <v>197</v>
      </c>
      <c r="AO77" s="260"/>
      <c r="AP77" s="260"/>
      <c r="AQ77" s="260"/>
      <c r="AR77" s="260"/>
      <c r="AS77" s="260"/>
      <c r="AT77" s="260"/>
      <c r="AU77" s="260"/>
      <c r="AV77" s="260"/>
      <c r="AW77" s="260"/>
      <c r="AX77" s="260"/>
      <c r="AY77" s="260"/>
      <c r="AZ77" s="260"/>
      <c r="BA77" s="260"/>
      <c r="BB77" s="260"/>
      <c r="BC77" s="260"/>
      <c r="BD77" s="260"/>
      <c r="BE77" s="260"/>
      <c r="BF77" s="260"/>
      <c r="BG77" s="261"/>
    </row>
    <row r="78" spans="1:59" s="186" customFormat="1" x14ac:dyDescent="0.35">
      <c r="A78" s="186" t="s">
        <v>147</v>
      </c>
      <c r="B78" s="505">
        <f t="shared" ref="B78:AL78" si="71">B68/AVERAGE($B68:$R68)</f>
        <v>1.0863121898686037</v>
      </c>
      <c r="C78" s="506">
        <f t="shared" si="71"/>
        <v>0.98876234398074714</v>
      </c>
      <c r="D78" s="506">
        <f t="shared" si="71"/>
        <v>1.0296877552434593</v>
      </c>
      <c r="E78" s="506">
        <f t="shared" si="71"/>
        <v>0.98107480523706914</v>
      </c>
      <c r="F78" s="506">
        <f t="shared" si="71"/>
        <v>0.98058007719693419</v>
      </c>
      <c r="G78" s="506">
        <f t="shared" si="71"/>
        <v>0.96918289162469262</v>
      </c>
      <c r="H78" s="506">
        <f t="shared" si="71"/>
        <v>0.92506472061264289</v>
      </c>
      <c r="I78" s="506">
        <f t="shared" si="71"/>
        <v>0.98385960922769311</v>
      </c>
      <c r="J78" s="506">
        <f t="shared" si="71"/>
        <v>1.3086719176837238</v>
      </c>
      <c r="K78" s="506">
        <f t="shared" si="71"/>
        <v>1.0553928082364175</v>
      </c>
      <c r="L78" s="507">
        <f t="shared" si="71"/>
        <v>1.0401353619663605</v>
      </c>
      <c r="M78" s="505">
        <f t="shared" si="71"/>
        <v>0.96712374733322637</v>
      </c>
      <c r="N78" s="506">
        <f t="shared" si="71"/>
        <v>0.97391061304725213</v>
      </c>
      <c r="O78" s="506">
        <f t="shared" si="71"/>
        <v>0.94676697108669516</v>
      </c>
      <c r="P78" s="506">
        <f t="shared" si="71"/>
        <v>0.97983612966243994</v>
      </c>
      <c r="Q78" s="506">
        <f t="shared" si="71"/>
        <v>0.90535142348830089</v>
      </c>
      <c r="R78" s="507">
        <f t="shared" si="71"/>
        <v>0.87828663450374589</v>
      </c>
      <c r="S78" s="506">
        <f t="shared" si="71"/>
        <v>1.3494933423315514</v>
      </c>
      <c r="T78" s="506">
        <f t="shared" si="71"/>
        <v>1.3223073148020197</v>
      </c>
      <c r="U78" s="506">
        <f t="shared" si="71"/>
        <v>1.1842629069377544</v>
      </c>
      <c r="V78" s="507">
        <f t="shared" si="71"/>
        <v>1.0152450372603772</v>
      </c>
      <c r="W78" s="505">
        <f t="shared" si="71"/>
        <v>1.2645653169451989</v>
      </c>
      <c r="X78" s="506">
        <f t="shared" si="71"/>
        <v>1.2304804179407685</v>
      </c>
      <c r="Y78" s="506">
        <f t="shared" si="71"/>
        <v>0.9581003758224591</v>
      </c>
      <c r="Z78" s="506">
        <f t="shared" si="71"/>
        <v>1.0769617668414626</v>
      </c>
      <c r="AA78" s="506">
        <f t="shared" si="71"/>
        <v>1.1073744519445898</v>
      </c>
      <c r="AB78" s="506">
        <f t="shared" si="71"/>
        <v>1.1664875562526853</v>
      </c>
      <c r="AC78" s="506">
        <f t="shared" si="71"/>
        <v>1.0718192658716337</v>
      </c>
      <c r="AD78" s="506">
        <f t="shared" si="71"/>
        <v>1.1480315871419426</v>
      </c>
      <c r="AE78" s="506">
        <f t="shared" si="71"/>
        <v>0.96689756449186082</v>
      </c>
      <c r="AF78" s="506">
        <f t="shared" si="71"/>
        <v>1.1608186341149913</v>
      </c>
      <c r="AG78" s="506">
        <f t="shared" si="71"/>
        <v>1.2271746496537632</v>
      </c>
      <c r="AH78" s="506">
        <f t="shared" si="71"/>
        <v>1.4367252535459505</v>
      </c>
      <c r="AI78" s="506">
        <f t="shared" si="71"/>
        <v>0.99588656583713109</v>
      </c>
      <c r="AJ78" s="506">
        <f t="shared" si="71"/>
        <v>1.2086001334255034</v>
      </c>
      <c r="AK78" s="506">
        <f t="shared" si="71"/>
        <v>1.9829758489743285</v>
      </c>
      <c r="AL78" s="507">
        <f t="shared" si="71"/>
        <v>1.1874902976873736</v>
      </c>
      <c r="AN78" s="484">
        <f t="shared" ref="AN78:BG78" si="72">AN68/AVERAGE($B68:$R68)</f>
        <v>1.2130528451747606</v>
      </c>
      <c r="AO78" s="485">
        <f t="shared" si="72"/>
        <v>1.2370130696637833</v>
      </c>
      <c r="AP78" s="485">
        <f t="shared" si="72"/>
        <v>1.1614861548936659</v>
      </c>
      <c r="AQ78" s="485">
        <f t="shared" si="72"/>
        <v>1.0860990202866045</v>
      </c>
      <c r="AR78" s="485">
        <f t="shared" si="72"/>
        <v>1.2287955207506536</v>
      </c>
      <c r="AS78" s="485">
        <f t="shared" si="72"/>
        <v>1.0472896169755492</v>
      </c>
      <c r="AT78" s="485">
        <f t="shared" si="72"/>
        <v>1.1780424268384222</v>
      </c>
      <c r="AU78" s="486">
        <f t="shared" si="72"/>
        <v>1.2083899852052786</v>
      </c>
      <c r="AV78" s="485">
        <f t="shared" si="72"/>
        <v>1.0183415460082448</v>
      </c>
      <c r="AW78" s="485">
        <f t="shared" si="72"/>
        <v>1.1739407128864607</v>
      </c>
      <c r="AX78" s="485">
        <f t="shared" si="72"/>
        <v>1.1204492415263216</v>
      </c>
      <c r="AY78" s="485">
        <f t="shared" si="72"/>
        <v>1.1151737322618298</v>
      </c>
      <c r="AZ78" s="485">
        <f t="shared" si="72"/>
        <v>1.3949817446036388</v>
      </c>
      <c r="BA78" s="485">
        <f t="shared" si="72"/>
        <v>1.4620695367220344</v>
      </c>
      <c r="BB78" s="485">
        <f t="shared" si="72"/>
        <v>1.2021637537104266</v>
      </c>
      <c r="BC78" s="485">
        <f t="shared" si="72"/>
        <v>0.99766992794105114</v>
      </c>
      <c r="BD78" s="485">
        <f t="shared" si="72"/>
        <v>1.1981915183932772</v>
      </c>
      <c r="BE78" s="485">
        <f t="shared" si="72"/>
        <v>1.1114571294984825</v>
      </c>
      <c r="BF78" s="485">
        <f t="shared" si="72"/>
        <v>1.0658119320081445</v>
      </c>
      <c r="BG78" s="486">
        <f t="shared" si="72"/>
        <v>1.1742155738639652</v>
      </c>
    </row>
    <row r="79" spans="1:59" s="186" customFormat="1" x14ac:dyDescent="0.35">
      <c r="A79" s="186" t="s">
        <v>148</v>
      </c>
      <c r="B79" s="490">
        <f t="shared" ref="B79:AL79" si="73">B69/AVERAGE($B69:$R69)</f>
        <v>1.1282793309536303</v>
      </c>
      <c r="C79" s="491">
        <f t="shared" si="73"/>
        <v>0.83049663724559653</v>
      </c>
      <c r="D79" s="491">
        <f t="shared" si="73"/>
        <v>0.83164684367564745</v>
      </c>
      <c r="E79" s="491">
        <f t="shared" si="73"/>
        <v>1.0477179067551705</v>
      </c>
      <c r="F79" s="491">
        <f t="shared" si="73"/>
        <v>0.97447746317335304</v>
      </c>
      <c r="G79" s="491">
        <f t="shared" si="73"/>
        <v>0.88594426437982343</v>
      </c>
      <c r="H79" s="491">
        <f t="shared" si="73"/>
        <v>0.97670106494578035</v>
      </c>
      <c r="I79" s="491">
        <f t="shared" si="73"/>
        <v>1.4325992593002792</v>
      </c>
      <c r="J79" s="491">
        <f t="shared" si="73"/>
        <v>1.7857858323659803</v>
      </c>
      <c r="K79" s="491">
        <f t="shared" si="73"/>
        <v>1.0101342783858727</v>
      </c>
      <c r="L79" s="492">
        <f t="shared" si="73"/>
        <v>0.89498556185476796</v>
      </c>
      <c r="M79" s="490">
        <f t="shared" si="73"/>
        <v>0.98837897764927785</v>
      </c>
      <c r="N79" s="491">
        <f t="shared" si="73"/>
        <v>0.90032288539972083</v>
      </c>
      <c r="O79" s="491">
        <f t="shared" si="73"/>
        <v>0.83879421070383409</v>
      </c>
      <c r="P79" s="491">
        <f t="shared" si="73"/>
        <v>0.91880279093871631</v>
      </c>
      <c r="Q79" s="491">
        <f t="shared" si="73"/>
        <v>0.68358825846677385</v>
      </c>
      <c r="R79" s="492">
        <f t="shared" si="73"/>
        <v>0.87134443380577398</v>
      </c>
      <c r="S79" s="491">
        <f t="shared" si="73"/>
        <v>1.0114033819471488</v>
      </c>
      <c r="T79" s="491">
        <f t="shared" si="73"/>
        <v>0.86234691035656719</v>
      </c>
      <c r="U79" s="491">
        <f t="shared" si="73"/>
        <v>2.057402674829222</v>
      </c>
      <c r="V79" s="492">
        <f t="shared" si="73"/>
        <v>0.73081848030678376</v>
      </c>
      <c r="W79" s="490">
        <f t="shared" si="73"/>
        <v>1.1672834494594952</v>
      </c>
      <c r="X79" s="491">
        <f t="shared" si="73"/>
        <v>0.66802326028845038</v>
      </c>
      <c r="Y79" s="491">
        <f t="shared" si="73"/>
        <v>1.5527079258751741</v>
      </c>
      <c r="Z79" s="491">
        <f t="shared" si="73"/>
        <v>1.1081160458496864</v>
      </c>
      <c r="AA79" s="491">
        <f t="shared" si="73"/>
        <v>0.78093949540463248</v>
      </c>
      <c r="AB79" s="491">
        <f t="shared" si="73"/>
        <v>0.97640672513236859</v>
      </c>
      <c r="AC79" s="491">
        <f t="shared" si="73"/>
        <v>0.85679128047709585</v>
      </c>
      <c r="AD79" s="491">
        <f t="shared" si="73"/>
        <v>1.0921515748329329</v>
      </c>
      <c r="AE79" s="491">
        <f t="shared" si="73"/>
        <v>0.93302662347206555</v>
      </c>
      <c r="AF79" s="491">
        <f t="shared" si="73"/>
        <v>0.85773368962902585</v>
      </c>
      <c r="AG79" s="491">
        <f t="shared" si="73"/>
        <v>1.5737821004430443</v>
      </c>
      <c r="AH79" s="491">
        <f t="shared" si="73"/>
        <v>0.78889591352054422</v>
      </c>
      <c r="AI79" s="491">
        <f t="shared" si="73"/>
        <v>1.1160833785162172</v>
      </c>
      <c r="AJ79" s="491">
        <f t="shared" si="73"/>
        <v>0.94392974487854042</v>
      </c>
      <c r="AK79" s="491">
        <f t="shared" si="73"/>
        <v>0.65255983721883803</v>
      </c>
      <c r="AL79" s="492">
        <f t="shared" si="73"/>
        <v>0.91502462149871688</v>
      </c>
      <c r="AN79" s="490">
        <f t="shared" ref="AN79:BG79" si="74">AN69/AVERAGE($B69:$R69)</f>
        <v>0.99826694544033023</v>
      </c>
      <c r="AO79" s="491">
        <f t="shared" si="74"/>
        <v>0.45134172186463251</v>
      </c>
      <c r="AP79" s="491">
        <f t="shared" si="74"/>
        <v>0.84085039783405435</v>
      </c>
      <c r="AQ79" s="491">
        <f t="shared" si="74"/>
        <v>0.66278431348893863</v>
      </c>
      <c r="AR79" s="491">
        <f t="shared" si="74"/>
        <v>0.53651942025090882</v>
      </c>
      <c r="AS79" s="491">
        <f t="shared" si="74"/>
        <v>0.6674487097995101</v>
      </c>
      <c r="AT79" s="491">
        <f t="shared" si="74"/>
        <v>0.74081915424782396</v>
      </c>
      <c r="AU79" s="492">
        <f t="shared" si="74"/>
        <v>0.439466169444857</v>
      </c>
      <c r="AV79" s="491">
        <f t="shared" si="74"/>
        <v>1.3377941228603563</v>
      </c>
      <c r="AW79" s="491">
        <f t="shared" si="74"/>
        <v>0.66880148849385079</v>
      </c>
      <c r="AX79" s="491">
        <f t="shared" si="74"/>
        <v>0.58795170972049526</v>
      </c>
      <c r="AY79" s="491">
        <f t="shared" si="74"/>
        <v>0.53592914705028938</v>
      </c>
      <c r="AZ79" s="491">
        <f t="shared" si="74"/>
        <v>0.76122947788526407</v>
      </c>
      <c r="BA79" s="491">
        <f t="shared" si="74"/>
        <v>0.97157671518216149</v>
      </c>
      <c r="BB79" s="491">
        <f t="shared" si="74"/>
        <v>0.46948073525963424</v>
      </c>
      <c r="BC79" s="491">
        <f t="shared" si="74"/>
        <v>2.1562566021511134</v>
      </c>
      <c r="BD79" s="491">
        <f t="shared" si="74"/>
        <v>0.4598329301837269</v>
      </c>
      <c r="BE79" s="491">
        <f t="shared" si="74"/>
        <v>0.78150040871614423</v>
      </c>
      <c r="BF79" s="491">
        <f t="shared" si="74"/>
        <v>0.6264290557870138</v>
      </c>
      <c r="BG79" s="492">
        <f t="shared" si="74"/>
        <v>1.4471629582438554</v>
      </c>
    </row>
    <row r="80" spans="1:59" s="186" customFormat="1" x14ac:dyDescent="0.35">
      <c r="A80" s="186" t="s">
        <v>149</v>
      </c>
      <c r="B80" s="490">
        <f t="shared" ref="B80:AL80" si="75">B70/AVERAGE($B70:$R70)</f>
        <v>1.052674780634189</v>
      </c>
      <c r="C80" s="491">
        <f t="shared" si="75"/>
        <v>1.0838634526864399</v>
      </c>
      <c r="D80" s="491">
        <f t="shared" si="75"/>
        <v>1.0122696528607915</v>
      </c>
      <c r="E80" s="491">
        <f t="shared" si="75"/>
        <v>1.0292061703839117</v>
      </c>
      <c r="F80" s="491">
        <f t="shared" si="75"/>
        <v>1.1487273166612004</v>
      </c>
      <c r="G80" s="491">
        <f t="shared" si="75"/>
        <v>0.9469819442506574</v>
      </c>
      <c r="H80" s="491">
        <f t="shared" si="75"/>
        <v>1.0279892101395813</v>
      </c>
      <c r="I80" s="491">
        <f t="shared" si="75"/>
        <v>0.93840425381615244</v>
      </c>
      <c r="J80" s="491">
        <f t="shared" si="75"/>
        <v>1.3668435177566993</v>
      </c>
      <c r="K80" s="491">
        <f t="shared" si="75"/>
        <v>1.1262964100884618</v>
      </c>
      <c r="L80" s="492">
        <f t="shared" si="75"/>
        <v>0.96842340506253421</v>
      </c>
      <c r="M80" s="490">
        <f t="shared" si="75"/>
        <v>0.91033443328262365</v>
      </c>
      <c r="N80" s="491">
        <f t="shared" si="75"/>
        <v>0.95842433180924147</v>
      </c>
      <c r="O80" s="491">
        <f t="shared" si="75"/>
        <v>0.85484885177416348</v>
      </c>
      <c r="P80" s="491">
        <f t="shared" si="75"/>
        <v>0.85107974487851679</v>
      </c>
      <c r="Q80" s="491">
        <f t="shared" si="75"/>
        <v>0.83599032851485688</v>
      </c>
      <c r="R80" s="492">
        <f t="shared" si="75"/>
        <v>0.88764219539997813</v>
      </c>
      <c r="S80" s="491">
        <f t="shared" si="75"/>
        <v>0.997376059255633</v>
      </c>
      <c r="T80" s="491">
        <f t="shared" si="75"/>
        <v>0.97742932039144659</v>
      </c>
      <c r="U80" s="491">
        <f t="shared" si="75"/>
        <v>1.0332248633198429</v>
      </c>
      <c r="V80" s="492">
        <f t="shared" si="75"/>
        <v>0.976764233363421</v>
      </c>
      <c r="W80" s="490">
        <f t="shared" si="75"/>
        <v>1.0357057704775317</v>
      </c>
      <c r="X80" s="491">
        <f t="shared" si="75"/>
        <v>1.0937546491100196</v>
      </c>
      <c r="Y80" s="491">
        <f t="shared" si="75"/>
        <v>0.93699246855104357</v>
      </c>
      <c r="Z80" s="491">
        <f t="shared" si="75"/>
        <v>0.95438199150132619</v>
      </c>
      <c r="AA80" s="491">
        <f t="shared" si="75"/>
        <v>0.94667597091229572</v>
      </c>
      <c r="AB80" s="491">
        <f t="shared" si="75"/>
        <v>1.0486671906904907</v>
      </c>
      <c r="AC80" s="491">
        <f t="shared" si="75"/>
        <v>1.015312213153555</v>
      </c>
      <c r="AD80" s="491">
        <f t="shared" si="75"/>
        <v>0.9929129157710892</v>
      </c>
      <c r="AE80" s="491">
        <f t="shared" si="75"/>
        <v>0.87890527518280415</v>
      </c>
      <c r="AF80" s="491">
        <f t="shared" si="75"/>
        <v>1.1216055874641837</v>
      </c>
      <c r="AG80" s="491">
        <f t="shared" si="75"/>
        <v>1.0802101400512549</v>
      </c>
      <c r="AH80" s="491">
        <f t="shared" si="75"/>
        <v>1.0451821960760599</v>
      </c>
      <c r="AI80" s="491">
        <f t="shared" si="75"/>
        <v>0.96690913375236398</v>
      </c>
      <c r="AJ80" s="491">
        <f t="shared" si="75"/>
        <v>1.0623996198792935</v>
      </c>
      <c r="AK80" s="491">
        <f t="shared" si="75"/>
        <v>1.3586600874740902</v>
      </c>
      <c r="AL80" s="492">
        <f t="shared" si="75"/>
        <v>1.0534934116346553</v>
      </c>
      <c r="AN80" s="490">
        <f t="shared" ref="AN80:BG80" si="76">AN70/AVERAGE($B70:$R70)</f>
        <v>0.95961091057456749</v>
      </c>
      <c r="AO80" s="491">
        <f t="shared" si="76"/>
        <v>0.93007545770181255</v>
      </c>
      <c r="AP80" s="491">
        <f t="shared" si="76"/>
        <v>0.88407570430607874</v>
      </c>
      <c r="AQ80" s="491">
        <f t="shared" si="76"/>
        <v>0.91353095042037469</v>
      </c>
      <c r="AR80" s="491">
        <f t="shared" si="76"/>
        <v>0.88957945213760414</v>
      </c>
      <c r="AS80" s="491">
        <f t="shared" si="76"/>
        <v>0.80912458570436385</v>
      </c>
      <c r="AT80" s="491">
        <f t="shared" si="76"/>
        <v>0.89485951236551597</v>
      </c>
      <c r="AU80" s="492">
        <f t="shared" si="76"/>
        <v>1.0214126102452015</v>
      </c>
      <c r="AV80" s="491">
        <f t="shared" si="76"/>
        <v>0.91398278893307938</v>
      </c>
      <c r="AW80" s="491">
        <f t="shared" si="76"/>
        <v>0.9311055500455816</v>
      </c>
      <c r="AX80" s="491">
        <f t="shared" si="76"/>
        <v>0.90477668464884264</v>
      </c>
      <c r="AY80" s="491">
        <f t="shared" si="76"/>
        <v>0.92607140606228144</v>
      </c>
      <c r="AZ80" s="491">
        <f t="shared" si="76"/>
        <v>0.95828219034888651</v>
      </c>
      <c r="BA80" s="491">
        <f t="shared" si="76"/>
        <v>0.87920736369449182</v>
      </c>
      <c r="BB80" s="491">
        <f t="shared" si="76"/>
        <v>1.0219842633894525</v>
      </c>
      <c r="BC80" s="491">
        <f t="shared" si="76"/>
        <v>0.87333573178293689</v>
      </c>
      <c r="BD80" s="491">
        <f t="shared" si="76"/>
        <v>1.0299467743253305</v>
      </c>
      <c r="BE80" s="491">
        <f t="shared" si="76"/>
        <v>0.90701191681312743</v>
      </c>
      <c r="BF80" s="491">
        <f t="shared" si="76"/>
        <v>0.85833335335236871</v>
      </c>
      <c r="BG80" s="492">
        <f t="shared" si="76"/>
        <v>0.83387190802677869</v>
      </c>
    </row>
    <row r="81" spans="1:59" s="186" customFormat="1" x14ac:dyDescent="0.35">
      <c r="A81" s="186" t="s">
        <v>153</v>
      </c>
      <c r="B81" s="490">
        <f t="shared" ref="B81:AL81" si="77">B71/AVERAGE($B71:$R71)</f>
        <v>0.74584287268775251</v>
      </c>
      <c r="C81" s="491">
        <f t="shared" si="77"/>
        <v>1.0139219310735246</v>
      </c>
      <c r="D81" s="491">
        <f t="shared" si="77"/>
        <v>0.84306323836138497</v>
      </c>
      <c r="E81" s="491">
        <f t="shared" si="77"/>
        <v>0.836385445286847</v>
      </c>
      <c r="F81" s="491">
        <f t="shared" si="77"/>
        <v>1.0355579093300038</v>
      </c>
      <c r="G81" s="491">
        <f t="shared" si="77"/>
        <v>0.95957789410526373</v>
      </c>
      <c r="H81" s="491">
        <f t="shared" si="77"/>
        <v>1.1110781441343138</v>
      </c>
      <c r="I81" s="491">
        <f t="shared" si="77"/>
        <v>0.72909955591390274</v>
      </c>
      <c r="J81" s="491">
        <f t="shared" si="77"/>
        <v>0.76504393763807599</v>
      </c>
      <c r="K81" s="491">
        <f t="shared" si="77"/>
        <v>0.72353391044891113</v>
      </c>
      <c r="L81" s="492">
        <f t="shared" si="77"/>
        <v>0.66800688941445963</v>
      </c>
      <c r="M81" s="490">
        <f t="shared" si="77"/>
        <v>0.57981633487732076</v>
      </c>
      <c r="N81" s="491">
        <f t="shared" si="77"/>
        <v>1.0208275469204933</v>
      </c>
      <c r="O81" s="491">
        <f t="shared" si="77"/>
        <v>1.2568283013401345</v>
      </c>
      <c r="P81" s="491">
        <f t="shared" si="77"/>
        <v>1.4616356177524983</v>
      </c>
      <c r="Q81" s="491">
        <f t="shared" si="77"/>
        <v>1.9561967285256339</v>
      </c>
      <c r="R81" s="492">
        <f t="shared" si="77"/>
        <v>1.2935837421894794</v>
      </c>
      <c r="S81" s="491">
        <f t="shared" si="77"/>
        <v>0.70875203485909466</v>
      </c>
      <c r="T81" s="491">
        <f t="shared" si="77"/>
        <v>1.063802195936046</v>
      </c>
      <c r="U81" s="491">
        <f t="shared" si="77"/>
        <v>0.78750197471707639</v>
      </c>
      <c r="V81" s="492">
        <f t="shared" si="77"/>
        <v>0.37777035324373048</v>
      </c>
      <c r="W81" s="490">
        <f t="shared" si="77"/>
        <v>0.38399416221917837</v>
      </c>
      <c r="X81" s="491">
        <f t="shared" si="77"/>
        <v>0.69255988351330555</v>
      </c>
      <c r="Y81" s="491">
        <f t="shared" si="77"/>
        <v>0.58857604306160616</v>
      </c>
      <c r="Z81" s="491">
        <f t="shared" si="77"/>
        <v>0.65778864644991564</v>
      </c>
      <c r="AA81" s="491">
        <f t="shared" si="77"/>
        <v>0.57090718388482731</v>
      </c>
      <c r="AB81" s="491">
        <f t="shared" si="77"/>
        <v>0.80652750605922729</v>
      </c>
      <c r="AC81" s="491">
        <f t="shared" si="77"/>
        <v>0.98219175182957674</v>
      </c>
      <c r="AD81" s="491">
        <f t="shared" si="77"/>
        <v>0.47376076795883487</v>
      </c>
      <c r="AE81" s="491">
        <f t="shared" si="77"/>
        <v>0.61668646088261836</v>
      </c>
      <c r="AF81" s="491">
        <f t="shared" si="77"/>
        <v>0.43800137107635229</v>
      </c>
      <c r="AG81" s="491">
        <f t="shared" si="77"/>
        <v>0.37044936214984248</v>
      </c>
      <c r="AH81" s="491">
        <f t="shared" si="77"/>
        <v>0.24171154972961409</v>
      </c>
      <c r="AI81" s="491">
        <f t="shared" si="77"/>
        <v>0.5185326358217196</v>
      </c>
      <c r="AJ81" s="491">
        <f t="shared" si="77"/>
        <v>0.2745274598019074</v>
      </c>
      <c r="AK81" s="491">
        <f t="shared" si="77"/>
        <v>5.3650722038947551E-2</v>
      </c>
      <c r="AL81" s="492">
        <f t="shared" si="77"/>
        <v>0.40553127227969871</v>
      </c>
      <c r="AN81" s="490">
        <f t="shared" ref="AN81:BG81" si="78">AN71/AVERAGE($B71:$R71)</f>
        <v>0.13854904668170639</v>
      </c>
      <c r="AO81" s="491">
        <f t="shared" si="78"/>
        <v>0.15377118902158063</v>
      </c>
      <c r="AP81" s="491">
        <f t="shared" si="78"/>
        <v>0.3286864633728499</v>
      </c>
      <c r="AQ81" s="491">
        <f t="shared" si="78"/>
        <v>0.37468720362532898</v>
      </c>
      <c r="AR81" s="491">
        <f t="shared" si="78"/>
        <v>0.18851709226375296</v>
      </c>
      <c r="AS81" s="491">
        <f t="shared" si="78"/>
        <v>0.26615711705799228</v>
      </c>
      <c r="AT81" s="491">
        <f t="shared" si="78"/>
        <v>0.23673521806793316</v>
      </c>
      <c r="AU81" s="492">
        <f t="shared" si="78"/>
        <v>0.19026894107323961</v>
      </c>
      <c r="AV81" s="491">
        <f t="shared" si="78"/>
        <v>0.55121471177669079</v>
      </c>
      <c r="AW81" s="491">
        <f t="shared" si="78"/>
        <v>0.26113571047424677</v>
      </c>
      <c r="AX81" s="491">
        <f t="shared" si="78"/>
        <v>0.35145342360621445</v>
      </c>
      <c r="AY81" s="491">
        <f t="shared" si="78"/>
        <v>0.47090761893141159</v>
      </c>
      <c r="AZ81" s="491">
        <f t="shared" si="78"/>
        <v>0.22515686213255398</v>
      </c>
      <c r="BA81" s="491">
        <f t="shared" si="78"/>
        <v>0.49618495234913856</v>
      </c>
      <c r="BB81" s="491">
        <f t="shared" si="78"/>
        <v>0.15570322257898375</v>
      </c>
      <c r="BC81" s="491">
        <f t="shared" si="78"/>
        <v>0.20028034414766666</v>
      </c>
      <c r="BD81" s="491">
        <f t="shared" si="78"/>
        <v>0.18290264201348055</v>
      </c>
      <c r="BE81" s="491">
        <f t="shared" si="78"/>
        <v>0.26154981145802125</v>
      </c>
      <c r="BF81" s="491">
        <f t="shared" si="78"/>
        <v>0.67102427644164842</v>
      </c>
      <c r="BG81" s="492">
        <f t="shared" si="78"/>
        <v>0.33841654265996801</v>
      </c>
    </row>
    <row r="82" spans="1:59" s="186" customFormat="1" x14ac:dyDescent="0.35">
      <c r="A82" s="186" t="s">
        <v>150</v>
      </c>
      <c r="B82" s="490">
        <f t="shared" ref="B82:AL82" si="79">B72/AVERAGE($B72:$R72)</f>
        <v>1.0632459088228758</v>
      </c>
      <c r="C82" s="491">
        <f t="shared" si="79"/>
        <v>0.99846132881514982</v>
      </c>
      <c r="D82" s="491">
        <f t="shared" si="79"/>
        <v>1.1115842090898673</v>
      </c>
      <c r="E82" s="491">
        <f t="shared" si="79"/>
        <v>0.98829792689594154</v>
      </c>
      <c r="F82" s="491">
        <f t="shared" si="79"/>
        <v>1.016223703059876</v>
      </c>
      <c r="G82" s="491">
        <f t="shared" si="79"/>
        <v>1.0180898162907945</v>
      </c>
      <c r="H82" s="491">
        <f t="shared" si="79"/>
        <v>1.009895367687268</v>
      </c>
      <c r="I82" s="491">
        <f t="shared" si="79"/>
        <v>1.1135691921496573</v>
      </c>
      <c r="J82" s="491">
        <f t="shared" si="79"/>
        <v>0.79177710592049733</v>
      </c>
      <c r="K82" s="491">
        <f t="shared" si="79"/>
        <v>1.1514212987260313</v>
      </c>
      <c r="L82" s="492">
        <f t="shared" si="79"/>
        <v>1.0974258016146625</v>
      </c>
      <c r="M82" s="490">
        <f t="shared" si="79"/>
        <v>0.81472165008400366</v>
      </c>
      <c r="N82" s="491">
        <f t="shared" si="79"/>
        <v>1.0311718471879552</v>
      </c>
      <c r="O82" s="491">
        <f t="shared" si="79"/>
        <v>0.97716136911882578</v>
      </c>
      <c r="P82" s="491">
        <f t="shared" si="79"/>
        <v>0.92656879579363127</v>
      </c>
      <c r="Q82" s="491">
        <f t="shared" si="79"/>
        <v>0.92254651324845527</v>
      </c>
      <c r="R82" s="492">
        <f t="shared" si="79"/>
        <v>0.96783816549450752</v>
      </c>
      <c r="S82" s="491">
        <f t="shared" si="79"/>
        <v>1.4936121236938347</v>
      </c>
      <c r="T82" s="491">
        <f t="shared" si="79"/>
        <v>1.0253059996368885</v>
      </c>
      <c r="U82" s="491">
        <f t="shared" si="79"/>
        <v>1.2082269683955782</v>
      </c>
      <c r="V82" s="492">
        <f t="shared" si="79"/>
        <v>1.0554300606107823</v>
      </c>
      <c r="W82" s="490">
        <f t="shared" si="79"/>
        <v>1.0188254359743436</v>
      </c>
      <c r="X82" s="491">
        <f t="shared" si="79"/>
        <v>0.92019463446209115</v>
      </c>
      <c r="Y82" s="491">
        <f t="shared" si="79"/>
        <v>2.0160701325659325</v>
      </c>
      <c r="Z82" s="491">
        <f t="shared" si="79"/>
        <v>1.1828762330924207</v>
      </c>
      <c r="AA82" s="491">
        <f t="shared" si="79"/>
        <v>0.92306827142786052</v>
      </c>
      <c r="AB82" s="491">
        <f t="shared" si="79"/>
        <v>1.0824157039373294</v>
      </c>
      <c r="AC82" s="491">
        <f t="shared" si="79"/>
        <v>0.89366791239317434</v>
      </c>
      <c r="AD82" s="491">
        <f t="shared" si="79"/>
        <v>1.0206472796526675</v>
      </c>
      <c r="AE82" s="491">
        <f t="shared" si="79"/>
        <v>1.2255648950491576</v>
      </c>
      <c r="AF82" s="491">
        <f t="shared" si="79"/>
        <v>0.93499459583083089</v>
      </c>
      <c r="AG82" s="491">
        <f t="shared" si="79"/>
        <v>1.1113717762748585</v>
      </c>
      <c r="AH82" s="491">
        <f t="shared" si="79"/>
        <v>0.90935505359851232</v>
      </c>
      <c r="AI82" s="491">
        <f t="shared" si="79"/>
        <v>1.5645784196705526</v>
      </c>
      <c r="AJ82" s="491">
        <f t="shared" si="79"/>
        <v>0.89741774642944805</v>
      </c>
      <c r="AK82" s="491">
        <f t="shared" si="79"/>
        <v>1.1333722733819485</v>
      </c>
      <c r="AL82" s="492">
        <f t="shared" si="79"/>
        <v>0.92193040438293439</v>
      </c>
      <c r="AN82" s="490">
        <f t="shared" ref="AN82:BG82" si="80">AN72/AVERAGE($B72:$R72)</f>
        <v>2.1747129366909101</v>
      </c>
      <c r="AO82" s="491">
        <f t="shared" si="80"/>
        <v>1.1614581324743001</v>
      </c>
      <c r="AP82" s="491">
        <f t="shared" si="80"/>
        <v>0.98350666688570909</v>
      </c>
      <c r="AQ82" s="491">
        <f t="shared" si="80"/>
        <v>1.1467908225154317</v>
      </c>
      <c r="AR82" s="491">
        <f t="shared" si="80"/>
        <v>1.0723587117594311</v>
      </c>
      <c r="AS82" s="491">
        <f t="shared" si="80"/>
        <v>0.96725516528529543</v>
      </c>
      <c r="AT82" s="491">
        <f t="shared" si="80"/>
        <v>1.0680728947124227</v>
      </c>
      <c r="AU82" s="492">
        <f t="shared" si="80"/>
        <v>1.0806015241419187</v>
      </c>
      <c r="AV82" s="491">
        <f t="shared" si="80"/>
        <v>1.1420471630750546</v>
      </c>
      <c r="AW82" s="491">
        <f t="shared" si="80"/>
        <v>1.0194225502886918</v>
      </c>
      <c r="AX82" s="491">
        <f t="shared" si="80"/>
        <v>0.98216890854252259</v>
      </c>
      <c r="AY82" s="491">
        <f t="shared" si="80"/>
        <v>1.0233810740594749</v>
      </c>
      <c r="AZ82" s="491">
        <f t="shared" si="80"/>
        <v>0.85050790116783925</v>
      </c>
      <c r="BA82" s="491">
        <f t="shared" si="80"/>
        <v>0.84475255390743931</v>
      </c>
      <c r="BB82" s="491">
        <f t="shared" si="80"/>
        <v>1.3099519935097512</v>
      </c>
      <c r="BC82" s="491">
        <f t="shared" si="80"/>
        <v>1.7053011790723003</v>
      </c>
      <c r="BD82" s="491">
        <f t="shared" si="80"/>
        <v>1.1399202108973121</v>
      </c>
      <c r="BE82" s="491">
        <f t="shared" si="80"/>
        <v>0.81628630943316538</v>
      </c>
      <c r="BF82" s="491">
        <f t="shared" si="80"/>
        <v>0.93522981061424415</v>
      </c>
      <c r="BG82" s="492">
        <f t="shared" si="80"/>
        <v>0.78778975680626351</v>
      </c>
    </row>
    <row r="83" spans="1:59" s="186" customFormat="1" x14ac:dyDescent="0.35">
      <c r="A83" s="186" t="s">
        <v>151</v>
      </c>
      <c r="B83" s="490">
        <f t="shared" ref="B83:AL83" si="81">B73/AVERAGE($B73:$R73)</f>
        <v>1.0380016001081858</v>
      </c>
      <c r="C83" s="491">
        <f t="shared" si="81"/>
        <v>1.0448357458673181</v>
      </c>
      <c r="D83" s="491">
        <f t="shared" si="81"/>
        <v>1.0328133960375618</v>
      </c>
      <c r="E83" s="491">
        <f t="shared" si="81"/>
        <v>0.77637707975806447</v>
      </c>
      <c r="F83" s="491">
        <f t="shared" si="81"/>
        <v>0.84869435444579699</v>
      </c>
      <c r="G83" s="491">
        <f t="shared" si="81"/>
        <v>1.0692341146761009</v>
      </c>
      <c r="H83" s="491">
        <f t="shared" si="81"/>
        <v>0.76395814272867424</v>
      </c>
      <c r="I83" s="491">
        <f t="shared" si="81"/>
        <v>0.79433224165737071</v>
      </c>
      <c r="J83" s="491">
        <f t="shared" si="81"/>
        <v>1.0707824360274334</v>
      </c>
      <c r="K83" s="491">
        <f t="shared" si="81"/>
        <v>0.77852418800007639</v>
      </c>
      <c r="L83" s="492">
        <f t="shared" si="81"/>
        <v>0.9472596710192438</v>
      </c>
      <c r="M83" s="490">
        <f t="shared" si="81"/>
        <v>0.90637652777552569</v>
      </c>
      <c r="N83" s="491">
        <f t="shared" si="81"/>
        <v>1.0427537517289684</v>
      </c>
      <c r="O83" s="491">
        <f t="shared" si="81"/>
        <v>1.160909723490509</v>
      </c>
      <c r="P83" s="491">
        <f t="shared" si="81"/>
        <v>1.2225252997105251</v>
      </c>
      <c r="Q83" s="491">
        <f t="shared" si="81"/>
        <v>1.1936845980135535</v>
      </c>
      <c r="R83" s="492">
        <f t="shared" si="81"/>
        <v>1.3089371289550915</v>
      </c>
      <c r="S83" s="491">
        <f t="shared" si="81"/>
        <v>0.67465285058099356</v>
      </c>
      <c r="T83" s="491">
        <f t="shared" si="81"/>
        <v>0.78694962435255522</v>
      </c>
      <c r="U83" s="491">
        <f t="shared" si="81"/>
        <v>0.9514232785215645</v>
      </c>
      <c r="V83" s="492">
        <f t="shared" si="81"/>
        <v>0.73905562603698971</v>
      </c>
      <c r="W83" s="490">
        <f t="shared" si="81"/>
        <v>0.66525998401721465</v>
      </c>
      <c r="X83" s="491">
        <f t="shared" si="81"/>
        <v>0.51856080906458357</v>
      </c>
      <c r="Y83" s="491">
        <f t="shared" si="81"/>
        <v>0.65971097970193859</v>
      </c>
      <c r="Z83" s="491">
        <f t="shared" si="81"/>
        <v>0.71568105356855949</v>
      </c>
      <c r="AA83" s="491">
        <f t="shared" si="81"/>
        <v>0.58578392221132658</v>
      </c>
      <c r="AB83" s="491">
        <f t="shared" si="81"/>
        <v>0.99947335303570817</v>
      </c>
      <c r="AC83" s="491">
        <f t="shared" si="81"/>
        <v>0.76926340760873446</v>
      </c>
      <c r="AD83" s="491">
        <f t="shared" si="81"/>
        <v>0.73899094537424181</v>
      </c>
      <c r="AE83" s="491">
        <f t="shared" si="81"/>
        <v>0.66424648245385431</v>
      </c>
      <c r="AF83" s="491">
        <f t="shared" si="81"/>
        <v>0.70456356809443665</v>
      </c>
      <c r="AG83" s="491">
        <f t="shared" si="81"/>
        <v>0.62887283572014041</v>
      </c>
      <c r="AH83" s="491">
        <f t="shared" si="81"/>
        <v>0.47976261498332345</v>
      </c>
      <c r="AI83" s="491">
        <f t="shared" si="81"/>
        <v>0.58092650436659599</v>
      </c>
      <c r="AJ83" s="491">
        <f t="shared" si="81"/>
        <v>0.64467852707602802</v>
      </c>
      <c r="AK83" s="491">
        <f t="shared" si="81"/>
        <v>0.58018326678670085</v>
      </c>
      <c r="AL83" s="492">
        <f t="shared" si="81"/>
        <v>0.90639556330062854</v>
      </c>
      <c r="AN83" s="490">
        <f t="shared" ref="AN83:AW83" si="82">AN73/AVERAGE($B73:$R73)</f>
        <v>0.61549256261971197</v>
      </c>
      <c r="AO83" s="491">
        <f t="shared" si="82"/>
        <v>0.89651855312105189</v>
      </c>
      <c r="AP83" s="491">
        <f t="shared" si="82"/>
        <v>0.93383415804357595</v>
      </c>
      <c r="AQ83" s="491">
        <f t="shared" si="82"/>
        <v>0.87515554724600841</v>
      </c>
      <c r="AR83" s="491">
        <f t="shared" si="82"/>
        <v>0.76992656571874207</v>
      </c>
      <c r="AS83" s="491">
        <f t="shared" si="82"/>
        <v>0.73256122851201522</v>
      </c>
      <c r="AT83" s="491">
        <f t="shared" si="82"/>
        <v>0.51930515472352801</v>
      </c>
      <c r="AU83" s="492">
        <f t="shared" si="82"/>
        <v>0.73954954493438774</v>
      </c>
      <c r="AV83" s="491">
        <f t="shared" si="82"/>
        <v>0.80014221462492185</v>
      </c>
      <c r="AW83" s="491">
        <f t="shared" si="82"/>
        <v>0.57480170348159199</v>
      </c>
      <c r="AX83" s="491"/>
      <c r="AY83" s="491">
        <f t="shared" ref="AY83:BG83" si="83">AY73/AVERAGE($B73:$R73)</f>
        <v>0.54350424038667744</v>
      </c>
      <c r="AZ83" s="491">
        <f t="shared" si="83"/>
        <v>0.57104544852748385</v>
      </c>
      <c r="BA83" s="491">
        <f t="shared" si="83"/>
        <v>0.92013187763544746</v>
      </c>
      <c r="BB83" s="491">
        <f t="shared" si="83"/>
        <v>0.78621045693099745</v>
      </c>
      <c r="BC83" s="491">
        <f t="shared" si="83"/>
        <v>0.93754189448519842</v>
      </c>
      <c r="BD83" s="491">
        <f t="shared" si="83"/>
        <v>0.52145510195238587</v>
      </c>
      <c r="BE83" s="491">
        <f t="shared" si="83"/>
        <v>0.5472070309347663</v>
      </c>
      <c r="BF83" s="491">
        <f t="shared" si="83"/>
        <v>0.78597667086221545</v>
      </c>
      <c r="BG83" s="492">
        <f t="shared" si="83"/>
        <v>0.60915895372264384</v>
      </c>
    </row>
    <row r="84" spans="1:59" s="186" customFormat="1" x14ac:dyDescent="0.35">
      <c r="A84" s="186" t="s">
        <v>152</v>
      </c>
      <c r="B84" s="490">
        <f t="shared" ref="B84:AL84" si="84">B74/AVERAGE($B74:$R74)</f>
        <v>0.54722333256109479</v>
      </c>
      <c r="C84" s="491">
        <f t="shared" si="84"/>
        <v>0.92047658967383483</v>
      </c>
      <c r="D84" s="491">
        <f t="shared" si="84"/>
        <v>0.81969330050568034</v>
      </c>
      <c r="E84" s="491">
        <f t="shared" si="84"/>
        <v>1.0225772352861202</v>
      </c>
      <c r="F84" s="491">
        <f t="shared" si="84"/>
        <v>1.5746724516205959</v>
      </c>
      <c r="G84" s="491">
        <f t="shared" si="84"/>
        <v>1.1214321223699542</v>
      </c>
      <c r="H84" s="491">
        <f t="shared" si="84"/>
        <v>1.1970418035437254</v>
      </c>
      <c r="I84" s="491">
        <f t="shared" si="84"/>
        <v>0.78670403035035719</v>
      </c>
      <c r="J84" s="491">
        <f t="shared" si="84"/>
        <v>0.79630217229243561</v>
      </c>
      <c r="K84" s="491">
        <f t="shared" si="84"/>
        <v>0.88063263835403105</v>
      </c>
      <c r="L84" s="492">
        <f t="shared" si="84"/>
        <v>0.91539256199831087</v>
      </c>
      <c r="M84" s="490">
        <f t="shared" si="84"/>
        <v>1.1523036526395398</v>
      </c>
      <c r="N84" s="491">
        <f t="shared" si="84"/>
        <v>1.0899901002474321</v>
      </c>
      <c r="O84" s="491">
        <f t="shared" si="84"/>
        <v>1.0785843142363449</v>
      </c>
      <c r="P84" s="491">
        <f t="shared" si="84"/>
        <v>1.0473510055156228</v>
      </c>
      <c r="Q84" s="491">
        <f t="shared" si="84"/>
        <v>1.0693151208022875</v>
      </c>
      <c r="R84" s="492">
        <f t="shared" si="84"/>
        <v>0.98030756800263419</v>
      </c>
      <c r="S84" s="491">
        <f t="shared" si="84"/>
        <v>1.9141954026120394</v>
      </c>
      <c r="T84" s="491">
        <f t="shared" si="84"/>
        <v>6.0020488214908578</v>
      </c>
      <c r="U84" s="491">
        <f t="shared" si="84"/>
        <v>6.3483167314152489</v>
      </c>
      <c r="V84" s="492">
        <f t="shared" si="84"/>
        <v>7.2427313342162929</v>
      </c>
      <c r="W84" s="490">
        <f t="shared" si="84"/>
        <v>2.0886237871624513</v>
      </c>
      <c r="X84" s="491">
        <f t="shared" si="84"/>
        <v>4.8064116640234662</v>
      </c>
      <c r="Y84" s="491">
        <f t="shared" si="84"/>
        <v>2.9138463471817824</v>
      </c>
      <c r="Z84" s="491">
        <f t="shared" si="84"/>
        <v>9.0079890901842372</v>
      </c>
      <c r="AA84" s="491">
        <f t="shared" si="84"/>
        <v>5.166537756159066</v>
      </c>
      <c r="AB84" s="491">
        <f t="shared" si="84"/>
        <v>1.8900027969289053</v>
      </c>
      <c r="AC84" s="491">
        <f t="shared" si="84"/>
        <v>5.1006225703027175</v>
      </c>
      <c r="AD84" s="491">
        <f t="shared" si="84"/>
        <v>3.9066397388337912</v>
      </c>
      <c r="AE84" s="491">
        <f t="shared" si="84"/>
        <v>7.6966827399355191</v>
      </c>
      <c r="AF84" s="491">
        <f t="shared" si="84"/>
        <v>3.8998582868250056</v>
      </c>
      <c r="AG84" s="491">
        <f t="shared" si="84"/>
        <v>6.5051001068839573</v>
      </c>
      <c r="AH84" s="491">
        <f t="shared" si="84"/>
        <v>4.8398333252629104</v>
      </c>
      <c r="AI84" s="491">
        <f t="shared" si="84"/>
        <v>8.4498061984187078</v>
      </c>
      <c r="AJ84" s="491">
        <f t="shared" si="84"/>
        <v>4.6244039194140028</v>
      </c>
      <c r="AK84" s="491">
        <f t="shared" si="84"/>
        <v>6.3145562425766277</v>
      </c>
      <c r="AL84" s="492">
        <f t="shared" si="84"/>
        <v>5.8176188954104724</v>
      </c>
      <c r="AN84" s="490"/>
      <c r="AO84" s="491">
        <f t="shared" ref="AO84:AX84" si="85">AO74/AVERAGE($B74:$R74)</f>
        <v>1.7569365241828094</v>
      </c>
      <c r="AP84" s="491">
        <f t="shared" si="85"/>
        <v>4.0102926014978966</v>
      </c>
      <c r="AQ84" s="491">
        <f t="shared" si="85"/>
        <v>2.3016024012335485</v>
      </c>
      <c r="AR84" s="491">
        <f t="shared" si="85"/>
        <v>1.1964084480921151</v>
      </c>
      <c r="AS84" s="491">
        <f t="shared" si="85"/>
        <v>2.3347424591233286</v>
      </c>
      <c r="AT84" s="491">
        <f t="shared" si="85"/>
        <v>1.816730111198358</v>
      </c>
      <c r="AU84" s="492">
        <f t="shared" si="85"/>
        <v>3.052552199859385</v>
      </c>
      <c r="AV84" s="491">
        <f t="shared" si="85"/>
        <v>0.98199823928979013</v>
      </c>
      <c r="AW84" s="491">
        <f t="shared" si="85"/>
        <v>0.55409475059623647</v>
      </c>
      <c r="AX84" s="491">
        <f t="shared" si="85"/>
        <v>1.7658616680848043</v>
      </c>
      <c r="AY84" s="491">
        <f t="shared" ref="AY84:BG84" si="86">AY74/AVERAGE($B74:$R74)</f>
        <v>2.0550513734648432</v>
      </c>
      <c r="AZ84" s="491">
        <f t="shared" si="86"/>
        <v>1.2400134629463233</v>
      </c>
      <c r="BA84" s="491">
        <f t="shared" si="86"/>
        <v>1.2948952208175379</v>
      </c>
      <c r="BB84" s="491">
        <f t="shared" si="86"/>
        <v>1.5206111062893748</v>
      </c>
      <c r="BC84" s="491">
        <f t="shared" si="86"/>
        <v>0.57284979250978019</v>
      </c>
      <c r="BD84" s="491">
        <f t="shared" si="86"/>
        <v>2.011348380598919</v>
      </c>
      <c r="BE84" s="491">
        <f t="shared" si="86"/>
        <v>0.68036929202700047</v>
      </c>
      <c r="BF84" s="491">
        <f t="shared" si="86"/>
        <v>1.9749466069584176</v>
      </c>
      <c r="BG84" s="492">
        <f t="shared" si="86"/>
        <v>2.1369700826177778</v>
      </c>
    </row>
  </sheetData>
  <mergeCells count="18">
    <mergeCell ref="AN47:BG47"/>
    <mergeCell ref="AN67:BG67"/>
    <mergeCell ref="B47:R47"/>
    <mergeCell ref="S47:AL47"/>
    <mergeCell ref="AN77:BG77"/>
    <mergeCell ref="B57:R57"/>
    <mergeCell ref="S57:AL57"/>
    <mergeCell ref="B67:R67"/>
    <mergeCell ref="S67:AL67"/>
    <mergeCell ref="B77:R77"/>
    <mergeCell ref="S77:AL77"/>
    <mergeCell ref="S27:AL27"/>
    <mergeCell ref="AN1:BG1"/>
    <mergeCell ref="B1:R1"/>
    <mergeCell ref="S1:AL1"/>
    <mergeCell ref="B37:R37"/>
    <mergeCell ref="S37:AL37"/>
    <mergeCell ref="B27:R27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684"/>
  <sheetViews>
    <sheetView zoomScale="70" zoomScaleNormal="70" zoomScaleSheetLayoutView="48" workbookViewId="0">
      <pane xSplit="2" ySplit="4" topLeftCell="C350" activePane="bottomRight" state="frozen"/>
      <selection pane="topRight" activeCell="C1" sqref="C1"/>
      <selection pane="bottomLeft" activeCell="A5" sqref="A5"/>
      <selection pane="bottomRight" sqref="A1:XFD1048576"/>
    </sheetView>
  </sheetViews>
  <sheetFormatPr defaultColWidth="9.1796875" defaultRowHeight="13" x14ac:dyDescent="0.3"/>
  <cols>
    <col min="1" max="1" width="4.54296875" style="55" customWidth="1"/>
    <col min="2" max="2" width="16.1796875" style="55" customWidth="1"/>
    <col min="3" max="23" width="9.26953125" style="55" bestFit="1" customWidth="1"/>
    <col min="24" max="24" width="10.81640625" style="55" customWidth="1"/>
    <col min="25" max="33" width="9.26953125" style="55" bestFit="1" customWidth="1"/>
    <col min="34" max="52" width="9.1796875" style="55"/>
    <col min="53" max="54" width="9.1796875" style="42"/>
    <col min="55" max="16384" width="9.1796875" style="55"/>
  </cols>
  <sheetData>
    <row r="1" spans="1:72" ht="15" thickBot="1" x14ac:dyDescent="0.35">
      <c r="B1" s="55" t="s">
        <v>46</v>
      </c>
      <c r="C1" s="68" t="s">
        <v>68</v>
      </c>
      <c r="D1" s="69" t="s">
        <v>69</v>
      </c>
      <c r="E1" s="69" t="s">
        <v>70</v>
      </c>
      <c r="F1" s="69" t="s">
        <v>71</v>
      </c>
      <c r="G1" s="69" t="s">
        <v>72</v>
      </c>
      <c r="H1" s="69" t="s">
        <v>73</v>
      </c>
      <c r="I1" s="69" t="s">
        <v>74</v>
      </c>
      <c r="J1" s="69" t="s">
        <v>75</v>
      </c>
      <c r="K1" s="69" t="s">
        <v>76</v>
      </c>
      <c r="L1" s="69" t="s">
        <v>77</v>
      </c>
      <c r="M1" s="70" t="s">
        <v>78</v>
      </c>
      <c r="N1" s="69" t="s">
        <v>79</v>
      </c>
      <c r="O1" s="508" t="s">
        <v>11</v>
      </c>
      <c r="P1" s="509" t="s">
        <v>12</v>
      </c>
      <c r="Q1" s="509" t="s">
        <v>13</v>
      </c>
      <c r="R1" s="510" t="s">
        <v>14</v>
      </c>
      <c r="S1" s="69" t="s">
        <v>24</v>
      </c>
      <c r="T1" s="69" t="s">
        <v>23</v>
      </c>
      <c r="U1" s="69" t="s">
        <v>22</v>
      </c>
      <c r="V1" s="69" t="s">
        <v>25</v>
      </c>
      <c r="W1" s="69" t="s">
        <v>26</v>
      </c>
      <c r="X1" s="69" t="s">
        <v>27</v>
      </c>
      <c r="Y1" s="69" t="s">
        <v>28</v>
      </c>
      <c r="Z1" s="69" t="s">
        <v>29</v>
      </c>
      <c r="AA1" s="69" t="s">
        <v>30</v>
      </c>
      <c r="AB1" s="69" t="s">
        <v>31</v>
      </c>
      <c r="AC1" s="69" t="s">
        <v>32</v>
      </c>
      <c r="AD1" s="69" t="s">
        <v>33</v>
      </c>
      <c r="AE1" s="69" t="s">
        <v>34</v>
      </c>
      <c r="AF1" s="69" t="s">
        <v>35</v>
      </c>
      <c r="AG1" s="69" t="s">
        <v>36</v>
      </c>
      <c r="AH1" s="85" t="s">
        <v>174</v>
      </c>
      <c r="AI1" s="86" t="s">
        <v>175</v>
      </c>
      <c r="AJ1" s="86" t="s">
        <v>176</v>
      </c>
      <c r="AK1" s="86" t="s">
        <v>179</v>
      </c>
      <c r="AL1" s="86" t="s">
        <v>177</v>
      </c>
      <c r="AM1" s="86" t="s">
        <v>180</v>
      </c>
      <c r="AN1" s="86" t="s">
        <v>181</v>
      </c>
      <c r="AO1" s="86" t="s">
        <v>178</v>
      </c>
      <c r="AP1" s="86" t="s">
        <v>186</v>
      </c>
      <c r="AQ1" s="86" t="s">
        <v>183</v>
      </c>
      <c r="AR1" s="86" t="s">
        <v>182</v>
      </c>
      <c r="AS1" s="86" t="s">
        <v>184</v>
      </c>
      <c r="AT1" s="86" t="s">
        <v>185</v>
      </c>
      <c r="AU1" s="86" t="s">
        <v>191</v>
      </c>
      <c r="AV1" s="86" t="s">
        <v>192</v>
      </c>
      <c r="AW1" s="86" t="s">
        <v>193</v>
      </c>
      <c r="AX1" s="86" t="s">
        <v>190</v>
      </c>
      <c r="AY1" s="87" t="s">
        <v>188</v>
      </c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</row>
    <row r="2" spans="1:72" ht="15" thickBot="1" x14ac:dyDescent="0.4">
      <c r="B2" s="55" t="s">
        <v>95</v>
      </c>
      <c r="C2" s="71">
        <v>30</v>
      </c>
      <c r="D2" s="72">
        <v>29.7</v>
      </c>
      <c r="E2" s="72">
        <v>28.45</v>
      </c>
      <c r="F2" s="72">
        <v>29.3</v>
      </c>
      <c r="G2" s="72">
        <v>33.6</v>
      </c>
      <c r="H2" s="72">
        <v>30.3</v>
      </c>
      <c r="I2" s="72">
        <v>32.700000000000003</v>
      </c>
      <c r="J2" s="72">
        <v>27.3</v>
      </c>
      <c r="K2" s="72">
        <v>28.15</v>
      </c>
      <c r="L2" s="72">
        <v>28.3</v>
      </c>
      <c r="M2" s="72">
        <v>25.8</v>
      </c>
      <c r="N2" s="72">
        <v>25.6</v>
      </c>
      <c r="O2" s="71">
        <v>27.9</v>
      </c>
      <c r="P2" s="72">
        <v>33.15</v>
      </c>
      <c r="Q2" s="72">
        <v>30.2</v>
      </c>
      <c r="R2" s="72">
        <v>32.1</v>
      </c>
      <c r="S2" s="72">
        <v>23.6</v>
      </c>
      <c r="T2" s="72">
        <v>29.9</v>
      </c>
      <c r="U2" s="72">
        <v>30.8</v>
      </c>
      <c r="V2" s="72">
        <v>32.299999999999997</v>
      </c>
      <c r="W2" s="72">
        <v>26.95</v>
      </c>
      <c r="X2" s="72">
        <v>28.9</v>
      </c>
      <c r="Y2" s="72">
        <v>32.700000000000003</v>
      </c>
      <c r="Z2" s="72">
        <v>28.2</v>
      </c>
      <c r="AA2" s="72">
        <v>30.1</v>
      </c>
      <c r="AB2" s="72">
        <v>26.1</v>
      </c>
      <c r="AC2" s="72">
        <v>25</v>
      </c>
      <c r="AD2" s="72">
        <v>22.6</v>
      </c>
      <c r="AE2" s="72">
        <v>32.700000000000003</v>
      </c>
      <c r="AF2" s="72">
        <v>31.35</v>
      </c>
      <c r="AG2" s="72">
        <v>26.5</v>
      </c>
      <c r="AH2" s="3">
        <v>23.5</v>
      </c>
      <c r="AI2" s="3">
        <v>22.35</v>
      </c>
      <c r="AJ2" s="3">
        <v>22.2</v>
      </c>
      <c r="AK2" s="3">
        <v>23.8</v>
      </c>
      <c r="AL2" s="3">
        <v>22.4</v>
      </c>
      <c r="AM2" s="3">
        <v>22.8</v>
      </c>
      <c r="AN2" s="3">
        <v>21.2</v>
      </c>
      <c r="AO2" s="3">
        <v>21.8</v>
      </c>
      <c r="AP2" s="3">
        <v>21</v>
      </c>
      <c r="AQ2" s="3">
        <v>22.9</v>
      </c>
      <c r="AR2" s="3">
        <v>24.5</v>
      </c>
      <c r="AS2" s="3">
        <v>22.8</v>
      </c>
      <c r="AT2" s="3">
        <v>23.7</v>
      </c>
      <c r="AU2" s="3">
        <v>23.5</v>
      </c>
      <c r="AV2" s="3">
        <v>23.7</v>
      </c>
      <c r="AW2" s="3">
        <v>22</v>
      </c>
      <c r="AX2" s="3">
        <v>21.5</v>
      </c>
      <c r="AY2" s="3">
        <v>22.7</v>
      </c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</row>
    <row r="3" spans="1:72" ht="19.5" customHeight="1" thickBot="1" x14ac:dyDescent="0.35">
      <c r="B3" s="55" t="s">
        <v>45</v>
      </c>
      <c r="C3" s="511" t="s">
        <v>38</v>
      </c>
      <c r="D3" s="512"/>
      <c r="E3" s="512"/>
      <c r="F3" s="512"/>
      <c r="G3" s="512"/>
      <c r="H3" s="512"/>
      <c r="I3" s="512"/>
      <c r="J3" s="512"/>
      <c r="K3" s="512"/>
      <c r="L3" s="512"/>
      <c r="M3" s="512"/>
      <c r="N3" s="513"/>
      <c r="O3" s="511" t="s">
        <v>39</v>
      </c>
      <c r="P3" s="512"/>
      <c r="Q3" s="512"/>
      <c r="R3" s="512"/>
      <c r="S3" s="512"/>
      <c r="T3" s="512"/>
      <c r="U3" s="512"/>
      <c r="V3" s="512"/>
      <c r="W3" s="512"/>
      <c r="X3" s="512"/>
      <c r="Y3" s="512"/>
      <c r="Z3" s="512"/>
      <c r="AA3" s="512"/>
      <c r="AB3" s="512"/>
      <c r="AC3" s="512"/>
      <c r="AD3" s="512"/>
      <c r="AE3" s="512"/>
      <c r="AF3" s="512"/>
      <c r="AG3" s="513"/>
      <c r="AH3" s="514" t="s">
        <v>195</v>
      </c>
      <c r="AI3" s="515"/>
      <c r="AJ3" s="515"/>
      <c r="AK3" s="515"/>
      <c r="AL3" s="515"/>
      <c r="AM3" s="515"/>
      <c r="AN3" s="515"/>
      <c r="AO3" s="515"/>
      <c r="AP3" s="515"/>
      <c r="AQ3" s="515"/>
      <c r="AR3" s="515"/>
      <c r="AS3" s="515"/>
      <c r="AT3" s="515"/>
      <c r="AU3" s="515"/>
      <c r="AV3" s="515"/>
      <c r="AW3" s="515"/>
      <c r="AX3" s="515"/>
      <c r="AY3" s="516"/>
    </row>
    <row r="4" spans="1:72" ht="27.75" customHeight="1" thickBot="1" x14ac:dyDescent="0.35">
      <c r="A4" s="517" t="s">
        <v>5</v>
      </c>
      <c r="B4" s="518" t="s">
        <v>40</v>
      </c>
      <c r="C4" s="405" t="s">
        <v>44</v>
      </c>
      <c r="D4" s="406"/>
      <c r="E4" s="406"/>
      <c r="F4" s="406"/>
      <c r="G4" s="406"/>
      <c r="H4" s="406"/>
      <c r="I4" s="406"/>
      <c r="J4" s="406"/>
      <c r="K4" s="406"/>
      <c r="L4" s="406"/>
      <c r="M4" s="406"/>
      <c r="N4" s="406"/>
      <c r="O4" s="406"/>
      <c r="P4" s="406"/>
      <c r="Q4" s="406"/>
      <c r="R4" s="406"/>
      <c r="S4" s="406"/>
      <c r="T4" s="406"/>
      <c r="U4" s="406"/>
      <c r="V4" s="406"/>
      <c r="W4" s="406"/>
      <c r="X4" s="406"/>
      <c r="Y4" s="406"/>
      <c r="Z4" s="406"/>
      <c r="AA4" s="406"/>
      <c r="AB4" s="406"/>
      <c r="AC4" s="406"/>
      <c r="AD4" s="406"/>
      <c r="AE4" s="406"/>
      <c r="AF4" s="406"/>
      <c r="AG4" s="406"/>
      <c r="AH4" s="406"/>
      <c r="AI4" s="406"/>
      <c r="AJ4" s="406"/>
      <c r="AK4" s="406"/>
      <c r="AL4" s="406"/>
      <c r="AM4" s="406"/>
      <c r="AN4" s="406"/>
      <c r="AO4" s="406"/>
      <c r="AP4" s="406"/>
      <c r="AQ4" s="406"/>
      <c r="AR4" s="406"/>
      <c r="AS4" s="406"/>
      <c r="AT4" s="406"/>
      <c r="AU4" s="406"/>
      <c r="AV4" s="406"/>
      <c r="AW4" s="406"/>
      <c r="AX4" s="406"/>
      <c r="AY4" s="407"/>
    </row>
    <row r="5" spans="1:72" ht="15" customHeight="1" x14ac:dyDescent="0.35">
      <c r="A5" s="519"/>
      <c r="B5" s="520">
        <v>1</v>
      </c>
      <c r="C5" s="51">
        <v>76.391999999999996</v>
      </c>
      <c r="D5" s="51">
        <v>76.358999999999995</v>
      </c>
      <c r="E5" s="51">
        <v>54.802999999999997</v>
      </c>
      <c r="F5" s="51"/>
      <c r="G5" s="51">
        <v>78.989000000000004</v>
      </c>
      <c r="H5" s="51">
        <v>61.23</v>
      </c>
      <c r="I5" s="51">
        <v>74.509</v>
      </c>
      <c r="J5" s="51"/>
      <c r="K5" s="51">
        <v>73.275999999999996</v>
      </c>
      <c r="L5" s="51">
        <v>59.737000000000002</v>
      </c>
      <c r="M5" s="51">
        <v>69.930999999999997</v>
      </c>
      <c r="N5" s="351">
        <v>62.106999999999999</v>
      </c>
      <c r="O5" s="350">
        <v>45.841000000000001</v>
      </c>
      <c r="P5" s="51">
        <v>59.476999999999997</v>
      </c>
      <c r="Q5" s="51">
        <v>49.511000000000003</v>
      </c>
      <c r="R5" s="51">
        <v>71.619</v>
      </c>
      <c r="S5" s="51">
        <v>68.795000000000002</v>
      </c>
      <c r="T5" s="51">
        <v>75.903999999999996</v>
      </c>
      <c r="U5" s="51">
        <v>79.054000000000002</v>
      </c>
      <c r="V5" s="51">
        <v>82.203000000000003</v>
      </c>
      <c r="W5" s="51">
        <v>82.495000000000005</v>
      </c>
      <c r="X5" s="51">
        <v>68.956999999999994</v>
      </c>
      <c r="Y5" s="51">
        <v>89.313000000000002</v>
      </c>
      <c r="Z5" s="51">
        <v>69.962999999999994</v>
      </c>
      <c r="AA5" s="51">
        <v>76.262</v>
      </c>
      <c r="AB5" s="51">
        <v>68.826999999999998</v>
      </c>
      <c r="AC5" s="51">
        <v>64.087000000000003</v>
      </c>
      <c r="AD5" s="51">
        <v>59.347000000000001</v>
      </c>
      <c r="AE5" s="51">
        <v>64.281999999999996</v>
      </c>
      <c r="AF5" s="51">
        <v>52.497</v>
      </c>
      <c r="AG5" s="351">
        <v>70.320999999999998</v>
      </c>
      <c r="AH5" s="180">
        <v>65.64500000000001</v>
      </c>
      <c r="AI5" s="149">
        <v>31.004999999999999</v>
      </c>
      <c r="AJ5" s="149">
        <v>47.269999999999996</v>
      </c>
      <c r="AK5" s="149">
        <v>68.080999999999989</v>
      </c>
      <c r="AL5" s="149">
        <v>74.962999999999994</v>
      </c>
      <c r="AM5" s="149">
        <v>80.093000000000004</v>
      </c>
      <c r="AN5" s="149">
        <v>54.088000000000001</v>
      </c>
      <c r="AO5" s="149">
        <v>62.399000000000001</v>
      </c>
      <c r="AP5" s="149">
        <v>67.853000000000009</v>
      </c>
      <c r="AQ5" s="149">
        <v>72.722999999999999</v>
      </c>
      <c r="AR5" s="149">
        <v>63.113</v>
      </c>
      <c r="AS5" s="149">
        <v>69.185000000000002</v>
      </c>
      <c r="AT5" s="149">
        <v>64.022999999999996</v>
      </c>
      <c r="AU5" s="149">
        <v>63.016000000000005</v>
      </c>
      <c r="AV5" s="149">
        <v>69.022000000000006</v>
      </c>
      <c r="AW5" s="149">
        <v>64.930999999999997</v>
      </c>
      <c r="AX5" s="149">
        <v>61.943999999999996</v>
      </c>
      <c r="AY5" s="179">
        <v>58.437999999999995</v>
      </c>
    </row>
    <row r="6" spans="1:72" ht="14.5" x14ac:dyDescent="0.35">
      <c r="A6" s="519"/>
      <c r="B6" s="521">
        <v>20</v>
      </c>
      <c r="C6" s="51">
        <v>78.015000000000001</v>
      </c>
      <c r="D6" s="51">
        <v>78.664000000000001</v>
      </c>
      <c r="E6" s="51">
        <v>57.918999999999997</v>
      </c>
      <c r="F6" s="51"/>
      <c r="G6" s="51">
        <v>78.989000000000004</v>
      </c>
      <c r="H6" s="51">
        <v>67.983000000000004</v>
      </c>
      <c r="I6" s="51">
        <v>72.301000000000002</v>
      </c>
      <c r="J6" s="51"/>
      <c r="K6" s="51">
        <v>77.722999999999999</v>
      </c>
      <c r="L6" s="51">
        <v>65.385999999999996</v>
      </c>
      <c r="M6" s="51">
        <v>70.646000000000001</v>
      </c>
      <c r="N6" s="351">
        <v>65.483999999999995</v>
      </c>
      <c r="O6" s="350">
        <v>48.146000000000001</v>
      </c>
      <c r="P6" s="51">
        <v>61.034999999999997</v>
      </c>
      <c r="Q6" s="51">
        <v>51.264000000000003</v>
      </c>
      <c r="R6" s="51">
        <v>75.061000000000007</v>
      </c>
      <c r="S6" s="51">
        <v>74.638000000000005</v>
      </c>
      <c r="T6" s="51">
        <v>84.346000000000004</v>
      </c>
      <c r="U6" s="51">
        <v>85.644000000000005</v>
      </c>
      <c r="V6" s="51">
        <v>84.768000000000001</v>
      </c>
      <c r="W6" s="51">
        <v>90.19</v>
      </c>
      <c r="X6" s="51">
        <v>76.132000000000005</v>
      </c>
      <c r="Y6" s="51">
        <v>91.293999999999997</v>
      </c>
      <c r="Z6" s="51">
        <v>73.989000000000004</v>
      </c>
      <c r="AA6" s="51">
        <v>81.066999999999993</v>
      </c>
      <c r="AB6" s="51">
        <v>78.111999999999995</v>
      </c>
      <c r="AC6" s="51">
        <v>68.34</v>
      </c>
      <c r="AD6" s="51">
        <v>65.418000000000006</v>
      </c>
      <c r="AE6" s="51">
        <v>65.287999999999997</v>
      </c>
      <c r="AF6" s="51">
        <v>57.918999999999997</v>
      </c>
      <c r="AG6" s="351">
        <v>74.962999999999994</v>
      </c>
      <c r="AH6" s="137">
        <v>74.573999999999998</v>
      </c>
      <c r="AI6" s="1">
        <v>37.076000000000008</v>
      </c>
      <c r="AJ6" s="1">
        <v>56.879999999999995</v>
      </c>
      <c r="AK6" s="1">
        <v>77.397999999999996</v>
      </c>
      <c r="AL6" s="1">
        <v>77.366000000000014</v>
      </c>
      <c r="AM6" s="1">
        <v>84.541000000000011</v>
      </c>
      <c r="AN6" s="1">
        <v>69.021999999999991</v>
      </c>
      <c r="AO6" s="1">
        <v>73.956999999999994</v>
      </c>
      <c r="AP6" s="1">
        <v>76.585999999999999</v>
      </c>
      <c r="AQ6" s="1">
        <v>84.540999999999997</v>
      </c>
      <c r="AR6" s="1">
        <v>63.47</v>
      </c>
      <c r="AS6" s="1">
        <v>75.84</v>
      </c>
      <c r="AT6" s="1">
        <v>73.989000000000004</v>
      </c>
      <c r="AU6" s="1">
        <v>66.554999999999993</v>
      </c>
      <c r="AV6" s="1">
        <v>70.873000000000005</v>
      </c>
      <c r="AW6" s="1">
        <v>70.256</v>
      </c>
      <c r="AX6" s="1">
        <v>71.683999999999997</v>
      </c>
      <c r="AY6" s="140">
        <v>68.210999999999999</v>
      </c>
    </row>
    <row r="7" spans="1:72" ht="14.5" x14ac:dyDescent="0.35">
      <c r="A7" s="519"/>
      <c r="B7" s="521">
        <v>50</v>
      </c>
      <c r="C7" s="51">
        <v>177.3</v>
      </c>
      <c r="D7" s="51">
        <v>188.53</v>
      </c>
      <c r="E7" s="51">
        <v>138.43</v>
      </c>
      <c r="F7" s="51"/>
      <c r="G7" s="51">
        <v>182.72</v>
      </c>
      <c r="H7" s="51">
        <v>170.64</v>
      </c>
      <c r="I7" s="51">
        <v>134.44</v>
      </c>
      <c r="J7" s="51"/>
      <c r="K7" s="51">
        <v>212.2</v>
      </c>
      <c r="L7" s="51">
        <v>145.9</v>
      </c>
      <c r="M7" s="51">
        <v>141.32</v>
      </c>
      <c r="N7" s="351">
        <v>112.4</v>
      </c>
      <c r="O7" s="350">
        <v>123.14</v>
      </c>
      <c r="P7" s="51">
        <v>186.03</v>
      </c>
      <c r="Q7" s="51">
        <v>124.93</v>
      </c>
      <c r="R7" s="51">
        <v>203.85</v>
      </c>
      <c r="S7" s="51">
        <v>178.89</v>
      </c>
      <c r="T7" s="51">
        <v>214.37</v>
      </c>
      <c r="U7" s="51">
        <v>199.76</v>
      </c>
      <c r="V7" s="51">
        <v>198.43</v>
      </c>
      <c r="W7" s="51">
        <v>215.22</v>
      </c>
      <c r="X7" s="51">
        <v>190.25</v>
      </c>
      <c r="Y7" s="51">
        <v>203.43</v>
      </c>
      <c r="Z7" s="51">
        <v>169.24</v>
      </c>
      <c r="AA7" s="51">
        <v>188.43</v>
      </c>
      <c r="AB7" s="51">
        <v>205.15</v>
      </c>
      <c r="AC7" s="51">
        <v>161.41999999999999</v>
      </c>
      <c r="AD7" s="51">
        <v>157.94999999999999</v>
      </c>
      <c r="AE7" s="51">
        <v>165.74</v>
      </c>
      <c r="AF7" s="51">
        <v>149.28</v>
      </c>
      <c r="AG7" s="351">
        <v>163.56</v>
      </c>
      <c r="AH7" s="315">
        <v>196.02799999999999</v>
      </c>
      <c r="AI7" s="316">
        <v>119.57099999999998</v>
      </c>
      <c r="AJ7" s="316">
        <v>183.691</v>
      </c>
      <c r="AK7" s="316">
        <v>198.10599999999999</v>
      </c>
      <c r="AL7" s="316">
        <v>220.96100000000001</v>
      </c>
      <c r="AM7" s="316">
        <v>195.93100000000001</v>
      </c>
      <c r="AN7" s="316">
        <v>169.471</v>
      </c>
      <c r="AO7" s="316">
        <v>191.15799999999999</v>
      </c>
      <c r="AP7" s="316">
        <v>189.27499999999998</v>
      </c>
      <c r="AQ7" s="316">
        <v>221.44900000000001</v>
      </c>
      <c r="AR7" s="316">
        <v>154.21199999999999</v>
      </c>
      <c r="AS7" s="316">
        <v>184.01500000000001</v>
      </c>
      <c r="AT7" s="316">
        <v>191.93700000000001</v>
      </c>
      <c r="AU7" s="316">
        <v>163.92</v>
      </c>
      <c r="AV7" s="316">
        <v>174.92500000000001</v>
      </c>
      <c r="AW7" s="316">
        <v>181.126</v>
      </c>
      <c r="AX7" s="316">
        <v>178.464</v>
      </c>
      <c r="AY7" s="317">
        <v>160.18600000000001</v>
      </c>
    </row>
    <row r="8" spans="1:72" ht="14.5" x14ac:dyDescent="0.35">
      <c r="A8" s="519"/>
      <c r="B8" s="521">
        <v>100</v>
      </c>
      <c r="C8" s="51">
        <v>392.9</v>
      </c>
      <c r="D8" s="51">
        <v>376.15</v>
      </c>
      <c r="E8" s="51">
        <v>386.18</v>
      </c>
      <c r="F8" s="51"/>
      <c r="G8" s="51">
        <v>406.5</v>
      </c>
      <c r="H8" s="51">
        <v>375.92</v>
      </c>
      <c r="I8" s="51">
        <v>367.41</v>
      </c>
      <c r="J8" s="51"/>
      <c r="K8" s="51">
        <v>404.91</v>
      </c>
      <c r="L8" s="51">
        <v>337.71</v>
      </c>
      <c r="M8" s="51">
        <v>345.14</v>
      </c>
      <c r="N8" s="351">
        <v>320.83</v>
      </c>
      <c r="O8" s="350">
        <v>280.54000000000002</v>
      </c>
      <c r="P8" s="51">
        <v>341.12</v>
      </c>
      <c r="Q8" s="51">
        <v>303.10000000000002</v>
      </c>
      <c r="R8" s="51">
        <v>356.86</v>
      </c>
      <c r="S8" s="51">
        <v>315.08</v>
      </c>
      <c r="T8" s="51">
        <v>320.7</v>
      </c>
      <c r="U8" s="51">
        <v>378.78</v>
      </c>
      <c r="V8" s="51">
        <v>362.81</v>
      </c>
      <c r="W8" s="51">
        <v>347.68</v>
      </c>
      <c r="X8" s="51">
        <v>333.94</v>
      </c>
      <c r="Y8" s="51">
        <v>393.42</v>
      </c>
      <c r="Z8" s="51">
        <v>296.14999999999998</v>
      </c>
      <c r="AA8" s="51">
        <v>317.64</v>
      </c>
      <c r="AB8" s="51">
        <v>343.07</v>
      </c>
      <c r="AC8" s="51">
        <v>302.13</v>
      </c>
      <c r="AD8" s="51">
        <v>275.33999999999997</v>
      </c>
      <c r="AE8" s="51">
        <v>295.44</v>
      </c>
      <c r="AF8" s="51">
        <v>305.7</v>
      </c>
      <c r="AG8" s="351">
        <v>250.31</v>
      </c>
      <c r="AH8" s="315">
        <v>293.16499999999996</v>
      </c>
      <c r="AI8" s="316">
        <v>245.636</v>
      </c>
      <c r="AJ8" s="316">
        <v>271.89999999999998</v>
      </c>
      <c r="AK8" s="316">
        <v>324.495</v>
      </c>
      <c r="AL8" s="316">
        <v>349.07100000000003</v>
      </c>
      <c r="AM8" s="316">
        <v>289.62599999999998</v>
      </c>
      <c r="AN8" s="316">
        <v>237.292</v>
      </c>
      <c r="AO8" s="316">
        <v>268.19900000000001</v>
      </c>
      <c r="AP8" s="316">
        <v>297.22399999999999</v>
      </c>
      <c r="AQ8" s="316">
        <v>317.38400000000001</v>
      </c>
      <c r="AR8" s="316">
        <v>298.911</v>
      </c>
      <c r="AS8" s="316">
        <v>319.88499999999999</v>
      </c>
      <c r="AT8" s="316">
        <v>296.315</v>
      </c>
      <c r="AU8" s="316">
        <v>266.803</v>
      </c>
      <c r="AV8" s="316">
        <v>315.01400000000001</v>
      </c>
      <c r="AW8" s="316">
        <v>319.07299999999998</v>
      </c>
      <c r="AX8" s="316">
        <v>261.70600000000002</v>
      </c>
      <c r="AY8" s="317">
        <v>220.31199999999998</v>
      </c>
    </row>
    <row r="9" spans="1:72" ht="14.5" x14ac:dyDescent="0.35">
      <c r="A9" s="519"/>
      <c r="B9" s="521">
        <v>150</v>
      </c>
      <c r="C9" s="51">
        <v>442.38</v>
      </c>
      <c r="D9" s="51">
        <v>434.42</v>
      </c>
      <c r="E9" s="51">
        <v>439.72</v>
      </c>
      <c r="F9" s="51"/>
      <c r="G9" s="51">
        <v>455.1</v>
      </c>
      <c r="H9" s="51">
        <v>428.26</v>
      </c>
      <c r="I9" s="51">
        <v>426.89</v>
      </c>
      <c r="J9" s="51"/>
      <c r="K9" s="51">
        <v>441.86</v>
      </c>
      <c r="L9" s="51">
        <v>392.02</v>
      </c>
      <c r="M9" s="51">
        <v>398.65</v>
      </c>
      <c r="N9" s="351">
        <v>363.75</v>
      </c>
      <c r="O9" s="350">
        <v>325.31</v>
      </c>
      <c r="P9" s="51">
        <v>380.79</v>
      </c>
      <c r="Q9" s="51">
        <v>344.3</v>
      </c>
      <c r="R9" s="51">
        <v>400.6</v>
      </c>
      <c r="S9" s="51">
        <v>354.43</v>
      </c>
      <c r="T9" s="51">
        <v>340.14</v>
      </c>
      <c r="U9" s="51">
        <v>411.57</v>
      </c>
      <c r="V9" s="51">
        <v>398.61</v>
      </c>
      <c r="W9" s="51">
        <v>378.81</v>
      </c>
      <c r="X9" s="51">
        <v>379.01</v>
      </c>
      <c r="Y9" s="51">
        <v>438.35</v>
      </c>
      <c r="Z9" s="51">
        <v>331.83</v>
      </c>
      <c r="AA9" s="51">
        <v>360.14</v>
      </c>
      <c r="AB9" s="51">
        <v>378.68</v>
      </c>
      <c r="AC9" s="51">
        <v>333.97</v>
      </c>
      <c r="AD9" s="51">
        <v>312.08999999999997</v>
      </c>
      <c r="AE9" s="51">
        <v>326.35000000000002</v>
      </c>
      <c r="AF9" s="51">
        <v>338.91</v>
      </c>
      <c r="AG9" s="351">
        <v>276.54000000000002</v>
      </c>
      <c r="AH9" s="315">
        <v>307.22199999999998</v>
      </c>
      <c r="AI9" s="316">
        <v>267.29000000000002</v>
      </c>
      <c r="AJ9" s="316">
        <v>298.84699999999998</v>
      </c>
      <c r="AK9" s="316">
        <v>362.70600000000002</v>
      </c>
      <c r="AL9" s="316">
        <v>388.29</v>
      </c>
      <c r="AM9" s="316">
        <v>327.08999999999997</v>
      </c>
      <c r="AN9" s="316">
        <v>258.62199999999996</v>
      </c>
      <c r="AO9" s="316">
        <v>287.452</v>
      </c>
      <c r="AP9" s="316">
        <v>324.10500000000002</v>
      </c>
      <c r="AQ9" s="316">
        <v>345.53299999999996</v>
      </c>
      <c r="AR9" s="316">
        <v>346.66900000000004</v>
      </c>
      <c r="AS9" s="316">
        <v>355.37</v>
      </c>
      <c r="AT9" s="316">
        <v>336.66899999999998</v>
      </c>
      <c r="AU9" s="316">
        <v>286.80200000000002</v>
      </c>
      <c r="AV9" s="316">
        <v>347.74</v>
      </c>
      <c r="AW9" s="316">
        <v>351.44100000000003</v>
      </c>
      <c r="AX9" s="316">
        <v>288.75</v>
      </c>
      <c r="AY9" s="317">
        <v>237.649</v>
      </c>
    </row>
    <row r="10" spans="1:72" ht="14.5" x14ac:dyDescent="0.35">
      <c r="A10" s="519"/>
      <c r="B10" s="521">
        <v>200</v>
      </c>
      <c r="C10" s="51">
        <v>461.08</v>
      </c>
      <c r="D10" s="51">
        <v>452.34</v>
      </c>
      <c r="E10" s="51">
        <v>454.46</v>
      </c>
      <c r="F10" s="51"/>
      <c r="G10" s="51">
        <v>470.79</v>
      </c>
      <c r="H10" s="51">
        <v>448.38</v>
      </c>
      <c r="I10" s="51">
        <v>449.52</v>
      </c>
      <c r="J10" s="51"/>
      <c r="K10" s="51">
        <v>455.69</v>
      </c>
      <c r="L10" s="51">
        <v>406.44</v>
      </c>
      <c r="M10" s="51">
        <v>418.68</v>
      </c>
      <c r="N10" s="351">
        <v>378.03</v>
      </c>
      <c r="O10" s="350">
        <v>341.34</v>
      </c>
      <c r="P10" s="51">
        <v>387.97</v>
      </c>
      <c r="Q10" s="51">
        <v>356.08</v>
      </c>
      <c r="R10" s="51">
        <v>411.8</v>
      </c>
      <c r="S10" s="51">
        <v>373.91</v>
      </c>
      <c r="T10" s="51">
        <v>343.81</v>
      </c>
      <c r="U10" s="51">
        <v>423.35</v>
      </c>
      <c r="V10" s="51">
        <v>411.86</v>
      </c>
      <c r="W10" s="51">
        <v>386.5</v>
      </c>
      <c r="X10" s="51">
        <v>390.6</v>
      </c>
      <c r="Y10" s="51">
        <v>456.7</v>
      </c>
      <c r="Z10" s="51">
        <v>347.22</v>
      </c>
      <c r="AA10" s="51">
        <v>380.34</v>
      </c>
      <c r="AB10" s="51">
        <v>388.16</v>
      </c>
      <c r="AC10" s="51">
        <v>351.15</v>
      </c>
      <c r="AD10" s="51">
        <v>327.71</v>
      </c>
      <c r="AE10" s="51">
        <v>345.21</v>
      </c>
      <c r="AF10" s="51">
        <v>347.09</v>
      </c>
      <c r="AG10" s="351">
        <v>282.64999999999998</v>
      </c>
      <c r="AH10" s="315">
        <v>315.43700000000001</v>
      </c>
      <c r="AI10" s="316">
        <v>282.90700000000004</v>
      </c>
      <c r="AJ10" s="316">
        <v>313.81299999999999</v>
      </c>
      <c r="AK10" s="316">
        <v>365.33600000000001</v>
      </c>
      <c r="AL10" s="316">
        <v>383.61400000000003</v>
      </c>
      <c r="AM10" s="316">
        <v>333.61799999999999</v>
      </c>
      <c r="AN10" s="316">
        <v>264.596</v>
      </c>
      <c r="AO10" s="316">
        <v>285.99100000000004</v>
      </c>
      <c r="AP10" s="316">
        <v>336.31200000000001</v>
      </c>
      <c r="AQ10" s="316">
        <v>365.23899999999998</v>
      </c>
      <c r="AR10" s="316">
        <v>366.96</v>
      </c>
      <c r="AS10" s="316">
        <v>364.07</v>
      </c>
      <c r="AT10" s="316">
        <v>355.077</v>
      </c>
      <c r="AU10" s="316">
        <v>311.89800000000002</v>
      </c>
      <c r="AV10" s="316">
        <v>365.36900000000003</v>
      </c>
      <c r="AW10" s="316">
        <v>361.44</v>
      </c>
      <c r="AX10" s="316">
        <v>302.64500000000004</v>
      </c>
      <c r="AY10" s="317">
        <v>249.85599999999999</v>
      </c>
    </row>
    <row r="11" spans="1:72" ht="15" thickBot="1" x14ac:dyDescent="0.4">
      <c r="A11" s="519"/>
      <c r="B11" s="522">
        <v>250</v>
      </c>
      <c r="C11" s="73">
        <v>467.64</v>
      </c>
      <c r="D11" s="73">
        <v>456.01</v>
      </c>
      <c r="E11" s="73">
        <v>449.78</v>
      </c>
      <c r="F11" s="73"/>
      <c r="G11" s="73">
        <v>469.52</v>
      </c>
      <c r="H11" s="73">
        <v>461.14</v>
      </c>
      <c r="I11" s="73">
        <v>455.66</v>
      </c>
      <c r="J11" s="73"/>
      <c r="K11" s="73">
        <v>459.52</v>
      </c>
      <c r="L11" s="73">
        <v>419.75</v>
      </c>
      <c r="M11" s="73">
        <v>425.01</v>
      </c>
      <c r="N11" s="74">
        <v>388.42</v>
      </c>
      <c r="O11" s="357">
        <v>343.13</v>
      </c>
      <c r="P11" s="73">
        <v>380.99</v>
      </c>
      <c r="Q11" s="73">
        <v>357.12</v>
      </c>
      <c r="R11" s="73">
        <v>413.22</v>
      </c>
      <c r="S11" s="73">
        <v>382.61</v>
      </c>
      <c r="T11" s="73">
        <v>349.59</v>
      </c>
      <c r="U11" s="73">
        <v>426.92</v>
      </c>
      <c r="V11" s="73">
        <v>415.76</v>
      </c>
      <c r="W11" s="73">
        <v>387.9</v>
      </c>
      <c r="X11" s="73">
        <v>401.63</v>
      </c>
      <c r="Y11" s="73">
        <v>467.93</v>
      </c>
      <c r="Z11" s="73">
        <v>349.04</v>
      </c>
      <c r="AA11" s="73">
        <v>392.12</v>
      </c>
      <c r="AB11" s="73">
        <v>382.28</v>
      </c>
      <c r="AC11" s="73">
        <v>357.97</v>
      </c>
      <c r="AD11" s="73">
        <v>336.12</v>
      </c>
      <c r="AE11" s="73">
        <v>349.62</v>
      </c>
      <c r="AF11" s="73">
        <v>348.13</v>
      </c>
      <c r="AG11" s="74">
        <v>307.64999999999998</v>
      </c>
      <c r="AH11" s="320">
        <v>318.42399999999998</v>
      </c>
      <c r="AI11" s="321">
        <v>282.15899999999999</v>
      </c>
      <c r="AJ11" s="321">
        <v>319.95</v>
      </c>
      <c r="AK11" s="321">
        <v>380.56300000000005</v>
      </c>
      <c r="AL11" s="321">
        <v>396.14699999999999</v>
      </c>
      <c r="AM11" s="321">
        <v>337.15600000000001</v>
      </c>
      <c r="AN11" s="321">
        <v>262.87400000000002</v>
      </c>
      <c r="AO11" s="321">
        <v>290.99</v>
      </c>
      <c r="AP11" s="321">
        <v>344.75400000000002</v>
      </c>
      <c r="AQ11" s="321">
        <v>374.16700000000003</v>
      </c>
      <c r="AR11" s="321">
        <v>376.31</v>
      </c>
      <c r="AS11" s="321">
        <v>370.88799999999998</v>
      </c>
      <c r="AT11" s="321">
        <v>358.291</v>
      </c>
      <c r="AU11" s="321">
        <v>322.67599999999999</v>
      </c>
      <c r="AV11" s="321">
        <v>370.62799999999999</v>
      </c>
      <c r="AW11" s="321">
        <v>367.73900000000003</v>
      </c>
      <c r="AX11" s="321">
        <v>307.48200000000003</v>
      </c>
      <c r="AY11" s="322">
        <v>260.31</v>
      </c>
    </row>
    <row r="12" spans="1:72" x14ac:dyDescent="0.3">
      <c r="A12" s="519"/>
      <c r="B12" s="523" t="s">
        <v>90</v>
      </c>
      <c r="C12" s="524">
        <f>MAX(C5:C11)</f>
        <v>467.64</v>
      </c>
      <c r="D12" s="525">
        <f>MAX(D5:D11)</f>
        <v>456.01</v>
      </c>
      <c r="E12" s="525">
        <f>MAX(E5:E11)</f>
        <v>454.46</v>
      </c>
      <c r="F12" s="525"/>
      <c r="G12" s="525">
        <f>MAX(G5:G11)</f>
        <v>470.79</v>
      </c>
      <c r="H12" s="525">
        <f>MAX(H5:H11)</f>
        <v>461.14</v>
      </c>
      <c r="I12" s="525">
        <f>MAX(I5:I11)</f>
        <v>455.66</v>
      </c>
      <c r="J12" s="525"/>
      <c r="K12" s="525">
        <f t="shared" ref="K12:AG12" si="0">MAX(K5:K11)</f>
        <v>459.52</v>
      </c>
      <c r="L12" s="525">
        <f t="shared" si="0"/>
        <v>419.75</v>
      </c>
      <c r="M12" s="525">
        <f t="shared" si="0"/>
        <v>425.01</v>
      </c>
      <c r="N12" s="526">
        <f t="shared" si="0"/>
        <v>388.42</v>
      </c>
      <c r="O12" s="345">
        <f t="shared" si="0"/>
        <v>343.13</v>
      </c>
      <c r="P12" s="50">
        <f t="shared" si="0"/>
        <v>387.97</v>
      </c>
      <c r="Q12" s="50">
        <f t="shared" si="0"/>
        <v>357.12</v>
      </c>
      <c r="R12" s="50">
        <f t="shared" si="0"/>
        <v>413.22</v>
      </c>
      <c r="S12" s="50">
        <f t="shared" si="0"/>
        <v>382.61</v>
      </c>
      <c r="T12" s="50">
        <f t="shared" si="0"/>
        <v>349.59</v>
      </c>
      <c r="U12" s="50">
        <f t="shared" si="0"/>
        <v>426.92</v>
      </c>
      <c r="V12" s="50">
        <f t="shared" si="0"/>
        <v>415.76</v>
      </c>
      <c r="W12" s="50">
        <f t="shared" si="0"/>
        <v>387.9</v>
      </c>
      <c r="X12" s="50">
        <f t="shared" si="0"/>
        <v>401.63</v>
      </c>
      <c r="Y12" s="50">
        <f t="shared" si="0"/>
        <v>467.93</v>
      </c>
      <c r="Z12" s="50">
        <f t="shared" si="0"/>
        <v>349.04</v>
      </c>
      <c r="AA12" s="50">
        <f t="shared" si="0"/>
        <v>392.12</v>
      </c>
      <c r="AB12" s="50">
        <f t="shared" si="0"/>
        <v>388.16</v>
      </c>
      <c r="AC12" s="50">
        <f t="shared" si="0"/>
        <v>357.97</v>
      </c>
      <c r="AD12" s="50">
        <f t="shared" si="0"/>
        <v>336.12</v>
      </c>
      <c r="AE12" s="50">
        <f t="shared" si="0"/>
        <v>349.62</v>
      </c>
      <c r="AF12" s="50">
        <f t="shared" si="0"/>
        <v>348.13</v>
      </c>
      <c r="AG12" s="94">
        <f t="shared" si="0"/>
        <v>307.64999999999998</v>
      </c>
      <c r="AH12" s="345">
        <f t="shared" ref="AH12:AY12" si="1">MAX(AH5:AH11)</f>
        <v>318.42399999999998</v>
      </c>
      <c r="AI12" s="50">
        <f t="shared" si="1"/>
        <v>282.90700000000004</v>
      </c>
      <c r="AJ12" s="50">
        <f t="shared" si="1"/>
        <v>319.95</v>
      </c>
      <c r="AK12" s="50">
        <f t="shared" si="1"/>
        <v>380.56300000000005</v>
      </c>
      <c r="AL12" s="50">
        <f t="shared" si="1"/>
        <v>396.14699999999999</v>
      </c>
      <c r="AM12" s="50">
        <f t="shared" si="1"/>
        <v>337.15600000000001</v>
      </c>
      <c r="AN12" s="50">
        <f t="shared" si="1"/>
        <v>264.596</v>
      </c>
      <c r="AO12" s="50">
        <f t="shared" si="1"/>
        <v>290.99</v>
      </c>
      <c r="AP12" s="50">
        <f t="shared" si="1"/>
        <v>344.75400000000002</v>
      </c>
      <c r="AQ12" s="50">
        <f t="shared" si="1"/>
        <v>374.16700000000003</v>
      </c>
      <c r="AR12" s="50">
        <f t="shared" si="1"/>
        <v>376.31</v>
      </c>
      <c r="AS12" s="50">
        <f t="shared" si="1"/>
        <v>370.88799999999998</v>
      </c>
      <c r="AT12" s="50">
        <f t="shared" si="1"/>
        <v>358.291</v>
      </c>
      <c r="AU12" s="50">
        <f t="shared" si="1"/>
        <v>322.67599999999999</v>
      </c>
      <c r="AV12" s="50">
        <f t="shared" si="1"/>
        <v>370.62799999999999</v>
      </c>
      <c r="AW12" s="50">
        <f t="shared" si="1"/>
        <v>367.73900000000003</v>
      </c>
      <c r="AX12" s="50">
        <f t="shared" si="1"/>
        <v>307.48200000000003</v>
      </c>
      <c r="AY12" s="94">
        <f t="shared" si="1"/>
        <v>260.31</v>
      </c>
    </row>
    <row r="13" spans="1:72" ht="14.5" x14ac:dyDescent="0.35">
      <c r="A13" s="519"/>
      <c r="B13" s="527" t="s">
        <v>91</v>
      </c>
      <c r="C13" s="350">
        <v>14.27</v>
      </c>
      <c r="D13" s="51">
        <v>13.95</v>
      </c>
      <c r="E13" s="51">
        <v>14.12</v>
      </c>
      <c r="F13" s="51"/>
      <c r="G13" s="51">
        <v>14.52</v>
      </c>
      <c r="H13" s="51">
        <v>14.33</v>
      </c>
      <c r="I13" s="51">
        <v>14.54</v>
      </c>
      <c r="J13" s="51"/>
      <c r="K13" s="51">
        <v>13.96</v>
      </c>
      <c r="L13" s="51">
        <v>13.22</v>
      </c>
      <c r="M13" s="51">
        <v>14.13</v>
      </c>
      <c r="N13" s="351">
        <v>13.52</v>
      </c>
      <c r="O13" s="350">
        <v>13.09</v>
      </c>
      <c r="P13" s="51">
        <v>14.69</v>
      </c>
      <c r="Q13" s="51">
        <v>13.79</v>
      </c>
      <c r="R13" s="51">
        <v>13.77</v>
      </c>
      <c r="S13" s="51">
        <v>13.69</v>
      </c>
      <c r="T13" s="51">
        <v>15.14</v>
      </c>
      <c r="U13" s="51">
        <v>14.65</v>
      </c>
      <c r="V13" s="51">
        <v>13.92</v>
      </c>
      <c r="W13" s="51">
        <v>14.27</v>
      </c>
      <c r="X13" s="51">
        <v>14.16</v>
      </c>
      <c r="Y13" s="51">
        <v>15.41</v>
      </c>
      <c r="Z13" s="51">
        <v>14.4</v>
      </c>
      <c r="AA13" s="51">
        <v>14.57</v>
      </c>
      <c r="AB13" s="51">
        <v>14.93</v>
      </c>
      <c r="AC13" s="51">
        <v>14.31</v>
      </c>
      <c r="AD13" s="51">
        <v>13.91</v>
      </c>
      <c r="AE13" s="51">
        <v>14.93</v>
      </c>
      <c r="AF13" s="51">
        <v>14.12</v>
      </c>
      <c r="AG13" s="351">
        <v>14.69</v>
      </c>
      <c r="AH13" s="528">
        <v>14.94</v>
      </c>
      <c r="AI13" s="316">
        <v>12.81</v>
      </c>
      <c r="AJ13" s="316">
        <v>14.59</v>
      </c>
      <c r="AK13" s="316">
        <v>13.36</v>
      </c>
      <c r="AL13" s="316">
        <v>13.97</v>
      </c>
      <c r="AM13" s="316">
        <v>14.31</v>
      </c>
      <c r="AN13" s="316">
        <v>14.22</v>
      </c>
      <c r="AO13" s="316">
        <v>14.37</v>
      </c>
      <c r="AP13" s="529">
        <v>14.47</v>
      </c>
      <c r="AQ13" s="529">
        <v>13.99</v>
      </c>
      <c r="AR13" s="316">
        <v>14.51</v>
      </c>
      <c r="AS13" s="316">
        <v>14.51</v>
      </c>
      <c r="AT13" s="316">
        <v>14.56</v>
      </c>
      <c r="AU13" s="316">
        <v>14.67</v>
      </c>
      <c r="AV13" s="316">
        <v>15.12</v>
      </c>
      <c r="AW13" s="316">
        <v>14.29</v>
      </c>
      <c r="AX13" s="316">
        <v>15.13</v>
      </c>
      <c r="AY13" s="317">
        <v>15.18</v>
      </c>
    </row>
    <row r="14" spans="1:72" ht="14.5" x14ac:dyDescent="0.35">
      <c r="A14" s="519"/>
      <c r="B14" s="527" t="s">
        <v>92</v>
      </c>
      <c r="C14" s="350">
        <v>11.5</v>
      </c>
      <c r="D14" s="51">
        <v>11.7</v>
      </c>
      <c r="E14" s="51">
        <v>10.9</v>
      </c>
      <c r="F14" s="51"/>
      <c r="G14" s="51">
        <v>12.1</v>
      </c>
      <c r="H14" s="51">
        <v>12.6</v>
      </c>
      <c r="I14" s="51">
        <v>12.6</v>
      </c>
      <c r="J14" s="51"/>
      <c r="K14" s="51">
        <v>11.5</v>
      </c>
      <c r="L14" s="51">
        <v>10.4</v>
      </c>
      <c r="M14" s="51">
        <v>11</v>
      </c>
      <c r="N14" s="351">
        <v>10.1</v>
      </c>
      <c r="O14" s="350">
        <v>9.1999999999999993</v>
      </c>
      <c r="P14" s="51">
        <v>10.7</v>
      </c>
      <c r="Q14" s="51">
        <v>10.7</v>
      </c>
      <c r="R14" s="51">
        <v>9.4</v>
      </c>
      <c r="S14" s="51">
        <v>9.9</v>
      </c>
      <c r="T14" s="51">
        <v>10</v>
      </c>
      <c r="U14" s="51">
        <v>11.4</v>
      </c>
      <c r="V14" s="51">
        <v>10.7</v>
      </c>
      <c r="W14" s="51">
        <v>8.9</v>
      </c>
      <c r="X14" s="51">
        <v>11</v>
      </c>
      <c r="Y14" s="51">
        <v>11.6</v>
      </c>
      <c r="Z14" s="51">
        <v>9.5</v>
      </c>
      <c r="AA14" s="51">
        <v>10.199999999999999</v>
      </c>
      <c r="AB14" s="51">
        <v>10.199999999999999</v>
      </c>
      <c r="AC14" s="51">
        <v>8.9</v>
      </c>
      <c r="AD14" s="51">
        <v>8.3000000000000007</v>
      </c>
      <c r="AE14" s="51">
        <v>10.199999999999999</v>
      </c>
      <c r="AF14" s="51">
        <v>9.9</v>
      </c>
      <c r="AG14" s="351">
        <v>8.1</v>
      </c>
      <c r="AH14" s="528">
        <v>7.6</v>
      </c>
      <c r="AI14" s="316">
        <v>6.7</v>
      </c>
      <c r="AJ14" s="316">
        <v>8.5</v>
      </c>
      <c r="AK14" s="316">
        <v>8.6999999999999993</v>
      </c>
      <c r="AL14" s="316">
        <v>8.8000000000000007</v>
      </c>
      <c r="AM14" s="316">
        <v>8.1999999999999993</v>
      </c>
      <c r="AN14" s="316">
        <v>7.5</v>
      </c>
      <c r="AO14" s="316">
        <v>7.5</v>
      </c>
      <c r="AP14" s="529">
        <v>7.8</v>
      </c>
      <c r="AQ14" s="529">
        <v>9</v>
      </c>
      <c r="AR14" s="316">
        <v>9.6</v>
      </c>
      <c r="AS14" s="316">
        <v>8.9</v>
      </c>
      <c r="AT14" s="316">
        <v>8.5</v>
      </c>
      <c r="AU14" s="316">
        <v>8.8000000000000007</v>
      </c>
      <c r="AV14" s="316">
        <v>8.6999999999999993</v>
      </c>
      <c r="AW14" s="316">
        <v>8.1999999999999993</v>
      </c>
      <c r="AX14" s="316">
        <v>7.4</v>
      </c>
      <c r="AY14" s="317">
        <v>6.9</v>
      </c>
    </row>
    <row r="15" spans="1:72" ht="14.5" x14ac:dyDescent="0.3">
      <c r="A15" s="519"/>
      <c r="B15" s="527" t="s">
        <v>163</v>
      </c>
      <c r="C15" s="530">
        <f>C12/(C14/C13/0.44/1.06)</f>
        <v>270.6427055582609</v>
      </c>
      <c r="D15" s="531">
        <f>D12/(D14/D13/0.44/1.06)</f>
        <v>253.58365323076924</v>
      </c>
      <c r="E15" s="531">
        <f>E12/(E14/E13/0.44/1.06)</f>
        <v>274.5758929614679</v>
      </c>
      <c r="F15" s="531"/>
      <c r="G15" s="531">
        <f>G12/(G14/G13/0.44/1.06)</f>
        <v>263.49174720000002</v>
      </c>
      <c r="H15" s="531">
        <f>H12/(H14/H13/0.44/1.06)</f>
        <v>244.60593045079366</v>
      </c>
      <c r="I15" s="531">
        <f>I12/(I14/I13/0.44/1.06)</f>
        <v>245.24113023492066</v>
      </c>
      <c r="J15" s="531"/>
      <c r="K15" s="531">
        <f t="shared" ref="K15:AG15" si="2">K12/(K14/K13/0.44/1.06)</f>
        <v>260.16599885913047</v>
      </c>
      <c r="L15" s="531">
        <f t="shared" si="2"/>
        <v>248.85556807692308</v>
      </c>
      <c r="M15" s="531">
        <f t="shared" si="2"/>
        <v>254.62859112000001</v>
      </c>
      <c r="N15" s="532">
        <f t="shared" si="2"/>
        <v>242.50206631287131</v>
      </c>
      <c r="O15" s="533">
        <f t="shared" si="2"/>
        <v>227.70315661739133</v>
      </c>
      <c r="P15" s="534">
        <f t="shared" si="2"/>
        <v>248.42466032897201</v>
      </c>
      <c r="Q15" s="534">
        <f t="shared" si="2"/>
        <v>214.66102717009346</v>
      </c>
      <c r="R15" s="534">
        <f t="shared" si="2"/>
        <v>282.32280597446805</v>
      </c>
      <c r="S15" s="534">
        <f t="shared" si="2"/>
        <v>246.76474462222222</v>
      </c>
      <c r="T15" s="534">
        <f t="shared" si="2"/>
        <v>246.85584686400003</v>
      </c>
      <c r="U15" s="534">
        <f t="shared" si="2"/>
        <v>255.88086835087722</v>
      </c>
      <c r="V15" s="534">
        <f t="shared" si="2"/>
        <v>252.26482793271032</v>
      </c>
      <c r="W15" s="534">
        <f t="shared" si="2"/>
        <v>290.07632710112352</v>
      </c>
      <c r="X15" s="534">
        <f t="shared" si="2"/>
        <v>241.13222592</v>
      </c>
      <c r="Y15" s="534">
        <f t="shared" si="2"/>
        <v>289.92394192413798</v>
      </c>
      <c r="Z15" s="534">
        <f t="shared" si="2"/>
        <v>246.75878804210529</v>
      </c>
      <c r="AA15" s="534">
        <f t="shared" si="2"/>
        <v>261.2383401725491</v>
      </c>
      <c r="AB15" s="534">
        <f t="shared" si="2"/>
        <v>264.98967767843141</v>
      </c>
      <c r="AC15" s="534">
        <f t="shared" si="2"/>
        <v>268.44467937977527</v>
      </c>
      <c r="AD15" s="534">
        <f t="shared" si="2"/>
        <v>262.7253227566265</v>
      </c>
      <c r="AE15" s="534">
        <f t="shared" si="2"/>
        <v>238.67913002352941</v>
      </c>
      <c r="AF15" s="534">
        <f t="shared" si="2"/>
        <v>231.57917048888885</v>
      </c>
      <c r="AG15" s="535">
        <f t="shared" si="2"/>
        <v>260.2269299259259</v>
      </c>
      <c r="AH15" s="533">
        <f t="shared" ref="AH15:AY15" si="3">AH12/(AH14/AH13/0.44/1.06)</f>
        <v>291.94520089263153</v>
      </c>
      <c r="AI15" s="534">
        <f t="shared" si="3"/>
        <v>252.27636353552245</v>
      </c>
      <c r="AJ15" s="534">
        <f t="shared" si="3"/>
        <v>256.13977425882354</v>
      </c>
      <c r="AK15" s="534">
        <f t="shared" si="3"/>
        <v>272.56639443126448</v>
      </c>
      <c r="AL15" s="534">
        <f t="shared" si="3"/>
        <v>293.31120026999997</v>
      </c>
      <c r="AM15" s="534">
        <f t="shared" si="3"/>
        <v>274.41965618341465</v>
      </c>
      <c r="AN15" s="534">
        <f t="shared" si="3"/>
        <v>233.98076106240001</v>
      </c>
      <c r="AO15" s="534">
        <f t="shared" si="3"/>
        <v>260.03518217599998</v>
      </c>
      <c r="AP15" s="534">
        <f t="shared" si="3"/>
        <v>298.29212220923085</v>
      </c>
      <c r="AQ15" s="534">
        <f t="shared" si="3"/>
        <v>271.26841425688889</v>
      </c>
      <c r="AR15" s="534">
        <f t="shared" si="3"/>
        <v>265.27753935833334</v>
      </c>
      <c r="AS15" s="534">
        <f t="shared" si="3"/>
        <v>282.01923461033704</v>
      </c>
      <c r="AT15" s="534">
        <f t="shared" si="3"/>
        <v>286.24432825223528</v>
      </c>
      <c r="AU15" s="534">
        <f t="shared" si="3"/>
        <v>250.88381675999997</v>
      </c>
      <c r="AV15" s="534">
        <f t="shared" si="3"/>
        <v>300.42032136827589</v>
      </c>
      <c r="AW15" s="534">
        <f t="shared" si="3"/>
        <v>298.89359519317077</v>
      </c>
      <c r="AX15" s="534">
        <f t="shared" si="3"/>
        <v>293.21450278702702</v>
      </c>
      <c r="AY15" s="535">
        <f t="shared" si="3"/>
        <v>267.09888480000001</v>
      </c>
    </row>
    <row r="16" spans="1:72" ht="13.5" thickBot="1" x14ac:dyDescent="0.35">
      <c r="A16" s="519"/>
      <c r="B16" s="536" t="s">
        <v>162</v>
      </c>
      <c r="C16" s="537">
        <f>C12/C2</f>
        <v>15.587999999999999</v>
      </c>
      <c r="D16" s="538">
        <f>D12/D2</f>
        <v>15.353872053872054</v>
      </c>
      <c r="E16" s="538">
        <f>E12/E2</f>
        <v>15.973989455184533</v>
      </c>
      <c r="F16" s="538"/>
      <c r="G16" s="538">
        <f>G12/G2</f>
        <v>14.011607142857143</v>
      </c>
      <c r="H16" s="538">
        <f>H12/H2</f>
        <v>15.219141914191418</v>
      </c>
      <c r="I16" s="538">
        <f>I12/I2</f>
        <v>13.934556574923548</v>
      </c>
      <c r="J16" s="538"/>
      <c r="K16" s="538">
        <f t="shared" ref="K16:AG16" si="4">K12/K2</f>
        <v>16.32397868561279</v>
      </c>
      <c r="L16" s="538">
        <f t="shared" si="4"/>
        <v>14.832155477031801</v>
      </c>
      <c r="M16" s="538">
        <f t="shared" si="4"/>
        <v>16.473255813953486</v>
      </c>
      <c r="N16" s="539">
        <f t="shared" si="4"/>
        <v>15.172656249999999</v>
      </c>
      <c r="O16" s="537">
        <f t="shared" si="4"/>
        <v>12.298566308243728</v>
      </c>
      <c r="P16" s="538">
        <f t="shared" si="4"/>
        <v>11.703469079939669</v>
      </c>
      <c r="Q16" s="538">
        <f t="shared" si="4"/>
        <v>11.825165562913908</v>
      </c>
      <c r="R16" s="538">
        <f t="shared" si="4"/>
        <v>12.872897196261682</v>
      </c>
      <c r="S16" s="538">
        <f t="shared" si="4"/>
        <v>16.212288135593219</v>
      </c>
      <c r="T16" s="538">
        <f t="shared" si="4"/>
        <v>11.691973244147157</v>
      </c>
      <c r="U16" s="538">
        <f t="shared" si="4"/>
        <v>13.861038961038961</v>
      </c>
      <c r="V16" s="538">
        <f t="shared" si="4"/>
        <v>12.871826625386998</v>
      </c>
      <c r="W16" s="538">
        <f t="shared" si="4"/>
        <v>14.393320964749536</v>
      </c>
      <c r="X16" s="538">
        <f t="shared" si="4"/>
        <v>13.897231833910036</v>
      </c>
      <c r="Y16" s="538">
        <f t="shared" si="4"/>
        <v>14.309785932721711</v>
      </c>
      <c r="Z16" s="538">
        <f t="shared" si="4"/>
        <v>12.377304964539007</v>
      </c>
      <c r="AA16" s="538">
        <f t="shared" si="4"/>
        <v>13.027242524916943</v>
      </c>
      <c r="AB16" s="538">
        <f t="shared" si="4"/>
        <v>14.872030651340996</v>
      </c>
      <c r="AC16" s="538">
        <f t="shared" si="4"/>
        <v>14.318800000000001</v>
      </c>
      <c r="AD16" s="538">
        <f t="shared" si="4"/>
        <v>14.872566371681415</v>
      </c>
      <c r="AE16" s="538">
        <f t="shared" si="4"/>
        <v>10.691743119266054</v>
      </c>
      <c r="AF16" s="538">
        <f t="shared" si="4"/>
        <v>11.10462519936204</v>
      </c>
      <c r="AG16" s="539">
        <f t="shared" si="4"/>
        <v>11.60943396226415</v>
      </c>
      <c r="AH16" s="540">
        <f t="shared" ref="AH16:AY16" si="5">AH12/AH2</f>
        <v>13.549957446808509</v>
      </c>
      <c r="AI16" s="541">
        <f t="shared" si="5"/>
        <v>12.658031319910515</v>
      </c>
      <c r="AJ16" s="541">
        <f t="shared" si="5"/>
        <v>14.412162162162161</v>
      </c>
      <c r="AK16" s="541">
        <f t="shared" si="5"/>
        <v>15.990042016806724</v>
      </c>
      <c r="AL16" s="541">
        <f t="shared" si="5"/>
        <v>17.685133928571428</v>
      </c>
      <c r="AM16" s="541">
        <f t="shared" si="5"/>
        <v>14.787543859649123</v>
      </c>
      <c r="AN16" s="541">
        <f>AN12/AN2</f>
        <v>12.480943396226415</v>
      </c>
      <c r="AO16" s="541">
        <f t="shared" si="5"/>
        <v>13.348165137614679</v>
      </c>
      <c r="AP16" s="541">
        <f t="shared" si="5"/>
        <v>16.416857142857143</v>
      </c>
      <c r="AQ16" s="541">
        <f t="shared" si="5"/>
        <v>16.339170305676859</v>
      </c>
      <c r="AR16" s="541">
        <f t="shared" si="5"/>
        <v>15.359591836734694</v>
      </c>
      <c r="AS16" s="541">
        <f t="shared" si="5"/>
        <v>16.267017543859648</v>
      </c>
      <c r="AT16" s="541">
        <f t="shared" si="5"/>
        <v>15.117763713080169</v>
      </c>
      <c r="AU16" s="541">
        <f t="shared" si="5"/>
        <v>13.730893617021277</v>
      </c>
      <c r="AV16" s="541">
        <f t="shared" si="5"/>
        <v>15.63831223628692</v>
      </c>
      <c r="AW16" s="541">
        <f t="shared" si="5"/>
        <v>16.715409090909091</v>
      </c>
      <c r="AX16" s="541">
        <f t="shared" si="5"/>
        <v>14.301488372093024</v>
      </c>
      <c r="AY16" s="542">
        <f t="shared" si="5"/>
        <v>11.467400881057269</v>
      </c>
    </row>
    <row r="17" spans="1:54" ht="13.5" thickBot="1" x14ac:dyDescent="0.35">
      <c r="A17" s="519"/>
      <c r="B17" s="543"/>
      <c r="C17" s="404"/>
      <c r="D17" s="404"/>
      <c r="E17" s="404"/>
      <c r="F17" s="404"/>
      <c r="G17" s="404"/>
      <c r="H17" s="404"/>
      <c r="I17" s="404"/>
      <c r="J17" s="404"/>
      <c r="K17" s="404"/>
      <c r="L17" s="404"/>
      <c r="M17" s="404"/>
      <c r="N17" s="404"/>
      <c r="O17" s="538"/>
      <c r="P17" s="538"/>
      <c r="Q17" s="538"/>
      <c r="R17" s="538"/>
      <c r="S17" s="538"/>
      <c r="T17" s="538"/>
      <c r="U17" s="538"/>
      <c r="V17" s="538"/>
      <c r="W17" s="538"/>
      <c r="X17" s="538"/>
      <c r="Y17" s="538"/>
      <c r="Z17" s="538"/>
      <c r="AA17" s="538"/>
      <c r="AB17" s="538"/>
      <c r="AC17" s="538"/>
      <c r="AD17" s="538"/>
      <c r="AE17" s="538"/>
      <c r="AF17" s="538"/>
      <c r="AG17" s="538"/>
    </row>
    <row r="18" spans="1:54" ht="23.25" customHeight="1" thickBot="1" x14ac:dyDescent="0.35">
      <c r="A18" s="519"/>
      <c r="B18" s="518" t="s">
        <v>42</v>
      </c>
      <c r="C18" s="405" t="s">
        <v>43</v>
      </c>
      <c r="D18" s="406"/>
      <c r="E18" s="406"/>
      <c r="F18" s="406"/>
      <c r="G18" s="406"/>
      <c r="H18" s="406"/>
      <c r="I18" s="406"/>
      <c r="J18" s="406"/>
      <c r="K18" s="406"/>
      <c r="L18" s="406"/>
      <c r="M18" s="406"/>
      <c r="N18" s="406"/>
      <c r="O18" s="406"/>
      <c r="P18" s="406"/>
      <c r="Q18" s="406"/>
      <c r="R18" s="406"/>
      <c r="S18" s="406"/>
      <c r="T18" s="406"/>
      <c r="U18" s="406"/>
      <c r="V18" s="406"/>
      <c r="W18" s="406"/>
      <c r="X18" s="406"/>
      <c r="Y18" s="406"/>
      <c r="Z18" s="406"/>
      <c r="AA18" s="406"/>
      <c r="AB18" s="406"/>
      <c r="AC18" s="406"/>
      <c r="AD18" s="406"/>
      <c r="AE18" s="406"/>
      <c r="AF18" s="406"/>
      <c r="AG18" s="406"/>
      <c r="AH18" s="406"/>
      <c r="AI18" s="406"/>
      <c r="AJ18" s="406"/>
      <c r="AK18" s="406"/>
      <c r="AL18" s="406"/>
      <c r="AM18" s="406"/>
      <c r="AN18" s="406"/>
      <c r="AO18" s="406"/>
      <c r="AP18" s="406"/>
      <c r="AQ18" s="406"/>
      <c r="AR18" s="406"/>
      <c r="AS18" s="406"/>
      <c r="AT18" s="406"/>
      <c r="AU18" s="406"/>
      <c r="AV18" s="406"/>
      <c r="AW18" s="406"/>
      <c r="AX18" s="406"/>
      <c r="AY18" s="407"/>
    </row>
    <row r="19" spans="1:54" ht="14.5" x14ac:dyDescent="0.35">
      <c r="A19" s="519"/>
      <c r="B19" s="520">
        <v>1</v>
      </c>
      <c r="C19" s="350"/>
      <c r="D19" s="51"/>
      <c r="E19" s="51">
        <v>433.83920000000001</v>
      </c>
      <c r="F19" s="51"/>
      <c r="G19" s="51">
        <v>469.16199999999998</v>
      </c>
      <c r="H19" s="51">
        <v>457.92880000000002</v>
      </c>
      <c r="I19" s="51">
        <v>443.02699999999999</v>
      </c>
      <c r="J19" s="51"/>
      <c r="K19" s="51">
        <v>455.62380000000002</v>
      </c>
      <c r="L19" s="51">
        <v>428.48239999999998</v>
      </c>
      <c r="M19" s="51">
        <v>415.00909999999999</v>
      </c>
      <c r="N19" s="351">
        <v>378.73410000000001</v>
      </c>
      <c r="O19" s="350">
        <v>334.23439999999999</v>
      </c>
      <c r="P19" s="51">
        <v>374.91390000000001</v>
      </c>
      <c r="Q19" s="51">
        <v>348.29199999999997</v>
      </c>
      <c r="R19" s="51">
        <v>407.67180000000002</v>
      </c>
      <c r="S19" s="51">
        <v>379.18860000000001</v>
      </c>
      <c r="T19" s="51">
        <v>353.54070000000002</v>
      </c>
      <c r="U19" s="51">
        <v>423.52589999999998</v>
      </c>
      <c r="V19" s="51">
        <v>418.60739999999998</v>
      </c>
      <c r="W19" s="51">
        <v>386.88839999999999</v>
      </c>
      <c r="X19" s="51">
        <v>401.21109999999999</v>
      </c>
      <c r="Y19" s="51">
        <v>468.91300000000001</v>
      </c>
      <c r="Z19" s="51">
        <v>345.29969999999997</v>
      </c>
      <c r="AA19" s="51">
        <v>388.45209999999997</v>
      </c>
      <c r="AB19" s="51">
        <v>375.11950000000002</v>
      </c>
      <c r="AC19" s="51">
        <v>355.5643</v>
      </c>
      <c r="AD19" s="51">
        <v>338.43869999999998</v>
      </c>
      <c r="AE19" s="51">
        <v>355.42910000000001</v>
      </c>
      <c r="AF19" s="51">
        <v>349.36880000000002</v>
      </c>
      <c r="AG19" s="351">
        <v>355.42910000000001</v>
      </c>
      <c r="AH19" s="3">
        <v>316.7353</v>
      </c>
      <c r="AI19" s="3">
        <v>280.76330000000002</v>
      </c>
      <c r="AJ19" s="3">
        <v>321.18310000000002</v>
      </c>
      <c r="AL19" s="3">
        <v>394.06869999999998</v>
      </c>
      <c r="AM19" s="3">
        <v>337.09140000000002</v>
      </c>
      <c r="AN19" s="3">
        <v>262.09550000000002</v>
      </c>
      <c r="AO19" s="3">
        <v>291.21730000000002</v>
      </c>
      <c r="AP19" s="3">
        <v>346.60380000000004</v>
      </c>
      <c r="AQ19" s="3">
        <v>371.11540000000002</v>
      </c>
      <c r="AS19" s="3">
        <v>370.40109999999999</v>
      </c>
      <c r="AT19" s="3">
        <v>355.04480000000001</v>
      </c>
      <c r="AU19" s="3">
        <v>335.7602</v>
      </c>
      <c r="AV19" s="3">
        <v>363.25869999999998</v>
      </c>
      <c r="AW19" s="3">
        <v>366.47289999999998</v>
      </c>
      <c r="AX19" s="3">
        <v>308.48910000000001</v>
      </c>
      <c r="AY19" s="3">
        <v>263.1669</v>
      </c>
    </row>
    <row r="20" spans="1:54" ht="14.5" x14ac:dyDescent="0.35">
      <c r="A20" s="519"/>
      <c r="B20" s="521">
        <v>6</v>
      </c>
      <c r="C20" s="350"/>
      <c r="D20" s="51"/>
      <c r="E20" s="51">
        <v>345.53250000000003</v>
      </c>
      <c r="F20" s="51"/>
      <c r="G20" s="51">
        <v>366.9923</v>
      </c>
      <c r="H20" s="51">
        <v>380.56290000000001</v>
      </c>
      <c r="I20" s="51">
        <v>346.21420000000001</v>
      </c>
      <c r="J20" s="51"/>
      <c r="K20" s="51">
        <v>386.89370000000002</v>
      </c>
      <c r="L20" s="51">
        <v>359.29790000000003</v>
      </c>
      <c r="M20" s="51">
        <v>321.05329999999998</v>
      </c>
      <c r="N20" s="351">
        <v>297.45069999999998</v>
      </c>
      <c r="O20" s="350">
        <v>269.5951</v>
      </c>
      <c r="P20" s="51">
        <v>307.58</v>
      </c>
      <c r="Q20" s="51">
        <v>291.86660000000001</v>
      </c>
      <c r="R20" s="51">
        <v>334.20179999999999</v>
      </c>
      <c r="S20" s="51">
        <v>304.03579999999999</v>
      </c>
      <c r="T20" s="51">
        <v>301.20049999999998</v>
      </c>
      <c r="U20" s="51">
        <v>341.70150000000001</v>
      </c>
      <c r="V20" s="51">
        <v>341.89080000000001</v>
      </c>
      <c r="W20" s="51">
        <v>310.35590000000002</v>
      </c>
      <c r="X20" s="51">
        <v>341.96660000000003</v>
      </c>
      <c r="Y20" s="51">
        <v>389.92930000000001</v>
      </c>
      <c r="Z20" s="51">
        <v>289.46420000000001</v>
      </c>
      <c r="AA20" s="51">
        <v>328.07670000000002</v>
      </c>
      <c r="AB20" s="51">
        <v>321.35629999999998</v>
      </c>
      <c r="AC20" s="51">
        <v>300.75139999999999</v>
      </c>
      <c r="AD20" s="51">
        <v>283.23070000000001</v>
      </c>
      <c r="AE20" s="51">
        <v>275.23869999999999</v>
      </c>
      <c r="AF20" s="51">
        <v>299.08479999999997</v>
      </c>
      <c r="AG20" s="351">
        <v>275.23869999999999</v>
      </c>
      <c r="AH20" s="3">
        <v>268.55619999999999</v>
      </c>
      <c r="AI20" s="3">
        <v>239.40209999999999</v>
      </c>
      <c r="AJ20" s="3">
        <v>276.15319999999997</v>
      </c>
      <c r="AL20" s="3">
        <v>328.09829999999999</v>
      </c>
      <c r="AM20" s="3">
        <v>285.0163</v>
      </c>
      <c r="AN20" s="3">
        <v>226.51319999999998</v>
      </c>
      <c r="AO20" s="3">
        <v>253.81679999999997</v>
      </c>
      <c r="AP20" s="3">
        <v>296.05470000000003</v>
      </c>
      <c r="AQ20" s="3">
        <v>312.48240000000004</v>
      </c>
      <c r="AS20" s="3">
        <v>310.27460000000002</v>
      </c>
      <c r="AT20" s="3">
        <v>293.68470000000002</v>
      </c>
      <c r="AU20" s="3">
        <v>282.71129999999999</v>
      </c>
      <c r="AV20" s="3">
        <v>305.63209999999998</v>
      </c>
      <c r="AW20" s="3">
        <v>306.67090000000002</v>
      </c>
      <c r="AX20" s="3">
        <v>262.55009999999999</v>
      </c>
      <c r="AY20" s="3">
        <v>230.44150000000002</v>
      </c>
    </row>
    <row r="21" spans="1:54" ht="14.5" x14ac:dyDescent="0.35">
      <c r="A21" s="519"/>
      <c r="B21" s="521">
        <v>11</v>
      </c>
      <c r="C21" s="350"/>
      <c r="D21" s="51"/>
      <c r="E21" s="51">
        <v>252.58320000000001</v>
      </c>
      <c r="F21" s="51"/>
      <c r="G21" s="51">
        <v>270.24439999999998</v>
      </c>
      <c r="H21" s="51">
        <v>298.42469999999997</v>
      </c>
      <c r="I21" s="51">
        <v>259.69310000000002</v>
      </c>
      <c r="J21" s="51"/>
      <c r="K21" s="51">
        <v>324.65690000000001</v>
      </c>
      <c r="L21" s="51">
        <v>265.9914</v>
      </c>
      <c r="M21" s="51">
        <v>240.798</v>
      </c>
      <c r="N21" s="351">
        <v>237.7139</v>
      </c>
      <c r="O21" s="350">
        <v>219.56540000000001</v>
      </c>
      <c r="P21" s="51">
        <v>263.68639999999999</v>
      </c>
      <c r="Q21" s="51">
        <v>243.39529999999999</v>
      </c>
      <c r="R21" s="51">
        <v>276.93239999999997</v>
      </c>
      <c r="S21" s="51">
        <v>253.82220000000001</v>
      </c>
      <c r="T21" s="51">
        <v>263.18860000000001</v>
      </c>
      <c r="U21" s="51">
        <v>280.31420000000003</v>
      </c>
      <c r="V21" s="51">
        <v>289.51830000000001</v>
      </c>
      <c r="W21" s="51">
        <v>243.0598</v>
      </c>
      <c r="X21" s="51">
        <v>293.19229999999999</v>
      </c>
      <c r="Y21" s="51">
        <v>328.4393</v>
      </c>
      <c r="Z21" s="51">
        <v>249.73689999999999</v>
      </c>
      <c r="AA21" s="51">
        <v>273.50189999999998</v>
      </c>
      <c r="AB21" s="51">
        <v>263.20479999999998</v>
      </c>
      <c r="AC21" s="51">
        <v>260.72120000000001</v>
      </c>
      <c r="AD21" s="51">
        <v>236.81020000000001</v>
      </c>
      <c r="AE21" s="51">
        <v>213.1643</v>
      </c>
      <c r="AF21" s="51">
        <v>254.41200000000001</v>
      </c>
      <c r="AG21" s="351">
        <v>213.1643</v>
      </c>
      <c r="AH21" s="3">
        <v>238.62280000000001</v>
      </c>
      <c r="AI21" s="3">
        <v>202.42360000000002</v>
      </c>
      <c r="AJ21" s="3">
        <v>234.3049</v>
      </c>
      <c r="AL21" s="3">
        <v>270.01710000000003</v>
      </c>
      <c r="AM21" s="3">
        <v>253.49209999999997</v>
      </c>
      <c r="AN21" s="3">
        <v>196.48230000000001</v>
      </c>
      <c r="AO21" s="3">
        <v>236.3503</v>
      </c>
      <c r="AP21" s="3">
        <v>253.52460000000002</v>
      </c>
      <c r="AQ21" s="3">
        <v>269.33539999999999</v>
      </c>
      <c r="AS21" s="3">
        <v>263.9461</v>
      </c>
      <c r="AT21" s="3">
        <v>235.66850000000002</v>
      </c>
      <c r="AU21" s="3">
        <v>226.41569999999999</v>
      </c>
      <c r="AV21" s="3">
        <v>245.11600000000001</v>
      </c>
      <c r="AW21" s="3">
        <v>249.3366</v>
      </c>
      <c r="AX21" s="3">
        <v>226.87030000000004</v>
      </c>
      <c r="AY21" s="3">
        <v>202.84560000000002</v>
      </c>
    </row>
    <row r="22" spans="1:54" ht="14.5" x14ac:dyDescent="0.35">
      <c r="A22" s="519"/>
      <c r="B22" s="521">
        <v>16</v>
      </c>
      <c r="C22" s="350"/>
      <c r="D22" s="51"/>
      <c r="E22" s="51">
        <v>140.7388</v>
      </c>
      <c r="F22" s="51"/>
      <c r="G22" s="51">
        <v>169.30860000000001</v>
      </c>
      <c r="H22" s="51">
        <v>209.76079999999999</v>
      </c>
      <c r="I22" s="51">
        <v>156.1275</v>
      </c>
      <c r="J22" s="51"/>
      <c r="K22" s="51">
        <v>242.8434</v>
      </c>
      <c r="L22" s="51">
        <v>161.4194</v>
      </c>
      <c r="M22" s="51">
        <v>163.27000000000001</v>
      </c>
      <c r="N22" s="351">
        <v>166.70050000000001</v>
      </c>
      <c r="O22" s="350">
        <v>171.02930000000001</v>
      </c>
      <c r="P22" s="51">
        <v>208.4298</v>
      </c>
      <c r="Q22" s="51">
        <v>192.84630000000001</v>
      </c>
      <c r="R22" s="51">
        <v>225.8314</v>
      </c>
      <c r="S22" s="51">
        <v>187.7653</v>
      </c>
      <c r="T22" s="51">
        <v>228.96430000000001</v>
      </c>
      <c r="U22" s="51">
        <v>213.76499999999999</v>
      </c>
      <c r="V22" s="51">
        <v>220.10120000000001</v>
      </c>
      <c r="W22" s="51">
        <v>179.3459</v>
      </c>
      <c r="X22" s="51">
        <v>232.58959999999999</v>
      </c>
      <c r="Y22" s="51">
        <v>257.39339999999999</v>
      </c>
      <c r="Z22" s="51">
        <v>206.9958</v>
      </c>
      <c r="AA22" s="51">
        <v>202.79150000000001</v>
      </c>
      <c r="AB22" s="51">
        <v>207.261</v>
      </c>
      <c r="AC22" s="51">
        <v>201.72559999999999</v>
      </c>
      <c r="AD22" s="51">
        <v>194.1232</v>
      </c>
      <c r="AE22" s="51">
        <v>163.11850000000001</v>
      </c>
      <c r="AF22" s="51">
        <v>203.50040000000001</v>
      </c>
      <c r="AG22" s="351">
        <v>163.11850000000001</v>
      </c>
      <c r="AH22" s="3">
        <v>200.3133</v>
      </c>
      <c r="AI22" s="3">
        <v>145.73850000000002</v>
      </c>
      <c r="AJ22" s="3">
        <v>187.06729999999999</v>
      </c>
      <c r="AL22" s="3">
        <v>215.31250000000003</v>
      </c>
      <c r="AM22" s="3">
        <v>200.80029999999999</v>
      </c>
      <c r="AN22" s="3">
        <v>165.51009999999999</v>
      </c>
      <c r="AO22" s="3">
        <v>217.7149</v>
      </c>
      <c r="AP22" s="3">
        <v>189.92429999999999</v>
      </c>
      <c r="AQ22" s="3">
        <v>207.52069999999998</v>
      </c>
      <c r="AS22" s="3">
        <v>197.58619999999999</v>
      </c>
      <c r="AT22" s="3">
        <v>179.82750000000001</v>
      </c>
      <c r="AU22" s="3">
        <v>172.00319999999999</v>
      </c>
      <c r="AV22" s="3">
        <v>183.88569999999999</v>
      </c>
      <c r="AW22" s="3">
        <v>190.5087</v>
      </c>
      <c r="AX22" s="3">
        <v>187.55429999999998</v>
      </c>
      <c r="AY22" s="3">
        <v>172.81490000000002</v>
      </c>
    </row>
    <row r="23" spans="1:54" ht="14.5" x14ac:dyDescent="0.35">
      <c r="A23" s="519"/>
      <c r="B23" s="521">
        <v>21</v>
      </c>
      <c r="C23" s="350"/>
      <c r="D23" s="51"/>
      <c r="E23" s="51">
        <v>102.9487</v>
      </c>
      <c r="F23" s="51"/>
      <c r="G23" s="51">
        <v>123.4996</v>
      </c>
      <c r="H23" s="51">
        <v>146.7774</v>
      </c>
      <c r="I23" s="51">
        <v>114.3441</v>
      </c>
      <c r="J23" s="51"/>
      <c r="K23" s="51">
        <v>174.86019999999999</v>
      </c>
      <c r="L23" s="51">
        <v>114.474</v>
      </c>
      <c r="M23" s="51">
        <v>128.75890000000001</v>
      </c>
      <c r="N23" s="351">
        <v>129.45699999999999</v>
      </c>
      <c r="O23" s="350">
        <v>140.77119999999999</v>
      </c>
      <c r="P23" s="51">
        <v>169.34110000000001</v>
      </c>
      <c r="Q23" s="51">
        <v>164.2439</v>
      </c>
      <c r="R23" s="51">
        <v>197.8135</v>
      </c>
      <c r="S23" s="51">
        <v>146.39320000000001</v>
      </c>
      <c r="T23" s="51">
        <v>190.41669999999999</v>
      </c>
      <c r="U23" s="51">
        <v>170.06610000000001</v>
      </c>
      <c r="V23" s="51">
        <v>173.89169999999999</v>
      </c>
      <c r="W23" s="51">
        <v>138.55269999999999</v>
      </c>
      <c r="X23" s="51">
        <v>177.96610000000001</v>
      </c>
      <c r="Y23" s="51">
        <v>209.87450000000001</v>
      </c>
      <c r="Z23" s="51">
        <v>171.20240000000001</v>
      </c>
      <c r="AA23" s="51">
        <v>163.03729999999999</v>
      </c>
      <c r="AB23" s="51">
        <v>171.79759999999999</v>
      </c>
      <c r="AC23" s="51">
        <v>159.834</v>
      </c>
      <c r="AD23" s="51">
        <v>168.8974</v>
      </c>
      <c r="AE23" s="51">
        <v>138.8828</v>
      </c>
      <c r="AF23" s="51">
        <v>162.572</v>
      </c>
      <c r="AG23" s="351">
        <v>138.8828</v>
      </c>
      <c r="AH23" s="3">
        <v>170.38</v>
      </c>
      <c r="AI23" s="3">
        <v>115.3181</v>
      </c>
      <c r="AJ23" s="3">
        <v>153.2381</v>
      </c>
      <c r="AL23" s="3">
        <v>173.1071</v>
      </c>
      <c r="AM23" s="3">
        <v>163.20510000000002</v>
      </c>
      <c r="AN23" s="3">
        <v>134.31059999999999</v>
      </c>
      <c r="AO23" s="3">
        <v>189.82689999999999</v>
      </c>
      <c r="AP23" s="3">
        <v>144.82939999999999</v>
      </c>
      <c r="AQ23" s="3">
        <v>164.43869999999998</v>
      </c>
      <c r="AS23" s="3">
        <v>151.41999999999999</v>
      </c>
      <c r="AT23" s="3">
        <v>139.0831</v>
      </c>
      <c r="AU23" s="3">
        <v>139.27789999999999</v>
      </c>
      <c r="AV23" s="3">
        <v>145.1866</v>
      </c>
      <c r="AW23" s="3">
        <v>156.41970000000001</v>
      </c>
      <c r="AX23" s="3">
        <v>151.74469999999999</v>
      </c>
      <c r="AY23" s="3">
        <v>152.19919999999999</v>
      </c>
    </row>
    <row r="24" spans="1:54" ht="14.5" x14ac:dyDescent="0.35">
      <c r="A24" s="519"/>
      <c r="B24" s="521">
        <v>26</v>
      </c>
      <c r="C24" s="350"/>
      <c r="D24" s="51"/>
      <c r="E24" s="51">
        <v>90.352000000000004</v>
      </c>
      <c r="F24" s="51"/>
      <c r="G24" s="51">
        <v>104.9941</v>
      </c>
      <c r="H24" s="51">
        <v>111.64960000000001</v>
      </c>
      <c r="I24" s="51">
        <v>99.377499999999998</v>
      </c>
      <c r="J24" s="51"/>
      <c r="K24" s="51">
        <v>135.4794</v>
      </c>
      <c r="L24" s="51">
        <v>93.858400000000003</v>
      </c>
      <c r="M24" s="51">
        <v>112.00660000000001</v>
      </c>
      <c r="N24" s="351">
        <v>108.0459</v>
      </c>
      <c r="O24" s="350">
        <v>119.1491</v>
      </c>
      <c r="P24" s="51">
        <v>139.1155</v>
      </c>
      <c r="Q24" s="51">
        <v>144.3749</v>
      </c>
      <c r="R24" s="51">
        <v>172.19800000000001</v>
      </c>
      <c r="S24" s="51">
        <v>119.1437</v>
      </c>
      <c r="T24" s="51">
        <v>156.37100000000001</v>
      </c>
      <c r="U24" s="51">
        <v>144.77539999999999</v>
      </c>
      <c r="V24" s="51">
        <v>147.91370000000001</v>
      </c>
      <c r="W24" s="51">
        <v>116.2921</v>
      </c>
      <c r="X24" s="51">
        <v>142.13480000000001</v>
      </c>
      <c r="Y24" s="51">
        <v>176.88929999999999</v>
      </c>
      <c r="Z24" s="51">
        <v>146.48519999999999</v>
      </c>
      <c r="AA24" s="51">
        <v>137.2055</v>
      </c>
      <c r="AB24" s="51">
        <v>147.18870000000001</v>
      </c>
      <c r="AC24" s="51">
        <v>130.43090000000001</v>
      </c>
      <c r="AD24" s="51">
        <v>146.14439999999999</v>
      </c>
      <c r="AE24" s="51">
        <v>122.98009999999999</v>
      </c>
      <c r="AF24" s="51">
        <v>133.0823</v>
      </c>
      <c r="AG24" s="351">
        <v>122.98009999999999</v>
      </c>
      <c r="AH24" s="3">
        <v>146.55010000000001</v>
      </c>
      <c r="AI24" s="3">
        <v>100.319</v>
      </c>
      <c r="AJ24" s="3">
        <v>129.3758</v>
      </c>
      <c r="AL24" s="3">
        <v>145.86840000000001</v>
      </c>
      <c r="AM24" s="3">
        <v>137.16760000000002</v>
      </c>
      <c r="AN24" s="3">
        <v>109.0522</v>
      </c>
      <c r="AO24" s="3">
        <v>160.12080000000003</v>
      </c>
      <c r="AP24" s="3">
        <v>119.96079999999998</v>
      </c>
      <c r="AQ24" s="3">
        <v>136.09620000000001</v>
      </c>
      <c r="AS24" s="3">
        <v>125.31760000000001</v>
      </c>
      <c r="AT24" s="3">
        <v>115.1233</v>
      </c>
      <c r="AU24" s="3">
        <v>117.78549999999998</v>
      </c>
      <c r="AV24" s="3">
        <v>122.20089999999999</v>
      </c>
      <c r="AW24" s="3">
        <v>131.4211</v>
      </c>
      <c r="AX24" s="3">
        <v>124.8956</v>
      </c>
      <c r="AY24" s="3">
        <v>136.87539999999998</v>
      </c>
    </row>
    <row r="25" spans="1:54" ht="14.5" x14ac:dyDescent="0.35">
      <c r="A25" s="519"/>
      <c r="B25" s="521">
        <v>31</v>
      </c>
      <c r="C25" s="350"/>
      <c r="D25" s="51"/>
      <c r="E25" s="51">
        <v>81.943399999999997</v>
      </c>
      <c r="F25" s="51"/>
      <c r="G25" s="51">
        <v>96.942599999999999</v>
      </c>
      <c r="H25" s="51">
        <v>96.9101</v>
      </c>
      <c r="I25" s="51">
        <v>93.0792</v>
      </c>
      <c r="J25" s="51"/>
      <c r="K25" s="51">
        <v>121.12949999999999</v>
      </c>
      <c r="L25" s="51">
        <v>87.105400000000003</v>
      </c>
      <c r="M25" s="51">
        <v>99.637200000000007</v>
      </c>
      <c r="N25" s="351">
        <v>100.0539</v>
      </c>
      <c r="O25" s="350">
        <v>106.13039999999999</v>
      </c>
      <c r="P25" s="51">
        <v>119.279</v>
      </c>
      <c r="Q25" s="51">
        <v>131.12899999999999</v>
      </c>
      <c r="R25" s="51">
        <v>154.0172</v>
      </c>
      <c r="S25" s="51">
        <v>105.4485</v>
      </c>
      <c r="T25" s="51">
        <v>133.58009999999999</v>
      </c>
      <c r="U25" s="51">
        <v>131.35079999999999</v>
      </c>
      <c r="V25" s="51">
        <v>132.0164</v>
      </c>
      <c r="W25" s="51">
        <v>104.5829</v>
      </c>
      <c r="X25" s="51">
        <v>121.5624</v>
      </c>
      <c r="Y25" s="51">
        <v>159.4932</v>
      </c>
      <c r="Z25" s="51">
        <v>128.88339999999999</v>
      </c>
      <c r="AA25" s="51">
        <v>122.5526</v>
      </c>
      <c r="AB25" s="51">
        <v>130.85300000000001</v>
      </c>
      <c r="AC25" s="51">
        <v>114.27930000000001</v>
      </c>
      <c r="AD25" s="51">
        <v>127.455</v>
      </c>
      <c r="AE25" s="51">
        <v>113.473</v>
      </c>
      <c r="AF25" s="51">
        <v>117.9478</v>
      </c>
      <c r="AG25" s="351">
        <v>113.473</v>
      </c>
      <c r="AH25" s="3">
        <v>127.9798</v>
      </c>
      <c r="AI25" s="3">
        <v>92.234999999999999</v>
      </c>
      <c r="AJ25" s="3">
        <v>111.0652</v>
      </c>
      <c r="AL25" s="3">
        <v>125.18769999999999</v>
      </c>
      <c r="AM25" s="3">
        <v>119.92829999999999</v>
      </c>
      <c r="AN25" s="3">
        <v>90.092300000000009</v>
      </c>
      <c r="AO25" s="3">
        <v>137.0377</v>
      </c>
      <c r="AP25" s="3">
        <v>108.20820000000001</v>
      </c>
      <c r="AQ25" s="3">
        <v>119.4413</v>
      </c>
      <c r="AS25" s="3">
        <v>111.00020000000002</v>
      </c>
      <c r="AT25" s="3">
        <v>105.9355</v>
      </c>
      <c r="AU25" s="3">
        <v>105.54600000000001</v>
      </c>
      <c r="AV25" s="3">
        <v>108.95490000000001</v>
      </c>
      <c r="AW25" s="3">
        <v>117.6232</v>
      </c>
      <c r="AX25" s="3">
        <v>108.14319999999999</v>
      </c>
      <c r="AY25" s="3">
        <v>122.91510000000001</v>
      </c>
    </row>
    <row r="26" spans="1:54" ht="14.5" x14ac:dyDescent="0.35">
      <c r="A26" s="519"/>
      <c r="B26" s="521">
        <v>36</v>
      </c>
      <c r="C26" s="350"/>
      <c r="D26" s="51"/>
      <c r="E26" s="51">
        <v>77.820300000000003</v>
      </c>
      <c r="F26" s="51"/>
      <c r="G26" s="51">
        <v>90.416899999999998</v>
      </c>
      <c r="H26" s="51">
        <v>88.209299999999999</v>
      </c>
      <c r="I26" s="51">
        <v>89.832599999999999</v>
      </c>
      <c r="J26" s="51"/>
      <c r="K26" s="51">
        <v>115.0585</v>
      </c>
      <c r="L26" s="51">
        <v>83.761499999999998</v>
      </c>
      <c r="M26" s="51">
        <v>90.449399999999997</v>
      </c>
      <c r="N26" s="351">
        <v>98.024749999999997</v>
      </c>
      <c r="O26" s="350">
        <v>99.182699999999997</v>
      </c>
      <c r="P26" s="51">
        <v>106.8771</v>
      </c>
      <c r="Q26" s="51">
        <v>119.7659</v>
      </c>
      <c r="R26" s="51">
        <v>143.40100000000001</v>
      </c>
      <c r="S26" s="51">
        <v>101.596</v>
      </c>
      <c r="T26" s="51">
        <v>118.65130000000001</v>
      </c>
      <c r="U26" s="51">
        <v>125.7017</v>
      </c>
      <c r="V26" s="51">
        <v>124.7332</v>
      </c>
      <c r="W26" s="51">
        <v>100.0052</v>
      </c>
      <c r="X26" s="51">
        <v>110.88120000000001</v>
      </c>
      <c r="Y26" s="51">
        <v>149.01759999999999</v>
      </c>
      <c r="Z26" s="51">
        <v>116.514</v>
      </c>
      <c r="AA26" s="51">
        <v>113.84099999999999</v>
      </c>
      <c r="AB26" s="51">
        <v>123.42910000000001</v>
      </c>
      <c r="AC26" s="51">
        <v>104.44759999999999</v>
      </c>
      <c r="AD26" s="51">
        <v>116.68170000000001</v>
      </c>
      <c r="AE26" s="51">
        <v>107.94840000000001</v>
      </c>
      <c r="AF26" s="51">
        <v>111.893</v>
      </c>
      <c r="AG26" s="351">
        <v>107.94840000000001</v>
      </c>
      <c r="AH26" s="3">
        <v>116.0324</v>
      </c>
      <c r="AI26" s="3">
        <v>88.241799999999998</v>
      </c>
      <c r="AJ26" s="3">
        <v>100.67610000000001</v>
      </c>
      <c r="AL26" s="3">
        <v>114.60390000000001</v>
      </c>
      <c r="AM26" s="3">
        <v>109.37700000000001</v>
      </c>
      <c r="AN26" s="3">
        <v>80.028000000000006</v>
      </c>
      <c r="AO26" s="3">
        <v>124.05140000000002</v>
      </c>
      <c r="AP26" s="3">
        <v>104.27980000000001</v>
      </c>
      <c r="AQ26" s="3">
        <v>110.77289999999999</v>
      </c>
      <c r="AS26" s="3">
        <v>104.44220000000001</v>
      </c>
      <c r="AT26" s="3">
        <v>100.7411</v>
      </c>
      <c r="AU26" s="3">
        <v>100.67609999999998</v>
      </c>
      <c r="AV26" s="3">
        <v>103.24090000000001</v>
      </c>
      <c r="AW26" s="3">
        <v>109.63669999999999</v>
      </c>
      <c r="AX26" s="3">
        <v>99.799599999999998</v>
      </c>
      <c r="AY26" s="3">
        <v>111.09769999999999</v>
      </c>
    </row>
    <row r="27" spans="1:54" ht="14.5" x14ac:dyDescent="0.35">
      <c r="A27" s="519"/>
      <c r="B27" s="521">
        <v>41</v>
      </c>
      <c r="C27" s="350"/>
      <c r="D27" s="51"/>
      <c r="E27" s="51">
        <v>74.671099999999996</v>
      </c>
      <c r="F27" s="51"/>
      <c r="G27" s="51">
        <v>85.222499999999997</v>
      </c>
      <c r="H27" s="51">
        <v>86.780900000000003</v>
      </c>
      <c r="I27" s="51">
        <v>87.754800000000003</v>
      </c>
      <c r="J27" s="51"/>
      <c r="K27" s="51">
        <v>111.7794</v>
      </c>
      <c r="L27" s="51">
        <v>83.014700000000005</v>
      </c>
      <c r="M27" s="51">
        <v>84.443299999999994</v>
      </c>
      <c r="N27" s="351">
        <v>97.353849999999994</v>
      </c>
      <c r="O27" s="350">
        <v>95.027100000000004</v>
      </c>
      <c r="P27" s="51">
        <v>101.6176</v>
      </c>
      <c r="Q27" s="51">
        <v>112.3313</v>
      </c>
      <c r="R27" s="51">
        <v>138.95310000000001</v>
      </c>
      <c r="S27" s="51">
        <v>101.9477</v>
      </c>
      <c r="T27" s="51">
        <v>110.4213</v>
      </c>
      <c r="U27" s="51">
        <v>121.53530000000001</v>
      </c>
      <c r="V27" s="51">
        <v>122.87730000000001</v>
      </c>
      <c r="W27" s="51">
        <v>98.057180000000002</v>
      </c>
      <c r="X27" s="51">
        <v>107.797</v>
      </c>
      <c r="Y27" s="51">
        <v>145.92250000000001</v>
      </c>
      <c r="Z27" s="51">
        <v>109.5176</v>
      </c>
      <c r="AA27" s="51">
        <v>110.50790000000001</v>
      </c>
      <c r="AB27" s="51">
        <v>119.38720000000001</v>
      </c>
      <c r="AC27" s="51">
        <v>100.7302</v>
      </c>
      <c r="AD27" s="51">
        <v>111.7037</v>
      </c>
      <c r="AE27" s="51">
        <v>102.67270000000001</v>
      </c>
      <c r="AF27" s="51">
        <v>109.34439999999999</v>
      </c>
      <c r="AG27" s="351">
        <v>102.67270000000001</v>
      </c>
      <c r="AH27" s="3">
        <v>109.31200000000001</v>
      </c>
      <c r="AI27" s="3">
        <v>85.060099999999991</v>
      </c>
      <c r="AJ27" s="3">
        <v>94.312900000000013</v>
      </c>
      <c r="AL27" s="3">
        <v>109.66910000000001</v>
      </c>
      <c r="AM27" s="3">
        <v>103.3058</v>
      </c>
      <c r="AN27" s="3">
        <v>75.904800000000009</v>
      </c>
      <c r="AO27" s="3">
        <v>115.7727</v>
      </c>
      <c r="AP27" s="3">
        <v>104.05260000000001</v>
      </c>
      <c r="AQ27" s="3">
        <v>106.52</v>
      </c>
      <c r="AS27" s="3">
        <v>102.16949999999999</v>
      </c>
      <c r="AT27" s="3">
        <v>95.286799999999999</v>
      </c>
      <c r="AU27" s="3">
        <v>98.3386</v>
      </c>
      <c r="AV27" s="3">
        <v>99.312499999999986</v>
      </c>
      <c r="AW27" s="3">
        <v>107.72120000000001</v>
      </c>
      <c r="AX27" s="3">
        <v>97.332099999999983</v>
      </c>
      <c r="AY27" s="3">
        <v>102.78640000000001</v>
      </c>
    </row>
    <row r="28" spans="1:54" ht="15" thickBot="1" x14ac:dyDescent="0.4">
      <c r="A28" s="519"/>
      <c r="B28" s="522">
        <v>46</v>
      </c>
      <c r="C28" s="357"/>
      <c r="D28" s="73"/>
      <c r="E28" s="73">
        <v>70.255799999999994</v>
      </c>
      <c r="F28" s="73"/>
      <c r="G28" s="73">
        <v>88.533900000000003</v>
      </c>
      <c r="H28" s="73">
        <v>84.703000000000003</v>
      </c>
      <c r="I28" s="73">
        <v>84.865399999999994</v>
      </c>
      <c r="J28" s="73"/>
      <c r="K28" s="73">
        <v>109.57170000000001</v>
      </c>
      <c r="L28" s="73">
        <v>83.014799999999994</v>
      </c>
      <c r="M28" s="73">
        <v>79.281199999999998</v>
      </c>
      <c r="N28" s="74">
        <v>96.428479999999993</v>
      </c>
      <c r="O28" s="357">
        <v>91.391000000000005</v>
      </c>
      <c r="P28" s="73">
        <v>98.695700000000002</v>
      </c>
      <c r="Q28" s="73">
        <v>106.2927</v>
      </c>
      <c r="R28" s="73">
        <v>136.42080000000001</v>
      </c>
      <c r="S28" s="73">
        <v>100.6058</v>
      </c>
      <c r="T28" s="73">
        <v>105.81659999999999</v>
      </c>
      <c r="U28" s="73">
        <v>117.8937</v>
      </c>
      <c r="V28" s="73">
        <v>124.16500000000001</v>
      </c>
      <c r="W28" s="73">
        <v>95.784620000000004</v>
      </c>
      <c r="X28" s="73">
        <v>108.2353</v>
      </c>
      <c r="Y28" s="73">
        <v>146.73410000000001</v>
      </c>
      <c r="Z28" s="73">
        <v>105.36199999999999</v>
      </c>
      <c r="AA28" s="73">
        <v>107.0448</v>
      </c>
      <c r="AB28" s="73">
        <v>116.2218</v>
      </c>
      <c r="AC28" s="73">
        <v>99.052819999999997</v>
      </c>
      <c r="AD28" s="73">
        <v>108.94410000000001</v>
      </c>
      <c r="AE28" s="73">
        <v>98.814800000000005</v>
      </c>
      <c r="AF28" s="73">
        <v>106.95820000000001</v>
      </c>
      <c r="AG28" s="74">
        <v>98.814800000000005</v>
      </c>
      <c r="AH28" s="3">
        <v>105.8706</v>
      </c>
      <c r="AI28" s="3">
        <v>81.034399999999991</v>
      </c>
      <c r="AJ28" s="3">
        <v>90.546800000000005</v>
      </c>
      <c r="AL28" s="3">
        <v>107.49389999999998</v>
      </c>
      <c r="AM28" s="3">
        <v>99.215199999999996</v>
      </c>
      <c r="AN28" s="3">
        <v>73.145200000000003</v>
      </c>
      <c r="AO28" s="3">
        <v>111.58459999999999</v>
      </c>
      <c r="AP28" s="3">
        <v>108.20820000000001</v>
      </c>
      <c r="AQ28" s="3">
        <v>105.70829999999999</v>
      </c>
      <c r="AS28" s="3">
        <v>102.68899999999999</v>
      </c>
      <c r="AT28" s="3">
        <v>90.936399999999992</v>
      </c>
      <c r="AU28" s="3">
        <v>97.039999999999992</v>
      </c>
      <c r="AV28" s="3">
        <v>99.247599999999991</v>
      </c>
      <c r="AW28" s="3">
        <v>105.6759</v>
      </c>
      <c r="AX28" s="3">
        <v>96.098500000000016</v>
      </c>
      <c r="AY28" s="3">
        <v>96.520500000000013</v>
      </c>
    </row>
    <row r="29" spans="1:54" x14ac:dyDescent="0.3">
      <c r="A29" s="519"/>
    </row>
    <row r="30" spans="1:54" ht="14.5" x14ac:dyDescent="0.35">
      <c r="A30" s="519"/>
      <c r="B30" s="3" t="s">
        <v>242</v>
      </c>
      <c r="C30" s="404"/>
      <c r="D30" s="404"/>
      <c r="E30" s="404"/>
      <c r="F30" s="404"/>
      <c r="G30" s="404"/>
      <c r="H30" s="404"/>
      <c r="I30" s="404"/>
      <c r="J30" s="404"/>
      <c r="K30" s="404"/>
      <c r="L30" s="404"/>
      <c r="M30" s="404"/>
      <c r="N30" s="404"/>
      <c r="O30" s="538"/>
      <c r="P30" s="538"/>
      <c r="Q30" s="538"/>
      <c r="R30" s="538"/>
      <c r="S30" s="538"/>
      <c r="T30" s="538"/>
      <c r="U30" s="538"/>
      <c r="V30" s="538"/>
      <c r="W30" s="538"/>
      <c r="X30" s="538"/>
      <c r="Y30" s="538"/>
      <c r="Z30" s="538"/>
      <c r="AA30" s="538"/>
      <c r="AB30" s="538"/>
      <c r="AC30" s="538"/>
      <c r="AD30" s="538"/>
      <c r="AE30" s="538"/>
      <c r="AF30" s="538"/>
      <c r="AG30" s="538"/>
    </row>
    <row r="31" spans="1:54" ht="13.5" thickBot="1" x14ac:dyDescent="0.35">
      <c r="A31" s="519"/>
      <c r="B31" s="55" t="s">
        <v>218</v>
      </c>
      <c r="C31" s="55">
        <f>MAX(C34:C184)</f>
        <v>72.7881</v>
      </c>
      <c r="E31" s="55">
        <f>MAX(E34:E184)</f>
        <v>54.087799999999994</v>
      </c>
      <c r="G31" s="55">
        <f t="shared" ref="G31:AA31" si="6">MAX(G34:G184)</f>
        <v>75.09320000000001</v>
      </c>
      <c r="H31" s="55">
        <f t="shared" si="6"/>
        <v>61.067999999999998</v>
      </c>
      <c r="I31" s="55">
        <f t="shared" si="6"/>
        <v>72.333500000000001</v>
      </c>
      <c r="J31" s="55">
        <f t="shared" si="6"/>
        <v>68.210400000000007</v>
      </c>
      <c r="K31" s="55">
        <f t="shared" si="6"/>
        <v>69.7363</v>
      </c>
      <c r="L31" s="55">
        <f t="shared" si="6"/>
        <v>57.886299999999991</v>
      </c>
      <c r="M31" s="55">
        <f t="shared" si="6"/>
        <v>69.898600000000002</v>
      </c>
      <c r="N31" s="55">
        <f t="shared" si="6"/>
        <v>61.392599999999995</v>
      </c>
      <c r="O31" s="55">
        <f t="shared" si="6"/>
        <v>45.354599999999998</v>
      </c>
      <c r="P31" s="55">
        <f t="shared" si="6"/>
        <v>59.509699999999995</v>
      </c>
      <c r="Q31" s="55">
        <f t="shared" si="6"/>
        <v>47.497299999999996</v>
      </c>
      <c r="R31" s="55">
        <f t="shared" si="6"/>
        <v>68.697400000000002</v>
      </c>
      <c r="S31" s="55">
        <f t="shared" si="6"/>
        <v>68.729799999999997</v>
      </c>
      <c r="T31" s="55">
        <f t="shared" si="6"/>
        <v>74.378899999999987</v>
      </c>
      <c r="U31" s="55">
        <f t="shared" si="6"/>
        <v>77.787800000000004</v>
      </c>
      <c r="V31" s="55">
        <f t="shared" si="6"/>
        <v>78.989100000000008</v>
      </c>
      <c r="W31" s="55">
        <f t="shared" si="6"/>
        <v>82.4953</v>
      </c>
      <c r="X31" s="55">
        <f t="shared" si="6"/>
        <v>68.827300000000008</v>
      </c>
      <c r="Y31" s="55">
        <f t="shared" si="6"/>
        <v>83.112099999999998</v>
      </c>
      <c r="Z31" s="55">
        <f t="shared" si="6"/>
        <v>67.593599999999995</v>
      </c>
      <c r="AA31" s="55">
        <f t="shared" si="6"/>
        <v>75.255500000000012</v>
      </c>
      <c r="AB31" s="544"/>
      <c r="AC31" s="55">
        <f t="shared" ref="AC31:AW31" si="7">MAX(AC34:AC184)</f>
        <v>61.587400000000002</v>
      </c>
      <c r="AD31" s="55">
        <f t="shared" si="7"/>
        <v>58.892699999999998</v>
      </c>
      <c r="AE31" s="55">
        <f t="shared" si="7"/>
        <v>62.8536</v>
      </c>
      <c r="AF31" s="55">
        <f t="shared" si="7"/>
        <v>51.458199999999998</v>
      </c>
      <c r="AG31" s="55">
        <f t="shared" si="7"/>
        <v>67.301400000000001</v>
      </c>
      <c r="AH31" s="55">
        <f t="shared" si="7"/>
        <v>64.184699999999992</v>
      </c>
      <c r="AI31" s="55">
        <f t="shared" si="7"/>
        <v>30.809900000000003</v>
      </c>
      <c r="AJ31" s="55">
        <f t="shared" si="7"/>
        <v>47.562199999999997</v>
      </c>
      <c r="AL31" s="55">
        <f t="shared" si="7"/>
        <v>72.106300000000005</v>
      </c>
      <c r="AM31" s="55">
        <f t="shared" si="7"/>
        <v>78.307299999999998</v>
      </c>
      <c r="AN31" s="55">
        <f t="shared" si="7"/>
        <v>53.925599999999996</v>
      </c>
      <c r="AO31" s="55">
        <f t="shared" si="7"/>
        <v>61.392599999999995</v>
      </c>
      <c r="AP31" s="55">
        <f t="shared" si="7"/>
        <v>67.56110000000001</v>
      </c>
      <c r="AQ31" s="55">
        <f t="shared" si="7"/>
        <v>71.911500000000004</v>
      </c>
      <c r="AR31" s="55">
        <f t="shared" si="7"/>
        <v>61.490100000000005</v>
      </c>
      <c r="AS31" s="55">
        <f t="shared" si="7"/>
        <v>64.671600000000012</v>
      </c>
      <c r="AT31" s="55">
        <f t="shared" si="7"/>
        <v>63.470400000000005</v>
      </c>
      <c r="AU31" s="55">
        <f t="shared" si="7"/>
        <v>60.094000000000001</v>
      </c>
      <c r="AV31" s="55">
        <f t="shared" si="7"/>
        <v>66.35990000000001</v>
      </c>
      <c r="AW31" s="55">
        <f t="shared" si="7"/>
        <v>63.632700000000007</v>
      </c>
    </row>
    <row r="32" spans="1:54" ht="14.5" x14ac:dyDescent="0.35">
      <c r="A32" s="519"/>
      <c r="B32" s="521" t="s">
        <v>93</v>
      </c>
      <c r="C32" s="545">
        <v>13.813714752964358</v>
      </c>
      <c r="D32" s="49"/>
      <c r="E32" s="546">
        <v>13.965733565497885</v>
      </c>
      <c r="F32" s="49"/>
      <c r="G32" s="546">
        <v>13.525425737367954</v>
      </c>
      <c r="H32" s="546">
        <v>13.825279480786662</v>
      </c>
      <c r="I32" s="546">
        <v>12.098314716280527</v>
      </c>
      <c r="J32" s="546">
        <v>12.926282258442626</v>
      </c>
      <c r="K32" s="546">
        <v>14.585944023857536</v>
      </c>
      <c r="L32" s="546">
        <v>14.219293697003906</v>
      </c>
      <c r="M32" s="546">
        <v>12.922444662356497</v>
      </c>
      <c r="N32" s="546">
        <v>12.950996567275155</v>
      </c>
      <c r="O32" s="546">
        <v>13.295789646030329</v>
      </c>
      <c r="P32" s="546">
        <v>14.992257682598222</v>
      </c>
      <c r="Q32" s="546">
        <v>14.336509587952634</v>
      </c>
      <c r="R32" s="546">
        <v>13.422832684222442</v>
      </c>
      <c r="S32" s="546">
        <v>13.593873851309496</v>
      </c>
      <c r="T32" s="546">
        <v>13.872577144236374</v>
      </c>
      <c r="U32" s="546">
        <v>13.5</v>
      </c>
      <c r="V32" s="546">
        <v>13.97977962204294</v>
      </c>
      <c r="W32" s="546">
        <v>14.803448352673769</v>
      </c>
      <c r="X32" s="546">
        <v>14.012308867145151</v>
      </c>
      <c r="Y32" s="546">
        <v>14.008421085813552</v>
      </c>
      <c r="Z32" s="546">
        <v>14.233938513247125</v>
      </c>
      <c r="AA32" s="546">
        <v>14.082163127765824</v>
      </c>
      <c r="AB32" s="546">
        <v>14.421574032360525</v>
      </c>
      <c r="AC32" s="546">
        <v>14.401430675514433</v>
      </c>
      <c r="AD32" s="546">
        <v>14.375508815814555</v>
      </c>
      <c r="AE32" s="546">
        <v>13.662186128492465</v>
      </c>
      <c r="AF32" s="546">
        <v>14.416450563977605</v>
      </c>
      <c r="AG32" s="546">
        <v>14.748247067992821</v>
      </c>
      <c r="AH32" s="3">
        <v>15.826867602911506</v>
      </c>
      <c r="AI32" s="3">
        <v>16.60280500918438</v>
      </c>
      <c r="AJ32" s="3">
        <v>17.977522610724407</v>
      </c>
      <c r="AK32" s="3"/>
      <c r="AL32" s="3">
        <v>13.972309587300032</v>
      </c>
      <c r="AM32" s="3">
        <v>14.956545422223968</v>
      </c>
      <c r="AN32" s="3">
        <v>17.2044044984236</v>
      </c>
      <c r="AO32" s="3">
        <v>16.787760116643085</v>
      </c>
      <c r="AP32" s="3">
        <v>14.597461650255553</v>
      </c>
      <c r="AQ32" s="3">
        <v>16.187755594913853</v>
      </c>
      <c r="AR32" s="3">
        <v>14.01549549567963</v>
      </c>
      <c r="AS32" s="3">
        <v>14.334457186580352</v>
      </c>
      <c r="AT32" s="3">
        <v>14.795838054103541</v>
      </c>
      <c r="AU32" s="3">
        <v>14.408270389752232</v>
      </c>
      <c r="AV32" s="3">
        <v>14.406261966037647</v>
      </c>
      <c r="AW32" s="3">
        <v>15.209033093797302</v>
      </c>
      <c r="BA32" s="547"/>
      <c r="BB32" s="547"/>
    </row>
    <row r="33" spans="1:54" ht="15" thickBot="1" x14ac:dyDescent="0.4">
      <c r="A33" s="519"/>
      <c r="B33" s="522" t="s">
        <v>94</v>
      </c>
      <c r="C33" s="548">
        <v>11.780986986887598</v>
      </c>
      <c r="D33" s="409"/>
      <c r="E33" s="549">
        <v>10.112034405198415</v>
      </c>
      <c r="F33" s="409"/>
      <c r="G33" s="549">
        <v>9.9958292766177408</v>
      </c>
      <c r="H33" s="549">
        <v>12.117039845068206</v>
      </c>
      <c r="I33" s="549">
        <v>8.394010306796531</v>
      </c>
      <c r="J33" s="549">
        <v>9.7555706987057533</v>
      </c>
      <c r="K33" s="549">
        <v>13.28867246307027</v>
      </c>
      <c r="L33" s="549">
        <v>12.41050503806585</v>
      </c>
      <c r="M33" s="549">
        <v>9.347091885341996</v>
      </c>
      <c r="N33" s="549">
        <v>9.8280105195002818</v>
      </c>
      <c r="O33" s="549">
        <v>10.583405928519397</v>
      </c>
      <c r="P33" s="549">
        <v>10.274995405631216</v>
      </c>
      <c r="Q33" s="549">
        <v>11.664760849298773</v>
      </c>
      <c r="R33" s="549">
        <v>11.780544555866442</v>
      </c>
      <c r="S33" s="549">
        <v>13.192529312447732</v>
      </c>
      <c r="T33" s="549">
        <v>14.720261499547945</v>
      </c>
      <c r="U33" s="549">
        <v>11.695566861554738</v>
      </c>
      <c r="V33" s="549">
        <v>12.380882137148461</v>
      </c>
      <c r="W33" s="549">
        <v>13.055378776504796</v>
      </c>
      <c r="X33" s="549">
        <v>14.158108881465608</v>
      </c>
      <c r="Y33" s="549">
        <v>13.206107236475731</v>
      </c>
      <c r="Z33" s="549">
        <v>13.925295071788696</v>
      </c>
      <c r="AA33" s="549">
        <v>12.857412169685517</v>
      </c>
      <c r="AB33" s="549">
        <v>14.510189639619711</v>
      </c>
      <c r="AC33" s="549">
        <v>13.414504675957858</v>
      </c>
      <c r="AD33" s="549">
        <v>13.928112173870716</v>
      </c>
      <c r="AE33" s="549">
        <v>11.97773667457173</v>
      </c>
      <c r="AF33" s="549">
        <v>13.359357021710878</v>
      </c>
      <c r="AG33" s="549">
        <v>17.200972020158105</v>
      </c>
      <c r="AH33" s="3">
        <v>15.969017080645898</v>
      </c>
      <c r="AI33" s="3">
        <v>14.962069207861845</v>
      </c>
      <c r="AJ33" s="3">
        <v>16.862487957478493</v>
      </c>
      <c r="AK33" s="3"/>
      <c r="AL33" s="3">
        <v>11.404781299183185</v>
      </c>
      <c r="AM33" s="3">
        <v>12.908516142317836</v>
      </c>
      <c r="AN33" s="3">
        <v>26.56432208718266</v>
      </c>
      <c r="AO33" s="3">
        <v>18.568551234151528</v>
      </c>
      <c r="AP33" s="3">
        <v>15.58542362002666</v>
      </c>
      <c r="AQ33" s="3">
        <v>17.221246815541519</v>
      </c>
      <c r="AR33" s="3">
        <v>13.391447144782347</v>
      </c>
      <c r="AS33" s="3">
        <v>15.4638655483474</v>
      </c>
      <c r="AT33" s="3">
        <v>16.343045765702556</v>
      </c>
      <c r="AU33" s="3">
        <v>14.356210742193923</v>
      </c>
      <c r="AV33" s="3">
        <v>12.356904209601879</v>
      </c>
      <c r="AW33" s="3">
        <v>13.990736924586827</v>
      </c>
      <c r="BA33" s="547"/>
      <c r="BB33" s="547"/>
    </row>
    <row r="34" spans="1:54" ht="14.5" x14ac:dyDescent="0.35">
      <c r="A34" s="519"/>
      <c r="B34" s="3">
        <v>0</v>
      </c>
      <c r="C34" s="3">
        <v>0</v>
      </c>
      <c r="D34" s="3"/>
      <c r="E34" s="3">
        <v>0</v>
      </c>
      <c r="F34" s="3"/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/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 spans="1:54" ht="14.5" x14ac:dyDescent="0.35">
      <c r="A35" s="519"/>
      <c r="B35" s="3">
        <v>1</v>
      </c>
      <c r="C35" s="3">
        <v>5.5516999999999994</v>
      </c>
      <c r="D35" s="3"/>
      <c r="E35" s="3">
        <v>2.9218999999999995</v>
      </c>
      <c r="F35" s="3"/>
      <c r="G35" s="3">
        <v>4.6101000000000001</v>
      </c>
      <c r="H35" s="3">
        <v>1.2662000000000007</v>
      </c>
      <c r="I35" s="3">
        <v>6.038599999999998</v>
      </c>
      <c r="J35" s="3">
        <v>3.7335999999999996</v>
      </c>
      <c r="K35" s="3">
        <v>4.9996999999999989</v>
      </c>
      <c r="L35" s="3">
        <v>2.1101999999999994</v>
      </c>
      <c r="M35" s="3">
        <v>3.636099999999999</v>
      </c>
      <c r="N35" s="3">
        <v>5.454299999999999</v>
      </c>
      <c r="O35" s="3">
        <v>5.7464999999999993</v>
      </c>
      <c r="P35" s="3">
        <v>1.8831000000000016</v>
      </c>
      <c r="Q35" s="3">
        <v>1.9479999999999997</v>
      </c>
      <c r="R35" s="3">
        <v>9.674800000000003</v>
      </c>
      <c r="S35" s="3">
        <v>4.3503999999999987</v>
      </c>
      <c r="T35" s="3">
        <v>5.8763000000000005</v>
      </c>
      <c r="U35" s="3">
        <v>4.9672000000000009</v>
      </c>
      <c r="V35" s="3">
        <v>6.2659000000000002</v>
      </c>
      <c r="W35" s="3">
        <v>2.4674</v>
      </c>
      <c r="X35" s="3">
        <v>1.9155000000000006</v>
      </c>
      <c r="Y35" s="3">
        <v>8.3436000000000003</v>
      </c>
      <c r="Z35" s="3">
        <v>3.2140999999999988</v>
      </c>
      <c r="AA35" s="3">
        <v>3.8959000000000006</v>
      </c>
      <c r="AB35" s="3">
        <v>3.2142000000000004</v>
      </c>
      <c r="AC35" s="3">
        <v>3.2466000000000008</v>
      </c>
      <c r="AD35" s="3">
        <v>4.5452000000000004</v>
      </c>
      <c r="AE35" s="3">
        <v>5.3569000000000004</v>
      </c>
      <c r="AF35" s="3">
        <v>2.4349999999999996</v>
      </c>
      <c r="AG35" s="3">
        <v>3.960799999999999</v>
      </c>
      <c r="AH35" s="3">
        <v>6.0711000000000004</v>
      </c>
      <c r="AI35" s="3">
        <v>2.0128999999999992</v>
      </c>
      <c r="AJ35" s="3">
        <v>1.6557000000000002</v>
      </c>
      <c r="AK35" s="3"/>
      <c r="AL35" s="3">
        <v>2.5972000000000008</v>
      </c>
      <c r="AM35" s="3">
        <v>2.7271000000000005</v>
      </c>
      <c r="AN35" s="3">
        <v>1.2987000000000013</v>
      </c>
      <c r="AO35" s="3">
        <v>2.8894000000000002</v>
      </c>
      <c r="AP35" s="3">
        <v>4.6751000000000005</v>
      </c>
      <c r="AQ35" s="3">
        <v>1.9154999999999991</v>
      </c>
      <c r="AR35" s="3">
        <v>1.6883000000000008</v>
      </c>
      <c r="AS35" s="3">
        <v>2.4674</v>
      </c>
      <c r="AT35" s="3">
        <v>2.5971999999999982</v>
      </c>
      <c r="AU35" s="3">
        <v>2.5323000000000011</v>
      </c>
      <c r="AV35" s="3">
        <v>3.3115000000000006</v>
      </c>
      <c r="AW35" s="3">
        <v>2.2401000000000004</v>
      </c>
    </row>
    <row r="36" spans="1:54" ht="14.5" x14ac:dyDescent="0.35">
      <c r="A36" s="519"/>
      <c r="B36" s="3">
        <v>2</v>
      </c>
      <c r="C36" s="3">
        <v>16.395199999999999</v>
      </c>
      <c r="D36" s="3"/>
      <c r="E36" s="3">
        <v>9.8045999999999989</v>
      </c>
      <c r="F36" s="3"/>
      <c r="G36" s="3">
        <v>15.096599999999999</v>
      </c>
      <c r="H36" s="3">
        <v>7.9541000000000013</v>
      </c>
      <c r="I36" s="3">
        <v>16.8172</v>
      </c>
      <c r="J36" s="3">
        <v>13.473299999999998</v>
      </c>
      <c r="K36" s="3">
        <v>14.447199999999999</v>
      </c>
      <c r="L36" s="3">
        <v>9.7072000000000003</v>
      </c>
      <c r="M36" s="3">
        <v>13.830399999999997</v>
      </c>
      <c r="N36" s="3">
        <v>15.486099999999997</v>
      </c>
      <c r="O36" s="3">
        <v>11.979900000000002</v>
      </c>
      <c r="P36" s="3">
        <v>8.7332999999999998</v>
      </c>
      <c r="Q36" s="3">
        <v>7.5970000000000013</v>
      </c>
      <c r="R36" s="3">
        <v>19.252100000000002</v>
      </c>
      <c r="S36" s="3">
        <v>13.797899999999998</v>
      </c>
      <c r="T36" s="3">
        <v>16.200400000000002</v>
      </c>
      <c r="U36" s="3">
        <v>15.193899999999999</v>
      </c>
      <c r="V36" s="3">
        <v>17.044500000000003</v>
      </c>
      <c r="W36" s="3">
        <v>11.947399999999996</v>
      </c>
      <c r="X36" s="3">
        <v>10.064400000000001</v>
      </c>
      <c r="Y36" s="3">
        <v>20.128699999999998</v>
      </c>
      <c r="Z36" s="3">
        <v>12.337</v>
      </c>
      <c r="AA36" s="3">
        <v>13.895299999999999</v>
      </c>
      <c r="AB36" s="3">
        <v>12.531799999999999</v>
      </c>
      <c r="AC36" s="3">
        <v>11.655200000000001</v>
      </c>
      <c r="AD36" s="3">
        <v>12.921300000000002</v>
      </c>
      <c r="AE36" s="3">
        <v>14.5122</v>
      </c>
      <c r="AF36" s="3">
        <v>9.4475999999999996</v>
      </c>
      <c r="AG36" s="3">
        <v>13.116099999999998</v>
      </c>
      <c r="AH36" s="3">
        <v>15.486100000000002</v>
      </c>
      <c r="AI36" s="3">
        <v>6.0060999999999991</v>
      </c>
      <c r="AJ36" s="3">
        <v>7.4022000000000006</v>
      </c>
      <c r="AK36" s="3"/>
      <c r="AL36" s="3">
        <v>12.369400000000001</v>
      </c>
      <c r="AM36" s="3">
        <v>13.700499999999998</v>
      </c>
      <c r="AN36" s="3">
        <v>7.5321000000000016</v>
      </c>
      <c r="AO36" s="3">
        <v>10.6487</v>
      </c>
      <c r="AP36" s="3">
        <v>14.187499999999996</v>
      </c>
      <c r="AQ36" s="3">
        <v>10.7462</v>
      </c>
      <c r="AR36" s="3">
        <v>8.4086999999999996</v>
      </c>
      <c r="AS36" s="3">
        <v>10.843499999999999</v>
      </c>
      <c r="AT36" s="3">
        <v>11.0059</v>
      </c>
      <c r="AU36" s="3">
        <v>10.843500000000001</v>
      </c>
      <c r="AV36" s="3">
        <v>11.752599999999999</v>
      </c>
      <c r="AW36" s="3">
        <v>9.8695000000000004</v>
      </c>
    </row>
    <row r="37" spans="1:54" ht="14.5" x14ac:dyDescent="0.35">
      <c r="A37" s="519"/>
      <c r="B37" s="3">
        <v>3</v>
      </c>
      <c r="C37" s="3">
        <v>26.329699999999999</v>
      </c>
      <c r="D37" s="3"/>
      <c r="E37" s="3">
        <v>15.8108</v>
      </c>
      <c r="F37" s="3"/>
      <c r="G37" s="3">
        <v>25.1934</v>
      </c>
      <c r="H37" s="3">
        <v>17.823699999999999</v>
      </c>
      <c r="I37" s="3">
        <v>27.043899999999997</v>
      </c>
      <c r="J37" s="3">
        <v>23.245499999999996</v>
      </c>
      <c r="K37" s="3">
        <v>23.862299999999998</v>
      </c>
      <c r="L37" s="3">
        <v>18.180800000000001</v>
      </c>
      <c r="M37" s="3">
        <v>23.537599999999998</v>
      </c>
      <c r="N37" s="3">
        <v>24.284400000000002</v>
      </c>
      <c r="O37" s="3">
        <v>17.596500000000002</v>
      </c>
      <c r="P37" s="3">
        <v>16.167999999999999</v>
      </c>
      <c r="Q37" s="3">
        <v>13.668100000000003</v>
      </c>
      <c r="R37" s="3">
        <v>28.212700000000002</v>
      </c>
      <c r="S37" s="3">
        <v>23.764800000000001</v>
      </c>
      <c r="T37" s="3">
        <v>26.654399999999999</v>
      </c>
      <c r="U37" s="3">
        <v>25.8751</v>
      </c>
      <c r="V37" s="3">
        <v>27.433499999999999</v>
      </c>
      <c r="W37" s="3">
        <v>23.407800000000002</v>
      </c>
      <c r="X37" s="3">
        <v>20.713099999999997</v>
      </c>
      <c r="Y37" s="3">
        <v>31.621600000000001</v>
      </c>
      <c r="Z37" s="3">
        <v>22.368900000000004</v>
      </c>
      <c r="AA37" s="3">
        <v>25.160899999999998</v>
      </c>
      <c r="AB37" s="3">
        <v>22.531200000000002</v>
      </c>
      <c r="AC37" s="3">
        <v>20.940399999999997</v>
      </c>
      <c r="AD37" s="3">
        <v>21.459800000000001</v>
      </c>
      <c r="AE37" s="3">
        <v>23.375300000000003</v>
      </c>
      <c r="AF37" s="3">
        <v>17.174399999999995</v>
      </c>
      <c r="AG37" s="3">
        <v>22.823399999999999</v>
      </c>
      <c r="AH37" s="3">
        <v>23.277900000000002</v>
      </c>
      <c r="AI37" s="3">
        <v>9.4474999999999998</v>
      </c>
      <c r="AJ37" s="3">
        <v>12.953799999999999</v>
      </c>
      <c r="AK37" s="3"/>
      <c r="AL37" s="3">
        <v>22.433800000000002</v>
      </c>
      <c r="AM37" s="3">
        <v>24.511600000000001</v>
      </c>
      <c r="AN37" s="3">
        <v>15.323800000000004</v>
      </c>
      <c r="AO37" s="3">
        <v>19.024899999999999</v>
      </c>
      <c r="AP37" s="3">
        <v>23.5701</v>
      </c>
      <c r="AQ37" s="3">
        <v>21.232599999999998</v>
      </c>
      <c r="AR37" s="3">
        <v>17.628900000000002</v>
      </c>
      <c r="AS37" s="3">
        <v>20.388400000000001</v>
      </c>
      <c r="AT37" s="3">
        <v>20.1936</v>
      </c>
      <c r="AU37" s="3">
        <v>19.317099999999996</v>
      </c>
      <c r="AV37" s="3">
        <v>21.167599999999997</v>
      </c>
      <c r="AW37" s="3">
        <v>18.927499999999998</v>
      </c>
    </row>
    <row r="38" spans="1:54" ht="14.5" x14ac:dyDescent="0.35">
      <c r="A38" s="519"/>
      <c r="B38" s="3">
        <v>4</v>
      </c>
      <c r="C38" s="3">
        <v>35.420099999999998</v>
      </c>
      <c r="D38" s="3"/>
      <c r="E38" s="3">
        <v>22.531199999999998</v>
      </c>
      <c r="F38" s="3"/>
      <c r="G38" s="3">
        <v>34.510999999999996</v>
      </c>
      <c r="H38" s="3">
        <v>26.037499999999998</v>
      </c>
      <c r="I38" s="3">
        <v>35.972000000000001</v>
      </c>
      <c r="J38" s="3">
        <v>32.173499999999997</v>
      </c>
      <c r="K38" s="3">
        <v>32.140999999999998</v>
      </c>
      <c r="L38" s="3">
        <v>26.102400000000003</v>
      </c>
      <c r="M38" s="3">
        <v>32.660499999999999</v>
      </c>
      <c r="N38" s="3">
        <v>32.043699999999994</v>
      </c>
      <c r="O38" s="3">
        <v>24.381800000000002</v>
      </c>
      <c r="P38" s="3">
        <v>22.953299999999999</v>
      </c>
      <c r="Q38" s="3">
        <v>19.511900000000001</v>
      </c>
      <c r="R38" s="3">
        <v>35.874600000000001</v>
      </c>
      <c r="S38" s="3">
        <v>32.628</v>
      </c>
      <c r="T38" s="3">
        <v>35.972000000000001</v>
      </c>
      <c r="U38" s="3">
        <v>36.329099999999997</v>
      </c>
      <c r="V38" s="3">
        <v>37.465399999999995</v>
      </c>
      <c r="W38" s="3">
        <v>34.024000000000001</v>
      </c>
      <c r="X38" s="3">
        <v>30.647599999999997</v>
      </c>
      <c r="Y38" s="3">
        <v>42.172899999999998</v>
      </c>
      <c r="Z38" s="3">
        <v>31.491700000000002</v>
      </c>
      <c r="AA38" s="3">
        <v>34.803199999999997</v>
      </c>
      <c r="AB38" s="3">
        <v>31.231999999999999</v>
      </c>
      <c r="AC38" s="3">
        <v>28.732099999999999</v>
      </c>
      <c r="AD38" s="3">
        <v>28.634699999999995</v>
      </c>
      <c r="AE38" s="3">
        <v>31.069700000000001</v>
      </c>
      <c r="AF38" s="3">
        <v>23.959700000000002</v>
      </c>
      <c r="AG38" s="3">
        <v>32.076099999999997</v>
      </c>
      <c r="AH38" s="3">
        <v>31.134600000000002</v>
      </c>
      <c r="AI38" s="3">
        <v>13.343399999999999</v>
      </c>
      <c r="AJ38" s="3">
        <v>18.2133</v>
      </c>
      <c r="AK38" s="3"/>
      <c r="AL38" s="3">
        <v>31.621600000000004</v>
      </c>
      <c r="AM38" s="3">
        <v>34.673400000000001</v>
      </c>
      <c r="AN38" s="3">
        <v>22.304000000000002</v>
      </c>
      <c r="AO38" s="3">
        <v>26.427</v>
      </c>
      <c r="AP38" s="3">
        <v>31.946300000000001</v>
      </c>
      <c r="AQ38" s="3">
        <v>30.647599999999997</v>
      </c>
      <c r="AR38" s="3">
        <v>26.459599999999998</v>
      </c>
      <c r="AS38" s="3">
        <v>29.283999999999999</v>
      </c>
      <c r="AT38" s="3">
        <v>28.667199999999998</v>
      </c>
      <c r="AU38" s="3">
        <v>27.563399999999998</v>
      </c>
      <c r="AV38" s="3">
        <v>29.511300000000002</v>
      </c>
      <c r="AW38" s="3">
        <v>27.238699999999998</v>
      </c>
    </row>
    <row r="39" spans="1:54" ht="14.5" x14ac:dyDescent="0.35">
      <c r="A39" s="519"/>
      <c r="B39" s="3">
        <v>5</v>
      </c>
      <c r="C39" s="3">
        <v>43.568999999999996</v>
      </c>
      <c r="D39" s="3"/>
      <c r="E39" s="3">
        <v>29.900899999999996</v>
      </c>
      <c r="F39" s="3"/>
      <c r="G39" s="3">
        <v>42.984599999999993</v>
      </c>
      <c r="H39" s="3">
        <v>33.894199999999998</v>
      </c>
      <c r="I39" s="3">
        <v>44.802599999999998</v>
      </c>
      <c r="J39" s="3">
        <v>40.484700000000004</v>
      </c>
      <c r="K39" s="3">
        <v>39.802899999999994</v>
      </c>
      <c r="L39" s="3">
        <v>32.887700000000002</v>
      </c>
      <c r="M39" s="3">
        <v>40.841799999999999</v>
      </c>
      <c r="N39" s="3">
        <v>38.536799999999992</v>
      </c>
      <c r="O39" s="3">
        <v>29.5763</v>
      </c>
      <c r="P39" s="3">
        <v>30.193100000000001</v>
      </c>
      <c r="Q39" s="3">
        <v>25.907599999999999</v>
      </c>
      <c r="R39" s="3">
        <v>43.211799999999997</v>
      </c>
      <c r="S39" s="3">
        <v>40.549599999999998</v>
      </c>
      <c r="T39" s="3">
        <v>44.250799999999998</v>
      </c>
      <c r="U39" s="3">
        <v>45.646799999999992</v>
      </c>
      <c r="V39" s="3">
        <v>45.8416</v>
      </c>
      <c r="W39" s="3">
        <v>43.698799999999999</v>
      </c>
      <c r="X39" s="3">
        <v>38.893900000000002</v>
      </c>
      <c r="Y39" s="3">
        <v>51.328200000000002</v>
      </c>
      <c r="Z39" s="3">
        <v>39.348399999999998</v>
      </c>
      <c r="AA39" s="3">
        <v>43.698799999999999</v>
      </c>
      <c r="AB39" s="3">
        <v>39.121200000000002</v>
      </c>
      <c r="AC39" s="3">
        <v>35.777200000000001</v>
      </c>
      <c r="AD39" s="3">
        <v>34.835699999999996</v>
      </c>
      <c r="AE39" s="3">
        <v>37.822599999999994</v>
      </c>
      <c r="AF39" s="3">
        <v>29.998399999999997</v>
      </c>
      <c r="AG39" s="3">
        <v>39.543199999999992</v>
      </c>
      <c r="AH39" s="3">
        <v>37.432900000000004</v>
      </c>
      <c r="AI39" s="3">
        <v>17.531500000000001</v>
      </c>
      <c r="AJ39" s="3">
        <v>23.992100000000001</v>
      </c>
      <c r="AK39" s="3"/>
      <c r="AL39" s="3">
        <v>40.387300000000003</v>
      </c>
      <c r="AM39" s="3">
        <v>44.023499999999999</v>
      </c>
      <c r="AN39" s="3">
        <v>28.797100000000004</v>
      </c>
      <c r="AO39" s="3">
        <v>33.309800000000003</v>
      </c>
      <c r="AP39" s="3">
        <v>39.673099999999998</v>
      </c>
      <c r="AQ39" s="3">
        <v>39.413399999999996</v>
      </c>
      <c r="AR39" s="3">
        <v>34.121499999999997</v>
      </c>
      <c r="AS39" s="3">
        <v>36.751100000000001</v>
      </c>
      <c r="AT39" s="3">
        <v>35.809600000000003</v>
      </c>
      <c r="AU39" s="3">
        <v>34.608400000000003</v>
      </c>
      <c r="AV39" s="3">
        <v>36.816099999999999</v>
      </c>
      <c r="AW39" s="3">
        <v>34.348700000000001</v>
      </c>
    </row>
    <row r="40" spans="1:54" ht="14.5" x14ac:dyDescent="0.35">
      <c r="A40" s="519"/>
      <c r="B40" s="3">
        <v>6</v>
      </c>
      <c r="C40" s="3">
        <v>50.743900000000011</v>
      </c>
      <c r="D40" s="3"/>
      <c r="E40" s="3">
        <v>34.738300000000002</v>
      </c>
      <c r="F40" s="3"/>
      <c r="G40" s="3">
        <v>49.932200000000002</v>
      </c>
      <c r="H40" s="3">
        <v>40.679599999999994</v>
      </c>
      <c r="I40" s="3">
        <v>51.880100000000006</v>
      </c>
      <c r="J40" s="3">
        <v>47.3675</v>
      </c>
      <c r="K40" s="3">
        <v>46.490900000000003</v>
      </c>
      <c r="L40" s="3">
        <v>38.991300000000003</v>
      </c>
      <c r="M40" s="3">
        <v>47.756999999999998</v>
      </c>
      <c r="N40" s="3">
        <v>43.861199999999997</v>
      </c>
      <c r="O40" s="3">
        <v>32.595600000000005</v>
      </c>
      <c r="P40" s="3">
        <v>36.3292</v>
      </c>
      <c r="Q40" s="3">
        <v>30.420400000000004</v>
      </c>
      <c r="R40" s="3">
        <v>49.380299999999998</v>
      </c>
      <c r="S40" s="3">
        <v>47.367399999999989</v>
      </c>
      <c r="T40" s="3">
        <v>51.068599999999996</v>
      </c>
      <c r="U40" s="3">
        <v>53.27620000000001</v>
      </c>
      <c r="V40" s="3">
        <v>53.243799999999993</v>
      </c>
      <c r="W40" s="3">
        <v>52.36719999999999</v>
      </c>
      <c r="X40" s="3">
        <v>45.938999999999993</v>
      </c>
      <c r="Y40" s="3">
        <v>58.730400000000003</v>
      </c>
      <c r="Z40" s="3">
        <v>45.971400000000003</v>
      </c>
      <c r="AA40" s="3">
        <v>50.938700000000004</v>
      </c>
      <c r="AB40" s="3">
        <v>45.452000000000005</v>
      </c>
      <c r="AC40" s="3">
        <v>41.653500000000001</v>
      </c>
      <c r="AD40" s="3">
        <v>40.6145</v>
      </c>
      <c r="AE40" s="3">
        <v>43.63389999999999</v>
      </c>
      <c r="AF40" s="3">
        <v>34.8033</v>
      </c>
      <c r="AG40" s="3">
        <v>46.231200000000001</v>
      </c>
      <c r="AH40" s="3">
        <v>43.406599999999997</v>
      </c>
      <c r="AI40" s="3">
        <v>20.226100000000002</v>
      </c>
      <c r="AJ40" s="3">
        <v>28.959400000000002</v>
      </c>
      <c r="AK40" s="3"/>
      <c r="AL40" s="3">
        <v>47.757000000000005</v>
      </c>
      <c r="AM40" s="3">
        <v>51.6205</v>
      </c>
      <c r="AN40" s="3">
        <v>34.316299999999998</v>
      </c>
      <c r="AO40" s="3">
        <v>39.413299999999992</v>
      </c>
      <c r="AP40" s="3">
        <v>46.458399999999997</v>
      </c>
      <c r="AQ40" s="3">
        <v>46.653200000000005</v>
      </c>
      <c r="AR40" s="3">
        <v>40.290000000000006</v>
      </c>
      <c r="AS40" s="3">
        <v>43.601399999999998</v>
      </c>
      <c r="AT40" s="3">
        <v>42.237900000000003</v>
      </c>
      <c r="AU40" s="3">
        <v>40.549700000000001</v>
      </c>
      <c r="AV40" s="3">
        <v>43.179400000000001</v>
      </c>
      <c r="AW40" s="3">
        <v>40.419699999999999</v>
      </c>
    </row>
    <row r="41" spans="1:54" ht="14.5" x14ac:dyDescent="0.35">
      <c r="A41" s="519"/>
      <c r="B41" s="3">
        <v>7</v>
      </c>
      <c r="C41" s="3">
        <v>56.457900000000002</v>
      </c>
      <c r="D41" s="3"/>
      <c r="E41" s="3">
        <v>38.244599999999998</v>
      </c>
      <c r="F41" s="3"/>
      <c r="G41" s="3">
        <v>56.068300000000008</v>
      </c>
      <c r="H41" s="3">
        <v>45.841599999999993</v>
      </c>
      <c r="I41" s="3">
        <v>57.983700000000006</v>
      </c>
      <c r="J41" s="3">
        <v>53.016500000000001</v>
      </c>
      <c r="K41" s="3">
        <v>52.01</v>
      </c>
      <c r="L41" s="3">
        <v>43.568900000000006</v>
      </c>
      <c r="M41" s="3">
        <v>53.308700000000009</v>
      </c>
      <c r="N41" s="3">
        <v>48.731000000000002</v>
      </c>
      <c r="O41" s="3">
        <v>36.329199999999993</v>
      </c>
      <c r="P41" s="3">
        <v>40.906800000000004</v>
      </c>
      <c r="Q41" s="3">
        <v>33.699400000000004</v>
      </c>
      <c r="R41" s="3">
        <v>54.477399999999996</v>
      </c>
      <c r="S41" s="3">
        <v>53.276199999999996</v>
      </c>
      <c r="T41" s="3">
        <v>57.236999999999995</v>
      </c>
      <c r="U41" s="3">
        <v>59.801800000000007</v>
      </c>
      <c r="V41" s="3">
        <v>59.769399999999997</v>
      </c>
      <c r="W41" s="3">
        <v>59.769300000000001</v>
      </c>
      <c r="X41" s="3">
        <v>51.815300000000001</v>
      </c>
      <c r="Y41" s="3">
        <v>65.288499999999999</v>
      </c>
      <c r="Z41" s="3">
        <v>51.652899999999988</v>
      </c>
      <c r="AA41" s="3">
        <v>57.302000000000007</v>
      </c>
      <c r="AB41" s="3">
        <v>51.263400000000004</v>
      </c>
      <c r="AC41" s="3">
        <v>46.555799999999998</v>
      </c>
      <c r="AD41" s="3">
        <v>45.192199999999993</v>
      </c>
      <c r="AE41" s="3">
        <v>48.5687</v>
      </c>
      <c r="AF41" s="3">
        <v>39.445899999999995</v>
      </c>
      <c r="AG41" s="3">
        <v>51.523099999999999</v>
      </c>
      <c r="AH41" s="3">
        <v>48.179100000000005</v>
      </c>
      <c r="AI41" s="3">
        <v>22.174100000000003</v>
      </c>
      <c r="AJ41" s="3">
        <v>32.368299999999991</v>
      </c>
      <c r="AK41" s="3"/>
      <c r="AL41" s="3">
        <v>53.958000000000006</v>
      </c>
      <c r="AM41" s="3">
        <v>58.113599999999998</v>
      </c>
      <c r="AN41" s="3">
        <v>38.796500000000009</v>
      </c>
      <c r="AO41" s="3">
        <v>44.315599999999996</v>
      </c>
      <c r="AP41" s="3">
        <v>51.945099999999996</v>
      </c>
      <c r="AQ41" s="3">
        <v>52.561999999999998</v>
      </c>
      <c r="AR41" s="3">
        <v>46.231200000000008</v>
      </c>
      <c r="AS41" s="3">
        <v>49.250399999999999</v>
      </c>
      <c r="AT41" s="3">
        <v>47.205100000000002</v>
      </c>
      <c r="AU41" s="3">
        <v>45.6143</v>
      </c>
      <c r="AV41" s="3">
        <v>48.5687</v>
      </c>
      <c r="AW41" s="3">
        <v>45.971400000000003</v>
      </c>
    </row>
    <row r="42" spans="1:54" ht="14.5" x14ac:dyDescent="0.35">
      <c r="A42" s="519"/>
      <c r="B42" s="3">
        <v>8</v>
      </c>
      <c r="C42" s="3">
        <v>61.230300000000007</v>
      </c>
      <c r="D42" s="3"/>
      <c r="E42" s="3">
        <v>42.919600000000003</v>
      </c>
      <c r="F42" s="3"/>
      <c r="G42" s="3">
        <v>61.327699999999993</v>
      </c>
      <c r="H42" s="3">
        <v>50.776400000000002</v>
      </c>
      <c r="I42" s="3">
        <v>63.275599999999997</v>
      </c>
      <c r="J42" s="3">
        <v>57.821399999999997</v>
      </c>
      <c r="K42" s="3">
        <v>56.717600000000004</v>
      </c>
      <c r="L42" s="3">
        <v>47.789500000000004</v>
      </c>
      <c r="M42" s="3">
        <v>58.373300000000008</v>
      </c>
      <c r="N42" s="3">
        <v>52.594399999999993</v>
      </c>
      <c r="O42" s="3">
        <v>38.991299999999995</v>
      </c>
      <c r="P42" s="3">
        <v>45.062399999999997</v>
      </c>
      <c r="Q42" s="3">
        <v>37.465399999999995</v>
      </c>
      <c r="R42" s="3">
        <v>58.633000000000003</v>
      </c>
      <c r="S42" s="3">
        <v>58.081099999999999</v>
      </c>
      <c r="T42" s="3">
        <v>62.399099999999997</v>
      </c>
      <c r="U42" s="3">
        <v>65.580700000000007</v>
      </c>
      <c r="V42" s="3">
        <v>65.22359999999999</v>
      </c>
      <c r="W42" s="3">
        <v>65.775500000000008</v>
      </c>
      <c r="X42" s="3">
        <v>57.042300000000004</v>
      </c>
      <c r="Y42" s="3">
        <v>70.677800000000005</v>
      </c>
      <c r="Z42" s="3">
        <v>56.522799999999997</v>
      </c>
      <c r="AA42" s="3">
        <v>62.756200000000007</v>
      </c>
      <c r="AB42" s="3">
        <v>55.938400000000001</v>
      </c>
      <c r="AC42" s="3">
        <v>50.841300000000004</v>
      </c>
      <c r="AD42" s="3">
        <v>49.153000000000006</v>
      </c>
      <c r="AE42" s="3">
        <v>52.789299999999997</v>
      </c>
      <c r="AF42" s="3">
        <v>42.952200000000005</v>
      </c>
      <c r="AG42" s="3">
        <v>56.165700000000008</v>
      </c>
      <c r="AH42" s="3">
        <v>52.302199999999999</v>
      </c>
      <c r="AI42" s="3">
        <v>25.063500000000001</v>
      </c>
      <c r="AJ42" s="3">
        <v>35.549900000000001</v>
      </c>
      <c r="AK42" s="3"/>
      <c r="AL42" s="3">
        <v>59.3797</v>
      </c>
      <c r="AM42" s="3">
        <v>63.567800000000005</v>
      </c>
      <c r="AN42" s="3">
        <v>42.335300000000004</v>
      </c>
      <c r="AO42" s="3">
        <v>48.536199999999994</v>
      </c>
      <c r="AP42" s="3">
        <v>56.392900000000004</v>
      </c>
      <c r="AQ42" s="3">
        <v>57.3994</v>
      </c>
      <c r="AR42" s="3">
        <v>50.776400000000002</v>
      </c>
      <c r="AS42" s="3">
        <v>53.958000000000006</v>
      </c>
      <c r="AT42" s="3">
        <v>51.750300000000003</v>
      </c>
      <c r="AU42" s="3">
        <v>49.737500000000004</v>
      </c>
      <c r="AV42" s="3">
        <v>53.471000000000004</v>
      </c>
      <c r="AW42" s="3">
        <v>50.224399999999989</v>
      </c>
    </row>
    <row r="43" spans="1:54" ht="14.5" x14ac:dyDescent="0.35">
      <c r="A43" s="519"/>
      <c r="B43" s="3">
        <v>9</v>
      </c>
      <c r="C43" s="3">
        <v>65.288499999999999</v>
      </c>
      <c r="D43" s="3"/>
      <c r="E43" s="3">
        <v>46.880400000000002</v>
      </c>
      <c r="F43" s="3"/>
      <c r="G43" s="3">
        <v>65.710599999999999</v>
      </c>
      <c r="H43" s="3">
        <v>54.542400000000001</v>
      </c>
      <c r="I43" s="3">
        <v>67.626000000000005</v>
      </c>
      <c r="J43" s="3">
        <v>62.042000000000009</v>
      </c>
      <c r="K43" s="3">
        <v>60.970599999999997</v>
      </c>
      <c r="L43" s="3">
        <v>50.971099999999993</v>
      </c>
      <c r="M43" s="3">
        <v>62.788600000000002</v>
      </c>
      <c r="N43" s="3">
        <v>56.035800000000002</v>
      </c>
      <c r="O43" s="3">
        <v>41.2639</v>
      </c>
      <c r="P43" s="3">
        <v>49.250500000000002</v>
      </c>
      <c r="Q43" s="3">
        <v>40.874299999999998</v>
      </c>
      <c r="R43" s="3">
        <v>62.269200000000005</v>
      </c>
      <c r="S43" s="3">
        <v>62.041899999999991</v>
      </c>
      <c r="T43" s="3">
        <v>66.359899999999996</v>
      </c>
      <c r="U43" s="3">
        <v>70.061000000000007</v>
      </c>
      <c r="V43" s="3">
        <v>69.638899999999992</v>
      </c>
      <c r="W43" s="3">
        <v>71.002499999999998</v>
      </c>
      <c r="X43" s="3">
        <v>61.230299999999993</v>
      </c>
      <c r="Y43" s="3">
        <v>74.930800000000005</v>
      </c>
      <c r="Z43" s="3">
        <v>60.45109999999999</v>
      </c>
      <c r="AA43" s="3">
        <v>66.814400000000006</v>
      </c>
      <c r="AB43" s="3">
        <v>59.931699999999999</v>
      </c>
      <c r="AC43" s="3">
        <v>54.250200000000007</v>
      </c>
      <c r="AD43" s="3">
        <v>52.172299999999993</v>
      </c>
      <c r="AE43" s="3">
        <v>56.263100000000001</v>
      </c>
      <c r="AF43" s="3">
        <v>45.809199999999997</v>
      </c>
      <c r="AG43" s="3">
        <v>59.477200000000011</v>
      </c>
      <c r="AH43" s="3">
        <v>55.873399999999997</v>
      </c>
      <c r="AI43" s="3">
        <v>26.979000000000003</v>
      </c>
      <c r="AJ43" s="3">
        <v>38.471900000000005</v>
      </c>
      <c r="AK43" s="3"/>
      <c r="AL43" s="3">
        <v>63.53540000000001</v>
      </c>
      <c r="AM43" s="3">
        <v>68.080600000000004</v>
      </c>
      <c r="AN43" s="3">
        <v>45.6143</v>
      </c>
      <c r="AO43" s="3">
        <v>51.782799999999995</v>
      </c>
      <c r="AP43" s="3">
        <v>60.256399999999999</v>
      </c>
      <c r="AQ43" s="3">
        <v>61.782199999999996</v>
      </c>
      <c r="AR43" s="3">
        <v>54.315199999999997</v>
      </c>
      <c r="AS43" s="3">
        <v>57.366900000000001</v>
      </c>
      <c r="AT43" s="3">
        <v>55.5488</v>
      </c>
      <c r="AU43" s="3">
        <v>53.178800000000003</v>
      </c>
      <c r="AV43" s="3">
        <v>57.659099999999995</v>
      </c>
      <c r="AW43" s="3">
        <v>54.282600000000002</v>
      </c>
    </row>
    <row r="44" spans="1:54" ht="14.5" x14ac:dyDescent="0.35">
      <c r="A44" s="519"/>
      <c r="B44" s="3">
        <v>10</v>
      </c>
      <c r="C44" s="3">
        <v>68.502600000000001</v>
      </c>
      <c r="D44" s="3"/>
      <c r="E44" s="3">
        <v>48.860899999999994</v>
      </c>
      <c r="F44" s="3"/>
      <c r="G44" s="3">
        <v>69.184399999999997</v>
      </c>
      <c r="H44" s="3">
        <v>57.626599999999996</v>
      </c>
      <c r="I44" s="3">
        <v>70.580399999999997</v>
      </c>
      <c r="J44" s="3">
        <v>65.321000000000012</v>
      </c>
      <c r="K44" s="3">
        <v>64.2821</v>
      </c>
      <c r="L44" s="3">
        <v>53.665799999999997</v>
      </c>
      <c r="M44" s="3">
        <v>65.937799999999996</v>
      </c>
      <c r="N44" s="3">
        <v>58.730499999999999</v>
      </c>
      <c r="O44" s="3">
        <v>43.049599999999998</v>
      </c>
      <c r="P44" s="3">
        <v>52.561999999999998</v>
      </c>
      <c r="Q44" s="3">
        <v>42.757300000000001</v>
      </c>
      <c r="R44" s="3">
        <v>65.191100000000006</v>
      </c>
      <c r="S44" s="3">
        <v>64.866399999999999</v>
      </c>
      <c r="T44" s="3">
        <v>69.833699999999993</v>
      </c>
      <c r="U44" s="3">
        <v>73.534800000000004</v>
      </c>
      <c r="V44" s="3">
        <v>73.242599999999996</v>
      </c>
      <c r="W44" s="3">
        <v>75.222999999999999</v>
      </c>
      <c r="X44" s="3">
        <v>64.379500000000007</v>
      </c>
      <c r="Y44" s="3">
        <v>78.307200000000009</v>
      </c>
      <c r="Z44" s="3">
        <v>63.340599999999995</v>
      </c>
      <c r="AA44" s="3">
        <v>70.385600000000011</v>
      </c>
      <c r="AB44" s="3">
        <v>62.983500000000006</v>
      </c>
      <c r="AC44" s="3">
        <v>57.269500000000008</v>
      </c>
      <c r="AD44" s="3">
        <v>54.931899999999999</v>
      </c>
      <c r="AE44" s="3">
        <v>59.055099999999996</v>
      </c>
      <c r="AF44" s="3">
        <v>48.341499999999996</v>
      </c>
      <c r="AG44" s="3">
        <v>62.5289</v>
      </c>
      <c r="AH44" s="3">
        <v>58.925199999999997</v>
      </c>
      <c r="AI44" s="3">
        <v>28.017900000000001</v>
      </c>
      <c r="AJ44" s="3">
        <v>41.069099999999992</v>
      </c>
      <c r="AK44" s="3"/>
      <c r="AL44" s="3">
        <v>67.463700000000003</v>
      </c>
      <c r="AM44" s="3">
        <v>71.846600000000009</v>
      </c>
      <c r="AN44" s="3">
        <v>48.114200000000004</v>
      </c>
      <c r="AO44" s="3">
        <v>54.672200000000004</v>
      </c>
      <c r="AP44" s="3">
        <v>63.113300000000002</v>
      </c>
      <c r="AQ44" s="3">
        <v>65.061300000000003</v>
      </c>
      <c r="AR44" s="3">
        <v>57.3994</v>
      </c>
      <c r="AS44" s="3">
        <v>60.516000000000005</v>
      </c>
      <c r="AT44" s="3">
        <v>58.308400000000006</v>
      </c>
      <c r="AU44" s="3">
        <v>55.776099999999992</v>
      </c>
      <c r="AV44" s="3">
        <v>61.230300000000007</v>
      </c>
      <c r="AW44" s="3">
        <v>57.301899999999996</v>
      </c>
    </row>
    <row r="45" spans="1:54" ht="14.5" x14ac:dyDescent="0.35">
      <c r="A45" s="519"/>
      <c r="B45" s="3">
        <v>11</v>
      </c>
      <c r="C45" s="3">
        <v>70.710300000000004</v>
      </c>
      <c r="D45" s="3"/>
      <c r="E45" s="3">
        <v>51.068499999999993</v>
      </c>
      <c r="F45" s="3"/>
      <c r="G45" s="3">
        <v>72.073800000000006</v>
      </c>
      <c r="H45" s="3">
        <v>59.736900000000006</v>
      </c>
      <c r="I45" s="3">
        <v>72.333500000000001</v>
      </c>
      <c r="J45" s="3">
        <v>67.009200000000007</v>
      </c>
      <c r="K45" s="3">
        <v>66.424799999999991</v>
      </c>
      <c r="L45" s="3">
        <v>55.873399999999997</v>
      </c>
      <c r="M45" s="3">
        <v>68.340300000000013</v>
      </c>
      <c r="N45" s="3">
        <v>60.418700000000001</v>
      </c>
      <c r="O45" s="3">
        <v>44.542999999999999</v>
      </c>
      <c r="P45" s="3">
        <v>54.769700000000007</v>
      </c>
      <c r="Q45" s="3">
        <v>44.6404</v>
      </c>
      <c r="R45" s="3">
        <v>67.009200000000007</v>
      </c>
      <c r="S45" s="3">
        <v>66.976699999999994</v>
      </c>
      <c r="T45" s="3">
        <v>72.138799999999989</v>
      </c>
      <c r="U45" s="3">
        <v>75.774900000000002</v>
      </c>
      <c r="V45" s="3">
        <v>75.969699999999989</v>
      </c>
      <c r="W45" s="3">
        <v>78.177399999999992</v>
      </c>
      <c r="X45" s="3">
        <v>66.814399999999992</v>
      </c>
      <c r="Y45" s="3">
        <v>80.904499999999999</v>
      </c>
      <c r="Z45" s="3">
        <v>65.515799999999984</v>
      </c>
      <c r="AA45" s="3">
        <v>72.7881</v>
      </c>
      <c r="AB45" s="3">
        <v>65.385999999999996</v>
      </c>
      <c r="AC45" s="3">
        <v>59.217400000000012</v>
      </c>
      <c r="AD45" s="3">
        <v>56.879899999999992</v>
      </c>
      <c r="AE45" s="3">
        <v>61.100500000000004</v>
      </c>
      <c r="AF45" s="3">
        <v>49.802399999999999</v>
      </c>
      <c r="AG45" s="3">
        <v>64.31450000000001</v>
      </c>
      <c r="AH45" s="3">
        <v>60.678399999999996</v>
      </c>
      <c r="AI45" s="3">
        <v>28.602300000000003</v>
      </c>
      <c r="AJ45" s="3">
        <v>43.082000000000001</v>
      </c>
      <c r="AK45" s="3"/>
      <c r="AL45" s="3">
        <v>69.801200000000009</v>
      </c>
      <c r="AM45" s="3">
        <v>74.314000000000007</v>
      </c>
      <c r="AN45" s="3">
        <v>49.8673</v>
      </c>
      <c r="AO45" s="3">
        <v>56.879899999999992</v>
      </c>
      <c r="AP45" s="3">
        <v>65.191100000000006</v>
      </c>
      <c r="AQ45" s="3">
        <v>67.755899999999997</v>
      </c>
      <c r="AR45" s="3">
        <v>59.282400000000003</v>
      </c>
      <c r="AS45" s="3">
        <v>62.464000000000006</v>
      </c>
      <c r="AT45" s="3">
        <v>60.645899999999997</v>
      </c>
      <c r="AU45" s="3">
        <v>57.723999999999997</v>
      </c>
      <c r="AV45" s="3">
        <v>63.437999999999995</v>
      </c>
      <c r="AW45" s="3">
        <v>59.964100000000009</v>
      </c>
    </row>
    <row r="46" spans="1:54" ht="14.5" x14ac:dyDescent="0.35">
      <c r="A46" s="519"/>
      <c r="B46" s="3">
        <v>12</v>
      </c>
      <c r="C46" s="3">
        <v>72.171300000000002</v>
      </c>
      <c r="D46" s="3"/>
      <c r="E46" s="3">
        <v>53.308699999999995</v>
      </c>
      <c r="F46" s="3"/>
      <c r="G46" s="3">
        <v>74.119199999999992</v>
      </c>
      <c r="H46" s="3">
        <v>60.840799999999994</v>
      </c>
      <c r="I46" s="3">
        <v>72.268600000000006</v>
      </c>
      <c r="J46" s="3">
        <v>67.983199999999997</v>
      </c>
      <c r="K46" s="3">
        <v>68.242899999999992</v>
      </c>
      <c r="L46" s="3">
        <v>56.847399999999993</v>
      </c>
      <c r="M46" s="3">
        <v>69.346699999999998</v>
      </c>
      <c r="N46" s="3">
        <v>61.392599999999995</v>
      </c>
      <c r="O46" s="3">
        <v>45.224800000000002</v>
      </c>
      <c r="P46" s="3">
        <v>56.425400000000003</v>
      </c>
      <c r="Q46" s="3">
        <v>46.685699999999997</v>
      </c>
      <c r="R46" s="3">
        <v>68.632499999999993</v>
      </c>
      <c r="S46" s="3">
        <v>68.340199999999996</v>
      </c>
      <c r="T46" s="3">
        <v>73.469899999999996</v>
      </c>
      <c r="U46" s="3">
        <v>77.72290000000001</v>
      </c>
      <c r="V46" s="3">
        <v>77.78779999999999</v>
      </c>
      <c r="W46" s="3">
        <v>80.417500000000004</v>
      </c>
      <c r="X46" s="3">
        <v>68.3078</v>
      </c>
      <c r="Y46" s="3">
        <v>82.397900000000007</v>
      </c>
      <c r="Z46" s="3">
        <v>66.944299999999998</v>
      </c>
      <c r="AA46" s="3">
        <v>74.573700000000002</v>
      </c>
      <c r="AB46" s="3">
        <v>66.911799999999999</v>
      </c>
      <c r="AC46" s="3">
        <v>60.58100000000001</v>
      </c>
      <c r="AD46" s="3">
        <v>58.113599999999998</v>
      </c>
      <c r="AE46" s="3">
        <v>62.463999999999999</v>
      </c>
      <c r="AF46" s="3">
        <v>51.068600000000011</v>
      </c>
      <c r="AG46" s="3">
        <v>66.197599999999994</v>
      </c>
      <c r="AH46" s="3">
        <v>61.912099999999995</v>
      </c>
      <c r="AI46" s="3">
        <v>29.446400000000001</v>
      </c>
      <c r="AJ46" s="3">
        <v>44.153299999999994</v>
      </c>
      <c r="AK46" s="3"/>
      <c r="AL46" s="3">
        <v>71.262199999999993</v>
      </c>
      <c r="AM46" s="3">
        <v>76.359300000000005</v>
      </c>
      <c r="AN46" s="3">
        <v>51.295799999999993</v>
      </c>
      <c r="AO46" s="3">
        <v>58.535600000000002</v>
      </c>
      <c r="AP46" s="3">
        <v>66.619600000000005</v>
      </c>
      <c r="AQ46" s="3">
        <v>69.281800000000004</v>
      </c>
      <c r="AR46" s="3">
        <v>60.678399999999996</v>
      </c>
      <c r="AS46" s="3">
        <v>63.665199999999999</v>
      </c>
      <c r="AT46" s="3">
        <v>62.139299999999999</v>
      </c>
      <c r="AU46" s="3">
        <v>59.347300000000004</v>
      </c>
      <c r="AV46" s="3">
        <v>65.223600000000005</v>
      </c>
      <c r="AW46" s="3">
        <v>61.717200000000005</v>
      </c>
    </row>
    <row r="47" spans="1:54" ht="14.5" x14ac:dyDescent="0.35">
      <c r="A47" s="519"/>
      <c r="B47" s="3">
        <v>13</v>
      </c>
      <c r="C47" s="3">
        <v>72.7881</v>
      </c>
      <c r="D47" s="3"/>
      <c r="E47" s="3">
        <v>54.087799999999994</v>
      </c>
      <c r="F47" s="3"/>
      <c r="G47" s="3">
        <v>75.09320000000001</v>
      </c>
      <c r="H47" s="3">
        <v>60.938099999999991</v>
      </c>
      <c r="I47" s="3">
        <v>70.97</v>
      </c>
      <c r="J47" s="3">
        <v>68.210400000000007</v>
      </c>
      <c r="K47" s="3">
        <v>69.509100000000004</v>
      </c>
      <c r="L47" s="3">
        <v>57.496700000000004</v>
      </c>
      <c r="M47" s="3">
        <v>69.898600000000002</v>
      </c>
      <c r="N47" s="3">
        <v>61.360199999999999</v>
      </c>
      <c r="O47" s="3">
        <v>45.354599999999998</v>
      </c>
      <c r="P47" s="3">
        <v>58.373399999999997</v>
      </c>
      <c r="Q47" s="3">
        <v>47.497299999999996</v>
      </c>
      <c r="R47" s="3">
        <v>68.697400000000002</v>
      </c>
      <c r="S47" s="3">
        <v>68.729799999999997</v>
      </c>
      <c r="T47" s="3">
        <v>74.378899999999987</v>
      </c>
      <c r="U47" s="3">
        <v>77.787800000000004</v>
      </c>
      <c r="V47" s="3">
        <v>78.989100000000008</v>
      </c>
      <c r="W47" s="3">
        <v>81.943399999999997</v>
      </c>
      <c r="X47" s="3">
        <v>68.664999999999992</v>
      </c>
      <c r="Y47" s="3">
        <v>83.112099999999998</v>
      </c>
      <c r="Z47" s="3">
        <v>67.496200000000002</v>
      </c>
      <c r="AA47" s="3">
        <v>75.09320000000001</v>
      </c>
      <c r="AB47" s="3">
        <v>67.918300000000002</v>
      </c>
      <c r="AC47" s="3">
        <v>61.327700000000007</v>
      </c>
      <c r="AD47" s="3">
        <v>58.762899999999995</v>
      </c>
      <c r="AE47" s="3">
        <v>62.8536</v>
      </c>
      <c r="AF47" s="3">
        <v>51.458199999999998</v>
      </c>
      <c r="AG47" s="3">
        <v>66.619600000000005</v>
      </c>
      <c r="AH47" s="3">
        <v>63.437899999999992</v>
      </c>
      <c r="AI47" s="3">
        <v>30.193100000000001</v>
      </c>
      <c r="AJ47" s="3">
        <v>45.029899999999998</v>
      </c>
      <c r="AK47" s="3"/>
      <c r="AL47" s="3">
        <v>72.041399999999996</v>
      </c>
      <c r="AM47" s="3">
        <v>77.852700000000013</v>
      </c>
      <c r="AN47" s="3">
        <v>52.464599999999997</v>
      </c>
      <c r="AO47" s="3">
        <v>59.996600000000001</v>
      </c>
      <c r="AP47" s="3">
        <v>67.366399999999999</v>
      </c>
      <c r="AQ47" s="3">
        <v>70.580399999999997</v>
      </c>
      <c r="AR47" s="3">
        <v>61.490100000000005</v>
      </c>
      <c r="AS47" s="3">
        <v>64.346999999999994</v>
      </c>
      <c r="AT47" s="3">
        <v>62.951000000000001</v>
      </c>
      <c r="AU47" s="3">
        <v>59.866700000000009</v>
      </c>
      <c r="AV47" s="3">
        <v>66.035200000000003</v>
      </c>
      <c r="AW47" s="3">
        <v>63.178200000000004</v>
      </c>
    </row>
    <row r="48" spans="1:54" ht="14.5" x14ac:dyDescent="0.35">
      <c r="A48" s="519"/>
      <c r="B48" s="3">
        <v>14</v>
      </c>
      <c r="C48" s="3">
        <v>72.495900000000006</v>
      </c>
      <c r="D48" s="3"/>
      <c r="E48" s="3">
        <v>53.730699999999999</v>
      </c>
      <c r="F48" s="3"/>
      <c r="G48" s="3">
        <v>74.638599999999997</v>
      </c>
      <c r="H48" s="3">
        <v>61.067999999999998</v>
      </c>
      <c r="I48" s="3">
        <v>68.177900000000008</v>
      </c>
      <c r="J48" s="3">
        <v>67.3339</v>
      </c>
      <c r="K48" s="3">
        <v>69.7363</v>
      </c>
      <c r="L48" s="3">
        <v>57.886299999999991</v>
      </c>
      <c r="M48" s="3">
        <v>67.853300000000004</v>
      </c>
      <c r="N48" s="3">
        <v>60.516099999999994</v>
      </c>
      <c r="O48" s="3">
        <v>44.997500000000002</v>
      </c>
      <c r="P48" s="3">
        <v>59.509699999999995</v>
      </c>
      <c r="Q48" s="3">
        <v>47.334999999999994</v>
      </c>
      <c r="R48" s="3">
        <v>68.113</v>
      </c>
      <c r="S48" s="3">
        <v>68.372699999999995</v>
      </c>
      <c r="T48" s="3">
        <v>73.794600000000003</v>
      </c>
      <c r="U48" s="3">
        <v>77.0411</v>
      </c>
      <c r="V48" s="3">
        <v>78.826699999999988</v>
      </c>
      <c r="W48" s="3">
        <v>82.4953</v>
      </c>
      <c r="X48" s="3">
        <v>68.827300000000008</v>
      </c>
      <c r="Y48" s="3">
        <v>83.079700000000003</v>
      </c>
      <c r="Z48" s="3">
        <v>67.593599999999995</v>
      </c>
      <c r="AA48" s="3">
        <v>75.255500000000012</v>
      </c>
      <c r="AB48" s="3">
        <v>68.015699999999995</v>
      </c>
      <c r="AC48" s="3">
        <v>61.587400000000002</v>
      </c>
      <c r="AD48" s="3">
        <v>58.892699999999998</v>
      </c>
      <c r="AE48" s="3">
        <v>62.593900000000005</v>
      </c>
      <c r="AF48" s="3">
        <v>51.458199999999998</v>
      </c>
      <c r="AG48" s="3">
        <v>67.301400000000001</v>
      </c>
      <c r="AH48" s="3">
        <v>63.989899999999999</v>
      </c>
      <c r="AI48" s="3">
        <v>30.712500000000002</v>
      </c>
      <c r="AJ48" s="3">
        <v>46.133799999999994</v>
      </c>
      <c r="AK48" s="3"/>
      <c r="AL48" s="3">
        <v>72.106300000000005</v>
      </c>
      <c r="AM48" s="3">
        <v>78.307299999999998</v>
      </c>
      <c r="AN48" s="3">
        <v>53.471000000000004</v>
      </c>
      <c r="AO48" s="3">
        <v>60.710799999999999</v>
      </c>
      <c r="AP48" s="3">
        <v>67.56110000000001</v>
      </c>
      <c r="AQ48" s="3">
        <v>71.424499999999995</v>
      </c>
      <c r="AR48" s="3">
        <v>61.035600000000002</v>
      </c>
      <c r="AS48" s="3">
        <v>64.671600000000012</v>
      </c>
      <c r="AT48" s="3">
        <v>63.470400000000005</v>
      </c>
      <c r="AU48" s="3">
        <v>60.094000000000001</v>
      </c>
      <c r="AV48" s="3">
        <v>66.35990000000001</v>
      </c>
      <c r="AW48" s="3">
        <v>63.405500000000004</v>
      </c>
    </row>
    <row r="49" spans="1:49" ht="14.5" x14ac:dyDescent="0.35">
      <c r="A49" s="519"/>
      <c r="B49" s="3">
        <v>15</v>
      </c>
      <c r="C49" s="3">
        <v>71.522000000000006</v>
      </c>
      <c r="D49" s="3"/>
      <c r="E49" s="3">
        <v>53.341099999999997</v>
      </c>
      <c r="F49" s="3"/>
      <c r="G49" s="3">
        <v>72.625799999999998</v>
      </c>
      <c r="H49" s="3">
        <v>59.866799999999998</v>
      </c>
      <c r="I49" s="3">
        <v>63.535300000000007</v>
      </c>
      <c r="J49" s="3">
        <v>65.028800000000004</v>
      </c>
      <c r="K49" s="3">
        <v>69.087000000000003</v>
      </c>
      <c r="L49" s="3">
        <v>57.172099999999993</v>
      </c>
      <c r="M49" s="3">
        <v>65.061200000000014</v>
      </c>
      <c r="N49" s="3">
        <v>58.5032</v>
      </c>
      <c r="O49" s="3">
        <v>43.828699999999998</v>
      </c>
      <c r="P49" s="3">
        <v>59.055100000000003</v>
      </c>
      <c r="Q49" s="3">
        <v>47.1402</v>
      </c>
      <c r="R49" s="3">
        <v>66.846800000000002</v>
      </c>
      <c r="S49" s="3">
        <v>67.074099999999987</v>
      </c>
      <c r="T49" s="3">
        <v>73.0154</v>
      </c>
      <c r="U49" s="3">
        <v>75.580100000000002</v>
      </c>
      <c r="V49" s="3">
        <v>77.917699999999996</v>
      </c>
      <c r="W49" s="3">
        <v>82.040800000000004</v>
      </c>
      <c r="X49" s="3">
        <v>67.885799999999989</v>
      </c>
      <c r="Y49" s="3">
        <v>81.975800000000007</v>
      </c>
      <c r="Z49" s="3">
        <v>67.074099999999987</v>
      </c>
      <c r="AA49" s="3">
        <v>74.4114</v>
      </c>
      <c r="AB49" s="3">
        <v>67.561199999999999</v>
      </c>
      <c r="AC49" s="3">
        <v>61.067999999999998</v>
      </c>
      <c r="AD49" s="3">
        <v>58.795299999999997</v>
      </c>
      <c r="AE49" s="3">
        <v>61.522500000000001</v>
      </c>
      <c r="AF49" s="3">
        <v>51.425700000000006</v>
      </c>
      <c r="AG49" s="3">
        <v>66.846900000000005</v>
      </c>
      <c r="AH49" s="3">
        <v>64.184699999999992</v>
      </c>
      <c r="AI49" s="3">
        <v>30.582700000000003</v>
      </c>
      <c r="AJ49" s="3">
        <v>46.977899999999991</v>
      </c>
      <c r="AK49" s="3"/>
      <c r="AL49" s="3">
        <v>71.132300000000001</v>
      </c>
      <c r="AM49" s="3">
        <v>78.177400000000006</v>
      </c>
      <c r="AN49" s="3">
        <v>53.795700000000004</v>
      </c>
      <c r="AO49" s="3">
        <v>61.262700000000002</v>
      </c>
      <c r="AP49" s="3">
        <v>67.171600000000012</v>
      </c>
      <c r="AQ49" s="3">
        <v>71.846600000000009</v>
      </c>
      <c r="AR49" s="3">
        <v>60.418700000000001</v>
      </c>
      <c r="AS49" s="3">
        <v>64.444400000000002</v>
      </c>
      <c r="AT49" s="3">
        <v>63.080800000000004</v>
      </c>
      <c r="AU49" s="3">
        <v>59.769400000000005</v>
      </c>
      <c r="AV49" s="3">
        <v>65.872900000000001</v>
      </c>
      <c r="AW49" s="3">
        <v>63.632700000000007</v>
      </c>
    </row>
    <row r="50" spans="1:49" ht="14.5" x14ac:dyDescent="0.35">
      <c r="A50" s="519"/>
      <c r="B50" s="3">
        <v>16</v>
      </c>
      <c r="C50" s="3">
        <v>69.9636</v>
      </c>
      <c r="D50" s="3"/>
      <c r="E50" s="3">
        <v>51.393199999999993</v>
      </c>
      <c r="F50" s="3"/>
      <c r="G50" s="3">
        <v>69.379199999999997</v>
      </c>
      <c r="H50" s="3">
        <v>58.9253</v>
      </c>
      <c r="I50" s="3">
        <v>58.600499999999997</v>
      </c>
      <c r="J50" s="3">
        <v>61.7498</v>
      </c>
      <c r="K50" s="3">
        <v>68.080600000000004</v>
      </c>
      <c r="L50" s="3">
        <v>56.003300000000003</v>
      </c>
      <c r="M50" s="3">
        <v>61.392600000000009</v>
      </c>
      <c r="N50" s="3">
        <v>56.133199999999995</v>
      </c>
      <c r="O50" s="3">
        <v>42.302799999999998</v>
      </c>
      <c r="P50" s="3">
        <v>58.146100000000004</v>
      </c>
      <c r="Q50" s="3">
        <v>46.166200000000003</v>
      </c>
      <c r="R50" s="3">
        <v>64.801500000000004</v>
      </c>
      <c r="S50" s="3">
        <v>65.320899999999995</v>
      </c>
      <c r="T50" s="3">
        <v>71.5869</v>
      </c>
      <c r="U50" s="3">
        <v>73.534800000000004</v>
      </c>
      <c r="V50" s="3">
        <v>75.969699999999989</v>
      </c>
      <c r="W50" s="3">
        <v>81.034399999999991</v>
      </c>
      <c r="X50" s="3">
        <v>66.554699999999997</v>
      </c>
      <c r="Y50" s="3">
        <v>80.774600000000007</v>
      </c>
      <c r="Z50" s="3">
        <v>66.002799999999993</v>
      </c>
      <c r="AA50" s="3">
        <v>72.723200000000006</v>
      </c>
      <c r="AB50" s="3">
        <v>66.522300000000001</v>
      </c>
      <c r="AC50" s="3">
        <v>60.223900000000008</v>
      </c>
      <c r="AD50" s="3">
        <v>57.691499999999998</v>
      </c>
      <c r="AE50" s="3">
        <v>59.801899999999996</v>
      </c>
      <c r="AF50" s="3">
        <v>50.614100000000008</v>
      </c>
      <c r="AG50" s="3">
        <v>66.35990000000001</v>
      </c>
      <c r="AH50" s="3">
        <v>64.119699999999995</v>
      </c>
      <c r="AI50" s="3">
        <v>30.615100000000002</v>
      </c>
      <c r="AJ50" s="3">
        <v>47.010299999999994</v>
      </c>
      <c r="AK50" s="3"/>
      <c r="AL50" s="3">
        <v>69.444100000000006</v>
      </c>
      <c r="AM50" s="3">
        <v>77.235900000000001</v>
      </c>
      <c r="AN50" s="3">
        <v>53.925599999999996</v>
      </c>
      <c r="AO50" s="3">
        <v>61.392599999999995</v>
      </c>
      <c r="AP50" s="3">
        <v>66.522200000000012</v>
      </c>
      <c r="AQ50" s="3">
        <v>71.911500000000004</v>
      </c>
      <c r="AR50" s="3">
        <v>59.412299999999995</v>
      </c>
      <c r="AS50" s="3">
        <v>63.21070000000001</v>
      </c>
      <c r="AT50" s="3">
        <v>62.561399999999999</v>
      </c>
      <c r="AU50" s="3">
        <v>58.762899999999995</v>
      </c>
      <c r="AV50" s="3">
        <v>64.769000000000005</v>
      </c>
      <c r="AW50" s="3">
        <v>62.983400000000003</v>
      </c>
    </row>
    <row r="51" spans="1:49" ht="14.5" x14ac:dyDescent="0.35">
      <c r="A51" s="519"/>
      <c r="B51" s="3">
        <v>17</v>
      </c>
      <c r="C51" s="3">
        <v>68.372799999999998</v>
      </c>
      <c r="D51" s="3"/>
      <c r="E51" s="3">
        <v>48.633600000000001</v>
      </c>
      <c r="F51" s="3"/>
      <c r="G51" s="3">
        <v>65.223600000000005</v>
      </c>
      <c r="H51" s="3">
        <v>57.464300000000001</v>
      </c>
      <c r="I51" s="3">
        <v>53.243700000000004</v>
      </c>
      <c r="J51" s="3">
        <v>58.081100000000006</v>
      </c>
      <c r="K51" s="3">
        <v>66.781899999999993</v>
      </c>
      <c r="L51" s="3">
        <v>54.996899999999997</v>
      </c>
      <c r="M51" s="3">
        <v>57.594100000000005</v>
      </c>
      <c r="N51" s="3">
        <v>52.821699999999993</v>
      </c>
      <c r="O51" s="3">
        <v>40.2575</v>
      </c>
      <c r="P51" s="3">
        <v>57.04229999999999</v>
      </c>
      <c r="Q51" s="3">
        <v>44.218299999999999</v>
      </c>
      <c r="R51" s="3">
        <v>62.269200000000005</v>
      </c>
      <c r="S51" s="3">
        <v>62.756199999999993</v>
      </c>
      <c r="T51" s="3">
        <v>69.606499999999997</v>
      </c>
      <c r="U51" s="3">
        <v>70.515500000000003</v>
      </c>
      <c r="V51" s="3">
        <v>73.502299999999991</v>
      </c>
      <c r="W51" s="3">
        <v>79.605900000000005</v>
      </c>
      <c r="X51" s="3">
        <v>64.899000000000001</v>
      </c>
      <c r="Y51" s="3">
        <v>78.891600000000011</v>
      </c>
      <c r="Z51" s="3">
        <v>64.606699999999989</v>
      </c>
      <c r="AA51" s="3">
        <v>70.872600000000006</v>
      </c>
      <c r="AB51" s="3">
        <v>65.093800000000002</v>
      </c>
      <c r="AC51" s="3">
        <v>58.892800000000001</v>
      </c>
      <c r="AD51" s="3">
        <v>56.490299999999991</v>
      </c>
      <c r="AE51" s="3">
        <v>57.302</v>
      </c>
      <c r="AF51" s="3">
        <v>49.477800000000002</v>
      </c>
      <c r="AG51" s="3">
        <v>65.223600000000005</v>
      </c>
      <c r="AH51" s="3">
        <v>63.762599999999992</v>
      </c>
      <c r="AI51" s="3">
        <v>30.809900000000003</v>
      </c>
      <c r="AJ51" s="3">
        <v>47.497299999999996</v>
      </c>
      <c r="AK51" s="3"/>
      <c r="AL51" s="3">
        <v>67.431200000000004</v>
      </c>
      <c r="AM51" s="3">
        <v>76.197000000000003</v>
      </c>
      <c r="AN51" s="3">
        <v>53.828199999999995</v>
      </c>
      <c r="AO51" s="3">
        <v>61.327699999999993</v>
      </c>
      <c r="AP51" s="3">
        <v>65.4833</v>
      </c>
      <c r="AQ51" s="3">
        <v>71.3596</v>
      </c>
      <c r="AR51" s="3">
        <v>57.529300000000006</v>
      </c>
      <c r="AS51" s="3">
        <v>61.912100000000002</v>
      </c>
      <c r="AT51" s="3">
        <v>61.554900000000004</v>
      </c>
      <c r="AU51" s="3">
        <v>57.3994</v>
      </c>
      <c r="AV51" s="3">
        <v>63.048400000000001</v>
      </c>
      <c r="AW51" s="3">
        <v>62.009399999999992</v>
      </c>
    </row>
    <row r="52" spans="1:49" ht="14.5" x14ac:dyDescent="0.35">
      <c r="A52" s="519"/>
      <c r="B52" s="3">
        <v>18</v>
      </c>
      <c r="C52" s="3">
        <v>66.035300000000007</v>
      </c>
      <c r="D52" s="3"/>
      <c r="E52" s="3">
        <v>46.036299999999997</v>
      </c>
      <c r="F52" s="3"/>
      <c r="G52" s="3">
        <v>60.808300000000003</v>
      </c>
      <c r="H52" s="3">
        <v>55.321600000000004</v>
      </c>
      <c r="I52" s="3">
        <v>47.594699999999996</v>
      </c>
      <c r="J52" s="3">
        <v>53.893100000000004</v>
      </c>
      <c r="K52" s="3">
        <v>65.191100000000006</v>
      </c>
      <c r="L52" s="3">
        <v>53.211199999999991</v>
      </c>
      <c r="M52" s="3">
        <v>52.919100000000007</v>
      </c>
      <c r="N52" s="3">
        <v>49.18549999999999</v>
      </c>
      <c r="O52" s="3">
        <v>37.757699999999993</v>
      </c>
      <c r="P52" s="3">
        <v>54.672300000000007</v>
      </c>
      <c r="Q52" s="3">
        <v>42.335299999999997</v>
      </c>
      <c r="R52" s="3">
        <v>59.3797</v>
      </c>
      <c r="S52" s="3">
        <v>60.028999999999996</v>
      </c>
      <c r="T52" s="3">
        <v>67.593599999999995</v>
      </c>
      <c r="U52" s="3">
        <v>67.204000000000008</v>
      </c>
      <c r="V52" s="3">
        <v>70.223299999999995</v>
      </c>
      <c r="W52" s="3">
        <v>77.170999999999992</v>
      </c>
      <c r="X52" s="3">
        <v>63.015900000000002</v>
      </c>
      <c r="Y52" s="3">
        <v>76.781300000000002</v>
      </c>
      <c r="Z52" s="3">
        <v>62.950999999999993</v>
      </c>
      <c r="AA52" s="3">
        <v>68.275400000000005</v>
      </c>
      <c r="AB52" s="3">
        <v>63.373100000000008</v>
      </c>
      <c r="AC52" s="3">
        <v>57.334400000000009</v>
      </c>
      <c r="AD52" s="3">
        <v>55.061799999999991</v>
      </c>
      <c r="AE52" s="3">
        <v>54.867100000000001</v>
      </c>
      <c r="AF52" s="3">
        <v>48.016799999999996</v>
      </c>
      <c r="AG52" s="3">
        <v>64.249600000000001</v>
      </c>
      <c r="AH52" s="3">
        <v>62.821099999999994</v>
      </c>
      <c r="AI52" s="3">
        <v>30.517700000000005</v>
      </c>
      <c r="AJ52" s="3">
        <v>47.562199999999997</v>
      </c>
      <c r="AK52" s="3"/>
      <c r="AL52" s="3">
        <v>64.996300000000005</v>
      </c>
      <c r="AM52" s="3">
        <v>73.762100000000004</v>
      </c>
      <c r="AN52" s="3">
        <v>53.698299999999996</v>
      </c>
      <c r="AO52" s="3">
        <v>61.197800000000001</v>
      </c>
      <c r="AP52" s="3">
        <v>64.152200000000008</v>
      </c>
      <c r="AQ52" s="3">
        <v>70.742800000000003</v>
      </c>
      <c r="AR52" s="3">
        <v>55.581299999999999</v>
      </c>
      <c r="AS52" s="3">
        <v>60.061500000000002</v>
      </c>
      <c r="AT52" s="3">
        <v>60.288799999999995</v>
      </c>
      <c r="AU52" s="3">
        <v>55.9709</v>
      </c>
      <c r="AV52" s="3">
        <v>61.230300000000007</v>
      </c>
      <c r="AW52" s="3">
        <v>60.743299999999991</v>
      </c>
    </row>
    <row r="53" spans="1:49" ht="14.5" x14ac:dyDescent="0.35">
      <c r="A53" s="519"/>
      <c r="B53" s="3">
        <v>19</v>
      </c>
      <c r="C53" s="3">
        <v>63.275700000000001</v>
      </c>
      <c r="D53" s="3"/>
      <c r="E53" s="3">
        <v>42.952099999999994</v>
      </c>
      <c r="F53" s="3"/>
      <c r="G53" s="3">
        <v>55.9709</v>
      </c>
      <c r="H53" s="3">
        <v>52.042500000000004</v>
      </c>
      <c r="I53" s="3">
        <v>42.075499999999991</v>
      </c>
      <c r="J53" s="3">
        <v>49.153100000000002</v>
      </c>
      <c r="K53" s="3">
        <v>62.8536</v>
      </c>
      <c r="L53" s="3">
        <v>50.841200000000001</v>
      </c>
      <c r="M53" s="3">
        <v>47.659599999999998</v>
      </c>
      <c r="N53" s="3">
        <v>44.997500000000002</v>
      </c>
      <c r="O53" s="3">
        <v>34.933099999999996</v>
      </c>
      <c r="P53" s="3">
        <v>51.328299999999992</v>
      </c>
      <c r="Q53" s="3">
        <v>40.614600000000003</v>
      </c>
      <c r="R53" s="3">
        <v>56.295499999999997</v>
      </c>
      <c r="S53" s="3">
        <v>57.042200000000001</v>
      </c>
      <c r="T53" s="3">
        <v>65.353499999999997</v>
      </c>
      <c r="U53" s="3">
        <v>63.340600000000002</v>
      </c>
      <c r="V53" s="3">
        <v>66.846900000000005</v>
      </c>
      <c r="W53" s="3">
        <v>74.541200000000003</v>
      </c>
      <c r="X53" s="3">
        <v>60.386200000000002</v>
      </c>
      <c r="Y53" s="3">
        <v>73.891899999999993</v>
      </c>
      <c r="Z53" s="3">
        <v>60.873199999999997</v>
      </c>
      <c r="AA53" s="3">
        <v>65.580700000000007</v>
      </c>
      <c r="AB53" s="3">
        <v>61.4251</v>
      </c>
      <c r="AC53" s="3">
        <v>55.808500000000002</v>
      </c>
      <c r="AD53" s="3">
        <v>53.081400000000002</v>
      </c>
      <c r="AE53" s="3">
        <v>51.880200000000002</v>
      </c>
      <c r="AF53" s="3">
        <v>46.523399999999995</v>
      </c>
      <c r="AG53" s="3">
        <v>62.431500000000007</v>
      </c>
      <c r="AH53" s="3">
        <v>61.554900000000004</v>
      </c>
      <c r="AI53" s="3">
        <v>30.160600000000002</v>
      </c>
      <c r="AJ53" s="3">
        <v>47.270099999999992</v>
      </c>
      <c r="AK53" s="3"/>
      <c r="AL53" s="3">
        <v>62.106899999999996</v>
      </c>
      <c r="AM53" s="3">
        <v>71.099900000000005</v>
      </c>
      <c r="AN53" s="3">
        <v>53.600899999999996</v>
      </c>
      <c r="AO53" s="3">
        <v>60.483600000000003</v>
      </c>
      <c r="AP53" s="3">
        <v>62.626400000000004</v>
      </c>
      <c r="AQ53" s="3">
        <v>69.898700000000005</v>
      </c>
      <c r="AR53" s="3">
        <v>52.9191</v>
      </c>
      <c r="AS53" s="3">
        <v>57.788899999999998</v>
      </c>
      <c r="AT53" s="3">
        <v>58.698000000000008</v>
      </c>
      <c r="AU53" s="3">
        <v>53.730699999999999</v>
      </c>
      <c r="AV53" s="3">
        <v>58.535600000000002</v>
      </c>
      <c r="AW53" s="3">
        <v>59.444600000000001</v>
      </c>
    </row>
    <row r="54" spans="1:49" ht="14.5" x14ac:dyDescent="0.35">
      <c r="A54" s="519"/>
      <c r="B54" s="3">
        <v>20</v>
      </c>
      <c r="C54" s="3">
        <v>59.639499999999998</v>
      </c>
      <c r="D54" s="3"/>
      <c r="E54" s="3">
        <v>38.991299999999995</v>
      </c>
      <c r="F54" s="3"/>
      <c r="G54" s="3">
        <v>51.490600000000001</v>
      </c>
      <c r="H54" s="3">
        <v>48.828399999999995</v>
      </c>
      <c r="I54" s="3">
        <v>37.660199999999996</v>
      </c>
      <c r="J54" s="3">
        <v>44.575400000000002</v>
      </c>
      <c r="K54" s="3">
        <v>60.580999999999996</v>
      </c>
      <c r="L54" s="3">
        <v>48.114100000000001</v>
      </c>
      <c r="M54" s="3">
        <v>43.471599999999995</v>
      </c>
      <c r="N54" s="3">
        <v>40.614600000000003</v>
      </c>
      <c r="O54" s="3">
        <v>32.303400000000003</v>
      </c>
      <c r="P54" s="3">
        <v>47.919399999999996</v>
      </c>
      <c r="Q54" s="3">
        <v>38.082300000000004</v>
      </c>
      <c r="R54" s="3">
        <v>52.529499999999999</v>
      </c>
      <c r="S54" s="3">
        <v>54.055299999999995</v>
      </c>
      <c r="T54" s="3">
        <v>63.113299999999995</v>
      </c>
      <c r="U54" s="3">
        <v>59.152500000000011</v>
      </c>
      <c r="V54" s="3">
        <v>62.950999999999993</v>
      </c>
      <c r="W54" s="3">
        <v>71.392099999999999</v>
      </c>
      <c r="X54" s="3">
        <v>57.529200000000003</v>
      </c>
      <c r="Y54" s="3">
        <v>70.742699999999999</v>
      </c>
      <c r="Z54" s="3">
        <v>58.438299999999998</v>
      </c>
      <c r="AA54" s="3">
        <v>61.977000000000004</v>
      </c>
      <c r="AB54" s="3">
        <v>59.249899999999997</v>
      </c>
      <c r="AC54" s="3">
        <v>53.406100000000002</v>
      </c>
      <c r="AD54" s="3">
        <v>50.9711</v>
      </c>
      <c r="AE54" s="3">
        <v>48.633700000000005</v>
      </c>
      <c r="AF54" s="3">
        <v>44.153399999999991</v>
      </c>
      <c r="AG54" s="3">
        <v>61.165400000000005</v>
      </c>
      <c r="AH54" s="3">
        <v>59.542099999999998</v>
      </c>
      <c r="AI54" s="3">
        <v>29.706100000000003</v>
      </c>
      <c r="AJ54" s="3">
        <v>46.945399999999992</v>
      </c>
      <c r="AK54" s="3"/>
      <c r="AL54" s="3">
        <v>57.886299999999999</v>
      </c>
      <c r="AM54" s="3">
        <v>68.048100000000005</v>
      </c>
      <c r="AN54" s="3">
        <v>53.178799999999995</v>
      </c>
      <c r="AO54" s="3">
        <v>59.7044</v>
      </c>
      <c r="AP54" s="3">
        <v>60.710900000000002</v>
      </c>
      <c r="AQ54" s="3">
        <v>68.859800000000007</v>
      </c>
      <c r="AR54" s="3">
        <v>50.224500000000006</v>
      </c>
      <c r="AS54" s="3">
        <v>55.354000000000006</v>
      </c>
      <c r="AT54" s="3">
        <v>56.717600000000004</v>
      </c>
      <c r="AU54" s="3">
        <v>51.685400000000001</v>
      </c>
      <c r="AV54" s="3">
        <v>55.776000000000003</v>
      </c>
      <c r="AW54" s="3">
        <v>57.723999999999997</v>
      </c>
    </row>
    <row r="55" spans="1:49" ht="14.5" x14ac:dyDescent="0.35">
      <c r="A55" s="519"/>
      <c r="B55" s="3">
        <v>21</v>
      </c>
      <c r="C55" s="3">
        <v>55.451400000000007</v>
      </c>
      <c r="D55" s="3"/>
      <c r="E55" s="3">
        <v>35.647300000000001</v>
      </c>
      <c r="F55" s="3"/>
      <c r="G55" s="3">
        <v>46.945400000000006</v>
      </c>
      <c r="H55" s="3">
        <v>44.932600000000001</v>
      </c>
      <c r="I55" s="3">
        <v>33.179899999999996</v>
      </c>
      <c r="J55" s="3">
        <v>40.257499999999993</v>
      </c>
      <c r="K55" s="3">
        <v>57.853900000000003</v>
      </c>
      <c r="L55" s="3">
        <v>45.127299999999998</v>
      </c>
      <c r="M55" s="3">
        <v>39.056199999999997</v>
      </c>
      <c r="N55" s="3">
        <v>36.329099999999997</v>
      </c>
      <c r="O55" s="3">
        <v>29.706199999999995</v>
      </c>
      <c r="P55" s="3">
        <v>44.672799999999995</v>
      </c>
      <c r="Q55" s="3">
        <v>35.322699999999998</v>
      </c>
      <c r="R55" s="3">
        <v>48.633600000000001</v>
      </c>
      <c r="S55" s="3">
        <v>51.068499999999993</v>
      </c>
      <c r="T55" s="3">
        <v>60.3538</v>
      </c>
      <c r="U55" s="3">
        <v>55.061800000000005</v>
      </c>
      <c r="V55" s="3">
        <v>59.12</v>
      </c>
      <c r="W55" s="3">
        <v>67.593600000000009</v>
      </c>
      <c r="X55" s="3">
        <v>54.574899999999992</v>
      </c>
      <c r="Y55" s="3">
        <v>67.13900000000001</v>
      </c>
      <c r="Z55" s="3">
        <v>55.418899999999994</v>
      </c>
      <c r="AA55" s="3">
        <v>58.405800000000006</v>
      </c>
      <c r="AB55" s="3">
        <v>56.9773</v>
      </c>
      <c r="AC55" s="3">
        <v>51.003600000000006</v>
      </c>
      <c r="AD55" s="3">
        <v>48.406300000000002</v>
      </c>
      <c r="AE55" s="3">
        <v>45.484499999999997</v>
      </c>
      <c r="AF55" s="3">
        <v>41.750899999999994</v>
      </c>
      <c r="AG55" s="3">
        <v>58.6006</v>
      </c>
      <c r="AH55" s="3">
        <v>57.91879999999999</v>
      </c>
      <c r="AI55" s="3">
        <v>29.089300000000001</v>
      </c>
      <c r="AJ55" s="3">
        <v>46.068799999999996</v>
      </c>
      <c r="AK55" s="3"/>
      <c r="AL55" s="3">
        <v>53.665800000000004</v>
      </c>
      <c r="AM55" s="3">
        <v>64.606700000000004</v>
      </c>
      <c r="AN55" s="3">
        <v>52.69189999999999</v>
      </c>
      <c r="AO55" s="3">
        <v>58.665500000000002</v>
      </c>
      <c r="AP55" s="3">
        <v>58.535699999999999</v>
      </c>
      <c r="AQ55" s="3">
        <v>67.139100000000013</v>
      </c>
      <c r="AR55" s="3">
        <v>47.627200000000002</v>
      </c>
      <c r="AS55" s="3">
        <v>53.081400000000002</v>
      </c>
      <c r="AT55" s="3">
        <v>55.029300000000006</v>
      </c>
      <c r="AU55" s="3">
        <v>49.412800000000004</v>
      </c>
      <c r="AV55" s="3">
        <v>52.204799999999999</v>
      </c>
      <c r="AW55" s="3">
        <v>55.386399999999995</v>
      </c>
    </row>
    <row r="56" spans="1:49" ht="14.5" x14ac:dyDescent="0.35">
      <c r="A56" s="519"/>
      <c r="B56" s="3">
        <v>22</v>
      </c>
      <c r="C56" s="3">
        <v>50.938700000000004</v>
      </c>
      <c r="D56" s="3"/>
      <c r="E56" s="3">
        <v>32.563099999999999</v>
      </c>
      <c r="F56" s="3"/>
      <c r="G56" s="3">
        <v>42.919699999999992</v>
      </c>
      <c r="H56" s="3">
        <v>41.491199999999992</v>
      </c>
      <c r="I56" s="3">
        <v>29.608699999999999</v>
      </c>
      <c r="J56" s="3">
        <v>36.296700000000001</v>
      </c>
      <c r="K56" s="3">
        <v>54.347599999999993</v>
      </c>
      <c r="L56" s="3">
        <v>41.815799999999996</v>
      </c>
      <c r="M56" s="3">
        <v>35.2577</v>
      </c>
      <c r="N56" s="3">
        <v>32.627999999999993</v>
      </c>
      <c r="O56" s="3">
        <v>26.849199999999996</v>
      </c>
      <c r="P56" s="3">
        <v>40.614599999999996</v>
      </c>
      <c r="Q56" s="3">
        <v>33.050100000000008</v>
      </c>
      <c r="R56" s="3">
        <v>44.770199999999996</v>
      </c>
      <c r="S56" s="3">
        <v>47.886899999999997</v>
      </c>
      <c r="T56" s="3">
        <v>57.236999999999995</v>
      </c>
      <c r="U56" s="3">
        <v>50.906199999999998</v>
      </c>
      <c r="V56" s="3">
        <v>54.931999999999995</v>
      </c>
      <c r="W56" s="3">
        <v>63.210699999999996</v>
      </c>
      <c r="X56" s="3">
        <v>51.588000000000001</v>
      </c>
      <c r="Y56" s="3">
        <v>62.626300000000001</v>
      </c>
      <c r="Z56" s="3">
        <v>52.269799999999996</v>
      </c>
      <c r="AA56" s="3">
        <v>54.445</v>
      </c>
      <c r="AB56" s="3">
        <v>54.380099999999999</v>
      </c>
      <c r="AC56" s="3">
        <v>48.049199999999999</v>
      </c>
      <c r="AD56" s="3">
        <v>45.874000000000002</v>
      </c>
      <c r="AE56" s="3">
        <v>42.075600000000001</v>
      </c>
      <c r="AF56" s="3">
        <v>39.023800000000001</v>
      </c>
      <c r="AG56" s="3">
        <v>56.815000000000005</v>
      </c>
      <c r="AH56" s="3">
        <v>55.970799999999997</v>
      </c>
      <c r="AI56" s="3">
        <v>28.180199999999999</v>
      </c>
      <c r="AJ56" s="3">
        <v>45.841599999999993</v>
      </c>
      <c r="AK56" s="3"/>
      <c r="AL56" s="3">
        <v>49.4452</v>
      </c>
      <c r="AM56" s="3">
        <v>60.90570000000001</v>
      </c>
      <c r="AN56" s="3">
        <v>51.945099999999996</v>
      </c>
      <c r="AO56" s="3">
        <v>57.139600000000002</v>
      </c>
      <c r="AP56" s="3">
        <v>56.003400000000006</v>
      </c>
      <c r="AQ56" s="3">
        <v>65.256100000000004</v>
      </c>
      <c r="AR56" s="3">
        <v>44.932600000000001</v>
      </c>
      <c r="AS56" s="3">
        <v>50.711400000000005</v>
      </c>
      <c r="AT56" s="3">
        <v>52.561900000000009</v>
      </c>
      <c r="AU56" s="3">
        <v>46.653200000000005</v>
      </c>
      <c r="AV56" s="3">
        <v>48.471299999999992</v>
      </c>
      <c r="AW56" s="3">
        <v>52.984000000000009</v>
      </c>
    </row>
    <row r="57" spans="1:49" ht="14.5" x14ac:dyDescent="0.35">
      <c r="A57" s="519"/>
      <c r="B57" s="3">
        <v>23</v>
      </c>
      <c r="C57" s="3">
        <v>46.328600000000002</v>
      </c>
      <c r="D57" s="3"/>
      <c r="E57" s="3">
        <v>29.511299999999995</v>
      </c>
      <c r="F57" s="3"/>
      <c r="G57" s="3">
        <v>38.958800000000004</v>
      </c>
      <c r="H57" s="3">
        <v>38.374499999999998</v>
      </c>
      <c r="I57" s="3">
        <v>26.686799999999998</v>
      </c>
      <c r="J57" s="3">
        <v>32.368299999999998</v>
      </c>
      <c r="K57" s="3">
        <v>50.419199999999996</v>
      </c>
      <c r="L57" s="3">
        <v>38.634099999999997</v>
      </c>
      <c r="M57" s="3">
        <v>31.686500000000002</v>
      </c>
      <c r="N57" s="3">
        <v>29.511299999999995</v>
      </c>
      <c r="O57" s="3">
        <v>24.024700000000003</v>
      </c>
      <c r="P57" s="3">
        <v>36.361600000000003</v>
      </c>
      <c r="Q57" s="3">
        <v>30.452800000000003</v>
      </c>
      <c r="R57" s="3">
        <v>40.906699999999994</v>
      </c>
      <c r="S57" s="3">
        <v>44.997399999999999</v>
      </c>
      <c r="T57" s="3">
        <v>54.315099999999994</v>
      </c>
      <c r="U57" s="3">
        <v>46.750600000000006</v>
      </c>
      <c r="V57" s="3">
        <v>50.776400000000002</v>
      </c>
      <c r="W57" s="3">
        <v>58.92519999999999</v>
      </c>
      <c r="X57" s="3">
        <v>48.114199999999997</v>
      </c>
      <c r="Y57" s="3">
        <v>58.016200000000005</v>
      </c>
      <c r="Z57" s="3">
        <v>48.990700000000004</v>
      </c>
      <c r="AA57" s="3">
        <v>50.321800000000003</v>
      </c>
      <c r="AB57" s="3">
        <v>51.588000000000001</v>
      </c>
      <c r="AC57" s="3">
        <v>44.770199999999996</v>
      </c>
      <c r="AD57" s="3">
        <v>42.952100000000002</v>
      </c>
      <c r="AE57" s="3">
        <v>38.7316</v>
      </c>
      <c r="AF57" s="3">
        <v>36.101900000000001</v>
      </c>
      <c r="AG57" s="3">
        <v>54.347600000000007</v>
      </c>
      <c r="AH57" s="3">
        <v>53.438499999999998</v>
      </c>
      <c r="AI57" s="3">
        <v>27.0764</v>
      </c>
      <c r="AJ57" s="3">
        <v>44.900099999999995</v>
      </c>
      <c r="AK57" s="3"/>
      <c r="AL57" s="3">
        <v>44.770200000000003</v>
      </c>
      <c r="AM57" s="3">
        <v>56.815000000000005</v>
      </c>
      <c r="AN57" s="3">
        <v>51.360799999999998</v>
      </c>
      <c r="AO57" s="3">
        <v>55.743600000000001</v>
      </c>
      <c r="AP57" s="3">
        <v>53.081400000000002</v>
      </c>
      <c r="AQ57" s="3">
        <v>63.470500000000008</v>
      </c>
      <c r="AR57" s="3">
        <v>41.945699999999995</v>
      </c>
      <c r="AS57" s="3">
        <v>48.373899999999999</v>
      </c>
      <c r="AT57" s="3">
        <v>50.354299999999995</v>
      </c>
      <c r="AU57" s="3">
        <v>44.348100000000002</v>
      </c>
      <c r="AV57" s="3">
        <v>44.835099999999997</v>
      </c>
      <c r="AW57" s="3">
        <v>49.834799999999994</v>
      </c>
    </row>
    <row r="58" spans="1:49" ht="14.5" x14ac:dyDescent="0.35">
      <c r="A58" s="519"/>
      <c r="B58" s="3">
        <v>24</v>
      </c>
      <c r="C58" s="3">
        <v>41.978199999999994</v>
      </c>
      <c r="D58" s="3"/>
      <c r="E58" s="3">
        <v>26.556900000000006</v>
      </c>
      <c r="F58" s="3"/>
      <c r="G58" s="3">
        <v>35.549900000000001</v>
      </c>
      <c r="H58" s="3">
        <v>35.387599999999999</v>
      </c>
      <c r="I58" s="3">
        <v>23.927199999999999</v>
      </c>
      <c r="J58" s="3">
        <v>28.894500000000001</v>
      </c>
      <c r="K58" s="3">
        <v>47.010300000000008</v>
      </c>
      <c r="L58" s="3">
        <v>35.322600000000001</v>
      </c>
      <c r="M58" s="3">
        <v>28.894500000000001</v>
      </c>
      <c r="N58" s="3">
        <v>26.491999999999997</v>
      </c>
      <c r="O58" s="3">
        <v>22.206600000000002</v>
      </c>
      <c r="P58" s="3">
        <v>33.115100000000005</v>
      </c>
      <c r="Q58" s="3">
        <v>27.790700000000001</v>
      </c>
      <c r="R58" s="3">
        <v>37.368000000000002</v>
      </c>
      <c r="S58" s="3">
        <v>41.88069999999999</v>
      </c>
      <c r="T58" s="3">
        <v>51.133499999999998</v>
      </c>
      <c r="U58" s="3">
        <v>42.724800000000002</v>
      </c>
      <c r="V58" s="3">
        <v>47.205100000000009</v>
      </c>
      <c r="W58" s="3">
        <v>54.834600000000002</v>
      </c>
      <c r="X58" s="3">
        <v>45.354599999999998</v>
      </c>
      <c r="Y58" s="3">
        <v>53.893000000000001</v>
      </c>
      <c r="Z58" s="3">
        <v>45.257200000000005</v>
      </c>
      <c r="AA58" s="3">
        <v>46.977899999999998</v>
      </c>
      <c r="AB58" s="3">
        <v>48.536299999999997</v>
      </c>
      <c r="AC58" s="3">
        <v>41.556100000000001</v>
      </c>
      <c r="AD58" s="3">
        <v>39.997700000000002</v>
      </c>
      <c r="AE58" s="3">
        <v>35.5824</v>
      </c>
      <c r="AF58" s="3">
        <v>33.796799999999998</v>
      </c>
      <c r="AG58" s="3">
        <v>52.107400000000005</v>
      </c>
      <c r="AH58" s="3">
        <v>51.133399999999995</v>
      </c>
      <c r="AI58" s="3">
        <v>25.810199999999998</v>
      </c>
      <c r="AJ58" s="3">
        <v>43.114399999999996</v>
      </c>
      <c r="AK58" s="3"/>
      <c r="AL58" s="3">
        <v>40.484699999999997</v>
      </c>
      <c r="AM58" s="3">
        <v>52.951599999999999</v>
      </c>
      <c r="AN58" s="3">
        <v>50.678999999999995</v>
      </c>
      <c r="AO58" s="3">
        <v>53.665799999999997</v>
      </c>
      <c r="AP58" s="3">
        <v>50.224500000000006</v>
      </c>
      <c r="AQ58" s="3">
        <v>61.49</v>
      </c>
      <c r="AR58" s="3">
        <v>39.251100000000008</v>
      </c>
      <c r="AS58" s="3">
        <v>45.841499999999996</v>
      </c>
      <c r="AT58" s="3">
        <v>48.0167</v>
      </c>
      <c r="AU58" s="3">
        <v>41.718400000000003</v>
      </c>
      <c r="AV58" s="3">
        <v>41.393700000000003</v>
      </c>
      <c r="AW58" s="3">
        <v>46.7181</v>
      </c>
    </row>
    <row r="59" spans="1:49" ht="14.5" x14ac:dyDescent="0.35">
      <c r="A59" s="519"/>
      <c r="B59" s="3">
        <v>25</v>
      </c>
      <c r="C59" s="3">
        <v>37.984899999999996</v>
      </c>
      <c r="D59" s="3"/>
      <c r="E59" s="3">
        <v>24.6739</v>
      </c>
      <c r="F59" s="3"/>
      <c r="G59" s="3">
        <v>32.076100000000004</v>
      </c>
      <c r="H59" s="3">
        <v>32.628099999999996</v>
      </c>
      <c r="I59" s="3">
        <v>21.459799999999994</v>
      </c>
      <c r="J59" s="3">
        <v>26.297199999999997</v>
      </c>
      <c r="K59" s="3">
        <v>43.439099999999996</v>
      </c>
      <c r="L59" s="3">
        <v>32.5306</v>
      </c>
      <c r="M59" s="3">
        <v>26.589399999999998</v>
      </c>
      <c r="N59" s="3">
        <v>24.154500000000002</v>
      </c>
      <c r="O59" s="3">
        <v>20.323599999999999</v>
      </c>
      <c r="P59" s="3">
        <v>30.355500000000003</v>
      </c>
      <c r="Q59" s="3">
        <v>25.5181</v>
      </c>
      <c r="R59" s="3">
        <v>34.608399999999996</v>
      </c>
      <c r="S59" s="3">
        <v>38.861400000000003</v>
      </c>
      <c r="T59" s="3">
        <v>47.757099999999994</v>
      </c>
      <c r="U59" s="3">
        <v>39.088699999999996</v>
      </c>
      <c r="V59" s="3">
        <v>43.439100000000003</v>
      </c>
      <c r="W59" s="3">
        <v>50.906199999999991</v>
      </c>
      <c r="X59" s="3">
        <v>42.497600000000006</v>
      </c>
      <c r="Y59" s="3">
        <v>49.477699999999999</v>
      </c>
      <c r="Z59" s="3">
        <v>42.237900000000003</v>
      </c>
      <c r="AA59" s="3">
        <v>43.017099999999999</v>
      </c>
      <c r="AB59" s="3">
        <v>45.257199999999997</v>
      </c>
      <c r="AC59" s="3">
        <v>38.244599999999998</v>
      </c>
      <c r="AD59" s="3">
        <v>37.368000000000002</v>
      </c>
      <c r="AE59" s="3">
        <v>32.822899999999997</v>
      </c>
      <c r="AF59" s="3">
        <v>31.264500000000002</v>
      </c>
      <c r="AG59" s="3">
        <v>49.64</v>
      </c>
      <c r="AH59" s="3">
        <v>48.536200000000001</v>
      </c>
      <c r="AI59" s="3">
        <v>24.511600000000001</v>
      </c>
      <c r="AJ59" s="3">
        <v>41.686</v>
      </c>
      <c r="AK59" s="3"/>
      <c r="AL59" s="3">
        <v>36.686199999999999</v>
      </c>
      <c r="AM59" s="3">
        <v>49.023199999999996</v>
      </c>
      <c r="AN59" s="3">
        <v>49.575200000000002</v>
      </c>
      <c r="AO59" s="3">
        <v>51.847699999999996</v>
      </c>
      <c r="AP59" s="3">
        <v>47.010400000000004</v>
      </c>
      <c r="AQ59" s="3">
        <v>59.055100000000003</v>
      </c>
      <c r="AR59" s="3">
        <v>36.783700000000003</v>
      </c>
      <c r="AS59" s="3">
        <v>43.439100000000003</v>
      </c>
      <c r="AT59" s="3">
        <v>45.387</v>
      </c>
      <c r="AU59" s="3">
        <v>38.699099999999994</v>
      </c>
      <c r="AV59" s="3">
        <v>37.9848</v>
      </c>
      <c r="AW59" s="3">
        <v>43.309199999999997</v>
      </c>
    </row>
    <row r="60" spans="1:49" ht="14.5" x14ac:dyDescent="0.35">
      <c r="A60" s="519"/>
      <c r="B60" s="3">
        <v>26</v>
      </c>
      <c r="C60" s="3">
        <v>34.3812</v>
      </c>
      <c r="D60" s="3"/>
      <c r="E60" s="3">
        <v>22.531199999999998</v>
      </c>
      <c r="F60" s="3"/>
      <c r="G60" s="3">
        <v>29.284100000000002</v>
      </c>
      <c r="H60" s="3">
        <v>30.063299999999998</v>
      </c>
      <c r="I60" s="3">
        <v>19.317099999999996</v>
      </c>
      <c r="J60" s="3">
        <v>23.667499999999997</v>
      </c>
      <c r="K60" s="3">
        <v>40.030200000000008</v>
      </c>
      <c r="L60" s="3">
        <v>30.420300000000001</v>
      </c>
      <c r="M60" s="3">
        <v>24.349299999999996</v>
      </c>
      <c r="N60" s="3">
        <v>21.816999999999997</v>
      </c>
      <c r="O60" s="3">
        <v>18.148400000000002</v>
      </c>
      <c r="P60" s="3">
        <v>27.4011</v>
      </c>
      <c r="Q60" s="3">
        <v>23.6675</v>
      </c>
      <c r="R60" s="3">
        <v>31.913800000000002</v>
      </c>
      <c r="S60" s="3">
        <v>36.036900000000003</v>
      </c>
      <c r="T60" s="3">
        <v>44.6404</v>
      </c>
      <c r="U60" s="3">
        <v>35.809599999999996</v>
      </c>
      <c r="V60" s="3">
        <v>40.257499999999993</v>
      </c>
      <c r="W60" s="3">
        <v>47.010300000000001</v>
      </c>
      <c r="X60" s="3">
        <v>39.575700000000005</v>
      </c>
      <c r="Y60" s="3">
        <v>45.257100000000001</v>
      </c>
      <c r="Z60" s="3">
        <v>39.316000000000003</v>
      </c>
      <c r="AA60" s="3">
        <v>40.289899999999996</v>
      </c>
      <c r="AB60" s="3">
        <v>42.205499999999994</v>
      </c>
      <c r="AC60" s="3">
        <v>35.355199999999996</v>
      </c>
      <c r="AD60" s="3">
        <v>34.673300000000005</v>
      </c>
      <c r="AE60" s="3">
        <v>30.225599999999996</v>
      </c>
      <c r="AF60" s="3">
        <v>28.862099999999995</v>
      </c>
      <c r="AG60" s="3">
        <v>47.237599999999993</v>
      </c>
      <c r="AH60" s="3">
        <v>46.166199999999996</v>
      </c>
      <c r="AI60" s="3">
        <v>22.985700000000005</v>
      </c>
      <c r="AJ60" s="3">
        <v>40.354899999999994</v>
      </c>
      <c r="AK60" s="3"/>
      <c r="AL60" s="3">
        <v>33.374700000000004</v>
      </c>
      <c r="AM60" s="3">
        <v>45.062399999999997</v>
      </c>
      <c r="AN60" s="3">
        <v>48.568700000000007</v>
      </c>
      <c r="AO60" s="3">
        <v>49.607599999999998</v>
      </c>
      <c r="AP60" s="3">
        <v>44.0884</v>
      </c>
      <c r="AQ60" s="3">
        <v>56.490300000000005</v>
      </c>
      <c r="AR60" s="3">
        <v>34.056599999999996</v>
      </c>
      <c r="AS60" s="3">
        <v>41.069099999999999</v>
      </c>
      <c r="AT60" s="3">
        <v>43.017000000000003</v>
      </c>
      <c r="AU60" s="3">
        <v>36.491399999999999</v>
      </c>
      <c r="AV60" s="3">
        <v>34.803200000000004</v>
      </c>
      <c r="AW60" s="3">
        <v>40.257400000000004</v>
      </c>
    </row>
    <row r="61" spans="1:49" ht="14.5" x14ac:dyDescent="0.35">
      <c r="A61" s="519"/>
      <c r="B61" s="3">
        <v>27</v>
      </c>
      <c r="C61" s="3">
        <v>31.361899999999999</v>
      </c>
      <c r="D61" s="3"/>
      <c r="E61" s="3">
        <v>20.063800000000001</v>
      </c>
      <c r="F61" s="3"/>
      <c r="G61" s="3">
        <v>26.459499999999998</v>
      </c>
      <c r="H61" s="3">
        <v>27.790700000000001</v>
      </c>
      <c r="I61" s="3">
        <v>17.336599999999997</v>
      </c>
      <c r="J61" s="3">
        <v>21.102699999999995</v>
      </c>
      <c r="K61" s="3">
        <v>37.043399999999998</v>
      </c>
      <c r="L61" s="3">
        <v>27.920500000000004</v>
      </c>
      <c r="M61" s="3">
        <v>22.401299999999996</v>
      </c>
      <c r="N61" s="3">
        <v>19.9664</v>
      </c>
      <c r="O61" s="3">
        <v>16.232899999999997</v>
      </c>
      <c r="P61" s="3">
        <v>24.738900000000001</v>
      </c>
      <c r="Q61" s="3">
        <v>21.687100000000001</v>
      </c>
      <c r="R61" s="3">
        <v>29.2516</v>
      </c>
      <c r="S61" s="3">
        <v>33.504599999999996</v>
      </c>
      <c r="T61" s="3">
        <v>41.458700000000007</v>
      </c>
      <c r="U61" s="3">
        <v>32.790300000000002</v>
      </c>
      <c r="V61" s="3">
        <v>37.270600000000002</v>
      </c>
      <c r="W61" s="3">
        <v>43.731299999999997</v>
      </c>
      <c r="X61" s="3">
        <v>37.010899999999999</v>
      </c>
      <c r="Y61" s="3">
        <v>41.750899999999994</v>
      </c>
      <c r="Z61" s="3">
        <v>36.556399999999996</v>
      </c>
      <c r="AA61" s="3">
        <v>36.945999999999998</v>
      </c>
      <c r="AB61" s="3">
        <v>39.088699999999996</v>
      </c>
      <c r="AC61" s="3">
        <v>32.595599999999997</v>
      </c>
      <c r="AD61" s="3">
        <v>32.368299999999998</v>
      </c>
      <c r="AE61" s="3">
        <v>27.888100000000005</v>
      </c>
      <c r="AF61" s="3">
        <v>26.881599999999999</v>
      </c>
      <c r="AG61" s="3">
        <v>44.770199999999996</v>
      </c>
      <c r="AH61" s="3">
        <v>43.179300000000005</v>
      </c>
      <c r="AI61" s="3">
        <v>21.265000000000001</v>
      </c>
      <c r="AJ61" s="3">
        <v>38.4069</v>
      </c>
      <c r="AK61" s="3"/>
      <c r="AL61" s="3">
        <v>30.809900000000003</v>
      </c>
      <c r="AM61" s="3">
        <v>41.685999999999993</v>
      </c>
      <c r="AN61" s="3">
        <v>47.432400000000001</v>
      </c>
      <c r="AO61" s="3">
        <v>47.302500000000002</v>
      </c>
      <c r="AP61" s="3">
        <v>41.361299999999993</v>
      </c>
      <c r="AQ61" s="3">
        <v>53.536000000000008</v>
      </c>
      <c r="AR61" s="3">
        <v>31.4268</v>
      </c>
      <c r="AS61" s="3">
        <v>38.569199999999995</v>
      </c>
      <c r="AT61" s="3">
        <v>40.517199999999995</v>
      </c>
      <c r="AU61" s="3">
        <v>33.894200000000005</v>
      </c>
      <c r="AV61" s="3">
        <v>32.173499999999997</v>
      </c>
      <c r="AW61" s="3">
        <v>37.270600000000002</v>
      </c>
    </row>
    <row r="62" spans="1:49" ht="14.5" x14ac:dyDescent="0.35">
      <c r="A62" s="519"/>
      <c r="B62" s="3">
        <v>28</v>
      </c>
      <c r="C62" s="3">
        <v>28.375</v>
      </c>
      <c r="D62" s="3"/>
      <c r="E62" s="3">
        <v>18.278199999999998</v>
      </c>
      <c r="F62" s="3"/>
      <c r="G62" s="3">
        <v>24.122</v>
      </c>
      <c r="H62" s="3">
        <v>25.712900000000001</v>
      </c>
      <c r="I62" s="3">
        <v>15.615999999999996</v>
      </c>
      <c r="J62" s="3">
        <v>19.187199999999997</v>
      </c>
      <c r="K62" s="3">
        <v>34.316199999999995</v>
      </c>
      <c r="L62" s="3">
        <v>25.615400000000001</v>
      </c>
      <c r="M62" s="3">
        <v>20.550799999999995</v>
      </c>
      <c r="N62" s="3">
        <v>18.310699999999997</v>
      </c>
      <c r="O62" s="3">
        <v>15.031700000000001</v>
      </c>
      <c r="P62" s="3">
        <v>22.693600000000004</v>
      </c>
      <c r="Q62" s="3">
        <v>19.739199999999997</v>
      </c>
      <c r="R62" s="3">
        <v>27.141300000000001</v>
      </c>
      <c r="S62" s="3">
        <v>31.329399999999996</v>
      </c>
      <c r="T62" s="3">
        <v>38.536800000000007</v>
      </c>
      <c r="U62" s="3">
        <v>30.095699999999997</v>
      </c>
      <c r="V62" s="3">
        <v>34.3812</v>
      </c>
      <c r="W62" s="3">
        <v>40.484700000000004</v>
      </c>
      <c r="X62" s="3">
        <v>34.835700000000003</v>
      </c>
      <c r="Y62" s="3">
        <v>38.634099999999997</v>
      </c>
      <c r="Z62" s="3">
        <v>33.894200000000005</v>
      </c>
      <c r="AA62" s="3">
        <v>34.413600000000002</v>
      </c>
      <c r="AB62" s="3">
        <v>36.101900000000001</v>
      </c>
      <c r="AC62" s="3">
        <v>30.258000000000003</v>
      </c>
      <c r="AD62" s="3">
        <v>29.6736</v>
      </c>
      <c r="AE62" s="3">
        <v>25.5181</v>
      </c>
      <c r="AF62" s="3">
        <v>25.063599999999997</v>
      </c>
      <c r="AG62" s="3">
        <v>42.497599999999998</v>
      </c>
      <c r="AH62" s="3">
        <v>40.679500000000004</v>
      </c>
      <c r="AI62" s="3">
        <v>19.674200000000003</v>
      </c>
      <c r="AJ62" s="3">
        <v>35.972000000000001</v>
      </c>
      <c r="AK62" s="3"/>
      <c r="AL62" s="3">
        <v>27.693199999999997</v>
      </c>
      <c r="AM62" s="3">
        <v>38.244599999999998</v>
      </c>
      <c r="AN62" s="3">
        <v>46.555799999999998</v>
      </c>
      <c r="AO62" s="3">
        <v>45.127300000000005</v>
      </c>
      <c r="AP62" s="3">
        <v>38.699099999999994</v>
      </c>
      <c r="AQ62" s="3">
        <v>50.743899999999996</v>
      </c>
      <c r="AR62" s="3">
        <v>29.056799999999999</v>
      </c>
      <c r="AS62" s="3">
        <v>36.101799999999997</v>
      </c>
      <c r="AT62" s="3">
        <v>38.2121</v>
      </c>
      <c r="AU62" s="3">
        <v>31.4268</v>
      </c>
      <c r="AV62" s="3">
        <v>29.6736</v>
      </c>
      <c r="AW62" s="3">
        <v>34.478500000000004</v>
      </c>
    </row>
    <row r="63" spans="1:49" ht="14.5" x14ac:dyDescent="0.35">
      <c r="A63" s="519"/>
      <c r="B63" s="3">
        <v>29</v>
      </c>
      <c r="C63" s="3">
        <v>26.264800000000001</v>
      </c>
      <c r="D63" s="3"/>
      <c r="E63" s="3">
        <v>16.784700000000001</v>
      </c>
      <c r="F63" s="3"/>
      <c r="G63" s="3">
        <v>21.687099999999997</v>
      </c>
      <c r="H63" s="3">
        <v>23.8948</v>
      </c>
      <c r="I63" s="3">
        <v>14.447199999999999</v>
      </c>
      <c r="J63" s="3">
        <v>17.498999999999999</v>
      </c>
      <c r="K63" s="3">
        <v>31.556699999999999</v>
      </c>
      <c r="L63" s="3">
        <v>23.667500000000004</v>
      </c>
      <c r="M63" s="3">
        <v>19.284599999999998</v>
      </c>
      <c r="N63" s="3">
        <v>16.849700000000002</v>
      </c>
      <c r="O63" s="3">
        <v>13.862899999999998</v>
      </c>
      <c r="P63" s="3">
        <v>21.005299999999998</v>
      </c>
      <c r="Q63" s="3">
        <v>18.0185</v>
      </c>
      <c r="R63" s="3">
        <v>25.063500000000005</v>
      </c>
      <c r="S63" s="3">
        <v>28.991800000000001</v>
      </c>
      <c r="T63" s="3">
        <v>35.777200000000001</v>
      </c>
      <c r="U63" s="3">
        <v>27.920499999999997</v>
      </c>
      <c r="V63" s="3">
        <v>31.8489</v>
      </c>
      <c r="W63" s="3">
        <v>37.660199999999996</v>
      </c>
      <c r="X63" s="3">
        <v>32.368300000000005</v>
      </c>
      <c r="Y63" s="3">
        <v>35.647300000000001</v>
      </c>
      <c r="Z63" s="3">
        <v>31.459300000000002</v>
      </c>
      <c r="AA63" s="3">
        <v>32.011200000000002</v>
      </c>
      <c r="AB63" s="3">
        <v>33.601999999999997</v>
      </c>
      <c r="AC63" s="3">
        <v>27.5959</v>
      </c>
      <c r="AD63" s="3">
        <v>27.725699999999996</v>
      </c>
      <c r="AE63" s="3">
        <v>23.6675</v>
      </c>
      <c r="AF63" s="3">
        <v>23.505199999999999</v>
      </c>
      <c r="AG63" s="3">
        <v>40.0627</v>
      </c>
      <c r="AH63" s="3">
        <v>38.244599999999998</v>
      </c>
      <c r="AI63" s="3">
        <v>18.213200000000001</v>
      </c>
      <c r="AJ63" s="3">
        <v>34.446100000000001</v>
      </c>
      <c r="AK63" s="3"/>
      <c r="AL63" s="3">
        <v>25.517999999999997</v>
      </c>
      <c r="AM63" s="3">
        <v>35.387599999999999</v>
      </c>
      <c r="AN63" s="3">
        <v>45.451999999999998</v>
      </c>
      <c r="AO63" s="3">
        <v>42.822200000000002</v>
      </c>
      <c r="AP63" s="3">
        <v>36.329099999999997</v>
      </c>
      <c r="AQ63" s="3">
        <v>47.821999999999996</v>
      </c>
      <c r="AR63" s="3">
        <v>26.8492</v>
      </c>
      <c r="AS63" s="3">
        <v>33.796799999999998</v>
      </c>
      <c r="AT63" s="3">
        <v>36.004400000000004</v>
      </c>
      <c r="AU63" s="3">
        <v>29.478900000000003</v>
      </c>
      <c r="AV63" s="3">
        <v>27.466000000000001</v>
      </c>
      <c r="AW63" s="3">
        <v>32.108499999999999</v>
      </c>
    </row>
    <row r="64" spans="1:49" ht="14.5" x14ac:dyDescent="0.35">
      <c r="A64" s="519"/>
      <c r="B64" s="3">
        <v>30</v>
      </c>
      <c r="C64" s="3">
        <v>23.635099999999998</v>
      </c>
      <c r="D64" s="3"/>
      <c r="E64" s="3">
        <v>14.999100000000002</v>
      </c>
      <c r="F64" s="3"/>
      <c r="G64" s="3">
        <v>19.901499999999999</v>
      </c>
      <c r="H64" s="3">
        <v>21.752099999999995</v>
      </c>
      <c r="I64" s="3">
        <v>13.245999999999997</v>
      </c>
      <c r="J64" s="3">
        <v>15.7134</v>
      </c>
      <c r="K64" s="3">
        <v>29.219099999999997</v>
      </c>
      <c r="L64" s="3">
        <v>22.206500000000002</v>
      </c>
      <c r="M64" s="3">
        <v>17.661299999999997</v>
      </c>
      <c r="N64" s="3">
        <v>15.323799999999999</v>
      </c>
      <c r="O64" s="3">
        <v>12.401900000000001</v>
      </c>
      <c r="P64" s="3">
        <v>19.122300000000003</v>
      </c>
      <c r="Q64" s="3">
        <v>16.590000000000003</v>
      </c>
      <c r="R64" s="3">
        <v>23.050600000000003</v>
      </c>
      <c r="S64" s="3">
        <v>27.076299999999996</v>
      </c>
      <c r="T64" s="3">
        <v>33.212399999999995</v>
      </c>
      <c r="U64" s="3">
        <v>25.777699999999999</v>
      </c>
      <c r="V64" s="3">
        <v>29.446400000000001</v>
      </c>
      <c r="W64" s="3">
        <v>34.640899999999995</v>
      </c>
      <c r="X64" s="3">
        <v>30.063300000000005</v>
      </c>
      <c r="Y64" s="3">
        <v>32.920200000000001</v>
      </c>
      <c r="Z64" s="3">
        <v>29.2516</v>
      </c>
      <c r="AA64" s="3">
        <v>29.673699999999997</v>
      </c>
      <c r="AB64" s="3">
        <v>31.004799999999999</v>
      </c>
      <c r="AC64" s="3">
        <v>25.5505</v>
      </c>
      <c r="AD64" s="3">
        <v>25.907599999999999</v>
      </c>
      <c r="AE64" s="3">
        <v>21.719600000000003</v>
      </c>
      <c r="AF64" s="3">
        <v>21.881899999999998</v>
      </c>
      <c r="AG64" s="3">
        <v>37.692699999999995</v>
      </c>
      <c r="AH64" s="3">
        <v>35.972000000000001</v>
      </c>
      <c r="AI64" s="3">
        <v>17.206800000000001</v>
      </c>
      <c r="AJ64" s="3">
        <v>32.563099999999999</v>
      </c>
      <c r="AK64" s="3"/>
      <c r="AL64" s="3">
        <v>23.310400000000001</v>
      </c>
      <c r="AM64" s="3">
        <v>32.692999999999998</v>
      </c>
      <c r="AN64" s="3">
        <v>43.991100000000003</v>
      </c>
      <c r="AO64" s="3">
        <v>40.679500000000004</v>
      </c>
      <c r="AP64" s="3">
        <v>33.959099999999999</v>
      </c>
      <c r="AQ64" s="3">
        <v>44.900099999999995</v>
      </c>
      <c r="AR64" s="3">
        <v>24.966200000000001</v>
      </c>
      <c r="AS64" s="3">
        <v>31.524199999999997</v>
      </c>
      <c r="AT64" s="3">
        <v>33.666899999999998</v>
      </c>
      <c r="AU64" s="3">
        <v>27.173799999999996</v>
      </c>
      <c r="AV64" s="3">
        <v>25.160899999999998</v>
      </c>
      <c r="AW64" s="3">
        <v>29.738500000000002</v>
      </c>
    </row>
    <row r="65" spans="1:49" ht="14.5" x14ac:dyDescent="0.35">
      <c r="A65" s="519"/>
      <c r="B65" s="3">
        <v>31</v>
      </c>
      <c r="C65" s="3">
        <v>21.654599999999995</v>
      </c>
      <c r="D65" s="3"/>
      <c r="E65" s="3">
        <v>13.278399999999998</v>
      </c>
      <c r="F65" s="3"/>
      <c r="G65" s="3">
        <v>18.0185</v>
      </c>
      <c r="H65" s="3">
        <v>20.258599999999998</v>
      </c>
      <c r="I65" s="3">
        <v>11.6876</v>
      </c>
      <c r="J65" s="3">
        <v>14.219999999999999</v>
      </c>
      <c r="K65" s="3">
        <v>26.621899999999997</v>
      </c>
      <c r="L65" s="3">
        <v>20.583200000000001</v>
      </c>
      <c r="M65" s="3">
        <v>16.59</v>
      </c>
      <c r="N65" s="3">
        <v>13.992699999999997</v>
      </c>
      <c r="O65" s="3">
        <v>10.9735</v>
      </c>
      <c r="P65" s="3">
        <v>17.434100000000001</v>
      </c>
      <c r="Q65" s="3">
        <v>15.096600000000002</v>
      </c>
      <c r="R65" s="3">
        <v>21.589700000000004</v>
      </c>
      <c r="S65" s="3">
        <v>25.031000000000002</v>
      </c>
      <c r="T65" s="3">
        <v>31.037199999999999</v>
      </c>
      <c r="U65" s="3">
        <v>23.537599999999998</v>
      </c>
      <c r="V65" s="3">
        <v>26.914100000000001</v>
      </c>
      <c r="W65" s="3">
        <v>32.270899999999997</v>
      </c>
      <c r="X65" s="3">
        <v>28.050399999999996</v>
      </c>
      <c r="Y65" s="3">
        <v>30.420300000000001</v>
      </c>
      <c r="Z65" s="3">
        <v>27.368599999999997</v>
      </c>
      <c r="AA65" s="3">
        <v>27.660799999999995</v>
      </c>
      <c r="AB65" s="3">
        <v>28.959400000000002</v>
      </c>
      <c r="AC65" s="3">
        <v>23.180499999999999</v>
      </c>
      <c r="AD65" s="3">
        <v>23.764799999999997</v>
      </c>
      <c r="AE65" s="3">
        <v>20.128799999999998</v>
      </c>
      <c r="AF65" s="3">
        <v>20.291099999999997</v>
      </c>
      <c r="AG65" s="3">
        <v>35.517499999999998</v>
      </c>
      <c r="AH65" s="3">
        <v>33.277300000000004</v>
      </c>
      <c r="AI65" s="3">
        <v>15.875700000000004</v>
      </c>
      <c r="AJ65" s="3">
        <v>30.160600000000002</v>
      </c>
      <c r="AK65" s="3"/>
      <c r="AL65" s="3">
        <v>21.459799999999998</v>
      </c>
      <c r="AM65" s="3">
        <v>29.868400000000001</v>
      </c>
      <c r="AN65" s="3">
        <v>42.822299999999998</v>
      </c>
      <c r="AO65" s="3">
        <v>38.277000000000001</v>
      </c>
      <c r="AP65" s="3">
        <v>31.881299999999996</v>
      </c>
      <c r="AQ65" s="3">
        <v>41.848300000000002</v>
      </c>
      <c r="AR65" s="3">
        <v>23.213000000000001</v>
      </c>
      <c r="AS65" s="3">
        <v>29.770999999999997</v>
      </c>
      <c r="AT65" s="3">
        <v>31.9787</v>
      </c>
      <c r="AU65" s="3">
        <v>25.355700000000002</v>
      </c>
      <c r="AV65" s="3">
        <v>23.440200000000001</v>
      </c>
      <c r="AW65" s="3">
        <v>27.4984</v>
      </c>
    </row>
    <row r="66" spans="1:49" ht="14.5" x14ac:dyDescent="0.35">
      <c r="A66" s="519"/>
      <c r="B66" s="3">
        <v>32</v>
      </c>
      <c r="C66" s="3">
        <v>19.5444</v>
      </c>
      <c r="D66" s="3"/>
      <c r="E66" s="3">
        <v>12.2395</v>
      </c>
      <c r="F66" s="3"/>
      <c r="G66" s="3">
        <v>16.59</v>
      </c>
      <c r="H66" s="3">
        <v>18.895099999999999</v>
      </c>
      <c r="I66" s="3">
        <v>10.453900000000001</v>
      </c>
      <c r="J66" s="3">
        <v>12.726599999999999</v>
      </c>
      <c r="K66" s="3">
        <v>24.511600000000001</v>
      </c>
      <c r="L66" s="3">
        <v>18.927500000000002</v>
      </c>
      <c r="M66" s="3">
        <v>15.258899999999997</v>
      </c>
      <c r="N66" s="3">
        <v>12.5967</v>
      </c>
      <c r="O66" s="3">
        <v>10.129299999999999</v>
      </c>
      <c r="P66" s="3">
        <v>16.070600000000002</v>
      </c>
      <c r="Q66" s="3">
        <v>13.6356</v>
      </c>
      <c r="R66" s="3">
        <v>19.771600000000003</v>
      </c>
      <c r="S66" s="3">
        <v>23.310299999999998</v>
      </c>
      <c r="T66" s="3">
        <v>28.861999999999998</v>
      </c>
      <c r="U66" s="3">
        <v>21.687099999999997</v>
      </c>
      <c r="V66" s="3">
        <v>24.933700000000002</v>
      </c>
      <c r="W66" s="3">
        <v>29.9983</v>
      </c>
      <c r="X66" s="3">
        <v>26.362200000000001</v>
      </c>
      <c r="Y66" s="3">
        <v>28.147699999999997</v>
      </c>
      <c r="Z66" s="3">
        <v>25.388200000000001</v>
      </c>
      <c r="AA66" s="3">
        <v>25.615400000000001</v>
      </c>
      <c r="AB66" s="3">
        <v>26.556999999999999</v>
      </c>
      <c r="AC66" s="3">
        <v>21.557199999999998</v>
      </c>
      <c r="AD66" s="3">
        <v>22.076599999999996</v>
      </c>
      <c r="AE66" s="3">
        <v>18.6678</v>
      </c>
      <c r="AF66" s="3">
        <v>19.057399999999998</v>
      </c>
      <c r="AG66" s="3">
        <v>33.407199999999996</v>
      </c>
      <c r="AH66" s="3">
        <v>31.394300000000001</v>
      </c>
      <c r="AI66" s="3">
        <v>14.869300000000003</v>
      </c>
      <c r="AJ66" s="3">
        <v>28.342599999999997</v>
      </c>
      <c r="AK66" s="3"/>
      <c r="AL66" s="3">
        <v>19.641699999999997</v>
      </c>
      <c r="AM66" s="3">
        <v>27.8231</v>
      </c>
      <c r="AN66" s="3">
        <v>41.4587</v>
      </c>
      <c r="AO66" s="3">
        <v>36.491399999999999</v>
      </c>
      <c r="AP66" s="3">
        <v>29.8035</v>
      </c>
      <c r="AQ66" s="3">
        <v>39.186100000000003</v>
      </c>
      <c r="AR66" s="3">
        <v>21.459899999999998</v>
      </c>
      <c r="AS66" s="3">
        <v>28.0503</v>
      </c>
      <c r="AT66" s="3">
        <v>29.868400000000001</v>
      </c>
      <c r="AU66" s="3">
        <v>23.537600000000005</v>
      </c>
      <c r="AV66" s="3">
        <v>21.6221</v>
      </c>
      <c r="AW66" s="3">
        <v>25.582899999999999</v>
      </c>
    </row>
    <row r="67" spans="1:49" ht="14.5" x14ac:dyDescent="0.35">
      <c r="A67" s="519"/>
      <c r="B67" s="3">
        <v>33</v>
      </c>
      <c r="C67" s="3">
        <v>18.0185</v>
      </c>
      <c r="D67" s="3"/>
      <c r="E67" s="3">
        <v>11.103300000000003</v>
      </c>
      <c r="F67" s="3"/>
      <c r="G67" s="3">
        <v>14.999200000000002</v>
      </c>
      <c r="H67" s="3">
        <v>17.304199999999998</v>
      </c>
      <c r="I67" s="3">
        <v>9.5448999999999984</v>
      </c>
      <c r="J67" s="3">
        <v>11.590299999999999</v>
      </c>
      <c r="K67" s="3">
        <v>22.790899999999997</v>
      </c>
      <c r="L67" s="3">
        <v>17.856100000000001</v>
      </c>
      <c r="M67" s="3">
        <v>14.641999999999999</v>
      </c>
      <c r="N67" s="3">
        <v>11.427900000000001</v>
      </c>
      <c r="O67" s="3">
        <v>9.3826000000000001</v>
      </c>
      <c r="P67" s="3">
        <v>14.869300000000003</v>
      </c>
      <c r="Q67" s="3">
        <v>12.856399999999999</v>
      </c>
      <c r="R67" s="3">
        <v>17.986000000000001</v>
      </c>
      <c r="S67" s="3">
        <v>21.557200000000002</v>
      </c>
      <c r="T67" s="3">
        <v>26.784200000000002</v>
      </c>
      <c r="U67" s="3">
        <v>20.063799999999997</v>
      </c>
      <c r="V67" s="3">
        <v>22.920800000000003</v>
      </c>
      <c r="W67" s="3">
        <v>27.725699999999996</v>
      </c>
      <c r="X67" s="3">
        <v>24.576600000000003</v>
      </c>
      <c r="Y67" s="3">
        <v>25.810199999999998</v>
      </c>
      <c r="Z67" s="3">
        <v>23.375299999999999</v>
      </c>
      <c r="AA67" s="3">
        <v>23.764900000000001</v>
      </c>
      <c r="AB67" s="3">
        <v>24.738899999999997</v>
      </c>
      <c r="AC67" s="3">
        <v>19.706699999999998</v>
      </c>
      <c r="AD67" s="3">
        <v>20.388400000000001</v>
      </c>
      <c r="AE67" s="3">
        <v>17.174399999999999</v>
      </c>
      <c r="AF67" s="3">
        <v>17.953599999999998</v>
      </c>
      <c r="AG67" s="3">
        <v>31.329399999999996</v>
      </c>
      <c r="AH67" s="3">
        <v>29.511300000000002</v>
      </c>
      <c r="AI67" s="3">
        <v>13.797900000000002</v>
      </c>
      <c r="AJ67" s="3">
        <v>26.621899999999997</v>
      </c>
      <c r="AK67" s="3"/>
      <c r="AL67" s="3">
        <v>17.628900000000002</v>
      </c>
      <c r="AM67" s="3">
        <v>25.453099999999999</v>
      </c>
      <c r="AN67" s="3">
        <v>40.095200000000006</v>
      </c>
      <c r="AO67" s="3">
        <v>34.543500000000002</v>
      </c>
      <c r="AP67" s="3">
        <v>27.888099999999998</v>
      </c>
      <c r="AQ67" s="3">
        <v>36.881</v>
      </c>
      <c r="AR67" s="3">
        <v>19.804100000000002</v>
      </c>
      <c r="AS67" s="3">
        <v>25.940100000000001</v>
      </c>
      <c r="AT67" s="3">
        <v>28.147700000000004</v>
      </c>
      <c r="AU67" s="3">
        <v>21.9468</v>
      </c>
      <c r="AV67" s="3">
        <v>20.031300000000002</v>
      </c>
      <c r="AW67" s="3">
        <v>23.505100000000002</v>
      </c>
    </row>
    <row r="68" spans="1:49" ht="14.5" x14ac:dyDescent="0.35">
      <c r="A68" s="519"/>
      <c r="B68" s="3">
        <v>34</v>
      </c>
      <c r="C68" s="3">
        <v>16.362699999999997</v>
      </c>
      <c r="D68" s="3"/>
      <c r="E68" s="3">
        <v>10.064300000000001</v>
      </c>
      <c r="F68" s="3"/>
      <c r="G68" s="3">
        <v>13.927800000000001</v>
      </c>
      <c r="H68" s="3">
        <v>16.103000000000002</v>
      </c>
      <c r="I68" s="3">
        <v>8.7007999999999992</v>
      </c>
      <c r="J68" s="3">
        <v>10.4864</v>
      </c>
      <c r="K68" s="3">
        <v>20.940399999999997</v>
      </c>
      <c r="L68" s="3">
        <v>16.5899</v>
      </c>
      <c r="M68" s="3">
        <v>13.343399999999999</v>
      </c>
      <c r="N68" s="3">
        <v>10.518899999999999</v>
      </c>
      <c r="O68" s="3">
        <v>8.4086999999999996</v>
      </c>
      <c r="P68" s="3">
        <v>13.570700000000002</v>
      </c>
      <c r="Q68" s="3">
        <v>11.979900000000002</v>
      </c>
      <c r="R68" s="3">
        <v>16.492500000000003</v>
      </c>
      <c r="S68" s="3">
        <v>20.161199999999997</v>
      </c>
      <c r="T68" s="3">
        <v>25.160899999999998</v>
      </c>
      <c r="U68" s="3">
        <v>18.343099999999996</v>
      </c>
      <c r="V68" s="3">
        <v>20.875500000000002</v>
      </c>
      <c r="W68" s="3">
        <v>25.9726</v>
      </c>
      <c r="X68" s="3">
        <v>23.050699999999999</v>
      </c>
      <c r="Y68" s="3">
        <v>23.862299999999998</v>
      </c>
      <c r="Z68" s="3">
        <v>21.8169</v>
      </c>
      <c r="AA68" s="3">
        <v>22.076699999999999</v>
      </c>
      <c r="AB68" s="3">
        <v>22.693599999999996</v>
      </c>
      <c r="AC68" s="3">
        <v>18.408100000000001</v>
      </c>
      <c r="AD68" s="3">
        <v>18.959899999999998</v>
      </c>
      <c r="AE68" s="3">
        <v>15.843300000000001</v>
      </c>
      <c r="AF68" s="3">
        <v>16.330299999999998</v>
      </c>
      <c r="AG68" s="3">
        <v>29.576199999999996</v>
      </c>
      <c r="AH68" s="3">
        <v>27.888000000000002</v>
      </c>
      <c r="AI68" s="3">
        <v>12.888899999999998</v>
      </c>
      <c r="AJ68" s="3">
        <v>24.933700000000002</v>
      </c>
      <c r="AK68" s="3"/>
      <c r="AL68" s="3">
        <v>16.59</v>
      </c>
      <c r="AM68" s="3">
        <v>23.5701</v>
      </c>
      <c r="AN68" s="3">
        <v>38.699100000000001</v>
      </c>
      <c r="AO68" s="3">
        <v>32.790300000000002</v>
      </c>
      <c r="AP68" s="3">
        <v>26.297199999999997</v>
      </c>
      <c r="AQ68" s="3">
        <v>34.511099999999992</v>
      </c>
      <c r="AR68" s="3">
        <v>18.472999999999999</v>
      </c>
      <c r="AS68" s="3">
        <v>24.3492</v>
      </c>
      <c r="AT68" s="3">
        <v>26.686799999999998</v>
      </c>
      <c r="AU68" s="3">
        <v>20.2911</v>
      </c>
      <c r="AV68" s="3">
        <v>18.570399999999999</v>
      </c>
      <c r="AW68" s="3">
        <v>21.979199999999999</v>
      </c>
    </row>
    <row r="69" spans="1:49" ht="14.5" x14ac:dyDescent="0.35">
      <c r="A69" s="519"/>
      <c r="B69" s="3">
        <v>35</v>
      </c>
      <c r="C69" s="3">
        <v>15.291399999999999</v>
      </c>
      <c r="D69" s="3"/>
      <c r="E69" s="3">
        <v>8.7657000000000007</v>
      </c>
      <c r="F69" s="3"/>
      <c r="G69" s="3">
        <v>12.726599999999999</v>
      </c>
      <c r="H69" s="3">
        <v>14.836900000000004</v>
      </c>
      <c r="I69" s="3">
        <v>7.6293999999999986</v>
      </c>
      <c r="J69" s="3">
        <v>9.5448999999999984</v>
      </c>
      <c r="K69" s="3">
        <v>19.122299999999999</v>
      </c>
      <c r="L69" s="3">
        <v>15.486100000000002</v>
      </c>
      <c r="M69" s="3">
        <v>12.531700000000001</v>
      </c>
      <c r="N69" s="3">
        <v>9.5124999999999993</v>
      </c>
      <c r="O69" s="3">
        <v>7.4346999999999994</v>
      </c>
      <c r="P69" s="3">
        <v>12.401899999999999</v>
      </c>
      <c r="Q69" s="3">
        <v>10.8436</v>
      </c>
      <c r="R69" s="3">
        <v>14.836800000000002</v>
      </c>
      <c r="S69" s="3">
        <v>18.732699999999998</v>
      </c>
      <c r="T69" s="3">
        <v>23.375300000000003</v>
      </c>
      <c r="U69" s="3">
        <v>16.427599999999998</v>
      </c>
      <c r="V69" s="3">
        <v>19.349599999999999</v>
      </c>
      <c r="W69" s="3">
        <v>23.992100000000001</v>
      </c>
      <c r="X69" s="3">
        <v>21.427399999999999</v>
      </c>
      <c r="Y69" s="3">
        <v>22.044199999999996</v>
      </c>
      <c r="Z69" s="3">
        <v>20.258599999999998</v>
      </c>
      <c r="AA69" s="3">
        <v>20.5183</v>
      </c>
      <c r="AB69" s="3">
        <v>21.005400000000002</v>
      </c>
      <c r="AC69" s="3">
        <v>16.882199999999997</v>
      </c>
      <c r="AD69" s="3">
        <v>17.3691</v>
      </c>
      <c r="AE69" s="3">
        <v>14.707000000000001</v>
      </c>
      <c r="AF69" s="3">
        <v>15.323899999999997</v>
      </c>
      <c r="AG69" s="3">
        <v>27.628299999999999</v>
      </c>
      <c r="AH69" s="3">
        <v>25.907600000000002</v>
      </c>
      <c r="AI69" s="3">
        <v>11.947400000000002</v>
      </c>
      <c r="AJ69" s="3">
        <v>23.440199999999997</v>
      </c>
      <c r="AK69" s="3"/>
      <c r="AL69" s="3">
        <v>15.129000000000001</v>
      </c>
      <c r="AM69" s="3">
        <v>21.524799999999999</v>
      </c>
      <c r="AN69" s="3">
        <v>37.335599999999999</v>
      </c>
      <c r="AO69" s="3">
        <v>31.264399999999998</v>
      </c>
      <c r="AP69" s="3">
        <v>24.836300000000001</v>
      </c>
      <c r="AQ69" s="3">
        <v>32.011199999999995</v>
      </c>
      <c r="AR69" s="3">
        <v>17.174400000000002</v>
      </c>
      <c r="AS69" s="3">
        <v>23.050599999999999</v>
      </c>
      <c r="AT69" s="3">
        <v>24.9986</v>
      </c>
      <c r="AU69" s="3">
        <v>18.570399999999999</v>
      </c>
      <c r="AV69" s="3">
        <v>17.206800000000001</v>
      </c>
      <c r="AW69" s="3">
        <v>20.1936</v>
      </c>
    </row>
    <row r="70" spans="1:49" ht="14.5" x14ac:dyDescent="0.35">
      <c r="A70" s="519"/>
      <c r="B70" s="3">
        <v>36</v>
      </c>
      <c r="C70" s="3">
        <v>13.830399999999997</v>
      </c>
      <c r="D70" s="3"/>
      <c r="E70" s="3">
        <v>7.8890999999999991</v>
      </c>
      <c r="F70" s="3"/>
      <c r="G70" s="3">
        <v>11.492900000000001</v>
      </c>
      <c r="H70" s="3">
        <v>13.765500000000003</v>
      </c>
      <c r="I70" s="3">
        <v>6.5255999999999998</v>
      </c>
      <c r="J70" s="3">
        <v>8.6359000000000012</v>
      </c>
      <c r="K70" s="3">
        <v>17.596400000000003</v>
      </c>
      <c r="L70" s="3">
        <v>14.187500000000004</v>
      </c>
      <c r="M70" s="3">
        <v>11.525300000000001</v>
      </c>
      <c r="N70" s="3">
        <v>8.6359000000000012</v>
      </c>
      <c r="O70" s="3">
        <v>6.9151999999999987</v>
      </c>
      <c r="P70" s="3">
        <v>11.200700000000003</v>
      </c>
      <c r="Q70" s="3">
        <v>9.8370999999999995</v>
      </c>
      <c r="R70" s="3">
        <v>13.343400000000003</v>
      </c>
      <c r="S70" s="3">
        <v>17.531400000000001</v>
      </c>
      <c r="T70" s="3">
        <v>21.784499999999998</v>
      </c>
      <c r="U70" s="3">
        <v>15.323799999999999</v>
      </c>
      <c r="V70" s="3">
        <v>17.921100000000003</v>
      </c>
      <c r="W70" s="3">
        <v>22.206500000000002</v>
      </c>
      <c r="X70" s="3">
        <v>19.771600000000003</v>
      </c>
      <c r="Y70" s="3">
        <v>20.323499999999999</v>
      </c>
      <c r="Z70" s="3">
        <v>18.8626</v>
      </c>
      <c r="AA70" s="3">
        <v>18.895</v>
      </c>
      <c r="AB70" s="3">
        <v>19.4145</v>
      </c>
      <c r="AC70" s="3">
        <v>15.7134</v>
      </c>
      <c r="AD70" s="3">
        <v>16.297699999999999</v>
      </c>
      <c r="AE70" s="3">
        <v>13.6356</v>
      </c>
      <c r="AF70" s="3">
        <v>14.1876</v>
      </c>
      <c r="AG70" s="3">
        <v>26.037499999999998</v>
      </c>
      <c r="AH70" s="3">
        <v>24.186900000000001</v>
      </c>
      <c r="AI70" s="3">
        <v>11.1357</v>
      </c>
      <c r="AJ70" s="3">
        <v>22.0442</v>
      </c>
      <c r="AK70" s="3"/>
      <c r="AL70" s="3">
        <v>13.797899999999998</v>
      </c>
      <c r="AM70" s="3">
        <v>19.706699999999998</v>
      </c>
      <c r="AN70" s="3">
        <v>36.069400000000002</v>
      </c>
      <c r="AO70" s="3">
        <v>29.413899999999998</v>
      </c>
      <c r="AP70" s="3">
        <v>23.277899999999995</v>
      </c>
      <c r="AQ70" s="3">
        <v>29.9983</v>
      </c>
      <c r="AR70" s="3">
        <v>15.875800000000002</v>
      </c>
      <c r="AS70" s="3">
        <v>21.492299999999997</v>
      </c>
      <c r="AT70" s="3">
        <v>23.699900000000003</v>
      </c>
      <c r="AU70" s="3">
        <v>17.4665</v>
      </c>
      <c r="AV70" s="3">
        <v>16.232799999999997</v>
      </c>
      <c r="AW70" s="3">
        <v>18.895</v>
      </c>
    </row>
    <row r="71" spans="1:49" ht="14.5" x14ac:dyDescent="0.35">
      <c r="A71" s="519"/>
      <c r="B71" s="3">
        <v>37</v>
      </c>
      <c r="C71" s="3">
        <v>12.401900000000001</v>
      </c>
      <c r="D71" s="3"/>
      <c r="E71" s="3">
        <v>7.2397999999999989</v>
      </c>
      <c r="F71" s="3"/>
      <c r="G71" s="3">
        <v>10.453999999999999</v>
      </c>
      <c r="H71" s="3">
        <v>12.791499999999999</v>
      </c>
      <c r="I71" s="3">
        <v>5.9412000000000003</v>
      </c>
      <c r="J71" s="3">
        <v>7.5645000000000007</v>
      </c>
      <c r="K71" s="3">
        <v>16.460100000000001</v>
      </c>
      <c r="L71" s="3">
        <v>13.310900000000004</v>
      </c>
      <c r="M71" s="3">
        <v>10.518899999999999</v>
      </c>
      <c r="N71" s="3">
        <v>7.8892000000000007</v>
      </c>
      <c r="O71" s="3">
        <v>6.5580999999999996</v>
      </c>
      <c r="P71" s="3">
        <v>10.389100000000001</v>
      </c>
      <c r="Q71" s="3">
        <v>9.0904000000000007</v>
      </c>
      <c r="R71" s="3">
        <v>12.044700000000001</v>
      </c>
      <c r="S71" s="3">
        <v>16.232800000000001</v>
      </c>
      <c r="T71" s="3">
        <v>20.226099999999999</v>
      </c>
      <c r="U71" s="3">
        <v>14.219999999999999</v>
      </c>
      <c r="V71" s="3">
        <v>16.232900000000001</v>
      </c>
      <c r="W71" s="3">
        <v>20.2911</v>
      </c>
      <c r="X71" s="3">
        <v>18.6678</v>
      </c>
      <c r="Y71" s="3">
        <v>18.732699999999998</v>
      </c>
      <c r="Z71" s="3">
        <v>17.661300000000001</v>
      </c>
      <c r="AA71" s="3">
        <v>17.369199999999996</v>
      </c>
      <c r="AB71" s="3">
        <v>17.823699999999999</v>
      </c>
      <c r="AC71" s="3">
        <v>14.349800000000002</v>
      </c>
      <c r="AD71" s="3">
        <v>15.291299999999996</v>
      </c>
      <c r="AE71" s="3">
        <v>12.466900000000001</v>
      </c>
      <c r="AF71" s="3">
        <v>13.213599999999998</v>
      </c>
      <c r="AG71" s="3">
        <v>24.219399999999997</v>
      </c>
      <c r="AH71" s="3">
        <v>22.726000000000003</v>
      </c>
      <c r="AI71" s="3">
        <v>10.551300000000001</v>
      </c>
      <c r="AJ71" s="3">
        <v>20.485899999999997</v>
      </c>
      <c r="AK71" s="3"/>
      <c r="AL71" s="3">
        <v>12.856400000000001</v>
      </c>
      <c r="AM71" s="3">
        <v>18.278199999999998</v>
      </c>
      <c r="AN71" s="3">
        <v>35.095500000000001</v>
      </c>
      <c r="AO71" s="3">
        <v>28.147699999999997</v>
      </c>
      <c r="AP71" s="3">
        <v>22.044199999999996</v>
      </c>
      <c r="AQ71" s="3">
        <v>28.245200000000004</v>
      </c>
      <c r="AR71" s="3">
        <v>14.869300000000003</v>
      </c>
      <c r="AS71" s="3">
        <v>20.161199999999997</v>
      </c>
      <c r="AT71" s="3">
        <v>22.109099999999998</v>
      </c>
      <c r="AU71" s="3">
        <v>15.810800000000002</v>
      </c>
      <c r="AV71" s="3">
        <v>14.609499999999997</v>
      </c>
      <c r="AW71" s="3">
        <v>17.336600000000001</v>
      </c>
    </row>
    <row r="72" spans="1:49" ht="14.5" x14ac:dyDescent="0.35">
      <c r="A72" s="519"/>
      <c r="B72" s="3">
        <v>38</v>
      </c>
      <c r="C72" s="3">
        <v>11.428000000000001</v>
      </c>
      <c r="D72" s="3"/>
      <c r="E72" s="3">
        <v>6.5580999999999996</v>
      </c>
      <c r="F72" s="3"/>
      <c r="G72" s="3">
        <v>9.5124999999999993</v>
      </c>
      <c r="H72" s="3">
        <v>11.720200000000002</v>
      </c>
      <c r="I72" s="3">
        <v>5.2268999999999997</v>
      </c>
      <c r="J72" s="3">
        <v>7.1425000000000001</v>
      </c>
      <c r="K72" s="3">
        <v>15.031600000000001</v>
      </c>
      <c r="L72" s="3">
        <v>12.369399999999999</v>
      </c>
      <c r="M72" s="3">
        <v>10.096799999999998</v>
      </c>
      <c r="N72" s="3">
        <v>7.0450999999999997</v>
      </c>
      <c r="O72" s="3">
        <v>6.006199999999998</v>
      </c>
      <c r="P72" s="3">
        <v>9.4476000000000013</v>
      </c>
      <c r="Q72" s="3">
        <v>8.3762000000000008</v>
      </c>
      <c r="R72" s="3">
        <v>11.298</v>
      </c>
      <c r="S72" s="3">
        <v>15.129000000000001</v>
      </c>
      <c r="T72" s="3">
        <v>18.96</v>
      </c>
      <c r="U72" s="3">
        <v>12.791499999999999</v>
      </c>
      <c r="V72" s="3">
        <v>15.096599999999999</v>
      </c>
      <c r="W72" s="3">
        <v>18.862599999999997</v>
      </c>
      <c r="X72" s="3">
        <v>17.6938</v>
      </c>
      <c r="Y72" s="3">
        <v>17.401600000000002</v>
      </c>
      <c r="Z72" s="3">
        <v>16.330200000000001</v>
      </c>
      <c r="AA72" s="3">
        <v>16.232900000000001</v>
      </c>
      <c r="AB72" s="3">
        <v>16.460199999999997</v>
      </c>
      <c r="AC72" s="3">
        <v>13.343399999999999</v>
      </c>
      <c r="AD72" s="3">
        <v>13.895299999999999</v>
      </c>
      <c r="AE72" s="3">
        <v>11.557800000000002</v>
      </c>
      <c r="AF72" s="3">
        <v>12.304600000000001</v>
      </c>
      <c r="AG72" s="3">
        <v>22.758400000000002</v>
      </c>
      <c r="AH72" s="3">
        <v>21.362400000000004</v>
      </c>
      <c r="AI72" s="3">
        <v>10.064399999999999</v>
      </c>
      <c r="AJ72" s="3">
        <v>19.349599999999999</v>
      </c>
      <c r="AK72" s="3"/>
      <c r="AL72" s="3">
        <v>11.492800000000001</v>
      </c>
      <c r="AM72" s="3">
        <v>16.622399999999999</v>
      </c>
      <c r="AN72" s="3">
        <v>33.569600000000001</v>
      </c>
      <c r="AO72" s="3">
        <v>26.654299999999999</v>
      </c>
      <c r="AP72" s="3">
        <v>20.550799999999995</v>
      </c>
      <c r="AQ72" s="3">
        <v>26.589399999999998</v>
      </c>
      <c r="AR72" s="3">
        <v>13.603199999999999</v>
      </c>
      <c r="AS72" s="3">
        <v>18.895</v>
      </c>
      <c r="AT72" s="3">
        <v>21.037800000000001</v>
      </c>
      <c r="AU72" s="3">
        <v>14.8368</v>
      </c>
      <c r="AV72" s="3">
        <v>13.700499999999998</v>
      </c>
      <c r="AW72" s="3">
        <v>16.330200000000001</v>
      </c>
    </row>
    <row r="73" spans="1:49" ht="14.5" x14ac:dyDescent="0.35">
      <c r="A73" s="519"/>
      <c r="B73" s="3">
        <v>39</v>
      </c>
      <c r="C73" s="3">
        <v>10.3566</v>
      </c>
      <c r="D73" s="3"/>
      <c r="E73" s="3">
        <v>5.778900000000001</v>
      </c>
      <c r="F73" s="3"/>
      <c r="G73" s="3">
        <v>8.7332999999999998</v>
      </c>
      <c r="H73" s="3">
        <v>10.713699999999999</v>
      </c>
      <c r="I73" s="3">
        <v>4.8048999999999991</v>
      </c>
      <c r="J73" s="3">
        <v>6.4932000000000007</v>
      </c>
      <c r="K73" s="3">
        <v>13.668099999999999</v>
      </c>
      <c r="L73" s="3">
        <v>11.297999999999998</v>
      </c>
      <c r="M73" s="3">
        <v>9.0579000000000001</v>
      </c>
      <c r="N73" s="3">
        <v>6.4281999999999995</v>
      </c>
      <c r="O73" s="3">
        <v>5.4542999999999981</v>
      </c>
      <c r="P73" s="3">
        <v>8.5061</v>
      </c>
      <c r="Q73" s="3">
        <v>7.5970000000000013</v>
      </c>
      <c r="R73" s="3">
        <v>10.064300000000001</v>
      </c>
      <c r="S73" s="3">
        <v>14.057600000000001</v>
      </c>
      <c r="T73" s="3">
        <v>17.823700000000002</v>
      </c>
      <c r="U73" s="3">
        <v>11.622699999999998</v>
      </c>
      <c r="V73" s="3">
        <v>13.765500000000003</v>
      </c>
      <c r="W73" s="3">
        <v>17.401600000000002</v>
      </c>
      <c r="X73" s="3">
        <v>16.330300000000001</v>
      </c>
      <c r="Y73" s="3">
        <v>15.973100000000001</v>
      </c>
      <c r="Z73" s="3">
        <v>15.291300000000001</v>
      </c>
      <c r="AA73" s="3">
        <v>14.804399999999996</v>
      </c>
      <c r="AB73" s="3">
        <v>15.258899999999997</v>
      </c>
      <c r="AC73" s="3">
        <v>12.304500000000001</v>
      </c>
      <c r="AD73" s="3">
        <v>13.083600000000001</v>
      </c>
      <c r="AE73" s="3">
        <v>10.583899999999998</v>
      </c>
      <c r="AF73" s="3">
        <v>11.492899999999999</v>
      </c>
      <c r="AG73" s="3">
        <v>21.167599999999997</v>
      </c>
      <c r="AH73" s="3">
        <v>20.128699999999998</v>
      </c>
      <c r="AI73" s="3">
        <v>9.2851999999999997</v>
      </c>
      <c r="AJ73" s="3">
        <v>18.083400000000001</v>
      </c>
      <c r="AK73" s="3"/>
      <c r="AL73" s="3">
        <v>10.713700000000001</v>
      </c>
      <c r="AM73" s="3">
        <v>15.453699999999998</v>
      </c>
      <c r="AN73" s="3">
        <v>32.238500000000002</v>
      </c>
      <c r="AO73" s="3">
        <v>25.290700000000001</v>
      </c>
      <c r="AP73" s="3">
        <v>18.992499999999996</v>
      </c>
      <c r="AQ73" s="3">
        <v>24.836299999999998</v>
      </c>
      <c r="AR73" s="3">
        <v>12.629200000000001</v>
      </c>
      <c r="AS73" s="3">
        <v>17.791199999999996</v>
      </c>
      <c r="AT73" s="3">
        <v>19.9664</v>
      </c>
      <c r="AU73" s="3">
        <v>13.733000000000001</v>
      </c>
      <c r="AV73" s="3">
        <v>12.5967</v>
      </c>
      <c r="AW73" s="3">
        <v>15.031600000000001</v>
      </c>
    </row>
    <row r="74" spans="1:49" ht="14.5" x14ac:dyDescent="0.35">
      <c r="A74" s="519"/>
      <c r="B74" s="3">
        <v>40</v>
      </c>
      <c r="C74" s="3">
        <v>9.6747999999999994</v>
      </c>
      <c r="D74" s="3"/>
      <c r="E74" s="3">
        <v>5.2918999999999992</v>
      </c>
      <c r="F74" s="3"/>
      <c r="G74" s="3">
        <v>7.7592999999999996</v>
      </c>
      <c r="H74" s="3">
        <v>10.161799999999999</v>
      </c>
      <c r="I74" s="3">
        <v>4.1555999999999997</v>
      </c>
      <c r="J74" s="3">
        <v>5.8438000000000008</v>
      </c>
      <c r="K74" s="3">
        <v>12.758999999999999</v>
      </c>
      <c r="L74" s="3">
        <v>10.518899999999999</v>
      </c>
      <c r="M74" s="3">
        <v>8.7333000000000016</v>
      </c>
      <c r="N74" s="3">
        <v>5.8438000000000008</v>
      </c>
      <c r="O74" s="3">
        <v>4.8049999999999979</v>
      </c>
      <c r="P74" s="3">
        <v>7.4996000000000009</v>
      </c>
      <c r="Q74" s="3">
        <v>7.1424999999999992</v>
      </c>
      <c r="R74" s="3">
        <v>8.7657000000000007</v>
      </c>
      <c r="S74" s="3">
        <v>13.180999999999997</v>
      </c>
      <c r="T74" s="3">
        <v>16.525100000000002</v>
      </c>
      <c r="U74" s="3">
        <v>10.6812</v>
      </c>
      <c r="V74" s="3">
        <v>12.629200000000001</v>
      </c>
      <c r="W74" s="3">
        <v>15.908200000000001</v>
      </c>
      <c r="X74" s="3">
        <v>15.193999999999999</v>
      </c>
      <c r="Y74" s="3">
        <v>14.869300000000003</v>
      </c>
      <c r="Z74" s="3">
        <v>14.122600000000002</v>
      </c>
      <c r="AA74" s="3">
        <v>13.635599999999998</v>
      </c>
      <c r="AB74" s="3">
        <v>14.090199999999998</v>
      </c>
      <c r="AC74" s="3">
        <v>11.492900000000002</v>
      </c>
      <c r="AD74" s="3">
        <v>12.2395</v>
      </c>
      <c r="AE74" s="3">
        <v>9.6747999999999994</v>
      </c>
      <c r="AF74" s="3">
        <v>10.389099999999999</v>
      </c>
      <c r="AG74" s="3">
        <v>20.031299999999995</v>
      </c>
      <c r="AH74" s="3">
        <v>18.5379</v>
      </c>
      <c r="AI74" s="3">
        <v>8.8307000000000002</v>
      </c>
      <c r="AJ74" s="3">
        <v>16.882200000000001</v>
      </c>
      <c r="AK74" s="3"/>
      <c r="AL74" s="3">
        <v>9.4150000000000009</v>
      </c>
      <c r="AM74" s="3">
        <v>13.992699999999997</v>
      </c>
      <c r="AN74" s="3">
        <v>30.842400000000005</v>
      </c>
      <c r="AO74" s="3">
        <v>23.764900000000001</v>
      </c>
      <c r="AP74" s="3">
        <v>17.985999999999997</v>
      </c>
      <c r="AQ74" s="3">
        <v>23.212999999999997</v>
      </c>
      <c r="AR74" s="3">
        <v>11.915000000000001</v>
      </c>
      <c r="AS74" s="3">
        <v>16.849700000000002</v>
      </c>
      <c r="AT74" s="3">
        <v>18.5379</v>
      </c>
      <c r="AU74" s="3">
        <v>12.466799999999999</v>
      </c>
      <c r="AV74" s="3">
        <v>11.557799999999999</v>
      </c>
      <c r="AW74" s="3">
        <v>13.830299999999998</v>
      </c>
    </row>
    <row r="75" spans="1:49" ht="14.5" x14ac:dyDescent="0.35">
      <c r="A75" s="519"/>
      <c r="B75" s="3">
        <v>41</v>
      </c>
      <c r="C75" s="3">
        <v>8.7007999999999992</v>
      </c>
      <c r="D75" s="3"/>
      <c r="E75" s="3">
        <v>5.1944999999999988</v>
      </c>
      <c r="F75" s="3"/>
      <c r="G75" s="3">
        <v>7.1099999999999994</v>
      </c>
      <c r="H75" s="3">
        <v>9.350200000000001</v>
      </c>
      <c r="I75" s="3">
        <v>3.636099999999999</v>
      </c>
      <c r="J75" s="3">
        <v>5.2595000000000018</v>
      </c>
      <c r="K75" s="3">
        <v>11.914900000000001</v>
      </c>
      <c r="L75" s="3">
        <v>9.7396999999999991</v>
      </c>
      <c r="M75" s="3">
        <v>7.7593000000000005</v>
      </c>
      <c r="N75" s="3">
        <v>5.5840999999999985</v>
      </c>
      <c r="O75" s="3">
        <v>4.5451999999999995</v>
      </c>
      <c r="P75" s="3">
        <v>7.1099999999999994</v>
      </c>
      <c r="Q75" s="3">
        <v>6.5256000000000007</v>
      </c>
      <c r="R75" s="3">
        <v>7.9541000000000004</v>
      </c>
      <c r="S75" s="3">
        <v>11.9473</v>
      </c>
      <c r="T75" s="3">
        <v>15.421199999999999</v>
      </c>
      <c r="U75" s="3">
        <v>9.8370999999999995</v>
      </c>
      <c r="V75" s="3">
        <v>11.7851</v>
      </c>
      <c r="W75" s="3">
        <v>14.577099999999998</v>
      </c>
      <c r="X75" s="3">
        <v>14.252500000000001</v>
      </c>
      <c r="Y75" s="3">
        <v>13.473200000000002</v>
      </c>
      <c r="Z75" s="3">
        <v>13.148599999999998</v>
      </c>
      <c r="AA75" s="3">
        <v>12.564199999999998</v>
      </c>
      <c r="AB75" s="3">
        <v>12.856499999999999</v>
      </c>
      <c r="AC75" s="3">
        <v>10.778600000000001</v>
      </c>
      <c r="AD75" s="3">
        <v>11.168199999999999</v>
      </c>
      <c r="AE75" s="3">
        <v>9.0904000000000007</v>
      </c>
      <c r="AF75" s="3">
        <v>9.8371999999999993</v>
      </c>
      <c r="AG75" s="3">
        <v>18.505399999999998</v>
      </c>
      <c r="AH75" s="3">
        <v>17.369100000000003</v>
      </c>
      <c r="AI75" s="3">
        <v>8.2786999999999988</v>
      </c>
      <c r="AJ75" s="3">
        <v>16.1355</v>
      </c>
      <c r="AK75" s="3"/>
      <c r="AL75" s="3">
        <v>8.4735000000000014</v>
      </c>
      <c r="AM75" s="3">
        <v>12.953799999999999</v>
      </c>
      <c r="AN75" s="3">
        <v>29.8035</v>
      </c>
      <c r="AO75" s="3">
        <v>22.6935</v>
      </c>
      <c r="AP75" s="3">
        <v>16.622499999999995</v>
      </c>
      <c r="AQ75" s="3">
        <v>21.849399999999999</v>
      </c>
      <c r="AR75" s="3">
        <v>11.038400000000001</v>
      </c>
      <c r="AS75" s="3">
        <v>15.745799999999999</v>
      </c>
      <c r="AT75" s="3">
        <v>17.7912</v>
      </c>
      <c r="AU75" s="3">
        <v>11.752599999999999</v>
      </c>
      <c r="AV75" s="3">
        <v>10.681199999999999</v>
      </c>
      <c r="AW75" s="3">
        <v>13.083599999999999</v>
      </c>
    </row>
    <row r="76" spans="1:49" ht="14.5" x14ac:dyDescent="0.35">
      <c r="A76" s="519"/>
      <c r="B76" s="3">
        <v>42</v>
      </c>
      <c r="C76" s="3">
        <v>7.8892000000000007</v>
      </c>
      <c r="D76" s="3"/>
      <c r="E76" s="3">
        <v>4.4802000000000008</v>
      </c>
      <c r="F76" s="3"/>
      <c r="G76" s="3">
        <v>6.2658999999999994</v>
      </c>
      <c r="H76" s="3">
        <v>8.2788000000000022</v>
      </c>
      <c r="I76" s="3">
        <v>3.0841999999999996</v>
      </c>
      <c r="J76" s="3">
        <v>4.9348000000000019</v>
      </c>
      <c r="K76" s="3">
        <v>10.811099999999998</v>
      </c>
      <c r="L76" s="3">
        <v>8.8956</v>
      </c>
      <c r="M76" s="3">
        <v>7.4671000000000003</v>
      </c>
      <c r="N76" s="3">
        <v>4.9673000000000007</v>
      </c>
      <c r="O76" s="3">
        <v>4.3179999999999996</v>
      </c>
      <c r="P76" s="3">
        <v>6.428300000000001</v>
      </c>
      <c r="Q76" s="3">
        <v>5.9411999999999994</v>
      </c>
      <c r="R76" s="3">
        <v>7.0450000000000017</v>
      </c>
      <c r="S76" s="3">
        <v>11.2006</v>
      </c>
      <c r="T76" s="3">
        <v>14.349899999999998</v>
      </c>
      <c r="U76" s="3">
        <v>8.8307000000000002</v>
      </c>
      <c r="V76" s="3">
        <v>10.6812</v>
      </c>
      <c r="W76" s="3">
        <v>13.473299999999998</v>
      </c>
      <c r="X76" s="3">
        <v>13.2136</v>
      </c>
      <c r="Y76" s="3">
        <v>12.3369</v>
      </c>
      <c r="Z76" s="3">
        <v>12.337</v>
      </c>
      <c r="AA76" s="3">
        <v>11.590299999999999</v>
      </c>
      <c r="AB76" s="3">
        <v>12.109799999999998</v>
      </c>
      <c r="AC76" s="3">
        <v>10.194200000000002</v>
      </c>
      <c r="AD76" s="3">
        <v>10.421399999999998</v>
      </c>
      <c r="AE76" s="3">
        <v>8.2138999999999989</v>
      </c>
      <c r="AF76" s="3">
        <v>9.4475999999999996</v>
      </c>
      <c r="AG76" s="3">
        <v>17.466499999999996</v>
      </c>
      <c r="AH76" s="3">
        <v>16.2653</v>
      </c>
      <c r="AI76" s="3">
        <v>7.6943999999999999</v>
      </c>
      <c r="AJ76" s="3">
        <v>15.226399999999998</v>
      </c>
      <c r="AK76" s="3"/>
      <c r="AL76" s="3">
        <v>7.8567</v>
      </c>
      <c r="AM76" s="3">
        <v>11.8825</v>
      </c>
      <c r="AN76" s="3">
        <v>28.6997</v>
      </c>
      <c r="AO76" s="3">
        <v>21.524700000000003</v>
      </c>
      <c r="AP76" s="3">
        <v>15.551100000000002</v>
      </c>
      <c r="AQ76" s="3">
        <v>20.258600000000001</v>
      </c>
      <c r="AR76" s="3">
        <v>10.1943</v>
      </c>
      <c r="AS76" s="3">
        <v>14.641999999999999</v>
      </c>
      <c r="AT76" s="3">
        <v>16.492600000000003</v>
      </c>
      <c r="AU76" s="3">
        <v>10.583800000000002</v>
      </c>
      <c r="AV76" s="3">
        <v>9.9019999999999992</v>
      </c>
      <c r="AW76" s="3">
        <v>11.9473</v>
      </c>
    </row>
    <row r="77" spans="1:49" ht="14.5" x14ac:dyDescent="0.35">
      <c r="A77" s="519"/>
      <c r="B77" s="3">
        <v>43</v>
      </c>
      <c r="C77" s="3">
        <v>7.0126000000000008</v>
      </c>
      <c r="D77" s="3"/>
      <c r="E77" s="3">
        <v>4.1881000000000004</v>
      </c>
      <c r="F77" s="3"/>
      <c r="G77" s="3">
        <v>5.7788999999999984</v>
      </c>
      <c r="H77" s="3">
        <v>8.0190999999999999</v>
      </c>
      <c r="I77" s="3">
        <v>2.7271000000000005</v>
      </c>
      <c r="J77" s="3">
        <v>4.1881000000000013</v>
      </c>
      <c r="K77" s="3">
        <v>10.161799999999999</v>
      </c>
      <c r="L77" s="3">
        <v>8.4410000000000007</v>
      </c>
      <c r="M77" s="3">
        <v>6.5580999999999987</v>
      </c>
      <c r="N77" s="3">
        <v>4.6751000000000005</v>
      </c>
      <c r="O77" s="3">
        <v>3.9932999999999996</v>
      </c>
      <c r="P77" s="3">
        <v>5.778900000000001</v>
      </c>
      <c r="Q77" s="3">
        <v>5.4543000000000008</v>
      </c>
      <c r="R77" s="3">
        <v>6.2333999999999996</v>
      </c>
      <c r="S77" s="3">
        <v>10.0968</v>
      </c>
      <c r="T77" s="3">
        <v>13.311</v>
      </c>
      <c r="U77" s="3">
        <v>8.051499999999999</v>
      </c>
      <c r="V77" s="3">
        <v>9.8370999999999995</v>
      </c>
      <c r="W77" s="3">
        <v>12.499299999999996</v>
      </c>
      <c r="X77" s="3">
        <v>12.3695</v>
      </c>
      <c r="Y77" s="3">
        <v>11.622700000000002</v>
      </c>
      <c r="Z77" s="3">
        <v>11.427900000000001</v>
      </c>
      <c r="AA77" s="3">
        <v>10.6812</v>
      </c>
      <c r="AB77" s="3">
        <v>11.005899999999999</v>
      </c>
      <c r="AC77" s="3">
        <v>9.3177000000000003</v>
      </c>
      <c r="AD77" s="3">
        <v>9.577300000000001</v>
      </c>
      <c r="AE77" s="3">
        <v>7.8243000000000009</v>
      </c>
      <c r="AF77" s="3">
        <v>8.5060999999999982</v>
      </c>
      <c r="AG77" s="3">
        <v>16.297799999999995</v>
      </c>
      <c r="AH77" s="3">
        <v>15.583500000000001</v>
      </c>
      <c r="AI77" s="3">
        <v>7.2398000000000007</v>
      </c>
      <c r="AJ77" s="3">
        <v>14.317399999999999</v>
      </c>
      <c r="AK77" s="3"/>
      <c r="AL77" s="3">
        <v>6.9801000000000002</v>
      </c>
      <c r="AM77" s="3">
        <v>10.746199999999998</v>
      </c>
      <c r="AN77" s="3">
        <v>27.660800000000002</v>
      </c>
      <c r="AO77" s="3">
        <v>20.453399999999998</v>
      </c>
      <c r="AP77" s="3">
        <v>14.512199999999996</v>
      </c>
      <c r="AQ77" s="3">
        <v>19.089799999999997</v>
      </c>
      <c r="AR77" s="3">
        <v>9.3826000000000001</v>
      </c>
      <c r="AS77" s="3">
        <v>13.830399999999997</v>
      </c>
      <c r="AT77" s="3">
        <v>15.745799999999999</v>
      </c>
      <c r="AU77" s="3">
        <v>9.6747999999999994</v>
      </c>
      <c r="AV77" s="3">
        <v>9.1877999999999993</v>
      </c>
      <c r="AW77" s="3">
        <v>11.330499999999999</v>
      </c>
    </row>
    <row r="78" spans="1:49" ht="14.5" x14ac:dyDescent="0.35">
      <c r="A78" s="519"/>
      <c r="B78" s="3">
        <v>44</v>
      </c>
      <c r="C78" s="3">
        <v>6.5255999999999998</v>
      </c>
      <c r="D78" s="3"/>
      <c r="E78" s="3">
        <v>4.0582000000000011</v>
      </c>
      <c r="F78" s="3"/>
      <c r="G78" s="3">
        <v>5.0970999999999993</v>
      </c>
      <c r="H78" s="3">
        <v>7.2723999999999993</v>
      </c>
      <c r="I78" s="3">
        <v>2.5647999999999991</v>
      </c>
      <c r="J78" s="3">
        <v>3.7335999999999996</v>
      </c>
      <c r="K78" s="3">
        <v>9.5449000000000002</v>
      </c>
      <c r="L78" s="3">
        <v>7.9215999999999998</v>
      </c>
      <c r="M78" s="3">
        <v>6.2333999999999987</v>
      </c>
      <c r="N78" s="3">
        <v>4.1880999999999986</v>
      </c>
      <c r="O78" s="3">
        <v>3.5388000000000002</v>
      </c>
      <c r="P78" s="3">
        <v>5.2919999999999998</v>
      </c>
      <c r="Q78" s="3">
        <v>4.9023000000000012</v>
      </c>
      <c r="R78" s="3">
        <v>5.5841000000000003</v>
      </c>
      <c r="S78" s="3">
        <v>9.6423000000000005</v>
      </c>
      <c r="T78" s="3">
        <v>12.401899999999999</v>
      </c>
      <c r="U78" s="3">
        <v>7.5969999999999995</v>
      </c>
      <c r="V78" s="3">
        <v>9.1877999999999993</v>
      </c>
      <c r="W78" s="3">
        <v>11.2981</v>
      </c>
      <c r="X78" s="3">
        <v>11.752599999999999</v>
      </c>
      <c r="Y78" s="3">
        <v>10.778600000000001</v>
      </c>
      <c r="Z78" s="3">
        <v>10.518899999999999</v>
      </c>
      <c r="AA78" s="3">
        <v>9.6098999999999997</v>
      </c>
      <c r="AB78" s="3">
        <v>10.3241</v>
      </c>
      <c r="AC78" s="3">
        <v>8.8307000000000002</v>
      </c>
      <c r="AD78" s="3">
        <v>8.9930000000000003</v>
      </c>
      <c r="AE78" s="3">
        <v>6.8503000000000007</v>
      </c>
      <c r="AF78" s="3">
        <v>7.986600000000001</v>
      </c>
      <c r="AG78" s="3">
        <v>15.258899999999997</v>
      </c>
      <c r="AH78" s="3">
        <v>14.382299999999997</v>
      </c>
      <c r="AI78" s="3">
        <v>6.7203999999999997</v>
      </c>
      <c r="AJ78" s="3">
        <v>13.473299999999998</v>
      </c>
      <c r="AK78" s="3"/>
      <c r="AL78" s="3">
        <v>6.7528000000000006</v>
      </c>
      <c r="AM78" s="3">
        <v>9.9669999999999987</v>
      </c>
      <c r="AN78" s="3">
        <v>26.5245</v>
      </c>
      <c r="AO78" s="3">
        <v>19.479400000000002</v>
      </c>
      <c r="AP78" s="3">
        <v>13.375900000000001</v>
      </c>
      <c r="AQ78" s="3">
        <v>17.921099999999999</v>
      </c>
      <c r="AR78" s="3">
        <v>8.9605999999999995</v>
      </c>
      <c r="AS78" s="3">
        <v>13.148599999999998</v>
      </c>
      <c r="AT78" s="3">
        <v>14.8368</v>
      </c>
      <c r="AU78" s="3">
        <v>9.1878000000000011</v>
      </c>
      <c r="AV78" s="3">
        <v>8.6034000000000006</v>
      </c>
      <c r="AW78" s="3">
        <v>10.0968</v>
      </c>
    </row>
    <row r="79" spans="1:49" ht="14.5" x14ac:dyDescent="0.35">
      <c r="A79" s="519"/>
      <c r="B79" s="3">
        <v>45</v>
      </c>
      <c r="C79" s="3">
        <v>5.8113999999999981</v>
      </c>
      <c r="D79" s="3"/>
      <c r="E79" s="3">
        <v>3.766</v>
      </c>
      <c r="F79" s="3"/>
      <c r="G79" s="3">
        <v>4.8048999999999982</v>
      </c>
      <c r="H79" s="3">
        <v>6.5581000000000014</v>
      </c>
      <c r="I79" s="3">
        <v>2.2075999999999998</v>
      </c>
      <c r="J79" s="3">
        <v>3.5388000000000015</v>
      </c>
      <c r="K79" s="3">
        <v>8.8630999999999993</v>
      </c>
      <c r="L79" s="3">
        <v>7.3046999999999986</v>
      </c>
      <c r="M79" s="3">
        <v>5.7788999999999993</v>
      </c>
      <c r="N79" s="3">
        <v>3.8309999999999995</v>
      </c>
      <c r="O79" s="3">
        <v>3.1816999999999984</v>
      </c>
      <c r="P79" s="3">
        <v>4.902400000000001</v>
      </c>
      <c r="Q79" s="3">
        <v>4.6425999999999998</v>
      </c>
      <c r="R79" s="3">
        <v>5.0322000000000005</v>
      </c>
      <c r="S79" s="3">
        <v>8.8630999999999993</v>
      </c>
      <c r="T79" s="3">
        <v>11.460400000000002</v>
      </c>
      <c r="U79" s="3">
        <v>6.8178000000000001</v>
      </c>
      <c r="V79" s="3">
        <v>8.4411000000000005</v>
      </c>
      <c r="W79" s="3">
        <v>10.421499999999998</v>
      </c>
      <c r="X79" s="3">
        <v>10.908500000000002</v>
      </c>
      <c r="Y79" s="3">
        <v>9.7396999999999991</v>
      </c>
      <c r="Z79" s="3">
        <v>9.7072000000000003</v>
      </c>
      <c r="AA79" s="3">
        <v>9.0254999999999992</v>
      </c>
      <c r="AB79" s="3">
        <v>9.48</v>
      </c>
      <c r="AC79" s="3">
        <v>8.0840000000000014</v>
      </c>
      <c r="AD79" s="3">
        <v>8.2138000000000009</v>
      </c>
      <c r="AE79" s="3">
        <v>6.493199999999999</v>
      </c>
      <c r="AF79" s="3">
        <v>7.4672000000000001</v>
      </c>
      <c r="AG79" s="3">
        <v>14.219999999999999</v>
      </c>
      <c r="AH79" s="3">
        <v>13.278400000000001</v>
      </c>
      <c r="AI79" s="3">
        <v>6.3633000000000006</v>
      </c>
      <c r="AJ79" s="3">
        <v>12.531799999999999</v>
      </c>
      <c r="AK79" s="3"/>
      <c r="AL79" s="3">
        <v>5.8763000000000005</v>
      </c>
      <c r="AM79" s="3">
        <v>8.7981999999999996</v>
      </c>
      <c r="AN79" s="3">
        <v>25.745300000000004</v>
      </c>
      <c r="AO79" s="3">
        <v>18.278199999999998</v>
      </c>
      <c r="AP79" s="3">
        <v>12.5967</v>
      </c>
      <c r="AQ79" s="3">
        <v>16.817200000000003</v>
      </c>
      <c r="AR79" s="3">
        <v>8.4736000000000011</v>
      </c>
      <c r="AS79" s="3">
        <v>12.272</v>
      </c>
      <c r="AT79" s="3">
        <v>14.057599999999997</v>
      </c>
      <c r="AU79" s="3">
        <v>8.1814</v>
      </c>
      <c r="AV79" s="3">
        <v>7.8890999999999991</v>
      </c>
      <c r="AW79" s="3">
        <v>9.5123999999999995</v>
      </c>
    </row>
    <row r="80" spans="1:49" ht="14.5" x14ac:dyDescent="0.35">
      <c r="A80" s="519"/>
      <c r="B80" s="3">
        <v>46</v>
      </c>
      <c r="C80" s="3">
        <v>5.6166000000000009</v>
      </c>
      <c r="D80" s="3"/>
      <c r="E80" s="3">
        <v>3.1816000000000013</v>
      </c>
      <c r="F80" s="3"/>
      <c r="G80" s="3">
        <v>4.1230999999999991</v>
      </c>
      <c r="H80" s="3">
        <v>6.5255999999999998</v>
      </c>
      <c r="I80" s="3">
        <v>1.6231999999999982</v>
      </c>
      <c r="J80" s="3">
        <v>3.0842999999999994</v>
      </c>
      <c r="K80" s="3">
        <v>8.1163999999999987</v>
      </c>
      <c r="L80" s="3">
        <v>6.8501999999999992</v>
      </c>
      <c r="M80" s="3">
        <v>5.4218000000000002</v>
      </c>
      <c r="N80" s="3">
        <v>3.5062999999999995</v>
      </c>
      <c r="O80" s="3">
        <v>3.084299999999998</v>
      </c>
      <c r="P80" s="3">
        <v>4.3504000000000014</v>
      </c>
      <c r="Q80" s="3">
        <v>4.3503999999999987</v>
      </c>
      <c r="R80" s="3">
        <v>4.5452000000000021</v>
      </c>
      <c r="S80" s="3">
        <v>8.4735000000000014</v>
      </c>
      <c r="T80" s="3">
        <v>10.713700000000001</v>
      </c>
      <c r="U80" s="3">
        <v>6.1685000000000008</v>
      </c>
      <c r="V80" s="3">
        <v>7.8566999999999982</v>
      </c>
      <c r="W80" s="3">
        <v>9.5448999999999984</v>
      </c>
      <c r="X80" s="3">
        <v>10.0969</v>
      </c>
      <c r="Y80" s="3">
        <v>9.0254000000000012</v>
      </c>
      <c r="Z80" s="3">
        <v>8.9930000000000003</v>
      </c>
      <c r="AA80" s="3">
        <v>8.1164000000000005</v>
      </c>
      <c r="AB80" s="3">
        <v>8.8955999999999982</v>
      </c>
      <c r="AC80" s="3">
        <v>7.7593000000000005</v>
      </c>
      <c r="AD80" s="3">
        <v>7.726799999999999</v>
      </c>
      <c r="AE80" s="3">
        <v>5.778900000000001</v>
      </c>
      <c r="AF80" s="3">
        <v>6.9476999999999993</v>
      </c>
      <c r="AG80" s="3">
        <v>13.440799999999998</v>
      </c>
      <c r="AH80" s="3">
        <v>12.3369</v>
      </c>
      <c r="AI80" s="3">
        <v>6.1685000000000008</v>
      </c>
      <c r="AJ80" s="3">
        <v>11.784999999999998</v>
      </c>
      <c r="AK80" s="3"/>
      <c r="AL80" s="3">
        <v>5.5191999999999988</v>
      </c>
      <c r="AM80" s="3">
        <v>8.3437000000000001</v>
      </c>
      <c r="AN80" s="3">
        <v>24.933700000000002</v>
      </c>
      <c r="AO80" s="3">
        <v>17.7912</v>
      </c>
      <c r="AP80" s="3">
        <v>11.590299999999999</v>
      </c>
      <c r="AQ80" s="3">
        <v>15.7134</v>
      </c>
      <c r="AR80" s="3">
        <v>7.8243000000000009</v>
      </c>
      <c r="AS80" s="3">
        <v>11.330500000000001</v>
      </c>
      <c r="AT80" s="3">
        <v>13.181100000000001</v>
      </c>
      <c r="AU80" s="3">
        <v>7.5970000000000013</v>
      </c>
      <c r="AV80" s="3">
        <v>7.4022000000000006</v>
      </c>
      <c r="AW80" s="3">
        <v>8.7656999999999989</v>
      </c>
    </row>
    <row r="81" spans="1:49" ht="14.5" x14ac:dyDescent="0.35">
      <c r="A81" s="519"/>
      <c r="B81" s="3">
        <v>47</v>
      </c>
      <c r="C81" s="3">
        <v>4.7725</v>
      </c>
      <c r="D81" s="3"/>
      <c r="E81" s="3">
        <v>3.1166999999999998</v>
      </c>
      <c r="F81" s="3"/>
      <c r="G81" s="3">
        <v>3.9283999999999986</v>
      </c>
      <c r="H81" s="3">
        <v>5.3893000000000013</v>
      </c>
      <c r="I81" s="3">
        <v>1.6881999999999995</v>
      </c>
      <c r="J81" s="3">
        <v>2.7271000000000005</v>
      </c>
      <c r="K81" s="3">
        <v>7.6943999999999981</v>
      </c>
      <c r="L81" s="3">
        <v>6.5579999999999989</v>
      </c>
      <c r="M81" s="3">
        <v>4.8048999999999991</v>
      </c>
      <c r="N81" s="3">
        <v>3.2789999999999999</v>
      </c>
      <c r="O81" s="3">
        <v>2.7921</v>
      </c>
      <c r="P81" s="3">
        <v>3.9284000000000012</v>
      </c>
      <c r="Q81" s="3">
        <v>4.0257999999999985</v>
      </c>
      <c r="R81" s="3">
        <v>3.928300000000001</v>
      </c>
      <c r="S81" s="3">
        <v>7.532</v>
      </c>
      <c r="T81" s="3">
        <v>10.161799999999999</v>
      </c>
      <c r="U81" s="3">
        <v>5.4866999999999981</v>
      </c>
      <c r="V81" s="3">
        <v>7.0450999999999997</v>
      </c>
      <c r="W81" s="3">
        <v>8.9604999999999997</v>
      </c>
      <c r="X81" s="3">
        <v>9.3826000000000001</v>
      </c>
      <c r="Y81" s="3">
        <v>8.4735000000000014</v>
      </c>
      <c r="Z81" s="3">
        <v>8.3437000000000001</v>
      </c>
      <c r="AA81" s="3">
        <v>7.6943999999999999</v>
      </c>
      <c r="AB81" s="3">
        <v>8.0515000000000008</v>
      </c>
      <c r="AC81" s="3">
        <v>7.2074000000000016</v>
      </c>
      <c r="AD81" s="3">
        <v>7.3696999999999999</v>
      </c>
      <c r="AE81" s="3">
        <v>5.3569000000000004</v>
      </c>
      <c r="AF81" s="3">
        <v>6.4606999999999983</v>
      </c>
      <c r="AG81" s="3">
        <v>12.531799999999999</v>
      </c>
      <c r="AH81" s="3">
        <v>11.6876</v>
      </c>
      <c r="AI81" s="3">
        <v>5.9412000000000003</v>
      </c>
      <c r="AJ81" s="3">
        <v>11.3955</v>
      </c>
      <c r="AK81" s="3"/>
      <c r="AL81" s="3">
        <v>5.1944999999999988</v>
      </c>
      <c r="AM81" s="3">
        <v>7.4995999999999992</v>
      </c>
      <c r="AN81" s="3">
        <v>23.667500000000004</v>
      </c>
      <c r="AO81" s="3">
        <v>16.622399999999999</v>
      </c>
      <c r="AP81" s="3">
        <v>11.070799999999998</v>
      </c>
      <c r="AQ81" s="3">
        <v>14.674499999999998</v>
      </c>
      <c r="AR81" s="3">
        <v>7.4022000000000006</v>
      </c>
      <c r="AS81" s="3">
        <v>10.9084</v>
      </c>
      <c r="AT81" s="3">
        <v>12.4993</v>
      </c>
      <c r="AU81" s="3">
        <v>7.0125999999999991</v>
      </c>
      <c r="AV81" s="3">
        <v>6.8826999999999998</v>
      </c>
      <c r="AW81" s="3">
        <v>8.3111999999999995</v>
      </c>
    </row>
    <row r="82" spans="1:49" ht="14.5" x14ac:dyDescent="0.35">
      <c r="A82" s="519"/>
      <c r="B82" s="3">
        <v>48</v>
      </c>
      <c r="C82" s="3">
        <v>4.3180000000000014</v>
      </c>
      <c r="D82" s="3"/>
      <c r="E82" s="3">
        <v>2.8570000000000011</v>
      </c>
      <c r="F82" s="3"/>
      <c r="G82" s="3">
        <v>3.4737999999999989</v>
      </c>
      <c r="H82" s="3">
        <v>5.2269999999999994</v>
      </c>
      <c r="I82" s="3">
        <v>1.5907999999999991</v>
      </c>
      <c r="J82" s="3">
        <v>2.6297000000000001</v>
      </c>
      <c r="K82" s="3">
        <v>7.1099999999999994</v>
      </c>
      <c r="L82" s="3">
        <v>6.2008999999999999</v>
      </c>
      <c r="M82" s="3">
        <v>4.5126999999999988</v>
      </c>
      <c r="N82" s="3">
        <v>3.0518000000000005</v>
      </c>
      <c r="O82" s="3">
        <v>2.5972999999999997</v>
      </c>
      <c r="P82" s="3">
        <v>3.5063000000000013</v>
      </c>
      <c r="Q82" s="3">
        <v>4.0257999999999985</v>
      </c>
      <c r="R82" s="3">
        <v>3.5711999999999993</v>
      </c>
      <c r="S82" s="3">
        <v>7.1423999999999985</v>
      </c>
      <c r="T82" s="3">
        <v>9.3826000000000001</v>
      </c>
      <c r="U82" s="3">
        <v>5.0971000000000002</v>
      </c>
      <c r="V82" s="3">
        <v>6.6879000000000008</v>
      </c>
      <c r="W82" s="3">
        <v>8.0189999999999984</v>
      </c>
      <c r="X82" s="3">
        <v>8.8956</v>
      </c>
      <c r="Y82" s="3">
        <v>7.7593000000000005</v>
      </c>
      <c r="Z82" s="3">
        <v>7.7593000000000005</v>
      </c>
      <c r="AA82" s="3">
        <v>6.8178000000000001</v>
      </c>
      <c r="AB82" s="3">
        <v>7.5969999999999978</v>
      </c>
      <c r="AC82" s="3">
        <v>6.6879000000000008</v>
      </c>
      <c r="AD82" s="3">
        <v>6.7527999999999988</v>
      </c>
      <c r="AE82" s="3">
        <v>4.8698999999999995</v>
      </c>
      <c r="AF82" s="3">
        <v>6.1035999999999992</v>
      </c>
      <c r="AG82" s="3">
        <v>11.914899999999999</v>
      </c>
      <c r="AH82" s="3">
        <v>10.9084</v>
      </c>
      <c r="AI82" s="3">
        <v>5.3567999999999989</v>
      </c>
      <c r="AJ82" s="3">
        <v>10.875999999999999</v>
      </c>
      <c r="AK82" s="3"/>
      <c r="AL82" s="3">
        <v>4.5776000000000012</v>
      </c>
      <c r="AM82" s="3">
        <v>6.7203999999999997</v>
      </c>
      <c r="AN82" s="3">
        <v>22.5962</v>
      </c>
      <c r="AO82" s="3">
        <v>16.005599999999998</v>
      </c>
      <c r="AP82" s="3">
        <v>10.324099999999998</v>
      </c>
      <c r="AQ82" s="3">
        <v>14.0901</v>
      </c>
      <c r="AR82" s="3">
        <v>6.8827999999999996</v>
      </c>
      <c r="AS82" s="3">
        <v>10.291599999999999</v>
      </c>
      <c r="AT82" s="3">
        <v>11.914899999999999</v>
      </c>
      <c r="AU82" s="3">
        <v>6.3632999999999997</v>
      </c>
      <c r="AV82" s="3">
        <v>6.2982999999999985</v>
      </c>
      <c r="AW82" s="3">
        <v>7.4995000000000003</v>
      </c>
    </row>
    <row r="83" spans="1:49" ht="14.5" x14ac:dyDescent="0.35">
      <c r="A83" s="519"/>
      <c r="B83" s="3">
        <v>49</v>
      </c>
      <c r="C83" s="3">
        <v>3.8633999999999986</v>
      </c>
      <c r="D83" s="3"/>
      <c r="E83" s="3">
        <v>2.4997999999999991</v>
      </c>
      <c r="F83" s="3"/>
      <c r="G83" s="3">
        <v>3.376399999999999</v>
      </c>
      <c r="H83" s="3">
        <v>4.8699000000000003</v>
      </c>
      <c r="I83" s="3">
        <v>1.2337</v>
      </c>
      <c r="J83" s="3">
        <v>2.4674000000000014</v>
      </c>
      <c r="K83" s="3">
        <v>6.7852999999999994</v>
      </c>
      <c r="L83" s="3">
        <v>5.4866999999999981</v>
      </c>
      <c r="M83" s="3">
        <v>4.285499999999999</v>
      </c>
      <c r="N83" s="3">
        <v>2.7271000000000005</v>
      </c>
      <c r="O83" s="3">
        <v>2.37</v>
      </c>
      <c r="P83" s="3">
        <v>3.4089000000000009</v>
      </c>
      <c r="Q83" s="3">
        <v>3.7336000000000009</v>
      </c>
      <c r="R83" s="3">
        <v>2.9218999999999995</v>
      </c>
      <c r="S83" s="3">
        <v>6.3956999999999988</v>
      </c>
      <c r="T83" s="3">
        <v>8.6684000000000019</v>
      </c>
      <c r="U83" s="3">
        <v>4.7074999999999996</v>
      </c>
      <c r="V83" s="3">
        <v>6.4606999999999983</v>
      </c>
      <c r="W83" s="3">
        <v>7.3696999999999981</v>
      </c>
      <c r="X83" s="3">
        <v>8.2788000000000004</v>
      </c>
      <c r="Y83" s="3">
        <v>7.0126000000000008</v>
      </c>
      <c r="Z83" s="3">
        <v>7.1425000000000001</v>
      </c>
      <c r="AA83" s="3">
        <v>6.4606999999999983</v>
      </c>
      <c r="AB83" s="3">
        <v>7.1424999999999992</v>
      </c>
      <c r="AC83" s="3">
        <v>6.1035999999999992</v>
      </c>
      <c r="AD83" s="3">
        <v>6.2982999999999993</v>
      </c>
      <c r="AE83" s="3">
        <v>4.6751000000000014</v>
      </c>
      <c r="AF83" s="3">
        <v>5.6490999999999998</v>
      </c>
      <c r="AG83" s="3">
        <v>10.973399999999998</v>
      </c>
      <c r="AH83" s="3">
        <v>10.064299999999999</v>
      </c>
      <c r="AI83" s="3">
        <v>5.1620000000000017</v>
      </c>
      <c r="AJ83" s="3">
        <v>9.9344999999999981</v>
      </c>
      <c r="AK83" s="3"/>
      <c r="AL83" s="3">
        <v>4.1231000000000018</v>
      </c>
      <c r="AM83" s="3">
        <v>6.5580999999999987</v>
      </c>
      <c r="AN83" s="3">
        <v>21.784500000000001</v>
      </c>
      <c r="AO83" s="3">
        <v>15.096500000000002</v>
      </c>
      <c r="AP83" s="3">
        <v>9.8695999999999984</v>
      </c>
      <c r="AQ83" s="3">
        <v>13.0512</v>
      </c>
      <c r="AR83" s="3">
        <v>6.2658999999999994</v>
      </c>
      <c r="AS83" s="3">
        <v>9.7072000000000003</v>
      </c>
      <c r="AT83" s="3">
        <v>11.0059</v>
      </c>
      <c r="AU83" s="3">
        <v>5.8438000000000017</v>
      </c>
      <c r="AV83" s="3">
        <v>5.843799999999999</v>
      </c>
      <c r="AW83" s="3">
        <v>7.3047000000000004</v>
      </c>
    </row>
    <row r="84" spans="1:49" ht="14.5" x14ac:dyDescent="0.35">
      <c r="A84" s="519"/>
      <c r="B84" s="3">
        <v>50</v>
      </c>
      <c r="C84" s="3">
        <v>3.6036999999999999</v>
      </c>
      <c r="D84" s="3"/>
      <c r="E84" s="3">
        <v>2.5971999999999995</v>
      </c>
      <c r="F84" s="3"/>
      <c r="G84" s="3">
        <v>3.0192999999999999</v>
      </c>
      <c r="H84" s="3">
        <v>4.1555999999999997</v>
      </c>
      <c r="I84" s="3">
        <v>1.0388999999999995</v>
      </c>
      <c r="J84" s="3">
        <v>2.2077</v>
      </c>
      <c r="K84" s="3">
        <v>6.4282000000000004</v>
      </c>
      <c r="L84" s="3">
        <v>5.0321999999999996</v>
      </c>
      <c r="M84" s="3">
        <v>3.8308999999999997</v>
      </c>
      <c r="N84" s="3">
        <v>2.5973000000000011</v>
      </c>
      <c r="O84" s="3">
        <v>2.4674</v>
      </c>
      <c r="P84" s="3">
        <v>3.0518000000000018</v>
      </c>
      <c r="Q84" s="3">
        <v>3.3439999999999999</v>
      </c>
      <c r="R84" s="3">
        <v>2.6297000000000015</v>
      </c>
      <c r="S84" s="3">
        <v>6.1360000000000001</v>
      </c>
      <c r="T84" s="3">
        <v>8.1814</v>
      </c>
      <c r="U84" s="3">
        <v>4.0906999999999982</v>
      </c>
      <c r="V84" s="3">
        <v>5.7140000000000013</v>
      </c>
      <c r="W84" s="3">
        <v>6.9151999999999987</v>
      </c>
      <c r="X84" s="3">
        <v>7.7269000000000005</v>
      </c>
      <c r="Y84" s="3">
        <v>6.8827000000000016</v>
      </c>
      <c r="Z84" s="3">
        <v>6.7528999999999995</v>
      </c>
      <c r="AA84" s="3">
        <v>5.7464000000000004</v>
      </c>
      <c r="AB84" s="3">
        <v>6.6879999999999997</v>
      </c>
      <c r="AC84" s="3">
        <v>5.6815000000000015</v>
      </c>
      <c r="AD84" s="3">
        <v>5.9087000000000014</v>
      </c>
      <c r="AE84" s="3">
        <v>4.1557000000000013</v>
      </c>
      <c r="AF84" s="3">
        <v>5.3893999999999984</v>
      </c>
      <c r="AG84" s="3">
        <v>10.518899999999999</v>
      </c>
      <c r="AH84" s="3">
        <v>9.3175999999999988</v>
      </c>
      <c r="AI84" s="3">
        <v>4.8698000000000006</v>
      </c>
      <c r="AJ84" s="3">
        <v>9.7071999999999985</v>
      </c>
      <c r="AK84" s="3"/>
      <c r="AL84" s="3">
        <v>3.6361000000000003</v>
      </c>
      <c r="AM84" s="3">
        <v>5.8438000000000008</v>
      </c>
      <c r="AN84" s="3">
        <v>21.1677</v>
      </c>
      <c r="AO84" s="3">
        <v>14.5121</v>
      </c>
      <c r="AP84" s="3">
        <v>8.9606000000000012</v>
      </c>
      <c r="AQ84" s="3">
        <v>12.0448</v>
      </c>
      <c r="AR84" s="3">
        <v>6.0711000000000013</v>
      </c>
      <c r="AS84" s="3">
        <v>8.8630999999999993</v>
      </c>
      <c r="AT84" s="3">
        <v>10.518899999999999</v>
      </c>
      <c r="AU84" s="3">
        <v>5.2918999999999992</v>
      </c>
      <c r="AV84" s="3">
        <v>5.4217999999999993</v>
      </c>
      <c r="AW84" s="3">
        <v>6.5904999999999987</v>
      </c>
    </row>
    <row r="85" spans="1:49" ht="14.5" x14ac:dyDescent="0.35">
      <c r="A85" s="519"/>
      <c r="B85" s="3">
        <v>51</v>
      </c>
      <c r="C85" s="3">
        <v>3.3439999999999985</v>
      </c>
      <c r="D85" s="3"/>
      <c r="E85" s="3">
        <v>2.5323000000000011</v>
      </c>
      <c r="F85" s="3"/>
      <c r="G85" s="3">
        <v>2.8244999999999991</v>
      </c>
      <c r="H85" s="3">
        <v>4.0907000000000009</v>
      </c>
      <c r="I85" s="3">
        <v>0.97389999999999843</v>
      </c>
      <c r="J85" s="3">
        <v>1.9480000000000011</v>
      </c>
      <c r="K85" s="3">
        <v>6.2008999999999981</v>
      </c>
      <c r="L85" s="3">
        <v>4.8373999999999988</v>
      </c>
      <c r="M85" s="3">
        <v>3.8633999999999986</v>
      </c>
      <c r="N85" s="3">
        <v>2.4673999999999987</v>
      </c>
      <c r="O85" s="3">
        <v>2.4349999999999983</v>
      </c>
      <c r="P85" s="3">
        <v>3.0194000000000001</v>
      </c>
      <c r="Q85" s="3">
        <v>3.0192999999999999</v>
      </c>
      <c r="R85" s="3">
        <v>2.5323000000000011</v>
      </c>
      <c r="S85" s="3">
        <v>5.7138999999999998</v>
      </c>
      <c r="T85" s="3">
        <v>7.4996000000000009</v>
      </c>
      <c r="U85" s="3">
        <v>3.8633999999999986</v>
      </c>
      <c r="V85" s="3">
        <v>5.2919000000000009</v>
      </c>
      <c r="W85" s="3">
        <v>6.2333999999999996</v>
      </c>
      <c r="X85" s="3">
        <v>7.4671000000000012</v>
      </c>
      <c r="Y85" s="3">
        <v>6.4282000000000021</v>
      </c>
      <c r="Z85" s="3">
        <v>6.1035999999999992</v>
      </c>
      <c r="AA85" s="3">
        <v>5.3567999999999989</v>
      </c>
      <c r="AB85" s="3">
        <v>6.0386999999999995</v>
      </c>
      <c r="AC85" s="3">
        <v>5.2269999999999994</v>
      </c>
      <c r="AD85" s="3">
        <v>5.5191000000000008</v>
      </c>
      <c r="AE85" s="3">
        <v>3.9609000000000005</v>
      </c>
      <c r="AF85" s="3">
        <v>4.7725</v>
      </c>
      <c r="AG85" s="3">
        <v>9.7072000000000003</v>
      </c>
      <c r="AH85" s="3">
        <v>8.7981999999999996</v>
      </c>
      <c r="AI85" s="3">
        <v>4.5126999999999988</v>
      </c>
      <c r="AJ85" s="3">
        <v>9.48</v>
      </c>
      <c r="AK85" s="3"/>
      <c r="AL85" s="3">
        <v>3.5712000000000006</v>
      </c>
      <c r="AM85" s="3">
        <v>5.7788999999999993</v>
      </c>
      <c r="AN85" s="3">
        <v>20.615700000000004</v>
      </c>
      <c r="AO85" s="3">
        <v>13.895299999999999</v>
      </c>
      <c r="AP85" s="3">
        <v>8.4086000000000016</v>
      </c>
      <c r="AQ85" s="3">
        <v>11.3955</v>
      </c>
      <c r="AR85" s="3">
        <v>5.6815000000000007</v>
      </c>
      <c r="AS85" s="3">
        <v>8.6033999999999988</v>
      </c>
      <c r="AT85" s="3">
        <v>10.096799999999998</v>
      </c>
      <c r="AU85" s="3">
        <v>4.9672999999999998</v>
      </c>
      <c r="AV85" s="3">
        <v>5.1944999999999988</v>
      </c>
      <c r="AW85" s="3">
        <v>6.1683999999999992</v>
      </c>
    </row>
    <row r="86" spans="1:49" ht="14.5" x14ac:dyDescent="0.35">
      <c r="A86" s="519"/>
      <c r="B86" s="3">
        <v>52</v>
      </c>
      <c r="C86" s="3">
        <v>3.0518000000000005</v>
      </c>
      <c r="D86" s="3"/>
      <c r="E86" s="3">
        <v>2.3375000000000008</v>
      </c>
      <c r="F86" s="3"/>
      <c r="G86" s="3">
        <v>2.4998999999999993</v>
      </c>
      <c r="H86" s="3">
        <v>3.7011000000000003</v>
      </c>
      <c r="I86" s="3">
        <v>1.0064000000000004</v>
      </c>
      <c r="J86" s="3">
        <v>1.8506000000000009</v>
      </c>
      <c r="K86" s="3">
        <v>5.6165999999999991</v>
      </c>
      <c r="L86" s="3">
        <v>4.4801999999999991</v>
      </c>
      <c r="M86" s="3">
        <v>3.3764000000000003</v>
      </c>
      <c r="N86" s="3">
        <v>2.6297000000000001</v>
      </c>
      <c r="O86" s="3">
        <v>2.1102999999999983</v>
      </c>
      <c r="P86" s="3">
        <v>2.6947000000000001</v>
      </c>
      <c r="Q86" s="3">
        <v>2.8244999999999991</v>
      </c>
      <c r="R86" s="3">
        <v>2.1427</v>
      </c>
      <c r="S86" s="3">
        <v>5.3568000000000007</v>
      </c>
      <c r="T86" s="3">
        <v>7.2723000000000013</v>
      </c>
      <c r="U86" s="3">
        <v>3.5712000000000006</v>
      </c>
      <c r="V86" s="3">
        <v>5.2594999999999992</v>
      </c>
      <c r="W86" s="3">
        <v>5.8113999999999999</v>
      </c>
      <c r="X86" s="3">
        <v>6.9152000000000022</v>
      </c>
      <c r="Y86" s="3">
        <v>5.7139000000000006</v>
      </c>
      <c r="Z86" s="3">
        <v>5.7788999999999993</v>
      </c>
      <c r="AA86" s="3">
        <v>4.9672999999999981</v>
      </c>
      <c r="AB86" s="3">
        <v>5.5191999999999988</v>
      </c>
      <c r="AC86" s="3">
        <v>5.0322000000000022</v>
      </c>
      <c r="AD86" s="3">
        <v>5.1620000000000017</v>
      </c>
      <c r="AE86" s="3">
        <v>3.7660999999999998</v>
      </c>
      <c r="AF86" s="3">
        <v>4.5777000000000001</v>
      </c>
      <c r="AG86" s="3">
        <v>9.2851999999999997</v>
      </c>
      <c r="AH86" s="3">
        <v>8.2787000000000006</v>
      </c>
      <c r="AI86" s="3">
        <v>4.5126999999999988</v>
      </c>
      <c r="AJ86" s="3">
        <v>8.7332999999999998</v>
      </c>
      <c r="AK86" s="3"/>
      <c r="AL86" s="3">
        <v>3.0192999999999999</v>
      </c>
      <c r="AM86" s="3">
        <v>5.0971000000000002</v>
      </c>
      <c r="AN86" s="3">
        <v>19.641800000000003</v>
      </c>
      <c r="AO86" s="3">
        <v>13.181000000000001</v>
      </c>
      <c r="AP86" s="3">
        <v>7.8242999999999991</v>
      </c>
      <c r="AQ86" s="3">
        <v>10.875999999999999</v>
      </c>
      <c r="AR86" s="3">
        <v>5.3244000000000016</v>
      </c>
      <c r="AS86" s="3">
        <v>8.1813000000000002</v>
      </c>
      <c r="AT86" s="3">
        <v>9.2851999999999997</v>
      </c>
      <c r="AU86" s="3">
        <v>4.3178999999999998</v>
      </c>
      <c r="AV86" s="3">
        <v>4.8373999999999997</v>
      </c>
      <c r="AW86" s="3">
        <v>5.7788000000000004</v>
      </c>
    </row>
    <row r="87" spans="1:49" ht="14.5" x14ac:dyDescent="0.35">
      <c r="A87" s="519"/>
      <c r="B87" s="3">
        <v>53</v>
      </c>
      <c r="C87" s="3">
        <v>2.5647999999999991</v>
      </c>
      <c r="D87" s="3"/>
      <c r="E87" s="3">
        <v>2.3049999999999988</v>
      </c>
      <c r="F87" s="3"/>
      <c r="G87" s="3">
        <v>2.402499999999999</v>
      </c>
      <c r="H87" s="3">
        <v>3.3440000000000012</v>
      </c>
      <c r="I87" s="3">
        <v>0.61679999999999935</v>
      </c>
      <c r="J87" s="3">
        <v>1.5907999999999991</v>
      </c>
      <c r="K87" s="3">
        <v>5.1944999999999988</v>
      </c>
      <c r="L87" s="3">
        <v>4.2205000000000004</v>
      </c>
      <c r="M87" s="3">
        <v>3.5062999999999995</v>
      </c>
      <c r="N87" s="3">
        <v>2.3051000000000004</v>
      </c>
      <c r="O87" s="3">
        <v>1.9154999999999978</v>
      </c>
      <c r="P87" s="3">
        <v>2.6622000000000008</v>
      </c>
      <c r="Q87" s="3">
        <v>2.7921</v>
      </c>
      <c r="R87" s="3">
        <v>1.785600000000001</v>
      </c>
      <c r="S87" s="3">
        <v>5.0321000000000007</v>
      </c>
      <c r="T87" s="3">
        <v>6.493199999999999</v>
      </c>
      <c r="U87" s="3">
        <v>3.3764000000000003</v>
      </c>
      <c r="V87" s="3">
        <v>4.7399999999999984</v>
      </c>
      <c r="W87" s="3">
        <v>5.356799999999998</v>
      </c>
      <c r="X87" s="3">
        <v>6.3632999999999997</v>
      </c>
      <c r="Y87" s="3">
        <v>5.3893000000000013</v>
      </c>
      <c r="Z87" s="3">
        <v>5.2919000000000009</v>
      </c>
      <c r="AA87" s="3">
        <v>4.4802999999999997</v>
      </c>
      <c r="AB87" s="3">
        <v>5.3894000000000002</v>
      </c>
      <c r="AC87" s="3">
        <v>4.9022999999999994</v>
      </c>
      <c r="AD87" s="3">
        <v>5.0646000000000013</v>
      </c>
      <c r="AE87" s="3">
        <v>3.5712999999999995</v>
      </c>
      <c r="AF87" s="3">
        <v>4.5452000000000004</v>
      </c>
      <c r="AG87" s="3">
        <v>8.5059999999999985</v>
      </c>
      <c r="AH87" s="3">
        <v>7.402099999999999</v>
      </c>
      <c r="AI87" s="3">
        <v>4.285499999999999</v>
      </c>
      <c r="AJ87" s="3">
        <v>8.3436999999999983</v>
      </c>
      <c r="AK87" s="3"/>
      <c r="AL87" s="3">
        <v>2.9544000000000001</v>
      </c>
      <c r="AM87" s="3">
        <v>4.7725</v>
      </c>
      <c r="AN87" s="3">
        <v>18.797699999999999</v>
      </c>
      <c r="AO87" s="3">
        <v>12.7265</v>
      </c>
      <c r="AP87" s="3">
        <v>7.3373000000000008</v>
      </c>
      <c r="AQ87" s="3">
        <v>10.1942</v>
      </c>
      <c r="AR87" s="3">
        <v>4.8698999999999995</v>
      </c>
      <c r="AS87" s="3">
        <v>7.5320000000000009</v>
      </c>
      <c r="AT87" s="3">
        <v>8.8630999999999993</v>
      </c>
      <c r="AU87" s="3">
        <v>4.1556000000000006</v>
      </c>
      <c r="AV87" s="3">
        <v>4.6749999999999989</v>
      </c>
      <c r="AW87" s="3">
        <v>5.3892999999999995</v>
      </c>
    </row>
    <row r="88" spans="1:49" ht="14.5" x14ac:dyDescent="0.35">
      <c r="A88" s="519"/>
      <c r="B88" s="3">
        <v>54</v>
      </c>
      <c r="C88" s="3">
        <v>2.2077</v>
      </c>
      <c r="D88" s="3"/>
      <c r="E88" s="3">
        <v>2.2401000000000004</v>
      </c>
      <c r="F88" s="3"/>
      <c r="G88" s="3">
        <v>2.0128999999999979</v>
      </c>
      <c r="H88" s="3">
        <v>3.2140999999999988</v>
      </c>
      <c r="I88" s="3">
        <v>0.55189999999999828</v>
      </c>
      <c r="J88" s="3">
        <v>1.5259000000000009</v>
      </c>
      <c r="K88" s="3">
        <v>5.2918999999999992</v>
      </c>
      <c r="L88" s="3">
        <v>4.0581999999999994</v>
      </c>
      <c r="M88" s="3">
        <v>3.0841999999999996</v>
      </c>
      <c r="N88" s="3">
        <v>2.2726000000000011</v>
      </c>
      <c r="O88" s="3">
        <v>2.1102999999999983</v>
      </c>
      <c r="P88" s="3">
        <v>2.4674</v>
      </c>
      <c r="Q88" s="3">
        <v>2.6296999999999988</v>
      </c>
      <c r="R88" s="3">
        <v>1.7531000000000019</v>
      </c>
      <c r="S88" s="3">
        <v>4.7075000000000005</v>
      </c>
      <c r="T88" s="3">
        <v>6.0062000000000006</v>
      </c>
      <c r="U88" s="3">
        <v>2.9867999999999992</v>
      </c>
      <c r="V88" s="3">
        <v>4.3179000000000007</v>
      </c>
      <c r="W88" s="3">
        <v>4.9671999999999992</v>
      </c>
      <c r="X88" s="3">
        <v>6.0385999999999997</v>
      </c>
      <c r="Y88" s="3">
        <v>5.0321000000000016</v>
      </c>
      <c r="Z88" s="3">
        <v>5.0646000000000013</v>
      </c>
      <c r="AA88" s="3">
        <v>4.4802999999999997</v>
      </c>
      <c r="AB88" s="3">
        <v>4.74</v>
      </c>
      <c r="AC88" s="3">
        <v>4.3179000000000007</v>
      </c>
      <c r="AD88" s="3">
        <v>4.7724000000000002</v>
      </c>
      <c r="AE88" s="3">
        <v>3.3115000000000006</v>
      </c>
      <c r="AF88" s="3">
        <v>3.9283999999999999</v>
      </c>
      <c r="AG88" s="3">
        <v>8.1488999999999994</v>
      </c>
      <c r="AH88" s="3">
        <v>6.8827000000000016</v>
      </c>
      <c r="AI88" s="3">
        <v>4.0907000000000009</v>
      </c>
      <c r="AJ88" s="3">
        <v>7.7268000000000008</v>
      </c>
      <c r="AK88" s="3"/>
      <c r="AL88" s="3">
        <v>2.8894000000000002</v>
      </c>
      <c r="AM88" s="3">
        <v>4.6751000000000005</v>
      </c>
      <c r="AN88" s="3">
        <v>18.051000000000002</v>
      </c>
      <c r="AO88" s="3">
        <v>12.207099999999999</v>
      </c>
      <c r="AP88" s="3">
        <v>7.0126000000000008</v>
      </c>
      <c r="AQ88" s="3">
        <v>9.4150999999999989</v>
      </c>
      <c r="AR88" s="3">
        <v>4.8698999999999995</v>
      </c>
      <c r="AS88" s="3">
        <v>7.1748999999999992</v>
      </c>
      <c r="AT88" s="3">
        <v>8.6359000000000012</v>
      </c>
      <c r="AU88" s="3">
        <v>3.798500000000002</v>
      </c>
      <c r="AV88" s="3">
        <v>4.3503999999999987</v>
      </c>
      <c r="AW88" s="3">
        <v>4.9996999999999989</v>
      </c>
    </row>
    <row r="89" spans="1:49" ht="14.5" x14ac:dyDescent="0.35">
      <c r="A89" s="519"/>
      <c r="B89" s="3">
        <v>55</v>
      </c>
      <c r="C89" s="3">
        <v>2.2401999999999993</v>
      </c>
      <c r="D89" s="3"/>
      <c r="E89" s="3">
        <v>1.9155000000000006</v>
      </c>
      <c r="F89" s="3"/>
      <c r="G89" s="3">
        <v>2.0453000000000001</v>
      </c>
      <c r="H89" s="3">
        <v>2.8245000000000005</v>
      </c>
      <c r="I89" s="3">
        <v>0.3245999999999985</v>
      </c>
      <c r="J89" s="3">
        <v>1.6233000000000011</v>
      </c>
      <c r="K89" s="3">
        <v>4.7724999999999991</v>
      </c>
      <c r="L89" s="3">
        <v>4.0257000000000005</v>
      </c>
      <c r="M89" s="3">
        <v>3.1492000000000004</v>
      </c>
      <c r="N89" s="3">
        <v>2.0128999999999992</v>
      </c>
      <c r="O89" s="3">
        <v>2.077799999999999</v>
      </c>
      <c r="P89" s="3">
        <v>2.4350000000000009</v>
      </c>
      <c r="Q89" s="3">
        <v>2.402499999999999</v>
      </c>
      <c r="R89" s="3">
        <v>1.460900000000001</v>
      </c>
      <c r="S89" s="3">
        <v>4.2854000000000001</v>
      </c>
      <c r="T89" s="3">
        <v>5.8763000000000005</v>
      </c>
      <c r="U89" s="3">
        <v>2.5322999999999998</v>
      </c>
      <c r="V89" s="3">
        <v>4.4152999999999984</v>
      </c>
      <c r="W89" s="3">
        <v>4.5126999999999997</v>
      </c>
      <c r="X89" s="3">
        <v>5.6815000000000007</v>
      </c>
      <c r="Y89" s="3">
        <v>4.5775999999999994</v>
      </c>
      <c r="Z89" s="3">
        <v>4.7074999999999996</v>
      </c>
      <c r="AA89" s="3">
        <v>3.9932999999999983</v>
      </c>
      <c r="AB89" s="3">
        <v>4.6102000000000007</v>
      </c>
      <c r="AC89" s="3">
        <v>4.1555999999999997</v>
      </c>
      <c r="AD89" s="3">
        <v>4.4801999999999991</v>
      </c>
      <c r="AE89" s="3">
        <v>3.1817000000000011</v>
      </c>
      <c r="AF89" s="3">
        <v>3.6686999999999985</v>
      </c>
      <c r="AG89" s="3">
        <v>7.5645000000000007</v>
      </c>
      <c r="AH89" s="3">
        <v>6.4281999999999995</v>
      </c>
      <c r="AI89" s="3">
        <v>3.993300000000001</v>
      </c>
      <c r="AJ89" s="3">
        <v>7.4022000000000006</v>
      </c>
      <c r="AK89" s="3"/>
      <c r="AL89" s="3">
        <v>2.6945999999999999</v>
      </c>
      <c r="AM89" s="3">
        <v>4.2205000000000004</v>
      </c>
      <c r="AN89" s="3">
        <v>17.628900000000002</v>
      </c>
      <c r="AO89" s="3">
        <v>11.492800000000001</v>
      </c>
      <c r="AP89" s="3">
        <v>6.4606999999999983</v>
      </c>
      <c r="AQ89" s="3">
        <v>8.8631999999999991</v>
      </c>
      <c r="AR89" s="3">
        <v>4.4478000000000018</v>
      </c>
      <c r="AS89" s="3">
        <v>6.4931000000000001</v>
      </c>
      <c r="AT89" s="3">
        <v>7.8891</v>
      </c>
      <c r="AU89" s="3">
        <v>3.2790000000000012</v>
      </c>
      <c r="AV89" s="3">
        <v>4.0256999999999987</v>
      </c>
      <c r="AW89" s="3">
        <v>4.7398999999999996</v>
      </c>
    </row>
    <row r="90" spans="1:49" ht="14.5" x14ac:dyDescent="0.35">
      <c r="A90" s="519"/>
      <c r="B90" s="3">
        <v>56</v>
      </c>
      <c r="C90" s="3">
        <v>1.9154999999999991</v>
      </c>
      <c r="D90" s="3"/>
      <c r="E90" s="3">
        <v>2.012900000000001</v>
      </c>
      <c r="F90" s="3"/>
      <c r="G90" s="3">
        <v>1.6881999999999979</v>
      </c>
      <c r="H90" s="3">
        <v>2.5647999999999991</v>
      </c>
      <c r="I90" s="3">
        <v>0.22719999999999824</v>
      </c>
      <c r="J90" s="3">
        <v>1.6233000000000011</v>
      </c>
      <c r="K90" s="3">
        <v>4.3178999999999998</v>
      </c>
      <c r="L90" s="3">
        <v>3.7011000000000003</v>
      </c>
      <c r="M90" s="3">
        <v>2.8245000000000005</v>
      </c>
      <c r="N90" s="3">
        <v>1.9480000000000011</v>
      </c>
      <c r="O90" s="3">
        <v>1.8181000000000003</v>
      </c>
      <c r="P90" s="3">
        <v>1.9155000000000006</v>
      </c>
      <c r="Q90" s="3">
        <v>2.2077000000000013</v>
      </c>
      <c r="R90" s="3">
        <v>1.0712999999999999</v>
      </c>
      <c r="S90" s="3">
        <v>4.1879999999999997</v>
      </c>
      <c r="T90" s="3">
        <v>5.3569000000000004</v>
      </c>
      <c r="U90" s="3">
        <v>2.6297000000000001</v>
      </c>
      <c r="V90" s="3">
        <v>3.9283999999999999</v>
      </c>
      <c r="W90" s="3">
        <v>3.9607999999999977</v>
      </c>
      <c r="X90" s="3">
        <v>5.2918999999999992</v>
      </c>
      <c r="Y90" s="3">
        <v>4.3179000000000007</v>
      </c>
      <c r="Z90" s="3">
        <v>4.3179000000000007</v>
      </c>
      <c r="AA90" s="3">
        <v>3.6361999999999992</v>
      </c>
      <c r="AB90" s="3">
        <v>4.1556999999999986</v>
      </c>
      <c r="AC90" s="3">
        <v>3.7660000000000013</v>
      </c>
      <c r="AD90" s="3">
        <v>4.3504000000000005</v>
      </c>
      <c r="AE90" s="3">
        <v>2.9869000000000008</v>
      </c>
      <c r="AF90" s="3">
        <v>3.6036999999999999</v>
      </c>
      <c r="AG90" s="3">
        <v>7.2398000000000007</v>
      </c>
      <c r="AH90" s="3">
        <v>6.4281999999999995</v>
      </c>
      <c r="AI90" s="3">
        <v>3.6036999999999999</v>
      </c>
      <c r="AJ90" s="3">
        <v>7.1099999999999994</v>
      </c>
      <c r="AK90" s="3"/>
      <c r="AL90" s="3">
        <v>2.5972000000000008</v>
      </c>
      <c r="AM90" s="3">
        <v>3.960799999999999</v>
      </c>
      <c r="AN90" s="3">
        <v>17.012100000000004</v>
      </c>
      <c r="AO90" s="3">
        <v>10.908399999999999</v>
      </c>
      <c r="AP90" s="3">
        <v>6.0061999999999989</v>
      </c>
      <c r="AQ90" s="3">
        <v>8.4410999999999987</v>
      </c>
      <c r="AR90" s="3">
        <v>4.1557000000000013</v>
      </c>
      <c r="AS90" s="3">
        <v>6.3633000000000006</v>
      </c>
      <c r="AT90" s="3">
        <v>7.6293999999999986</v>
      </c>
      <c r="AU90" s="3">
        <v>3.1816000000000013</v>
      </c>
      <c r="AV90" s="3">
        <v>3.8634000000000004</v>
      </c>
      <c r="AW90" s="3">
        <v>4.2854000000000001</v>
      </c>
    </row>
    <row r="91" spans="1:49" ht="14.5" x14ac:dyDescent="0.35">
      <c r="A91" s="519"/>
      <c r="B91" s="3">
        <v>57</v>
      </c>
      <c r="C91" s="3">
        <v>2.0128999999999992</v>
      </c>
      <c r="D91" s="3"/>
      <c r="E91" s="3">
        <v>1.8181000000000003</v>
      </c>
      <c r="F91" s="3"/>
      <c r="G91" s="3">
        <v>1.6881999999999979</v>
      </c>
      <c r="H91" s="3">
        <v>2.4349999999999996</v>
      </c>
      <c r="I91" s="3">
        <v>0.25970000000000021</v>
      </c>
      <c r="J91" s="3">
        <v>1.3960000000000015</v>
      </c>
      <c r="K91" s="3">
        <v>4.2529999999999983</v>
      </c>
      <c r="L91" s="3">
        <v>3.5062999999999995</v>
      </c>
      <c r="M91" s="3">
        <v>2.5647999999999991</v>
      </c>
      <c r="N91" s="3">
        <v>1.7855999999999996</v>
      </c>
      <c r="O91" s="3">
        <v>1.6882999999999981</v>
      </c>
      <c r="P91" s="3">
        <v>1.8831000000000016</v>
      </c>
      <c r="Q91" s="3">
        <v>2.1428000000000003</v>
      </c>
      <c r="R91" s="3">
        <v>1.2011999999999996</v>
      </c>
      <c r="S91" s="3">
        <v>3.7335000000000007</v>
      </c>
      <c r="T91" s="3">
        <v>4.9672999999999998</v>
      </c>
      <c r="U91" s="3">
        <v>2.3050000000000002</v>
      </c>
      <c r="V91" s="3">
        <v>3.7335999999999996</v>
      </c>
      <c r="W91" s="3">
        <v>3.8958999999999993</v>
      </c>
      <c r="X91" s="3">
        <v>5.1945000000000014</v>
      </c>
      <c r="Y91" s="3">
        <v>4.0581999999999994</v>
      </c>
      <c r="Z91" s="3">
        <v>3.960799999999999</v>
      </c>
      <c r="AA91" s="3">
        <v>3.4738000000000007</v>
      </c>
      <c r="AB91" s="3">
        <v>4.0257999999999985</v>
      </c>
      <c r="AC91" s="3">
        <v>3.6036999999999999</v>
      </c>
      <c r="AD91" s="3">
        <v>4.0906000000000011</v>
      </c>
      <c r="AE91" s="3">
        <v>2.727199999999999</v>
      </c>
      <c r="AF91" s="3">
        <v>3.2791000000000001</v>
      </c>
      <c r="AG91" s="3">
        <v>6.7852999999999986</v>
      </c>
      <c r="AH91" s="3">
        <v>5.6165000000000003</v>
      </c>
      <c r="AI91" s="3">
        <v>3.4088999999999996</v>
      </c>
      <c r="AJ91" s="3">
        <v>6.8503000000000007</v>
      </c>
      <c r="AK91" s="3"/>
      <c r="AL91" s="3">
        <v>2.2726000000000011</v>
      </c>
      <c r="AM91" s="3">
        <v>3.6361999999999992</v>
      </c>
      <c r="AN91" s="3">
        <v>16.362700000000004</v>
      </c>
      <c r="AO91" s="3">
        <v>10.616300000000001</v>
      </c>
      <c r="AP91" s="3">
        <v>5.3893000000000013</v>
      </c>
      <c r="AQ91" s="3">
        <v>7.8242000000000003</v>
      </c>
      <c r="AR91" s="3">
        <v>4.0583000000000009</v>
      </c>
      <c r="AS91" s="3">
        <v>6.0386000000000006</v>
      </c>
      <c r="AT91" s="3">
        <v>7.1424000000000003</v>
      </c>
      <c r="AU91" s="3">
        <v>2.7596000000000007</v>
      </c>
      <c r="AV91" s="3">
        <v>3.4089000000000009</v>
      </c>
      <c r="AW91" s="3">
        <v>4.2529999999999983</v>
      </c>
    </row>
    <row r="92" spans="1:49" ht="14.5" x14ac:dyDescent="0.35">
      <c r="A92" s="519"/>
      <c r="B92" s="3">
        <v>58</v>
      </c>
      <c r="C92" s="3">
        <v>1.7531999999999992</v>
      </c>
      <c r="D92" s="3"/>
      <c r="E92" s="3">
        <v>1.6232999999999997</v>
      </c>
      <c r="F92" s="3"/>
      <c r="G92" s="3">
        <v>1.4284999999999992</v>
      </c>
      <c r="H92" s="3">
        <v>2.4999000000000007</v>
      </c>
      <c r="I92" s="3">
        <v>0.45450000000000074</v>
      </c>
      <c r="J92" s="3">
        <v>1.4285000000000005</v>
      </c>
      <c r="K92" s="3">
        <v>4.1881000000000004</v>
      </c>
      <c r="L92" s="3">
        <v>3.3764000000000003</v>
      </c>
      <c r="M92" s="3">
        <v>2.5972000000000008</v>
      </c>
      <c r="N92" s="3">
        <v>1.8506000000000009</v>
      </c>
      <c r="O92" s="3">
        <v>1.6232999999999997</v>
      </c>
      <c r="P92" s="3">
        <v>1.9155000000000006</v>
      </c>
      <c r="Q92" s="3">
        <v>2.1751999999999994</v>
      </c>
      <c r="R92" s="3">
        <v>0.81160000000000121</v>
      </c>
      <c r="S92" s="3">
        <v>3.5062999999999982</v>
      </c>
      <c r="T92" s="3">
        <v>4.4803000000000006</v>
      </c>
      <c r="U92" s="3">
        <v>1.9154999999999991</v>
      </c>
      <c r="V92" s="3">
        <v>3.4413999999999985</v>
      </c>
      <c r="W92" s="3">
        <v>3.4413999999999998</v>
      </c>
      <c r="X92" s="3">
        <v>4.9023000000000012</v>
      </c>
      <c r="Y92" s="3">
        <v>3.7985000000000007</v>
      </c>
      <c r="Z92" s="3">
        <v>3.8633999999999986</v>
      </c>
      <c r="AA92" s="3">
        <v>3.1492000000000004</v>
      </c>
      <c r="AB92" s="3">
        <v>3.7335999999999983</v>
      </c>
      <c r="AC92" s="3">
        <v>3.5062999999999995</v>
      </c>
      <c r="AD92" s="3">
        <v>3.9282999999999997</v>
      </c>
      <c r="AE92" s="3">
        <v>2.7921</v>
      </c>
      <c r="AF92" s="3">
        <v>2.9868999999999994</v>
      </c>
      <c r="AG92" s="3">
        <v>6.4931000000000001</v>
      </c>
      <c r="AH92" s="3">
        <v>5.3893000000000013</v>
      </c>
      <c r="AI92" s="3">
        <v>3.4413999999999985</v>
      </c>
      <c r="AJ92" s="3">
        <v>6.2982999999999985</v>
      </c>
      <c r="AK92" s="3"/>
      <c r="AL92" s="3">
        <v>2.110300000000001</v>
      </c>
      <c r="AM92" s="3">
        <v>3.4088999999999996</v>
      </c>
      <c r="AN92" s="3">
        <v>15.648500000000004</v>
      </c>
      <c r="AO92" s="3">
        <v>9.9019999999999992</v>
      </c>
      <c r="AP92" s="3">
        <v>5.2269999999999994</v>
      </c>
      <c r="AQ92" s="3">
        <v>7.4346999999999994</v>
      </c>
      <c r="AR92" s="3">
        <v>3.7336000000000009</v>
      </c>
      <c r="AS92" s="3">
        <v>5.5840999999999985</v>
      </c>
      <c r="AT92" s="3">
        <v>7.0449999999999999</v>
      </c>
      <c r="AU92" s="3">
        <v>2.4998999999999993</v>
      </c>
      <c r="AV92" s="3">
        <v>3.5062999999999982</v>
      </c>
      <c r="AW92" s="3">
        <v>3.766</v>
      </c>
    </row>
    <row r="93" spans="1:49" ht="14.5" x14ac:dyDescent="0.35">
      <c r="A93" s="519"/>
      <c r="B93" s="3">
        <v>59</v>
      </c>
      <c r="C93" s="3">
        <v>1.5907999999999991</v>
      </c>
      <c r="D93" s="3"/>
      <c r="E93" s="3">
        <v>1.753099999999999</v>
      </c>
      <c r="F93" s="3"/>
      <c r="G93" s="3">
        <v>1.2985999999999998</v>
      </c>
      <c r="H93" s="3">
        <v>1.8506000000000009</v>
      </c>
      <c r="I93" s="3">
        <v>0.2921999999999994</v>
      </c>
      <c r="J93" s="3">
        <v>1.6881999999999995</v>
      </c>
      <c r="K93" s="3">
        <v>3.8634000000000004</v>
      </c>
      <c r="L93" s="3">
        <v>3.4088999999999996</v>
      </c>
      <c r="M93" s="3">
        <v>2.3699999999999983</v>
      </c>
      <c r="N93" s="3">
        <v>1.9154999999999991</v>
      </c>
      <c r="O93" s="3">
        <v>1.6232999999999997</v>
      </c>
      <c r="P93" s="3">
        <v>1.7532000000000019</v>
      </c>
      <c r="Q93" s="3">
        <v>2.1751999999999994</v>
      </c>
      <c r="R93" s="3">
        <v>0.74670000000000014</v>
      </c>
      <c r="S93" s="3">
        <v>3.2789999999999986</v>
      </c>
      <c r="T93" s="3">
        <v>4.253000000000001</v>
      </c>
      <c r="U93" s="3">
        <v>1.883</v>
      </c>
      <c r="V93" s="3">
        <v>3.3114999999999992</v>
      </c>
      <c r="W93" s="3">
        <v>3.2789999999999986</v>
      </c>
      <c r="X93" s="3">
        <v>4.4154</v>
      </c>
      <c r="Y93" s="3">
        <v>3.4413000000000014</v>
      </c>
      <c r="Z93" s="3">
        <v>3.6036999999999999</v>
      </c>
      <c r="AA93" s="3">
        <v>3.0841999999999996</v>
      </c>
      <c r="AB93" s="3">
        <v>3.4738999999999991</v>
      </c>
      <c r="AC93" s="3">
        <v>3.5388000000000015</v>
      </c>
      <c r="AD93" s="3">
        <v>3.636099999999999</v>
      </c>
      <c r="AE93" s="3">
        <v>2.6622000000000008</v>
      </c>
      <c r="AF93" s="3">
        <v>2.9219999999999984</v>
      </c>
      <c r="AG93" s="3">
        <v>6.1034999999999995</v>
      </c>
      <c r="AH93" s="3">
        <v>4.6749999999999998</v>
      </c>
      <c r="AI93" s="3">
        <v>3.3114999999999992</v>
      </c>
      <c r="AJ93" s="3">
        <v>6.168499999999999</v>
      </c>
      <c r="AK93" s="3"/>
      <c r="AL93" s="3">
        <v>1.883</v>
      </c>
      <c r="AM93" s="3">
        <v>3.0841999999999996</v>
      </c>
      <c r="AN93" s="3">
        <v>15.096600000000004</v>
      </c>
      <c r="AO93" s="3">
        <v>9.5123999999999995</v>
      </c>
      <c r="AP93" s="3">
        <v>4.9347999999999992</v>
      </c>
      <c r="AQ93" s="3">
        <v>6.9151999999999987</v>
      </c>
      <c r="AR93" s="3">
        <v>3.6037000000000012</v>
      </c>
      <c r="AS93" s="3">
        <v>5.2269999999999994</v>
      </c>
      <c r="AT93" s="3">
        <v>6.3956999999999997</v>
      </c>
      <c r="AU93" s="3">
        <v>2.4674</v>
      </c>
      <c r="AV93" s="3">
        <v>3.3438999999999997</v>
      </c>
      <c r="AW93" s="3">
        <v>3.7335000000000007</v>
      </c>
    </row>
    <row r="94" spans="1:49" ht="14.5" x14ac:dyDescent="0.35">
      <c r="A94" s="519"/>
      <c r="B94" s="3">
        <v>60</v>
      </c>
      <c r="C94" s="3">
        <v>1.2337</v>
      </c>
      <c r="D94" s="3"/>
      <c r="E94" s="3">
        <v>1.8504999999999994</v>
      </c>
      <c r="F94" s="3"/>
      <c r="G94" s="3">
        <v>1.3310999999999988</v>
      </c>
      <c r="H94" s="3">
        <v>2.012900000000001</v>
      </c>
      <c r="I94" s="3">
        <v>0</v>
      </c>
      <c r="J94" s="3">
        <v>1.2986000000000011</v>
      </c>
      <c r="K94" s="3">
        <v>3.4737999999999989</v>
      </c>
      <c r="L94" s="3">
        <v>2.9867999999999992</v>
      </c>
      <c r="M94" s="3">
        <v>2.4348999999999994</v>
      </c>
      <c r="N94" s="3">
        <v>1.6881999999999995</v>
      </c>
      <c r="O94" s="3">
        <v>1.3961000000000001</v>
      </c>
      <c r="P94" s="3">
        <v>1.4610000000000012</v>
      </c>
      <c r="Q94" s="3">
        <v>2.1751999999999994</v>
      </c>
      <c r="R94" s="3">
        <v>0.77910000000000201</v>
      </c>
      <c r="S94" s="3">
        <v>3.2141000000000002</v>
      </c>
      <c r="T94" s="3">
        <v>3.8958999999999993</v>
      </c>
      <c r="U94" s="3">
        <v>1.7206999999999999</v>
      </c>
      <c r="V94" s="3">
        <v>3.1492000000000004</v>
      </c>
      <c r="W94" s="3">
        <v>2.9543999999999988</v>
      </c>
      <c r="X94" s="3">
        <v>4.1556000000000006</v>
      </c>
      <c r="Y94" s="3">
        <v>3.2789999999999999</v>
      </c>
      <c r="Z94" s="3">
        <v>3.5387999999999988</v>
      </c>
      <c r="AA94" s="3">
        <v>2.6621999999999995</v>
      </c>
      <c r="AB94" s="3">
        <v>3.2465999999999995</v>
      </c>
      <c r="AC94" s="3">
        <v>3.1492000000000004</v>
      </c>
      <c r="AD94" s="3">
        <v>3.5712000000000006</v>
      </c>
      <c r="AE94" s="3">
        <v>2.402499999999999</v>
      </c>
      <c r="AF94" s="3">
        <v>2.5972999999999984</v>
      </c>
      <c r="AG94" s="3">
        <v>5.8438000000000008</v>
      </c>
      <c r="AH94" s="3">
        <v>4.4153000000000011</v>
      </c>
      <c r="AI94" s="3">
        <v>3.3114999999999992</v>
      </c>
      <c r="AJ94" s="3">
        <v>5.9736999999999982</v>
      </c>
      <c r="AK94" s="3"/>
      <c r="AL94" s="3">
        <v>1.7531000000000005</v>
      </c>
      <c r="AM94" s="3">
        <v>2.8569999999999998</v>
      </c>
      <c r="AN94" s="3">
        <v>14.577100000000003</v>
      </c>
      <c r="AO94" s="3">
        <v>8.927999999999999</v>
      </c>
      <c r="AP94" s="3">
        <v>4.6751000000000005</v>
      </c>
      <c r="AQ94" s="3">
        <v>6.5580999999999996</v>
      </c>
      <c r="AR94" s="3">
        <v>3.4413999999999998</v>
      </c>
      <c r="AS94" s="3">
        <v>5.129599999999999</v>
      </c>
      <c r="AT94" s="3">
        <v>6.2008999999999999</v>
      </c>
      <c r="AU94" s="3">
        <v>2.012900000000001</v>
      </c>
      <c r="AV94" s="3">
        <v>3.2141000000000002</v>
      </c>
      <c r="AW94" s="3">
        <v>3.3438999999999997</v>
      </c>
    </row>
    <row r="95" spans="1:49" ht="14.5" x14ac:dyDescent="0.35">
      <c r="A95" s="519"/>
      <c r="B95" s="3">
        <v>61</v>
      </c>
      <c r="C95" s="3">
        <v>1.168799999999999</v>
      </c>
      <c r="D95" s="3"/>
      <c r="E95" s="3">
        <v>1.7206999999999999</v>
      </c>
      <c r="F95" s="3"/>
      <c r="G95" s="3">
        <v>1.1037999999999992</v>
      </c>
      <c r="H95" s="3">
        <v>1.9155000000000006</v>
      </c>
      <c r="I95" s="3">
        <v>3.2399999999999096E-2</v>
      </c>
      <c r="J95" s="3">
        <v>1.1688000000000018</v>
      </c>
      <c r="K95" s="3">
        <v>3.4413999999999998</v>
      </c>
      <c r="L95" s="3">
        <v>2.8245000000000005</v>
      </c>
      <c r="M95" s="3">
        <v>2.2400999999999991</v>
      </c>
      <c r="N95" s="3">
        <v>1.5907999999999991</v>
      </c>
      <c r="O95" s="3">
        <v>1.3310999999999988</v>
      </c>
      <c r="P95" s="3">
        <v>1.5584000000000016</v>
      </c>
      <c r="Q95" s="3">
        <v>2.012900000000001</v>
      </c>
      <c r="R95" s="3">
        <v>0.55189999999999961</v>
      </c>
      <c r="S95" s="3">
        <v>3.0192999999999999</v>
      </c>
      <c r="T95" s="3">
        <v>3.5711999999999993</v>
      </c>
      <c r="U95" s="3">
        <v>1.753099999999999</v>
      </c>
      <c r="V95" s="3">
        <v>2.9219000000000008</v>
      </c>
      <c r="W95" s="3">
        <v>3.0192999999999999</v>
      </c>
      <c r="X95" s="3">
        <v>4.1232000000000015</v>
      </c>
      <c r="Y95" s="3">
        <v>3.0193000000000012</v>
      </c>
      <c r="Z95" s="3">
        <v>3.2789999999999999</v>
      </c>
      <c r="AA95" s="3">
        <v>2.7595999999999994</v>
      </c>
      <c r="AB95" s="3">
        <v>3.0194000000000001</v>
      </c>
      <c r="AC95" s="3">
        <v>3.0841999999999996</v>
      </c>
      <c r="AD95" s="3">
        <v>3.4088999999999996</v>
      </c>
      <c r="AE95" s="3">
        <v>2.5324000000000013</v>
      </c>
      <c r="AF95" s="3">
        <v>2.5972999999999984</v>
      </c>
      <c r="AG95" s="3">
        <v>5.4866999999999981</v>
      </c>
      <c r="AH95" s="3">
        <v>4.4478</v>
      </c>
      <c r="AI95" s="3">
        <v>3.2140999999999988</v>
      </c>
      <c r="AJ95" s="3">
        <v>5.454200000000001</v>
      </c>
      <c r="AK95" s="3"/>
      <c r="AL95" s="3">
        <v>1.883</v>
      </c>
      <c r="AM95" s="3">
        <v>2.8245000000000005</v>
      </c>
      <c r="AN95" s="3">
        <v>14.0901</v>
      </c>
      <c r="AO95" s="3">
        <v>8.5383999999999993</v>
      </c>
      <c r="AP95" s="3">
        <v>4.3180000000000014</v>
      </c>
      <c r="AQ95" s="3">
        <v>6.168499999999999</v>
      </c>
      <c r="AR95" s="3">
        <v>3.2791000000000015</v>
      </c>
      <c r="AS95" s="3">
        <v>4.7400000000000011</v>
      </c>
      <c r="AT95" s="3">
        <v>5.9412000000000003</v>
      </c>
      <c r="AU95" s="3">
        <v>2.0778000000000016</v>
      </c>
      <c r="AV95" s="3">
        <v>3.0842000000000009</v>
      </c>
      <c r="AW95" s="3">
        <v>3.4413</v>
      </c>
    </row>
    <row r="96" spans="1:49" ht="14.5" x14ac:dyDescent="0.35">
      <c r="A96" s="519"/>
      <c r="B96" s="3">
        <v>62</v>
      </c>
      <c r="C96" s="3">
        <v>1.168799999999999</v>
      </c>
      <c r="D96" s="3"/>
      <c r="E96" s="3">
        <v>1.8504999999999994</v>
      </c>
      <c r="F96" s="3"/>
      <c r="G96" s="3">
        <v>1.2336999999999987</v>
      </c>
      <c r="H96" s="3">
        <v>1.5909000000000006</v>
      </c>
      <c r="I96" s="3">
        <v>0.3245999999999985</v>
      </c>
      <c r="J96" s="3">
        <v>1.3635999999999995</v>
      </c>
      <c r="K96" s="3">
        <v>3.2789999999999986</v>
      </c>
      <c r="L96" s="3">
        <v>2.7595999999999994</v>
      </c>
      <c r="M96" s="3">
        <v>2.2726000000000011</v>
      </c>
      <c r="N96" s="3">
        <v>1.4285000000000005</v>
      </c>
      <c r="O96" s="3">
        <v>1.1362999999999985</v>
      </c>
      <c r="P96" s="3">
        <v>1.4935000000000005</v>
      </c>
      <c r="Q96" s="3">
        <v>1.8830000000000013</v>
      </c>
      <c r="R96" s="3">
        <v>0.2597000000000016</v>
      </c>
      <c r="S96" s="3">
        <v>2.7919999999999998</v>
      </c>
      <c r="T96" s="3">
        <v>3.4088999999999996</v>
      </c>
      <c r="U96" s="3">
        <v>1.2985999999999998</v>
      </c>
      <c r="V96" s="3">
        <v>2.9544000000000001</v>
      </c>
      <c r="W96" s="3">
        <v>2.5322999999999984</v>
      </c>
      <c r="X96" s="3">
        <v>3.8958999999999993</v>
      </c>
      <c r="Y96" s="3">
        <v>2.8245000000000005</v>
      </c>
      <c r="Z96" s="3">
        <v>3.2466000000000008</v>
      </c>
      <c r="AA96" s="3">
        <v>2.3051000000000004</v>
      </c>
      <c r="AB96" s="3">
        <v>2.7921</v>
      </c>
      <c r="AC96" s="3">
        <v>2.8569999999999998</v>
      </c>
      <c r="AD96" s="3">
        <v>3.2140999999999988</v>
      </c>
      <c r="AE96" s="3">
        <v>2.5324000000000013</v>
      </c>
      <c r="AF96" s="3">
        <v>2.5972999999999984</v>
      </c>
      <c r="AG96" s="3">
        <v>4.9672000000000009</v>
      </c>
      <c r="AH96" s="3">
        <v>3.8958000000000008</v>
      </c>
      <c r="AI96" s="3">
        <v>2.9867999999999992</v>
      </c>
      <c r="AJ96" s="3">
        <v>5.2269999999999985</v>
      </c>
      <c r="AK96" s="3"/>
      <c r="AL96" s="3">
        <v>1.6557000000000002</v>
      </c>
      <c r="AM96" s="3">
        <v>2.5322999999999998</v>
      </c>
      <c r="AN96" s="3">
        <v>13.570700000000002</v>
      </c>
      <c r="AO96" s="3">
        <v>8.376100000000001</v>
      </c>
      <c r="AP96" s="3">
        <v>3.993300000000001</v>
      </c>
      <c r="AQ96" s="3">
        <v>5.9736999999999982</v>
      </c>
      <c r="AR96" s="3">
        <v>3.1491999999999991</v>
      </c>
      <c r="AS96" s="3">
        <v>4.5452000000000004</v>
      </c>
      <c r="AT96" s="3">
        <v>5.5840999999999985</v>
      </c>
      <c r="AU96" s="3">
        <v>1.7206999999999999</v>
      </c>
      <c r="AV96" s="3">
        <v>3.0192999999999999</v>
      </c>
      <c r="AW96" s="3">
        <v>3.051699999999999</v>
      </c>
    </row>
    <row r="97" spans="1:49" ht="14.5" x14ac:dyDescent="0.35">
      <c r="A97" s="519"/>
      <c r="B97" s="3">
        <v>63</v>
      </c>
      <c r="C97" s="3">
        <v>1.1038999999999994</v>
      </c>
      <c r="D97" s="3"/>
      <c r="E97" s="3">
        <v>1.7206999999999999</v>
      </c>
      <c r="F97" s="3"/>
      <c r="G97" s="3">
        <v>1.0714000000000001</v>
      </c>
      <c r="H97" s="3">
        <v>1.4935000000000005</v>
      </c>
      <c r="I97" s="3">
        <v>0</v>
      </c>
      <c r="J97" s="3">
        <v>0.94149999999999934</v>
      </c>
      <c r="K97" s="3">
        <v>3.0842000000000009</v>
      </c>
      <c r="L97" s="3">
        <v>2.6621999999999995</v>
      </c>
      <c r="M97" s="3">
        <v>2.1752000000000007</v>
      </c>
      <c r="N97" s="3">
        <v>1.3635999999999995</v>
      </c>
      <c r="O97" s="3">
        <v>1.2661999999999978</v>
      </c>
      <c r="P97" s="3">
        <v>1.4935000000000005</v>
      </c>
      <c r="Q97" s="3">
        <v>1.785600000000001</v>
      </c>
      <c r="R97" s="3">
        <v>0.16230000000000133</v>
      </c>
      <c r="S97" s="3">
        <v>2.6945999999999999</v>
      </c>
      <c r="T97" s="3">
        <v>3.2465999999999995</v>
      </c>
      <c r="U97" s="3">
        <v>1.2660999999999991</v>
      </c>
      <c r="V97" s="3">
        <v>2.5647999999999991</v>
      </c>
      <c r="W97" s="3">
        <v>2.3374999999999977</v>
      </c>
      <c r="X97" s="3">
        <v>3.5711999999999993</v>
      </c>
      <c r="Y97" s="3">
        <v>2.8245000000000005</v>
      </c>
      <c r="Z97" s="3">
        <v>2.9867999999999992</v>
      </c>
      <c r="AA97" s="3">
        <v>2.4025000000000003</v>
      </c>
      <c r="AB97" s="3">
        <v>2.6947000000000001</v>
      </c>
      <c r="AC97" s="3">
        <v>2.7921000000000014</v>
      </c>
      <c r="AD97" s="3">
        <v>3.343900000000001</v>
      </c>
      <c r="AE97" s="3">
        <v>2.5324000000000013</v>
      </c>
      <c r="AF97" s="3">
        <v>2.2725999999999984</v>
      </c>
      <c r="AG97" s="3">
        <v>4.9996999999999998</v>
      </c>
      <c r="AH97" s="3">
        <v>3.668600000000001</v>
      </c>
      <c r="AI97" s="3">
        <v>2.8893999999999989</v>
      </c>
      <c r="AJ97" s="3">
        <v>4.9022999999999985</v>
      </c>
      <c r="AK97" s="3"/>
      <c r="AL97" s="3">
        <v>1.7206999999999999</v>
      </c>
      <c r="AM97" s="3">
        <v>2.7271000000000005</v>
      </c>
      <c r="AN97" s="3">
        <v>13.181100000000001</v>
      </c>
      <c r="AO97" s="3">
        <v>7.8890999999999991</v>
      </c>
      <c r="AP97" s="3">
        <v>3.8633999999999986</v>
      </c>
      <c r="AQ97" s="3">
        <v>5.6489999999999982</v>
      </c>
      <c r="AR97" s="3">
        <v>2.7596000000000007</v>
      </c>
      <c r="AS97" s="3">
        <v>4.3179000000000007</v>
      </c>
      <c r="AT97" s="3">
        <v>5.6814999999999989</v>
      </c>
      <c r="AU97" s="3">
        <v>1.5584000000000016</v>
      </c>
      <c r="AV97" s="3">
        <v>2.9543999999999988</v>
      </c>
      <c r="AW97" s="3">
        <v>2.9542999999999986</v>
      </c>
    </row>
    <row r="98" spans="1:49" ht="14.5" x14ac:dyDescent="0.35">
      <c r="A98" s="519"/>
      <c r="B98" s="3">
        <v>64</v>
      </c>
      <c r="C98" s="3">
        <v>1.1038999999999994</v>
      </c>
      <c r="D98" s="3"/>
      <c r="E98" s="3">
        <v>1.7206999999999999</v>
      </c>
      <c r="F98" s="3"/>
      <c r="G98" s="3">
        <v>1.0714000000000001</v>
      </c>
      <c r="H98" s="3">
        <v>1.3635999999999995</v>
      </c>
      <c r="I98" s="3">
        <v>-0.16240000000000004</v>
      </c>
      <c r="J98" s="3">
        <v>0.87660000000000093</v>
      </c>
      <c r="K98" s="3">
        <v>2.7270999999999992</v>
      </c>
      <c r="L98" s="3">
        <v>2.3374999999999995</v>
      </c>
      <c r="M98" s="3">
        <v>2.0452999999999983</v>
      </c>
      <c r="N98" s="3">
        <v>1.493399999999999</v>
      </c>
      <c r="O98" s="3">
        <v>1.3635999999999981</v>
      </c>
      <c r="P98" s="3">
        <v>1.3311000000000017</v>
      </c>
      <c r="Q98" s="3">
        <v>1.6882000000000008</v>
      </c>
      <c r="R98" s="3">
        <v>0.22719999999999962</v>
      </c>
      <c r="S98" s="3">
        <v>2.4349000000000007</v>
      </c>
      <c r="T98" s="3">
        <v>2.9544000000000001</v>
      </c>
      <c r="U98" s="3">
        <v>1.2985999999999998</v>
      </c>
      <c r="V98" s="3">
        <v>2.4673999999999987</v>
      </c>
      <c r="W98" s="3">
        <v>2.1427</v>
      </c>
      <c r="X98" s="3">
        <v>3.4089000000000009</v>
      </c>
      <c r="Y98" s="3">
        <v>2.5322999999999998</v>
      </c>
      <c r="Z98" s="3">
        <v>2.8893999999999989</v>
      </c>
      <c r="AA98" s="3">
        <v>2.2725999999999984</v>
      </c>
      <c r="AB98" s="3">
        <v>2.4349999999999983</v>
      </c>
      <c r="AC98" s="3">
        <v>2.7921000000000014</v>
      </c>
      <c r="AD98" s="3">
        <v>3.0841999999999996</v>
      </c>
      <c r="AE98" s="3">
        <v>2.37</v>
      </c>
      <c r="AF98" s="3">
        <v>2.0453999999999986</v>
      </c>
      <c r="AG98" s="3">
        <v>4.4478</v>
      </c>
      <c r="AH98" s="3">
        <v>3.1815999999999995</v>
      </c>
      <c r="AI98" s="3">
        <v>2.8569999999999998</v>
      </c>
      <c r="AJ98" s="3">
        <v>4.6425999999999998</v>
      </c>
      <c r="AK98" s="3"/>
      <c r="AL98" s="3">
        <v>1.4285000000000005</v>
      </c>
      <c r="AM98" s="3">
        <v>2.3699999999999983</v>
      </c>
      <c r="AN98" s="3">
        <v>12.9214</v>
      </c>
      <c r="AO98" s="3">
        <v>7.6942999999999984</v>
      </c>
      <c r="AP98" s="3">
        <v>3.7985000000000007</v>
      </c>
      <c r="AQ98" s="3">
        <v>5.0322000000000005</v>
      </c>
      <c r="AR98" s="3">
        <v>2.9219999999999997</v>
      </c>
      <c r="AS98" s="3">
        <v>4.0581999999999994</v>
      </c>
      <c r="AT98" s="3">
        <v>5.0645999999999987</v>
      </c>
      <c r="AU98" s="3">
        <v>1.5584000000000016</v>
      </c>
      <c r="AV98" s="3">
        <v>2.8244999999999991</v>
      </c>
      <c r="AW98" s="3">
        <v>2.6945999999999999</v>
      </c>
    </row>
    <row r="99" spans="1:49" ht="14.5" x14ac:dyDescent="0.35">
      <c r="A99" s="519"/>
      <c r="B99" s="3">
        <v>65</v>
      </c>
      <c r="C99" s="3">
        <v>0.8765999999999996</v>
      </c>
      <c r="D99" s="3"/>
      <c r="E99" s="3">
        <v>1.4284999999999992</v>
      </c>
      <c r="F99" s="3"/>
      <c r="G99" s="3">
        <v>0.94150000000000067</v>
      </c>
      <c r="H99" s="3">
        <v>1.2662000000000007</v>
      </c>
      <c r="I99" s="3">
        <v>3.2399999999999096E-2</v>
      </c>
      <c r="J99" s="3">
        <v>0.87660000000000093</v>
      </c>
      <c r="K99" s="3">
        <v>2.8244999999999991</v>
      </c>
      <c r="L99" s="3">
        <v>2.4024000000000005</v>
      </c>
      <c r="M99" s="3">
        <v>1.883</v>
      </c>
      <c r="N99" s="3">
        <v>1.5584</v>
      </c>
      <c r="O99" s="3">
        <v>1.0714000000000001</v>
      </c>
      <c r="P99" s="3">
        <v>1.3636000000000008</v>
      </c>
      <c r="Q99" s="3">
        <v>1.5908000000000007</v>
      </c>
      <c r="R99" s="3">
        <v>6.4900000000001068E-2</v>
      </c>
      <c r="S99" s="3">
        <v>2.2401000000000004</v>
      </c>
      <c r="T99" s="3">
        <v>2.7595999999999994</v>
      </c>
      <c r="U99" s="3">
        <v>1.0714000000000001</v>
      </c>
      <c r="V99" s="3">
        <v>2.6946999999999983</v>
      </c>
      <c r="W99" s="3">
        <v>2.0453000000000001</v>
      </c>
      <c r="X99" s="3">
        <v>3.1817000000000011</v>
      </c>
      <c r="Y99" s="3">
        <v>2.4674000000000014</v>
      </c>
      <c r="Z99" s="3">
        <v>2.7919999999999985</v>
      </c>
      <c r="AA99" s="3">
        <v>1.9804000000000002</v>
      </c>
      <c r="AB99" s="3">
        <v>2.2402000000000006</v>
      </c>
      <c r="AC99" s="3">
        <v>2.9219000000000008</v>
      </c>
      <c r="AD99" s="3">
        <v>3.0193000000000012</v>
      </c>
      <c r="AE99" s="3">
        <v>2.1751999999999994</v>
      </c>
      <c r="AF99" s="3">
        <v>2.1752999999999982</v>
      </c>
      <c r="AG99" s="3">
        <v>4.5777000000000001</v>
      </c>
      <c r="AH99" s="3">
        <v>3.1166999999999998</v>
      </c>
      <c r="AI99" s="3">
        <v>2.6621999999999995</v>
      </c>
      <c r="AJ99" s="3">
        <v>4.9022999999999985</v>
      </c>
      <c r="AK99" s="3"/>
      <c r="AL99" s="3">
        <v>1.3959999999999999</v>
      </c>
      <c r="AM99" s="3">
        <v>2.2077</v>
      </c>
      <c r="AN99" s="3">
        <v>12.304500000000001</v>
      </c>
      <c r="AO99" s="3">
        <v>7.2397999999999989</v>
      </c>
      <c r="AP99" s="3">
        <v>3.4739000000000004</v>
      </c>
      <c r="AQ99" s="3">
        <v>4.8698999999999995</v>
      </c>
      <c r="AR99" s="3">
        <v>2.7921</v>
      </c>
      <c r="AS99" s="3">
        <v>3.8308999999999997</v>
      </c>
      <c r="AT99" s="3">
        <v>4.9022999999999994</v>
      </c>
      <c r="AU99" s="3">
        <v>1.3959999999999999</v>
      </c>
      <c r="AV99" s="3">
        <v>2.4349000000000007</v>
      </c>
      <c r="AW99" s="3">
        <v>2.6296999999999988</v>
      </c>
    </row>
    <row r="100" spans="1:49" ht="14.5" x14ac:dyDescent="0.35">
      <c r="A100" s="519"/>
      <c r="B100" s="3">
        <v>66</v>
      </c>
      <c r="C100" s="3">
        <v>0.74670000000000014</v>
      </c>
      <c r="D100" s="3"/>
      <c r="E100" s="3">
        <v>1.3959999999999999</v>
      </c>
      <c r="F100" s="3"/>
      <c r="G100" s="3">
        <v>0.97399999999999987</v>
      </c>
      <c r="H100" s="3">
        <v>1.2012999999999996</v>
      </c>
      <c r="I100" s="3">
        <v>0.12980000000000075</v>
      </c>
      <c r="J100" s="3">
        <v>0.84410000000000185</v>
      </c>
      <c r="K100" s="3">
        <v>2.7595999999999981</v>
      </c>
      <c r="L100" s="3">
        <v>2.3050000000000002</v>
      </c>
      <c r="M100" s="3">
        <v>1.753099999999999</v>
      </c>
      <c r="N100" s="3">
        <v>1.6558000000000004</v>
      </c>
      <c r="O100" s="3">
        <v>1.0064999999999991</v>
      </c>
      <c r="P100" s="3">
        <v>1.1363000000000012</v>
      </c>
      <c r="Q100" s="3">
        <v>1.7531999999999992</v>
      </c>
      <c r="R100" s="3">
        <v>-0.12989999999999946</v>
      </c>
      <c r="S100" s="3">
        <v>2.0127999999999995</v>
      </c>
      <c r="T100" s="3">
        <v>2.5322999999999998</v>
      </c>
      <c r="U100" s="3">
        <v>0.94149999999999934</v>
      </c>
      <c r="V100" s="3">
        <v>2.2726000000000011</v>
      </c>
      <c r="W100" s="3">
        <v>2.0128999999999979</v>
      </c>
      <c r="X100" s="3">
        <v>2.9218999999999995</v>
      </c>
      <c r="Y100" s="3">
        <v>2.3700000000000014</v>
      </c>
      <c r="Z100" s="3">
        <v>2.6621999999999995</v>
      </c>
      <c r="AA100" s="3">
        <v>2.1102999999999996</v>
      </c>
      <c r="AB100" s="3">
        <v>2.3050999999999986</v>
      </c>
      <c r="AC100" s="3">
        <v>2.5322999999999998</v>
      </c>
      <c r="AD100" s="3">
        <v>2.7920000000000016</v>
      </c>
      <c r="AE100" s="3">
        <v>2.077799999999999</v>
      </c>
      <c r="AF100" s="3">
        <v>1.9805000000000004</v>
      </c>
      <c r="AG100" s="3">
        <v>3.9932999999999983</v>
      </c>
      <c r="AH100" s="3">
        <v>2.8894000000000002</v>
      </c>
      <c r="AI100" s="3">
        <v>2.6297000000000001</v>
      </c>
      <c r="AJ100" s="3">
        <v>4.4803000000000006</v>
      </c>
      <c r="AK100" s="3"/>
      <c r="AL100" s="3">
        <v>1.2661000000000007</v>
      </c>
      <c r="AM100" s="3">
        <v>2.2400999999999991</v>
      </c>
      <c r="AN100" s="3">
        <v>11.622800000000002</v>
      </c>
      <c r="AO100" s="3">
        <v>7.0775000000000006</v>
      </c>
      <c r="AP100" s="3">
        <v>3.3114999999999992</v>
      </c>
      <c r="AQ100" s="3">
        <v>4.6101000000000001</v>
      </c>
      <c r="AR100" s="3">
        <v>2.4025000000000016</v>
      </c>
      <c r="AS100" s="3">
        <v>3.7011000000000003</v>
      </c>
      <c r="AT100" s="3">
        <v>4.7724000000000002</v>
      </c>
      <c r="AU100" s="3">
        <v>1.2011999999999996</v>
      </c>
      <c r="AV100" s="3">
        <v>2.4997999999999991</v>
      </c>
      <c r="AW100" s="3">
        <v>2.4672999999999998</v>
      </c>
    </row>
    <row r="101" spans="1:49" ht="14.5" x14ac:dyDescent="0.35">
      <c r="A101" s="519"/>
      <c r="B101" s="3">
        <v>67</v>
      </c>
      <c r="C101" s="3">
        <v>0.8765999999999996</v>
      </c>
      <c r="D101" s="3"/>
      <c r="E101" s="3">
        <v>1.4934000000000003</v>
      </c>
      <c r="F101" s="3"/>
      <c r="G101" s="3">
        <v>0.84410000000000041</v>
      </c>
      <c r="H101" s="3">
        <v>1.1688000000000005</v>
      </c>
      <c r="I101" s="3">
        <v>3.2399999999999096E-2</v>
      </c>
      <c r="J101" s="3">
        <v>0.51950000000000052</v>
      </c>
      <c r="K101" s="3">
        <v>2.4674</v>
      </c>
      <c r="L101" s="3">
        <v>2.4024000000000005</v>
      </c>
      <c r="M101" s="3">
        <v>1.7206999999999999</v>
      </c>
      <c r="N101" s="3">
        <v>1.5259000000000009</v>
      </c>
      <c r="O101" s="3">
        <v>1.2012999999999996</v>
      </c>
      <c r="P101" s="3">
        <v>1.1363000000000012</v>
      </c>
      <c r="Q101" s="3">
        <v>1.7531999999999992</v>
      </c>
      <c r="R101" s="3">
        <v>0.22719999999999962</v>
      </c>
      <c r="S101" s="3">
        <v>2.1102000000000007</v>
      </c>
      <c r="T101" s="3">
        <v>2.4025000000000003</v>
      </c>
      <c r="U101" s="3">
        <v>0.7141999999999995</v>
      </c>
      <c r="V101" s="3">
        <v>2.1102999999999996</v>
      </c>
      <c r="W101" s="3">
        <v>1.5583999999999987</v>
      </c>
      <c r="X101" s="3">
        <v>2.7921</v>
      </c>
      <c r="Y101" s="3">
        <v>2.1752000000000007</v>
      </c>
      <c r="Z101" s="3">
        <v>2.5322999999999998</v>
      </c>
      <c r="AA101" s="3">
        <v>1.7532000000000005</v>
      </c>
      <c r="AB101" s="3">
        <v>2.0128999999999979</v>
      </c>
      <c r="AC101" s="3">
        <v>2.4348999999999994</v>
      </c>
      <c r="AD101" s="3">
        <v>2.9219000000000008</v>
      </c>
      <c r="AE101" s="3">
        <v>1.9155000000000006</v>
      </c>
      <c r="AF101" s="3">
        <v>1.8180999999999989</v>
      </c>
      <c r="AG101" s="3">
        <v>4.2530000000000001</v>
      </c>
      <c r="AH101" s="3">
        <v>2.8245000000000005</v>
      </c>
      <c r="AI101" s="3">
        <v>2.8245000000000005</v>
      </c>
      <c r="AJ101" s="3">
        <v>4.0907</v>
      </c>
      <c r="AK101" s="3"/>
      <c r="AL101" s="3">
        <v>0.94150000000000067</v>
      </c>
      <c r="AM101" s="3">
        <v>2.1426999999999987</v>
      </c>
      <c r="AN101" s="3">
        <v>11.395500000000002</v>
      </c>
      <c r="AO101" s="3">
        <v>6.7203999999999988</v>
      </c>
      <c r="AP101" s="3">
        <v>3.1816999999999998</v>
      </c>
      <c r="AQ101" s="3">
        <v>4.480299999999998</v>
      </c>
      <c r="AR101" s="3">
        <v>2.337600000000001</v>
      </c>
      <c r="AS101" s="3">
        <v>3.3114999999999992</v>
      </c>
      <c r="AT101" s="3">
        <v>4.6425999999999981</v>
      </c>
      <c r="AU101" s="3">
        <v>1.1037999999999992</v>
      </c>
      <c r="AV101" s="3">
        <v>2.4349000000000007</v>
      </c>
      <c r="AW101" s="3">
        <v>2.4348999999999981</v>
      </c>
    </row>
    <row r="102" spans="1:49" ht="14.5" x14ac:dyDescent="0.35">
      <c r="A102" s="519"/>
      <c r="B102" s="3">
        <v>68</v>
      </c>
      <c r="C102" s="3">
        <v>0.84409999999999896</v>
      </c>
      <c r="D102" s="3"/>
      <c r="E102" s="3">
        <v>1.2336999999999987</v>
      </c>
      <c r="F102" s="3"/>
      <c r="G102" s="3">
        <v>0.84410000000000041</v>
      </c>
      <c r="H102" s="3">
        <v>0.97399999999999987</v>
      </c>
      <c r="I102" s="3">
        <v>-9.7400000000000264E-2</v>
      </c>
      <c r="J102" s="3">
        <v>0.77920000000000078</v>
      </c>
      <c r="K102" s="3">
        <v>2.5322999999999984</v>
      </c>
      <c r="L102" s="3">
        <v>2.2726000000000011</v>
      </c>
      <c r="M102" s="3">
        <v>1.6881999999999995</v>
      </c>
      <c r="N102" s="3">
        <v>1.3635999999999995</v>
      </c>
      <c r="O102" s="3">
        <v>1.1688000000000005</v>
      </c>
      <c r="P102" s="3">
        <v>0.84420000000000051</v>
      </c>
      <c r="Q102" s="3">
        <v>1.8505999999999996</v>
      </c>
      <c r="R102" s="3">
        <v>-0.12989999999999946</v>
      </c>
      <c r="S102" s="3">
        <v>2.0453000000000001</v>
      </c>
      <c r="T102" s="3">
        <v>2.2725999999999997</v>
      </c>
      <c r="U102" s="3">
        <v>0.94149999999999934</v>
      </c>
      <c r="V102" s="3">
        <v>2.3051000000000004</v>
      </c>
      <c r="W102" s="3">
        <v>1.5583999999999987</v>
      </c>
      <c r="X102" s="3">
        <v>2.7921</v>
      </c>
      <c r="Y102" s="3">
        <v>2.0127999999999995</v>
      </c>
      <c r="Z102" s="3">
        <v>2.3374999999999995</v>
      </c>
      <c r="AA102" s="3">
        <v>1.9154999999999991</v>
      </c>
      <c r="AB102" s="3">
        <v>1.9155000000000006</v>
      </c>
      <c r="AC102" s="3">
        <v>2.1427000000000014</v>
      </c>
      <c r="AD102" s="3">
        <v>2.7594999999999996</v>
      </c>
      <c r="AE102" s="3">
        <v>1.8831000000000016</v>
      </c>
      <c r="AF102" s="3">
        <v>1.7206999999999986</v>
      </c>
      <c r="AG102" s="3">
        <v>3.7659999999999987</v>
      </c>
      <c r="AH102" s="3">
        <v>2.37</v>
      </c>
      <c r="AI102" s="3">
        <v>2.5647999999999991</v>
      </c>
      <c r="AJ102" s="3">
        <v>4.0582000000000011</v>
      </c>
      <c r="AK102" s="3"/>
      <c r="AL102" s="3">
        <v>1.1362999999999999</v>
      </c>
      <c r="AM102" s="3">
        <v>2.0778000000000003</v>
      </c>
      <c r="AN102" s="3">
        <v>11.103300000000001</v>
      </c>
      <c r="AO102" s="3">
        <v>6.5579999999999998</v>
      </c>
      <c r="AP102" s="3">
        <v>2.7920999999999987</v>
      </c>
      <c r="AQ102" s="3">
        <v>4.1231999999999989</v>
      </c>
      <c r="AR102" s="3">
        <v>2.337600000000001</v>
      </c>
      <c r="AS102" s="3">
        <v>3.2789999999999999</v>
      </c>
      <c r="AT102" s="3">
        <v>4.5775999999999994</v>
      </c>
      <c r="AU102" s="3">
        <v>1.0714000000000001</v>
      </c>
      <c r="AV102" s="3">
        <v>2.37</v>
      </c>
      <c r="AW102" s="3">
        <v>2.3375000000000008</v>
      </c>
    </row>
    <row r="103" spans="1:49" ht="14.5" x14ac:dyDescent="0.35">
      <c r="A103" s="519"/>
      <c r="B103" s="3">
        <v>69</v>
      </c>
      <c r="C103" s="3">
        <v>0.81169999999999987</v>
      </c>
      <c r="D103" s="3"/>
      <c r="E103" s="3">
        <v>1.5258999999999996</v>
      </c>
      <c r="F103" s="3"/>
      <c r="G103" s="3">
        <v>0.74670000000000014</v>
      </c>
      <c r="H103" s="3">
        <v>0.8765999999999996</v>
      </c>
      <c r="I103" s="3">
        <v>-0.22730000000000111</v>
      </c>
      <c r="J103" s="3">
        <v>0.74670000000000014</v>
      </c>
      <c r="K103" s="3">
        <v>2.37</v>
      </c>
      <c r="L103" s="3">
        <v>2.3050000000000002</v>
      </c>
      <c r="M103" s="3">
        <v>1.5907999999999991</v>
      </c>
      <c r="N103" s="3">
        <v>1.4285000000000005</v>
      </c>
      <c r="O103" s="3">
        <v>1.1362999999999985</v>
      </c>
      <c r="P103" s="3">
        <v>1.1688000000000005</v>
      </c>
      <c r="Q103" s="3">
        <v>1.5908000000000007</v>
      </c>
      <c r="R103" s="3">
        <v>-0.32469999999999999</v>
      </c>
      <c r="S103" s="3">
        <v>2.077799999999999</v>
      </c>
      <c r="T103" s="3">
        <v>1.8181000000000003</v>
      </c>
      <c r="U103" s="3">
        <v>0.81159999999999988</v>
      </c>
      <c r="V103" s="3">
        <v>2.0452999999999983</v>
      </c>
      <c r="W103" s="3">
        <v>1.4284999999999992</v>
      </c>
      <c r="X103" s="3">
        <v>2.5972999999999997</v>
      </c>
      <c r="Y103" s="3">
        <v>2.0453000000000015</v>
      </c>
      <c r="Z103" s="3">
        <v>2.2077</v>
      </c>
      <c r="AA103" s="3">
        <v>1.6558000000000004</v>
      </c>
      <c r="AB103" s="3">
        <v>1.9155000000000006</v>
      </c>
      <c r="AC103" s="3">
        <v>2.1427000000000014</v>
      </c>
      <c r="AD103" s="3">
        <v>2.5972000000000008</v>
      </c>
      <c r="AE103" s="3">
        <v>1.7206999999999999</v>
      </c>
      <c r="AF103" s="3">
        <v>1.6882999999999995</v>
      </c>
      <c r="AG103" s="3">
        <v>3.6685999999999983</v>
      </c>
      <c r="AH103" s="3">
        <v>2.37</v>
      </c>
      <c r="AI103" s="3">
        <v>2.4348999999999994</v>
      </c>
      <c r="AJ103" s="3">
        <v>4.0582000000000011</v>
      </c>
      <c r="AK103" s="3"/>
      <c r="AL103" s="3">
        <v>0.90900000000000003</v>
      </c>
      <c r="AM103" s="3">
        <v>1.883</v>
      </c>
      <c r="AN103" s="3">
        <v>10.518900000000002</v>
      </c>
      <c r="AO103" s="3">
        <v>6.168499999999999</v>
      </c>
      <c r="AP103" s="3">
        <v>2.8569999999999998</v>
      </c>
      <c r="AQ103" s="3">
        <v>3.7984999999999989</v>
      </c>
      <c r="AR103" s="3">
        <v>2.2077000000000013</v>
      </c>
      <c r="AS103" s="3">
        <v>3.343900000000001</v>
      </c>
      <c r="AT103" s="3">
        <v>4.0906999999999982</v>
      </c>
      <c r="AU103" s="3">
        <v>0.77919999999999934</v>
      </c>
      <c r="AV103" s="3">
        <v>2.2725999999999997</v>
      </c>
      <c r="AW103" s="3">
        <v>2.0453000000000001</v>
      </c>
    </row>
    <row r="104" spans="1:49" ht="14.5" x14ac:dyDescent="0.35">
      <c r="A104" s="519"/>
      <c r="B104" s="3">
        <v>70</v>
      </c>
      <c r="C104" s="3">
        <v>0.55189999999999961</v>
      </c>
      <c r="D104" s="3"/>
      <c r="E104" s="3">
        <v>1.2985999999999998</v>
      </c>
      <c r="F104" s="3"/>
      <c r="G104" s="3">
        <v>0.64929999999999988</v>
      </c>
      <c r="H104" s="3">
        <v>1.0388999999999995</v>
      </c>
      <c r="I104" s="3">
        <v>-0.32469999999999999</v>
      </c>
      <c r="J104" s="3">
        <v>0.55190000000000095</v>
      </c>
      <c r="K104" s="3">
        <v>2.3375000000000008</v>
      </c>
      <c r="L104" s="3">
        <v>2.2726000000000011</v>
      </c>
      <c r="M104" s="3">
        <v>1.2660999999999991</v>
      </c>
      <c r="N104" s="3">
        <v>1.493399999999999</v>
      </c>
      <c r="O104" s="3">
        <v>1.0064999999999991</v>
      </c>
      <c r="P104" s="3">
        <v>1.0389000000000008</v>
      </c>
      <c r="Q104" s="3">
        <v>1.4934000000000003</v>
      </c>
      <c r="R104" s="3">
        <v>-0.29219999999999802</v>
      </c>
      <c r="S104" s="3">
        <v>1.8504999999999994</v>
      </c>
      <c r="T104" s="3">
        <v>1.9479999999999997</v>
      </c>
      <c r="U104" s="3">
        <v>0.51939999999999897</v>
      </c>
      <c r="V104" s="3">
        <v>1.6881999999999995</v>
      </c>
      <c r="W104" s="3">
        <v>1.2985999999999998</v>
      </c>
      <c r="X104" s="3">
        <v>2.4349000000000007</v>
      </c>
      <c r="Y104" s="3">
        <v>2.0453000000000015</v>
      </c>
      <c r="Z104" s="3">
        <v>2.1426999999999987</v>
      </c>
      <c r="AA104" s="3">
        <v>1.7532000000000005</v>
      </c>
      <c r="AB104" s="3">
        <v>1.8181000000000003</v>
      </c>
      <c r="AC104" s="3">
        <v>2.1102999999999996</v>
      </c>
      <c r="AD104" s="3">
        <v>2.6297000000000001</v>
      </c>
      <c r="AE104" s="3">
        <v>1.6232999999999997</v>
      </c>
      <c r="AF104" s="3">
        <v>1.6232999999999984</v>
      </c>
      <c r="AG104" s="3">
        <v>3.2789999999999999</v>
      </c>
      <c r="AH104" s="3">
        <v>2.1427</v>
      </c>
      <c r="AI104" s="3">
        <v>2.4024000000000005</v>
      </c>
      <c r="AJ104" s="3">
        <v>3.5388000000000002</v>
      </c>
      <c r="AK104" s="3"/>
      <c r="AL104" s="3">
        <v>1.0712999999999999</v>
      </c>
      <c r="AM104" s="3">
        <v>1.7206999999999986</v>
      </c>
      <c r="AN104" s="3">
        <v>10.226700000000001</v>
      </c>
      <c r="AO104" s="3">
        <v>6.168499999999999</v>
      </c>
      <c r="AP104" s="3">
        <v>2.5647999999999991</v>
      </c>
      <c r="AQ104" s="3">
        <v>3.6361999999999992</v>
      </c>
      <c r="AR104" s="3">
        <v>2.337600000000001</v>
      </c>
      <c r="AS104" s="3">
        <v>3.0193000000000012</v>
      </c>
      <c r="AT104" s="3">
        <v>4.2205000000000004</v>
      </c>
      <c r="AU104" s="3">
        <v>0.97399999999999987</v>
      </c>
      <c r="AV104" s="3">
        <v>2.2725999999999997</v>
      </c>
      <c r="AW104" s="3">
        <v>2.2401000000000004</v>
      </c>
    </row>
    <row r="105" spans="1:49" ht="14.5" x14ac:dyDescent="0.35">
      <c r="A105" s="519"/>
      <c r="B105" s="3">
        <v>71</v>
      </c>
      <c r="C105" s="3">
        <v>0.35709999999999908</v>
      </c>
      <c r="D105" s="3"/>
      <c r="E105" s="3">
        <v>1.3635000000000008</v>
      </c>
      <c r="F105" s="3"/>
      <c r="G105" s="3">
        <v>0.58439999999999881</v>
      </c>
      <c r="H105" s="3">
        <v>0.61690000000000078</v>
      </c>
      <c r="I105" s="3">
        <v>-9.7400000000000264E-2</v>
      </c>
      <c r="J105" s="3">
        <v>0.55190000000000095</v>
      </c>
      <c r="K105" s="3">
        <v>2.402499999999999</v>
      </c>
      <c r="L105" s="3">
        <v>2.1101999999999994</v>
      </c>
      <c r="M105" s="3">
        <v>1.6232999999999997</v>
      </c>
      <c r="N105" s="3">
        <v>1.3311000000000004</v>
      </c>
      <c r="O105" s="3">
        <v>0.84419999999999773</v>
      </c>
      <c r="P105" s="3">
        <v>1.0065000000000017</v>
      </c>
      <c r="Q105" s="3">
        <v>1.5908000000000007</v>
      </c>
      <c r="R105" s="3">
        <v>-0.51950000000000052</v>
      </c>
      <c r="S105" s="3">
        <v>1.883</v>
      </c>
      <c r="T105" s="3">
        <v>1.6232999999999997</v>
      </c>
      <c r="U105" s="3">
        <v>0.58440000000000025</v>
      </c>
      <c r="V105" s="3">
        <v>2.0452999999999983</v>
      </c>
      <c r="W105" s="3">
        <v>1.1687999999999976</v>
      </c>
      <c r="X105" s="3">
        <v>2.4025000000000016</v>
      </c>
      <c r="Y105" s="3">
        <v>1.7206000000000012</v>
      </c>
      <c r="Z105" s="3">
        <v>2.1752000000000007</v>
      </c>
      <c r="AA105" s="3">
        <v>1.5907999999999991</v>
      </c>
      <c r="AB105" s="3">
        <v>1.5909000000000006</v>
      </c>
      <c r="AC105" s="3">
        <v>2.1752000000000007</v>
      </c>
      <c r="AD105" s="3">
        <v>2.5646999999999989</v>
      </c>
      <c r="AE105" s="3">
        <v>1.6232999999999997</v>
      </c>
      <c r="AF105" s="3">
        <v>1.4934999999999989</v>
      </c>
      <c r="AG105" s="3">
        <v>3.4738000000000007</v>
      </c>
      <c r="AH105" s="3">
        <v>2.2075999999999998</v>
      </c>
      <c r="AI105" s="3">
        <v>2.3374999999999995</v>
      </c>
      <c r="AJ105" s="3">
        <v>3.376399999999999</v>
      </c>
      <c r="AK105" s="3"/>
      <c r="AL105" s="3">
        <v>0.97399999999999987</v>
      </c>
      <c r="AM105" s="3">
        <v>1.883</v>
      </c>
      <c r="AN105" s="3">
        <v>9.7722000000000016</v>
      </c>
      <c r="AO105" s="3">
        <v>5.6489999999999982</v>
      </c>
      <c r="AP105" s="3">
        <v>2.5973000000000011</v>
      </c>
      <c r="AQ105" s="3">
        <v>3.6685999999999996</v>
      </c>
      <c r="AR105" s="3">
        <v>2.3051000000000017</v>
      </c>
      <c r="AS105" s="3">
        <v>2.7919999999999985</v>
      </c>
      <c r="AT105" s="3">
        <v>3.9282999999999997</v>
      </c>
      <c r="AU105" s="3">
        <v>0.77919999999999934</v>
      </c>
      <c r="AV105" s="3">
        <v>2.2725999999999997</v>
      </c>
      <c r="AW105" s="3">
        <v>1.9153999999999991</v>
      </c>
    </row>
    <row r="106" spans="1:49" ht="14.5" x14ac:dyDescent="0.35">
      <c r="A106" s="519"/>
      <c r="B106" s="3">
        <v>72</v>
      </c>
      <c r="C106" s="3">
        <v>0.58440000000000025</v>
      </c>
      <c r="D106" s="3"/>
      <c r="E106" s="3">
        <v>1.2985999999999998</v>
      </c>
      <c r="F106" s="3"/>
      <c r="G106" s="3">
        <v>0.45449999999999935</v>
      </c>
      <c r="H106" s="3">
        <v>1.0065000000000004</v>
      </c>
      <c r="I106" s="3">
        <v>6.489999999999968E-2</v>
      </c>
      <c r="J106" s="3">
        <v>0.55190000000000095</v>
      </c>
      <c r="K106" s="3">
        <v>2.402499999999999</v>
      </c>
      <c r="L106" s="3">
        <v>1.9153999999999991</v>
      </c>
      <c r="M106" s="3">
        <v>1.3311000000000004</v>
      </c>
      <c r="N106" s="3">
        <v>1.2012000000000009</v>
      </c>
      <c r="O106" s="3">
        <v>1.1688000000000005</v>
      </c>
      <c r="P106" s="3">
        <v>0.97399999999999987</v>
      </c>
      <c r="Q106" s="3">
        <v>1.4934000000000003</v>
      </c>
      <c r="R106" s="3">
        <v>-0.38959999999999828</v>
      </c>
      <c r="S106" s="3">
        <v>1.428399999999999</v>
      </c>
      <c r="T106" s="3">
        <v>1.5258999999999996</v>
      </c>
      <c r="U106" s="3">
        <v>0.58440000000000025</v>
      </c>
      <c r="V106" s="3">
        <v>1.7532000000000005</v>
      </c>
      <c r="W106" s="3">
        <v>1.1037999999999992</v>
      </c>
      <c r="X106" s="3">
        <v>2.2077000000000013</v>
      </c>
      <c r="Y106" s="3">
        <v>1.6557000000000002</v>
      </c>
      <c r="Z106" s="3">
        <v>2.0452999999999983</v>
      </c>
      <c r="AA106" s="3">
        <v>1.4285000000000005</v>
      </c>
      <c r="AB106" s="3">
        <v>1.6232999999999997</v>
      </c>
      <c r="AC106" s="3">
        <v>1.9479000000000011</v>
      </c>
      <c r="AD106" s="3">
        <v>2.5972000000000008</v>
      </c>
      <c r="AE106" s="3">
        <v>1.6557999999999988</v>
      </c>
      <c r="AF106" s="3">
        <v>1.3635999999999995</v>
      </c>
      <c r="AG106" s="3">
        <v>2.8893999999999989</v>
      </c>
      <c r="AH106" s="3">
        <v>1.7855999999999996</v>
      </c>
      <c r="AI106" s="3">
        <v>2.5322999999999998</v>
      </c>
      <c r="AJ106" s="3">
        <v>3.4413999999999998</v>
      </c>
      <c r="AK106" s="3"/>
      <c r="AL106" s="3">
        <v>1.0064000000000004</v>
      </c>
      <c r="AM106" s="3">
        <v>1.4609999999999999</v>
      </c>
      <c r="AN106" s="3">
        <v>9.5774000000000008</v>
      </c>
      <c r="AO106" s="3">
        <v>5.8113000000000001</v>
      </c>
      <c r="AP106" s="3">
        <v>2.2726000000000011</v>
      </c>
      <c r="AQ106" s="3">
        <v>3.2140999999999988</v>
      </c>
      <c r="AR106" s="3">
        <v>1.9155000000000006</v>
      </c>
      <c r="AS106" s="3">
        <v>2.7919999999999985</v>
      </c>
      <c r="AT106" s="3">
        <v>3.7011000000000003</v>
      </c>
      <c r="AU106" s="3">
        <v>0.68180000000000185</v>
      </c>
      <c r="AV106" s="3">
        <v>2.077799999999999</v>
      </c>
      <c r="AW106" s="3">
        <v>1.8504999999999994</v>
      </c>
    </row>
    <row r="107" spans="1:49" ht="14.5" x14ac:dyDescent="0.35">
      <c r="A107" s="519"/>
      <c r="B107" s="3">
        <v>73</v>
      </c>
      <c r="C107" s="3">
        <v>0.42210000000000025</v>
      </c>
      <c r="D107" s="3"/>
      <c r="E107" s="3">
        <v>1.3959999999999999</v>
      </c>
      <c r="F107" s="3"/>
      <c r="G107" s="3">
        <v>0.51950000000000052</v>
      </c>
      <c r="H107" s="3">
        <v>0.68180000000000041</v>
      </c>
      <c r="I107" s="3">
        <v>-9.7400000000000264E-2</v>
      </c>
      <c r="J107" s="3">
        <v>0.61690000000000078</v>
      </c>
      <c r="K107" s="3">
        <v>2.1751999999999994</v>
      </c>
      <c r="L107" s="3">
        <v>1.9804000000000002</v>
      </c>
      <c r="M107" s="3">
        <v>1.3634999999999995</v>
      </c>
      <c r="N107" s="3">
        <v>1.1362999999999999</v>
      </c>
      <c r="O107" s="3">
        <v>1.0714000000000001</v>
      </c>
      <c r="P107" s="3">
        <v>1.0389000000000008</v>
      </c>
      <c r="Q107" s="3">
        <v>1.4934000000000003</v>
      </c>
      <c r="R107" s="3">
        <v>-0.29219999999999802</v>
      </c>
      <c r="S107" s="3">
        <v>1.5907999999999991</v>
      </c>
      <c r="T107" s="3">
        <v>1.6232999999999997</v>
      </c>
      <c r="U107" s="3">
        <v>0.58440000000000025</v>
      </c>
      <c r="V107" s="3">
        <v>1.5584</v>
      </c>
      <c r="W107" s="3">
        <v>1.2985999999999998</v>
      </c>
      <c r="X107" s="3">
        <v>1.9155000000000006</v>
      </c>
      <c r="Y107" s="3">
        <v>1.8180000000000016</v>
      </c>
      <c r="Z107" s="3">
        <v>1.9804000000000002</v>
      </c>
      <c r="AA107" s="3">
        <v>1.525899999999998</v>
      </c>
      <c r="AB107" s="3">
        <v>1.5583999999999987</v>
      </c>
      <c r="AC107" s="3">
        <v>1.7855999999999996</v>
      </c>
      <c r="AD107" s="3">
        <v>2.2726000000000011</v>
      </c>
      <c r="AE107" s="3">
        <v>1.4284999999999992</v>
      </c>
      <c r="AF107" s="3">
        <v>1.4609999999999999</v>
      </c>
      <c r="AG107" s="3">
        <v>3.2140999999999988</v>
      </c>
      <c r="AH107" s="3">
        <v>1.7531000000000005</v>
      </c>
      <c r="AI107" s="3">
        <v>2.4998000000000005</v>
      </c>
      <c r="AJ107" s="3">
        <v>3.2465999999999995</v>
      </c>
      <c r="AK107" s="3"/>
      <c r="AL107" s="3">
        <v>1.2012000000000009</v>
      </c>
      <c r="AM107" s="3">
        <v>1.7532000000000005</v>
      </c>
      <c r="AN107" s="3">
        <v>9.5124999999999993</v>
      </c>
      <c r="AO107" s="3">
        <v>5.4216999999999986</v>
      </c>
      <c r="AP107" s="3">
        <v>2.0128999999999992</v>
      </c>
      <c r="AQ107" s="3">
        <v>3.0842999999999994</v>
      </c>
      <c r="AR107" s="3">
        <v>1.7531999999999992</v>
      </c>
      <c r="AS107" s="3">
        <v>2.7919999999999985</v>
      </c>
      <c r="AT107" s="3">
        <v>3.7334999999999994</v>
      </c>
      <c r="AU107" s="3">
        <v>0.81160000000000121</v>
      </c>
      <c r="AV107" s="3">
        <v>1.9803999999999988</v>
      </c>
      <c r="AW107" s="3">
        <v>1.7855999999999996</v>
      </c>
    </row>
    <row r="108" spans="1:49" ht="14.5" x14ac:dyDescent="0.35">
      <c r="A108" s="519"/>
      <c r="B108" s="3">
        <v>74</v>
      </c>
      <c r="C108" s="3">
        <v>0.64929999999999988</v>
      </c>
      <c r="D108" s="3"/>
      <c r="E108" s="3">
        <v>1.1037999999999992</v>
      </c>
      <c r="F108" s="3"/>
      <c r="G108" s="3">
        <v>0.48699999999999855</v>
      </c>
      <c r="H108" s="3">
        <v>0.61690000000000078</v>
      </c>
      <c r="I108" s="3">
        <v>-0.38960000000000106</v>
      </c>
      <c r="J108" s="3">
        <v>0.58440000000000025</v>
      </c>
      <c r="K108" s="3">
        <v>2.3375000000000008</v>
      </c>
      <c r="L108" s="3">
        <v>1.8505000000000007</v>
      </c>
      <c r="M108" s="3">
        <v>1.2011999999999996</v>
      </c>
      <c r="N108" s="3">
        <v>1.1362999999999999</v>
      </c>
      <c r="O108" s="3">
        <v>0.94149999999999789</v>
      </c>
      <c r="P108" s="3">
        <v>1.1038999999999994</v>
      </c>
      <c r="Q108" s="3">
        <v>1.4284999999999992</v>
      </c>
      <c r="R108" s="3">
        <v>-0.42210000000000025</v>
      </c>
      <c r="S108" s="3">
        <v>1.2985999999999998</v>
      </c>
      <c r="T108" s="3">
        <v>1.3959999999999999</v>
      </c>
      <c r="U108" s="3">
        <v>0.32459999999999989</v>
      </c>
      <c r="V108" s="3">
        <v>1.6558000000000004</v>
      </c>
      <c r="W108" s="3">
        <v>0.77919999999999934</v>
      </c>
      <c r="X108" s="3">
        <v>2.0778000000000016</v>
      </c>
      <c r="Y108" s="3">
        <v>1.5259000000000009</v>
      </c>
      <c r="Z108" s="3">
        <v>1.8505000000000007</v>
      </c>
      <c r="AA108" s="3">
        <v>1.2337</v>
      </c>
      <c r="AB108" s="3">
        <v>1.3635999999999981</v>
      </c>
      <c r="AC108" s="3">
        <v>1.6881999999999995</v>
      </c>
      <c r="AD108" s="3">
        <v>2.4348999999999994</v>
      </c>
      <c r="AE108" s="3">
        <v>1.4610000000000012</v>
      </c>
      <c r="AF108" s="3">
        <v>1.3311000000000004</v>
      </c>
      <c r="AG108" s="3">
        <v>2.6621999999999995</v>
      </c>
      <c r="AH108" s="3">
        <v>1.6557000000000002</v>
      </c>
      <c r="AI108" s="3">
        <v>2.3700000000000014</v>
      </c>
      <c r="AJ108" s="3">
        <v>3.2465999999999995</v>
      </c>
      <c r="AK108" s="3"/>
      <c r="AL108" s="3">
        <v>0.90900000000000003</v>
      </c>
      <c r="AM108" s="3">
        <v>1.525899999999998</v>
      </c>
      <c r="AN108" s="3">
        <v>9.1554000000000002</v>
      </c>
      <c r="AO108" s="3">
        <v>5.2269000000000005</v>
      </c>
      <c r="AP108" s="3">
        <v>1.9154999999999991</v>
      </c>
      <c r="AQ108" s="3">
        <v>2.8894999999999991</v>
      </c>
      <c r="AR108" s="3">
        <v>1.7857000000000012</v>
      </c>
      <c r="AS108" s="3">
        <v>2.6297000000000001</v>
      </c>
      <c r="AT108" s="3">
        <v>3.4088999999999996</v>
      </c>
      <c r="AU108" s="3">
        <v>0.58440000000000158</v>
      </c>
      <c r="AV108" s="3">
        <v>2.0453000000000001</v>
      </c>
      <c r="AW108" s="3">
        <v>1.753099999999999</v>
      </c>
    </row>
    <row r="109" spans="1:49" ht="14.5" x14ac:dyDescent="0.35">
      <c r="A109" s="519"/>
      <c r="B109" s="3">
        <v>75</v>
      </c>
      <c r="C109" s="3">
        <v>0.48699999999999993</v>
      </c>
      <c r="D109" s="3"/>
      <c r="E109" s="3">
        <v>1.0712999999999999</v>
      </c>
      <c r="F109" s="3"/>
      <c r="G109" s="3">
        <v>0.51950000000000052</v>
      </c>
      <c r="H109" s="3">
        <v>0.8765999999999996</v>
      </c>
      <c r="I109" s="3">
        <v>-0.29220000000000079</v>
      </c>
      <c r="J109" s="3">
        <v>0.71430000000000105</v>
      </c>
      <c r="K109" s="3">
        <v>2.5648000000000004</v>
      </c>
      <c r="L109" s="3">
        <v>1.7205999999999986</v>
      </c>
      <c r="M109" s="3">
        <v>1.3634999999999995</v>
      </c>
      <c r="N109" s="3">
        <v>1.1362999999999999</v>
      </c>
      <c r="O109" s="3">
        <v>1.0064999999999991</v>
      </c>
      <c r="P109" s="3">
        <v>0.97399999999999987</v>
      </c>
      <c r="Q109" s="3">
        <v>1.2986999999999997</v>
      </c>
      <c r="R109" s="3">
        <v>-0.61689999999999801</v>
      </c>
      <c r="S109" s="3">
        <v>1.5583</v>
      </c>
      <c r="T109" s="3">
        <v>1.3311000000000004</v>
      </c>
      <c r="U109" s="3">
        <v>0.32459999999999989</v>
      </c>
      <c r="V109" s="3">
        <v>1.5584</v>
      </c>
      <c r="W109" s="3">
        <v>0.84409999999999763</v>
      </c>
      <c r="X109" s="3">
        <v>1.9804000000000002</v>
      </c>
      <c r="Y109" s="3">
        <v>1.4285000000000005</v>
      </c>
      <c r="Z109" s="3">
        <v>1.7206999999999986</v>
      </c>
      <c r="AA109" s="3">
        <v>1.2985999999999984</v>
      </c>
      <c r="AB109" s="3">
        <v>1.4609999999999985</v>
      </c>
      <c r="AC109" s="3">
        <v>1.7855999999999996</v>
      </c>
      <c r="AD109" s="3">
        <v>2.3374999999999995</v>
      </c>
      <c r="AE109" s="3">
        <v>1.5258999999999996</v>
      </c>
      <c r="AF109" s="3">
        <v>1.0713999999999988</v>
      </c>
      <c r="AG109" s="3">
        <v>2.7919999999999985</v>
      </c>
      <c r="AH109" s="3">
        <v>1.6882000000000008</v>
      </c>
      <c r="AI109" s="3">
        <v>2.4348999999999994</v>
      </c>
      <c r="AJ109" s="3">
        <v>3.3115000000000006</v>
      </c>
      <c r="AK109" s="3"/>
      <c r="AL109" s="3">
        <v>0.97399999999999987</v>
      </c>
      <c r="AM109" s="3">
        <v>1.525899999999998</v>
      </c>
      <c r="AN109" s="3">
        <v>8.700800000000001</v>
      </c>
      <c r="AO109" s="3">
        <v>4.9023000000000012</v>
      </c>
      <c r="AP109" s="3">
        <v>1.8505999999999996</v>
      </c>
      <c r="AQ109" s="3">
        <v>2.8894999999999991</v>
      </c>
      <c r="AR109" s="3">
        <v>1.8505999999999996</v>
      </c>
      <c r="AS109" s="3">
        <v>2.5971999999999995</v>
      </c>
      <c r="AT109" s="3">
        <v>3.1492000000000004</v>
      </c>
      <c r="AU109" s="3">
        <v>0.58440000000000158</v>
      </c>
      <c r="AV109" s="3">
        <v>1.8829999999999987</v>
      </c>
      <c r="AW109" s="3">
        <v>1.7205999999999999</v>
      </c>
    </row>
    <row r="110" spans="1:49" ht="14.5" x14ac:dyDescent="0.35">
      <c r="A110" s="519"/>
      <c r="B110" s="3">
        <v>76</v>
      </c>
      <c r="C110" s="3">
        <v>0.42210000000000025</v>
      </c>
      <c r="D110" s="3"/>
      <c r="E110" s="3">
        <v>1.1687000000000003</v>
      </c>
      <c r="F110" s="3"/>
      <c r="G110" s="3">
        <v>0.35709999999999908</v>
      </c>
      <c r="H110" s="3">
        <v>0.38959999999999967</v>
      </c>
      <c r="I110" s="3">
        <v>-6.5000000000001168E-2</v>
      </c>
      <c r="J110" s="3">
        <v>0.81169999999999987</v>
      </c>
      <c r="K110" s="3">
        <v>2.077799999999999</v>
      </c>
      <c r="L110" s="3">
        <v>1.8505000000000007</v>
      </c>
      <c r="M110" s="3">
        <v>1.0714000000000001</v>
      </c>
      <c r="N110" s="3">
        <v>1.2661999999999993</v>
      </c>
      <c r="O110" s="3">
        <v>1.0064999999999991</v>
      </c>
      <c r="P110" s="3">
        <v>0.77919999999999934</v>
      </c>
      <c r="Q110" s="3">
        <v>1.1688000000000005</v>
      </c>
      <c r="R110" s="3">
        <v>-0.29219999999999802</v>
      </c>
      <c r="S110" s="3">
        <v>1.3310000000000002</v>
      </c>
      <c r="T110" s="3">
        <v>1.1362999999999999</v>
      </c>
      <c r="U110" s="3">
        <v>0.35709999999999908</v>
      </c>
      <c r="V110" s="3">
        <v>1.493399999999999</v>
      </c>
      <c r="W110" s="3">
        <v>0.81159999999999843</v>
      </c>
      <c r="X110" s="3">
        <v>1.9155000000000006</v>
      </c>
      <c r="Y110" s="3">
        <v>1.6557000000000002</v>
      </c>
      <c r="Z110" s="3">
        <v>1.8180999999999989</v>
      </c>
      <c r="AA110" s="3">
        <v>1.4285000000000005</v>
      </c>
      <c r="AB110" s="3">
        <v>1.3310999999999988</v>
      </c>
      <c r="AC110" s="3">
        <v>1.6558000000000004</v>
      </c>
      <c r="AD110" s="3">
        <v>2.1101999999999994</v>
      </c>
      <c r="AE110" s="3">
        <v>1.4284999999999992</v>
      </c>
      <c r="AF110" s="3">
        <v>1.2986999999999984</v>
      </c>
      <c r="AG110" s="3">
        <v>2.5322999999999998</v>
      </c>
      <c r="AH110" s="3">
        <v>1.3959999999999999</v>
      </c>
      <c r="AI110" s="3">
        <v>2.2400999999999991</v>
      </c>
      <c r="AJ110" s="3">
        <v>2.8894000000000002</v>
      </c>
      <c r="AK110" s="3"/>
      <c r="AL110" s="3">
        <v>0.64929999999999988</v>
      </c>
      <c r="AM110" s="3">
        <v>1.525899999999998</v>
      </c>
      <c r="AN110" s="3">
        <v>8.2462999999999997</v>
      </c>
      <c r="AO110" s="3">
        <v>4.6749999999999989</v>
      </c>
      <c r="AP110" s="3">
        <v>1.883</v>
      </c>
      <c r="AQ110" s="3">
        <v>2.5647999999999991</v>
      </c>
      <c r="AR110" s="3">
        <v>1.8181000000000003</v>
      </c>
      <c r="AS110" s="3">
        <v>2.3050000000000002</v>
      </c>
      <c r="AT110" s="3">
        <v>3.4088999999999996</v>
      </c>
      <c r="AU110" s="3">
        <v>0.38960000000000106</v>
      </c>
      <c r="AV110" s="3">
        <v>1.9803999999999988</v>
      </c>
      <c r="AW110" s="3">
        <v>1.6231999999999998</v>
      </c>
    </row>
    <row r="111" spans="1:49" ht="14.5" x14ac:dyDescent="0.35">
      <c r="A111" s="519"/>
      <c r="B111" s="3">
        <v>77</v>
      </c>
      <c r="C111" s="3">
        <v>0.12989999999999946</v>
      </c>
      <c r="D111" s="3"/>
      <c r="E111" s="3">
        <v>0.97399999999999987</v>
      </c>
      <c r="F111" s="3"/>
      <c r="G111" s="3">
        <v>0.42210000000000025</v>
      </c>
      <c r="H111" s="3">
        <v>0.68180000000000041</v>
      </c>
      <c r="I111" s="3">
        <v>-0.16240000000000004</v>
      </c>
      <c r="J111" s="3">
        <v>0.64929999999999988</v>
      </c>
      <c r="K111" s="3">
        <v>1.9155000000000006</v>
      </c>
      <c r="L111" s="3">
        <v>1.9804000000000002</v>
      </c>
      <c r="M111" s="3">
        <v>1.1362999999999999</v>
      </c>
      <c r="N111" s="3">
        <v>1.3311000000000004</v>
      </c>
      <c r="O111" s="3">
        <v>0.8765999999999996</v>
      </c>
      <c r="P111" s="3">
        <v>0.77919999999999934</v>
      </c>
      <c r="Q111" s="3">
        <v>1.1038999999999994</v>
      </c>
      <c r="R111" s="3">
        <v>-0.74670000000000014</v>
      </c>
      <c r="S111" s="3">
        <v>1.5583</v>
      </c>
      <c r="T111" s="3">
        <v>0.90910000000000024</v>
      </c>
      <c r="U111" s="3">
        <v>0.22719999999999962</v>
      </c>
      <c r="V111" s="3">
        <v>1.4609999999999999</v>
      </c>
      <c r="W111" s="3">
        <v>0.74670000000000014</v>
      </c>
      <c r="X111" s="3">
        <v>1.8181000000000003</v>
      </c>
      <c r="Y111" s="3">
        <v>1.4608999999999996</v>
      </c>
      <c r="Z111" s="3">
        <v>1.9154999999999991</v>
      </c>
      <c r="AA111" s="3">
        <v>0.97399999999999842</v>
      </c>
      <c r="AB111" s="3">
        <v>1.1362999999999985</v>
      </c>
      <c r="AC111" s="3">
        <v>1.8506000000000009</v>
      </c>
      <c r="AD111" s="3">
        <v>2.4998000000000005</v>
      </c>
      <c r="AE111" s="3">
        <v>1.2662000000000007</v>
      </c>
      <c r="AF111" s="3">
        <v>1.168799999999999</v>
      </c>
      <c r="AG111" s="3">
        <v>2.7919999999999985</v>
      </c>
      <c r="AH111" s="3">
        <v>1.1362999999999999</v>
      </c>
      <c r="AI111" s="3">
        <v>2.1102999999999996</v>
      </c>
      <c r="AJ111" s="3">
        <v>2.9218999999999995</v>
      </c>
      <c r="AK111" s="3"/>
      <c r="AL111" s="3">
        <v>0.71420000000000095</v>
      </c>
      <c r="AM111" s="3">
        <v>1.4285000000000005</v>
      </c>
      <c r="AN111" s="3">
        <v>7.9541000000000013</v>
      </c>
      <c r="AO111" s="3">
        <v>4.6101000000000001</v>
      </c>
      <c r="AP111" s="3">
        <v>1.8505999999999996</v>
      </c>
      <c r="AQ111" s="3">
        <v>2.4673999999999987</v>
      </c>
      <c r="AR111" s="3">
        <v>1.6558000000000017</v>
      </c>
      <c r="AS111" s="3">
        <v>2.3050000000000002</v>
      </c>
      <c r="AT111" s="3">
        <v>3.1815999999999995</v>
      </c>
      <c r="AU111" s="3">
        <v>0.58440000000000158</v>
      </c>
      <c r="AV111" s="3">
        <v>1.8504999999999994</v>
      </c>
      <c r="AW111" s="3">
        <v>1.753099999999999</v>
      </c>
    </row>
    <row r="112" spans="1:49" ht="14.5" x14ac:dyDescent="0.35">
      <c r="A112" s="519"/>
      <c r="B112" s="3">
        <v>78</v>
      </c>
      <c r="C112" s="3">
        <v>0.2921999999999994</v>
      </c>
      <c r="D112" s="3"/>
      <c r="E112" s="3">
        <v>1.1037999999999992</v>
      </c>
      <c r="F112" s="3"/>
      <c r="G112" s="3">
        <v>0.32469999999999999</v>
      </c>
      <c r="H112" s="3">
        <v>0.45460000000000084</v>
      </c>
      <c r="I112" s="3">
        <v>-0.42210000000000025</v>
      </c>
      <c r="J112" s="3">
        <v>0.90910000000000024</v>
      </c>
      <c r="K112" s="3">
        <v>2.0453000000000001</v>
      </c>
      <c r="L112" s="3">
        <v>1.7855999999999996</v>
      </c>
      <c r="M112" s="3">
        <v>1.1037999999999992</v>
      </c>
      <c r="N112" s="3">
        <v>1.1038000000000006</v>
      </c>
      <c r="O112" s="3">
        <v>0.61689999999999801</v>
      </c>
      <c r="P112" s="3">
        <v>0.90910000000000157</v>
      </c>
      <c r="Q112" s="3">
        <v>1.2336999999999987</v>
      </c>
      <c r="R112" s="3">
        <v>-0.84410000000000041</v>
      </c>
      <c r="S112" s="3">
        <v>1.3310000000000002</v>
      </c>
      <c r="T112" s="3">
        <v>0.84410000000000041</v>
      </c>
      <c r="U112" s="3">
        <v>0.12979999999999936</v>
      </c>
      <c r="V112" s="3">
        <v>1.2661999999999993</v>
      </c>
      <c r="W112" s="3">
        <v>0.68179999999999907</v>
      </c>
      <c r="X112" s="3">
        <v>1.6233000000000011</v>
      </c>
      <c r="Y112" s="3">
        <v>1.2012000000000009</v>
      </c>
      <c r="Z112" s="3">
        <v>1.8505000000000007</v>
      </c>
      <c r="AA112" s="3">
        <v>1.3635999999999995</v>
      </c>
      <c r="AB112" s="3">
        <v>1.2662000000000007</v>
      </c>
      <c r="AC112" s="3">
        <v>1.5584</v>
      </c>
      <c r="AD112" s="3">
        <v>2.2400999999999991</v>
      </c>
      <c r="AE112" s="3">
        <v>1.4284999999999992</v>
      </c>
      <c r="AF112" s="3">
        <v>1.1362999999999999</v>
      </c>
      <c r="AG112" s="3">
        <v>2.3374999999999995</v>
      </c>
      <c r="AH112" s="3">
        <v>1.2012000000000009</v>
      </c>
      <c r="AI112" s="3">
        <v>2.2400999999999991</v>
      </c>
      <c r="AJ112" s="3">
        <v>2.8244999999999991</v>
      </c>
      <c r="AK112" s="3"/>
      <c r="AL112" s="3">
        <v>0.64929999999999988</v>
      </c>
      <c r="AM112" s="3">
        <v>1.525899999999998</v>
      </c>
      <c r="AN112" s="3">
        <v>7.8242999999999991</v>
      </c>
      <c r="AO112" s="3">
        <v>4.3503999999999987</v>
      </c>
      <c r="AP112" s="3">
        <v>1.7855999999999996</v>
      </c>
      <c r="AQ112" s="3">
        <v>2.2725999999999997</v>
      </c>
      <c r="AR112" s="3">
        <v>1.5909000000000006</v>
      </c>
      <c r="AS112" s="3">
        <v>2.4348999999999994</v>
      </c>
      <c r="AT112" s="3">
        <v>2.9218999999999982</v>
      </c>
      <c r="AU112" s="3">
        <v>0.32469999999999999</v>
      </c>
      <c r="AV112" s="3">
        <v>2.1427</v>
      </c>
      <c r="AW112" s="3">
        <v>1.493399999999999</v>
      </c>
    </row>
    <row r="113" spans="1:49" ht="14.5" x14ac:dyDescent="0.35">
      <c r="A113" s="519"/>
      <c r="B113" s="3">
        <v>79</v>
      </c>
      <c r="C113" s="3">
        <v>0.22729999999999972</v>
      </c>
      <c r="D113" s="3"/>
      <c r="E113" s="3">
        <v>1.3635000000000008</v>
      </c>
      <c r="F113" s="3"/>
      <c r="G113" s="3">
        <v>0.48699999999999855</v>
      </c>
      <c r="H113" s="3">
        <v>0.58440000000000025</v>
      </c>
      <c r="I113" s="3">
        <v>-0.29220000000000079</v>
      </c>
      <c r="J113" s="3">
        <v>0.84410000000000185</v>
      </c>
      <c r="K113" s="3">
        <v>2.1102999999999983</v>
      </c>
      <c r="L113" s="3">
        <v>1.7205999999999986</v>
      </c>
      <c r="M113" s="3">
        <v>1.0388999999999995</v>
      </c>
      <c r="N113" s="3">
        <v>1.2986000000000011</v>
      </c>
      <c r="O113" s="3">
        <v>0.51949999999999774</v>
      </c>
      <c r="P113" s="3">
        <v>0.77919999999999934</v>
      </c>
      <c r="Q113" s="3">
        <v>1.2336999999999987</v>
      </c>
      <c r="R113" s="3">
        <v>-0.61689999999999801</v>
      </c>
      <c r="S113" s="3">
        <v>1.1687000000000003</v>
      </c>
      <c r="T113" s="3">
        <v>0.68180000000000041</v>
      </c>
      <c r="U113" s="3">
        <v>0.12979999999999936</v>
      </c>
      <c r="V113" s="3">
        <v>1.2985999999999984</v>
      </c>
      <c r="W113" s="3">
        <v>0.68179999999999907</v>
      </c>
      <c r="X113" s="3">
        <v>1.4610000000000012</v>
      </c>
      <c r="Y113" s="3">
        <v>1.1687000000000003</v>
      </c>
      <c r="Z113" s="3">
        <v>1.6881999999999995</v>
      </c>
      <c r="AA113" s="3">
        <v>1.0713999999999988</v>
      </c>
      <c r="AB113" s="3">
        <v>1.2662000000000007</v>
      </c>
      <c r="AC113" s="3">
        <v>1.6881999999999995</v>
      </c>
      <c r="AD113" s="3">
        <v>2.4024000000000005</v>
      </c>
      <c r="AE113" s="3">
        <v>1.2986999999999997</v>
      </c>
      <c r="AF113" s="3">
        <v>1.0389999999999997</v>
      </c>
      <c r="AG113" s="3">
        <v>2.4999000000000007</v>
      </c>
      <c r="AH113" s="3">
        <v>0.97389999999999977</v>
      </c>
      <c r="AI113" s="3">
        <v>2.3700000000000014</v>
      </c>
      <c r="AJ113" s="3">
        <v>2.5648000000000004</v>
      </c>
      <c r="AK113" s="3"/>
      <c r="AL113" s="3">
        <v>0.68180000000000041</v>
      </c>
      <c r="AM113" s="3">
        <v>1.4285000000000005</v>
      </c>
      <c r="AN113" s="3">
        <v>7.5969999999999995</v>
      </c>
      <c r="AO113" s="3">
        <v>4.5126999999999997</v>
      </c>
      <c r="AP113" s="3">
        <v>1.4609999999999999</v>
      </c>
      <c r="AQ113" s="3">
        <v>2.2077</v>
      </c>
      <c r="AR113" s="3">
        <v>1.4935000000000005</v>
      </c>
      <c r="AS113" s="3">
        <v>2.1101999999999994</v>
      </c>
      <c r="AT113" s="3">
        <v>2.8893999999999989</v>
      </c>
      <c r="AU113" s="3">
        <v>0.45449999999999935</v>
      </c>
      <c r="AV113" s="3">
        <v>1.9803999999999988</v>
      </c>
      <c r="AW113" s="3">
        <v>1.4608999999999996</v>
      </c>
    </row>
    <row r="114" spans="1:49" ht="14.5" x14ac:dyDescent="0.35">
      <c r="A114" s="519"/>
      <c r="B114" s="3">
        <v>80</v>
      </c>
      <c r="C114" s="3">
        <v>0.38959999999999967</v>
      </c>
      <c r="D114" s="3"/>
      <c r="E114" s="3">
        <v>1.2336999999999987</v>
      </c>
      <c r="F114" s="3"/>
      <c r="G114" s="3">
        <v>0.32469999999999999</v>
      </c>
      <c r="H114" s="3">
        <v>0.19480000000000053</v>
      </c>
      <c r="I114" s="3">
        <v>-0.29220000000000079</v>
      </c>
      <c r="J114" s="3">
        <v>0.45450000000000074</v>
      </c>
      <c r="K114" s="3">
        <v>1.9803999999999988</v>
      </c>
      <c r="L114" s="3">
        <v>2.0778000000000003</v>
      </c>
      <c r="M114" s="3">
        <v>1.1037999999999992</v>
      </c>
      <c r="N114" s="3">
        <v>1.168799999999999</v>
      </c>
      <c r="O114" s="3">
        <v>0.71429999999999827</v>
      </c>
      <c r="P114" s="3">
        <v>0.71430000000000105</v>
      </c>
      <c r="Q114" s="3">
        <v>1.2012999999999996</v>
      </c>
      <c r="R114" s="3">
        <v>-0.55189999999999961</v>
      </c>
      <c r="S114" s="3">
        <v>0.94149999999999934</v>
      </c>
      <c r="T114" s="3">
        <v>0.8765999999999996</v>
      </c>
      <c r="U114" s="3">
        <v>0.12979999999999936</v>
      </c>
      <c r="V114" s="3">
        <v>1.2337</v>
      </c>
      <c r="W114" s="3">
        <v>0.77919999999999934</v>
      </c>
      <c r="X114" s="3">
        <v>1.7532000000000005</v>
      </c>
      <c r="Y114" s="3">
        <v>1.1363000000000012</v>
      </c>
      <c r="Z114" s="3">
        <v>1.6881999999999995</v>
      </c>
      <c r="AA114" s="3">
        <v>1.3311000000000004</v>
      </c>
      <c r="AB114" s="3">
        <v>1.1038999999999994</v>
      </c>
      <c r="AC114" s="3">
        <v>1.4610000000000012</v>
      </c>
      <c r="AD114" s="3">
        <v>2.3050000000000002</v>
      </c>
      <c r="AE114" s="3">
        <v>1.1688000000000005</v>
      </c>
      <c r="AF114" s="3">
        <v>1.1039000000000008</v>
      </c>
      <c r="AG114" s="3">
        <v>2.1426999999999987</v>
      </c>
      <c r="AH114" s="3">
        <v>1.2661000000000007</v>
      </c>
      <c r="AI114" s="3">
        <v>2.1752000000000007</v>
      </c>
      <c r="AJ114" s="3">
        <v>2.6947000000000001</v>
      </c>
      <c r="AK114" s="3"/>
      <c r="AL114" s="3">
        <v>0.87660000000000093</v>
      </c>
      <c r="AM114" s="3">
        <v>1.5584</v>
      </c>
      <c r="AN114" s="3">
        <v>7.3696999999999999</v>
      </c>
      <c r="AO114" s="3">
        <v>4.3178999999999998</v>
      </c>
      <c r="AP114" s="3">
        <v>1.6881999999999995</v>
      </c>
      <c r="AQ114" s="3">
        <v>2.1102999999999996</v>
      </c>
      <c r="AR114" s="3">
        <v>1.5584000000000016</v>
      </c>
      <c r="AS114" s="3">
        <v>1.9804000000000002</v>
      </c>
      <c r="AT114" s="3">
        <v>2.8245000000000005</v>
      </c>
      <c r="AU114" s="3">
        <v>0.51950000000000052</v>
      </c>
      <c r="AV114" s="3">
        <v>1.8181000000000003</v>
      </c>
      <c r="AW114" s="3">
        <v>1.5257999999999994</v>
      </c>
    </row>
    <row r="115" spans="1:49" ht="14.5" x14ac:dyDescent="0.35">
      <c r="A115" s="519"/>
      <c r="B115" s="3">
        <v>81</v>
      </c>
      <c r="C115" s="3">
        <v>0.42210000000000025</v>
      </c>
      <c r="D115" s="3"/>
      <c r="E115" s="3">
        <v>1.0063999999999989</v>
      </c>
      <c r="F115" s="3"/>
      <c r="G115" s="3">
        <v>0.51950000000000052</v>
      </c>
      <c r="H115" s="3">
        <v>0.45460000000000084</v>
      </c>
      <c r="I115" s="3">
        <v>-0.25980000000000031</v>
      </c>
      <c r="J115" s="3">
        <v>0.48699999999999993</v>
      </c>
      <c r="K115" s="3">
        <v>1.7206999999999999</v>
      </c>
      <c r="L115" s="3">
        <v>2.0127999999999995</v>
      </c>
      <c r="M115" s="3">
        <v>1.0388999999999995</v>
      </c>
      <c r="N115" s="3">
        <v>1.2012000000000009</v>
      </c>
      <c r="O115" s="3">
        <v>0.84419999999999773</v>
      </c>
      <c r="P115" s="3">
        <v>0.71430000000000105</v>
      </c>
      <c r="Q115" s="3">
        <v>1.1038999999999994</v>
      </c>
      <c r="R115" s="3">
        <v>-0.84410000000000041</v>
      </c>
      <c r="S115" s="3">
        <v>0.94149999999999934</v>
      </c>
      <c r="T115" s="3">
        <v>0.84410000000000041</v>
      </c>
      <c r="U115" s="3">
        <v>0.2921999999999994</v>
      </c>
      <c r="V115" s="3">
        <v>1.2985999999999984</v>
      </c>
      <c r="W115" s="3">
        <v>0.45449999999999935</v>
      </c>
      <c r="X115" s="3">
        <v>1.5584</v>
      </c>
      <c r="Y115" s="3">
        <v>1.1038000000000006</v>
      </c>
      <c r="Z115" s="3">
        <v>1.493399999999999</v>
      </c>
      <c r="AA115" s="3">
        <v>0.90900000000000003</v>
      </c>
      <c r="AB115" s="3">
        <v>1.0388999999999982</v>
      </c>
      <c r="AC115" s="3">
        <v>1.5259000000000009</v>
      </c>
      <c r="AD115" s="3">
        <v>2.1752000000000007</v>
      </c>
      <c r="AE115" s="3">
        <v>1.2337000000000016</v>
      </c>
      <c r="AF115" s="3">
        <v>0.84419999999999917</v>
      </c>
      <c r="AG115" s="3">
        <v>2.1752000000000007</v>
      </c>
      <c r="AH115" s="3">
        <v>0.87650000000000095</v>
      </c>
      <c r="AI115" s="3">
        <v>2.2726000000000011</v>
      </c>
      <c r="AJ115" s="3">
        <v>2.6296999999999988</v>
      </c>
      <c r="AK115" s="3"/>
      <c r="AL115" s="3">
        <v>0.74670000000000014</v>
      </c>
      <c r="AM115" s="3">
        <v>1.2337</v>
      </c>
      <c r="AN115" s="3">
        <v>7.0776000000000021</v>
      </c>
      <c r="AO115" s="3">
        <v>4.1230999999999991</v>
      </c>
      <c r="AP115" s="3">
        <v>1.5584</v>
      </c>
      <c r="AQ115" s="3">
        <v>2.2400999999999991</v>
      </c>
      <c r="AR115" s="3">
        <v>1.5258999999999996</v>
      </c>
      <c r="AS115" s="3">
        <v>2.1101999999999994</v>
      </c>
      <c r="AT115" s="3">
        <v>2.8569999999999998</v>
      </c>
      <c r="AU115" s="3">
        <v>0.29220000000000079</v>
      </c>
      <c r="AV115" s="3">
        <v>1.9155000000000006</v>
      </c>
      <c r="AW115" s="3">
        <v>1.3634999999999995</v>
      </c>
    </row>
    <row r="116" spans="1:49" ht="14.5" x14ac:dyDescent="0.35">
      <c r="A116" s="519"/>
      <c r="B116" s="3">
        <v>82</v>
      </c>
      <c r="C116" s="3">
        <v>0.22729999999999972</v>
      </c>
      <c r="D116" s="3"/>
      <c r="E116" s="3">
        <v>1.2336999999999987</v>
      </c>
      <c r="F116" s="3"/>
      <c r="G116" s="3">
        <v>0.29219999999999802</v>
      </c>
      <c r="H116" s="3">
        <v>0.42210000000000025</v>
      </c>
      <c r="I116" s="3">
        <v>-0.38960000000000106</v>
      </c>
      <c r="J116" s="3">
        <v>0.64929999999999988</v>
      </c>
      <c r="K116" s="3">
        <v>1.9155000000000006</v>
      </c>
      <c r="L116" s="3">
        <v>1.6232999999999984</v>
      </c>
      <c r="M116" s="3">
        <v>1.2337</v>
      </c>
      <c r="N116" s="3">
        <v>1.2986000000000011</v>
      </c>
      <c r="O116" s="3">
        <v>0.71429999999999827</v>
      </c>
      <c r="P116" s="3">
        <v>1.0714000000000001</v>
      </c>
      <c r="Q116" s="3">
        <v>1.0389000000000008</v>
      </c>
      <c r="R116" s="3">
        <v>-0.81169999999999853</v>
      </c>
      <c r="S116" s="3">
        <v>0.90900000000000003</v>
      </c>
      <c r="T116" s="3">
        <v>0.64929999999999988</v>
      </c>
      <c r="U116" s="3">
        <v>6.489999999999968E-2</v>
      </c>
      <c r="V116" s="3">
        <v>1.168799999999999</v>
      </c>
      <c r="W116" s="3">
        <v>0.45449999999999935</v>
      </c>
      <c r="X116" s="3">
        <v>1.4285000000000005</v>
      </c>
      <c r="Y116" s="3">
        <v>1.0712999999999999</v>
      </c>
      <c r="Z116" s="3">
        <v>1.7531000000000005</v>
      </c>
      <c r="AA116" s="3">
        <v>1.2985999999999984</v>
      </c>
      <c r="AB116" s="3">
        <v>1.0388999999999982</v>
      </c>
      <c r="AC116" s="3">
        <v>1.5259000000000009</v>
      </c>
      <c r="AD116" s="3">
        <v>2.2075999999999998</v>
      </c>
      <c r="AE116" s="3">
        <v>1.2012999999999996</v>
      </c>
      <c r="AF116" s="3">
        <v>0.97399999999999842</v>
      </c>
      <c r="AG116" s="3">
        <v>2.1426999999999987</v>
      </c>
      <c r="AH116" s="3">
        <v>0.87650000000000095</v>
      </c>
      <c r="AI116" s="3">
        <v>2.4024000000000005</v>
      </c>
      <c r="AJ116" s="3">
        <v>2.4998999999999993</v>
      </c>
      <c r="AK116" s="3"/>
      <c r="AL116" s="3">
        <v>0.74670000000000014</v>
      </c>
      <c r="AM116" s="3">
        <v>1.3959999999999986</v>
      </c>
      <c r="AN116" s="3">
        <v>7.0450999999999997</v>
      </c>
      <c r="AO116" s="3">
        <v>4.1230999999999991</v>
      </c>
      <c r="AP116" s="3">
        <v>1.5584</v>
      </c>
      <c r="AQ116" s="3">
        <v>1.883</v>
      </c>
      <c r="AR116" s="3">
        <v>1.3311000000000017</v>
      </c>
      <c r="AS116" s="3">
        <v>2.0127999999999995</v>
      </c>
      <c r="AT116" s="3">
        <v>2.7595999999999994</v>
      </c>
      <c r="AU116" s="3">
        <v>0.51950000000000052</v>
      </c>
      <c r="AV116" s="3">
        <v>1.753099999999999</v>
      </c>
      <c r="AW116" s="3">
        <v>1.3309999999999989</v>
      </c>
    </row>
    <row r="117" spans="1:49" ht="14.5" x14ac:dyDescent="0.35">
      <c r="A117" s="519"/>
      <c r="B117" s="3">
        <v>83</v>
      </c>
      <c r="C117" s="3">
        <v>0.2921999999999994</v>
      </c>
      <c r="D117" s="3"/>
      <c r="E117" s="3">
        <v>1.1363000000000012</v>
      </c>
      <c r="F117" s="3"/>
      <c r="G117" s="3">
        <v>0.55189999999999961</v>
      </c>
      <c r="H117" s="3">
        <v>0.19480000000000053</v>
      </c>
      <c r="I117" s="3">
        <v>-0.22730000000000111</v>
      </c>
      <c r="J117" s="3">
        <v>0.25970000000000021</v>
      </c>
      <c r="K117" s="3">
        <v>1.8829999999999987</v>
      </c>
      <c r="L117" s="3">
        <v>1.6557000000000002</v>
      </c>
      <c r="M117" s="3">
        <v>1.0064000000000004</v>
      </c>
      <c r="N117" s="3">
        <v>1.2986000000000011</v>
      </c>
      <c r="O117" s="3">
        <v>0.64939999999999998</v>
      </c>
      <c r="P117" s="3">
        <v>0.84420000000000051</v>
      </c>
      <c r="Q117" s="3">
        <v>0.94150000000000067</v>
      </c>
      <c r="R117" s="3">
        <v>-0.74670000000000014</v>
      </c>
      <c r="S117" s="3">
        <v>0.90900000000000003</v>
      </c>
      <c r="T117" s="3">
        <v>0.68180000000000041</v>
      </c>
      <c r="U117" s="3">
        <v>-6.489999999999968E-2</v>
      </c>
      <c r="V117" s="3">
        <v>1.0713999999999988</v>
      </c>
      <c r="W117" s="3">
        <v>0.42209999999999748</v>
      </c>
      <c r="X117" s="3">
        <v>1.3311000000000004</v>
      </c>
      <c r="Y117" s="3">
        <v>0.90900000000000003</v>
      </c>
      <c r="Z117" s="3">
        <v>1.6233000000000011</v>
      </c>
      <c r="AA117" s="3">
        <v>0.84409999999999896</v>
      </c>
      <c r="AB117" s="3">
        <v>0.8765999999999996</v>
      </c>
      <c r="AC117" s="3">
        <v>1.8506000000000009</v>
      </c>
      <c r="AD117" s="3">
        <v>2.1101999999999994</v>
      </c>
      <c r="AE117" s="3">
        <v>1.2337000000000016</v>
      </c>
      <c r="AF117" s="3">
        <v>0.97399999999999842</v>
      </c>
      <c r="AG117" s="3">
        <v>2.0778000000000003</v>
      </c>
      <c r="AH117" s="3">
        <v>0.68170000000000042</v>
      </c>
      <c r="AI117" s="3">
        <v>2.0778000000000003</v>
      </c>
      <c r="AJ117" s="3">
        <v>2.5972999999999997</v>
      </c>
      <c r="AK117" s="3"/>
      <c r="AL117" s="3">
        <v>0.58440000000000025</v>
      </c>
      <c r="AM117" s="3">
        <v>1.3311000000000004</v>
      </c>
      <c r="AN117" s="3">
        <v>6.5906000000000002</v>
      </c>
      <c r="AO117" s="3">
        <v>4.1230999999999991</v>
      </c>
      <c r="AP117" s="3">
        <v>1.4609999999999999</v>
      </c>
      <c r="AQ117" s="3">
        <v>1.6881999999999995</v>
      </c>
      <c r="AR117" s="3">
        <v>1.2662000000000007</v>
      </c>
      <c r="AS117" s="3">
        <v>1.7531000000000005</v>
      </c>
      <c r="AT117" s="3">
        <v>2.8893999999999989</v>
      </c>
      <c r="AU117" s="3">
        <v>0.38960000000000106</v>
      </c>
      <c r="AV117" s="3">
        <v>1.5908000000000007</v>
      </c>
      <c r="AW117" s="3">
        <v>1.2660999999999991</v>
      </c>
    </row>
    <row r="118" spans="1:49" ht="14.5" x14ac:dyDescent="0.35">
      <c r="A118" s="519"/>
      <c r="B118" s="3">
        <v>84</v>
      </c>
      <c r="C118" s="3">
        <v>6.499999999999978E-2</v>
      </c>
      <c r="D118" s="3"/>
      <c r="E118" s="3">
        <v>0.94150000000000067</v>
      </c>
      <c r="F118" s="3"/>
      <c r="G118" s="3">
        <v>0.25969999999999882</v>
      </c>
      <c r="H118" s="3">
        <v>0.48699999999999993</v>
      </c>
      <c r="I118" s="3">
        <v>-0.45460000000000084</v>
      </c>
      <c r="J118" s="3">
        <v>0.35710000000000047</v>
      </c>
      <c r="K118" s="3">
        <v>1.6232999999999997</v>
      </c>
      <c r="L118" s="3">
        <v>1.7531000000000005</v>
      </c>
      <c r="M118" s="3">
        <v>1.2337</v>
      </c>
      <c r="N118" s="3">
        <v>1.2986000000000011</v>
      </c>
      <c r="O118" s="3">
        <v>0.51949999999999774</v>
      </c>
      <c r="P118" s="3">
        <v>0.71430000000000105</v>
      </c>
      <c r="Q118" s="3">
        <v>0.97399999999999987</v>
      </c>
      <c r="R118" s="3">
        <v>-0.94149999999999789</v>
      </c>
      <c r="S118" s="3">
        <v>1.1362999999999999</v>
      </c>
      <c r="T118" s="3">
        <v>0.42210000000000025</v>
      </c>
      <c r="U118" s="3">
        <v>0.19479999999999914</v>
      </c>
      <c r="V118" s="3">
        <v>1.3311000000000004</v>
      </c>
      <c r="W118" s="3">
        <v>0.55189999999999961</v>
      </c>
      <c r="X118" s="3">
        <v>1.5584</v>
      </c>
      <c r="Y118" s="3">
        <v>0.90900000000000003</v>
      </c>
      <c r="Z118" s="3">
        <v>1.5907999999999991</v>
      </c>
      <c r="AA118" s="3">
        <v>1.201199999999998</v>
      </c>
      <c r="AB118" s="3">
        <v>0.9090999999999988</v>
      </c>
      <c r="AC118" s="3">
        <v>1.5584</v>
      </c>
      <c r="AD118" s="3">
        <v>2.2075999999999998</v>
      </c>
      <c r="AE118" s="3">
        <v>1.1363000000000012</v>
      </c>
      <c r="AF118" s="3">
        <v>0.7467999999999988</v>
      </c>
      <c r="AG118" s="3">
        <v>1.8505000000000007</v>
      </c>
      <c r="AH118" s="3">
        <v>0.64929999999999988</v>
      </c>
      <c r="AI118" s="3">
        <v>2.0778000000000003</v>
      </c>
      <c r="AJ118" s="3">
        <v>2.4349000000000007</v>
      </c>
      <c r="AK118" s="3"/>
      <c r="AL118" s="3">
        <v>0.45450000000000074</v>
      </c>
      <c r="AM118" s="3">
        <v>1.1362999999999999</v>
      </c>
      <c r="AN118" s="3">
        <v>6.2984</v>
      </c>
      <c r="AO118" s="3">
        <v>3.9932999999999996</v>
      </c>
      <c r="AP118" s="3">
        <v>1.1038999999999994</v>
      </c>
      <c r="AQ118" s="3">
        <v>1.7855999999999996</v>
      </c>
      <c r="AR118" s="3">
        <v>1.4610000000000012</v>
      </c>
      <c r="AS118" s="3">
        <v>1.8181000000000003</v>
      </c>
      <c r="AT118" s="3">
        <v>2.4024000000000005</v>
      </c>
      <c r="AU118" s="3">
        <v>0.22730000000000111</v>
      </c>
      <c r="AV118" s="3">
        <v>1.6232999999999997</v>
      </c>
      <c r="AW118" s="3">
        <v>1.5257999999999994</v>
      </c>
    </row>
    <row r="119" spans="1:49" ht="14.5" x14ac:dyDescent="0.35">
      <c r="A119" s="519"/>
      <c r="B119" s="3">
        <v>85</v>
      </c>
      <c r="C119" s="3">
        <v>0.42210000000000025</v>
      </c>
      <c r="D119" s="3"/>
      <c r="E119" s="3">
        <v>0.97399999999999987</v>
      </c>
      <c r="F119" s="3"/>
      <c r="G119" s="3">
        <v>0.38959999999999828</v>
      </c>
      <c r="H119" s="3">
        <v>0.25980000000000031</v>
      </c>
      <c r="I119" s="3">
        <v>-0.48699999999999993</v>
      </c>
      <c r="J119" s="3">
        <v>0.45450000000000074</v>
      </c>
      <c r="K119" s="3">
        <v>1.6882000000000008</v>
      </c>
      <c r="L119" s="3">
        <v>1.3959999999999986</v>
      </c>
      <c r="M119" s="3">
        <v>1.0388999999999995</v>
      </c>
      <c r="N119" s="3">
        <v>1.1362999999999999</v>
      </c>
      <c r="O119" s="3">
        <v>0.77919999999999934</v>
      </c>
      <c r="P119" s="3">
        <v>0.77919999999999934</v>
      </c>
      <c r="Q119" s="3">
        <v>0.94150000000000067</v>
      </c>
      <c r="R119" s="3">
        <v>-1.0064999999999991</v>
      </c>
      <c r="S119" s="3">
        <v>0.90900000000000003</v>
      </c>
      <c r="T119" s="3">
        <v>0.38959999999999967</v>
      </c>
      <c r="U119" s="3">
        <v>6.489999999999968E-2</v>
      </c>
      <c r="V119" s="3">
        <v>1.0713999999999988</v>
      </c>
      <c r="W119" s="3">
        <v>0.51939999999999764</v>
      </c>
      <c r="X119" s="3">
        <v>1.2662000000000007</v>
      </c>
      <c r="Y119" s="3">
        <v>0.9739000000000011</v>
      </c>
      <c r="Z119" s="3">
        <v>1.2661999999999993</v>
      </c>
      <c r="AA119" s="3">
        <v>0.87659999999999827</v>
      </c>
      <c r="AB119" s="3">
        <v>0.81169999999999853</v>
      </c>
      <c r="AC119" s="3">
        <v>1.6558000000000004</v>
      </c>
      <c r="AD119" s="3">
        <v>1.9804000000000002</v>
      </c>
      <c r="AE119" s="3">
        <v>1.2012999999999996</v>
      </c>
      <c r="AF119" s="3">
        <v>1.0713999999999988</v>
      </c>
      <c r="AG119" s="3">
        <v>1.883</v>
      </c>
      <c r="AH119" s="3">
        <v>0.74670000000000014</v>
      </c>
      <c r="AI119" s="3">
        <v>2.2400999999999991</v>
      </c>
      <c r="AJ119" s="3">
        <v>1.9804000000000002</v>
      </c>
      <c r="AK119" s="3"/>
      <c r="AL119" s="3">
        <v>0.61680000000000068</v>
      </c>
      <c r="AM119" s="3">
        <v>1.1362999999999999</v>
      </c>
      <c r="AN119" s="3">
        <v>6.1035999999999992</v>
      </c>
      <c r="AO119" s="3">
        <v>3.8309000000000011</v>
      </c>
      <c r="AP119" s="3">
        <v>1.2012999999999996</v>
      </c>
      <c r="AQ119" s="3">
        <v>1.7206999999999999</v>
      </c>
      <c r="AR119" s="3">
        <v>1.4935000000000005</v>
      </c>
      <c r="AS119" s="3">
        <v>1.8504999999999994</v>
      </c>
      <c r="AT119" s="3">
        <v>2.6621999999999995</v>
      </c>
      <c r="AU119" s="3">
        <v>0.48700000000000132</v>
      </c>
      <c r="AV119" s="3">
        <v>1.3959999999999999</v>
      </c>
      <c r="AW119" s="3">
        <v>1.1037999999999992</v>
      </c>
    </row>
    <row r="120" spans="1:49" ht="14.5" x14ac:dyDescent="0.35">
      <c r="A120" s="519"/>
      <c r="B120" s="3">
        <v>86</v>
      </c>
      <c r="C120" s="3">
        <v>0.19479999999999914</v>
      </c>
      <c r="D120" s="3"/>
      <c r="E120" s="3">
        <v>1.0389000000000008</v>
      </c>
      <c r="F120" s="3"/>
      <c r="G120" s="3">
        <v>0.16229999999999856</v>
      </c>
      <c r="H120" s="3">
        <v>0.16240000000000004</v>
      </c>
      <c r="I120" s="3">
        <v>-0.22730000000000111</v>
      </c>
      <c r="J120" s="3">
        <v>0.32469999999999999</v>
      </c>
      <c r="K120" s="3">
        <v>1.6556999999999988</v>
      </c>
      <c r="L120" s="3">
        <v>1.2985999999999984</v>
      </c>
      <c r="M120" s="3">
        <v>0.97399999999999987</v>
      </c>
      <c r="N120" s="3">
        <v>1.0713999999999988</v>
      </c>
      <c r="O120" s="3">
        <v>0.61689999999999801</v>
      </c>
      <c r="P120" s="3">
        <v>0.84420000000000051</v>
      </c>
      <c r="Q120" s="3">
        <v>1.0064999999999991</v>
      </c>
      <c r="R120" s="3">
        <v>-0.81169999999999853</v>
      </c>
      <c r="S120" s="3">
        <v>0.8764999999999995</v>
      </c>
      <c r="T120" s="3">
        <v>0.42210000000000025</v>
      </c>
      <c r="U120" s="3">
        <v>0</v>
      </c>
      <c r="V120" s="3">
        <v>0.87660000000000093</v>
      </c>
      <c r="W120" s="3">
        <v>0.22729999999999972</v>
      </c>
      <c r="X120" s="3">
        <v>1.1039000000000008</v>
      </c>
      <c r="Y120" s="3">
        <v>0.81160000000000121</v>
      </c>
      <c r="Z120" s="3">
        <v>1.2337</v>
      </c>
      <c r="AA120" s="3">
        <v>0.81159999999999988</v>
      </c>
      <c r="AB120" s="3">
        <v>0.94159999999999799</v>
      </c>
      <c r="AC120" s="3">
        <v>1.3311000000000004</v>
      </c>
      <c r="AD120" s="3">
        <v>1.883</v>
      </c>
      <c r="AE120" s="3">
        <v>1.0389000000000008</v>
      </c>
      <c r="AF120" s="3">
        <v>0.7467999999999988</v>
      </c>
      <c r="AG120" s="3">
        <v>1.8505000000000007</v>
      </c>
      <c r="AH120" s="3">
        <v>0.68170000000000042</v>
      </c>
      <c r="AI120" s="3">
        <v>1.9804000000000002</v>
      </c>
      <c r="AJ120" s="3">
        <v>2.1427</v>
      </c>
      <c r="AK120" s="3"/>
      <c r="AL120" s="3">
        <v>0.48699999999999993</v>
      </c>
      <c r="AM120" s="3">
        <v>0.87659999999999827</v>
      </c>
      <c r="AN120" s="3">
        <v>6.1035999999999992</v>
      </c>
      <c r="AO120" s="3">
        <v>3.7984999999999989</v>
      </c>
      <c r="AP120" s="3">
        <v>1.168799999999999</v>
      </c>
      <c r="AQ120" s="3">
        <v>1.5907999999999991</v>
      </c>
      <c r="AR120" s="3">
        <v>1.1688000000000005</v>
      </c>
      <c r="AS120" s="3">
        <v>1.6557000000000002</v>
      </c>
      <c r="AT120" s="3">
        <v>2.4998000000000005</v>
      </c>
      <c r="AU120" s="3">
        <v>0.16229999999999994</v>
      </c>
      <c r="AV120" s="3">
        <v>1.6882000000000008</v>
      </c>
      <c r="AW120" s="3">
        <v>1.3959999999999999</v>
      </c>
    </row>
    <row r="121" spans="1:49" ht="14.5" x14ac:dyDescent="0.35">
      <c r="A121" s="519"/>
      <c r="B121" s="3">
        <v>87</v>
      </c>
      <c r="C121" s="3">
        <v>0.19479999999999914</v>
      </c>
      <c r="D121" s="3"/>
      <c r="E121" s="3">
        <v>0.81160000000000121</v>
      </c>
      <c r="F121" s="3"/>
      <c r="G121" s="3">
        <v>0.25969999999999882</v>
      </c>
      <c r="H121" s="3">
        <v>0.61690000000000078</v>
      </c>
      <c r="I121" s="3">
        <v>-0.38960000000000106</v>
      </c>
      <c r="J121" s="3">
        <v>0.22730000000000111</v>
      </c>
      <c r="K121" s="3">
        <v>1.5582999999999987</v>
      </c>
      <c r="L121" s="3">
        <v>1.493399999999999</v>
      </c>
      <c r="M121" s="3">
        <v>0.90900000000000003</v>
      </c>
      <c r="N121" s="3">
        <v>1.1362999999999999</v>
      </c>
      <c r="O121" s="3">
        <v>0.74680000000000024</v>
      </c>
      <c r="P121" s="3">
        <v>0.58440000000000158</v>
      </c>
      <c r="Q121" s="3">
        <v>1.1038999999999994</v>
      </c>
      <c r="R121" s="3">
        <v>-0.9090999999999988</v>
      </c>
      <c r="S121" s="3">
        <v>0.81159999999999988</v>
      </c>
      <c r="T121" s="3">
        <v>0.12989999999999946</v>
      </c>
      <c r="U121" s="3">
        <v>3.2399999999999096E-2</v>
      </c>
      <c r="V121" s="3">
        <v>1.1362999999999999</v>
      </c>
      <c r="W121" s="3">
        <v>0.35709999999999908</v>
      </c>
      <c r="X121" s="3">
        <v>1.3959999999999999</v>
      </c>
      <c r="Y121" s="3">
        <v>0.64930000000000132</v>
      </c>
      <c r="Z121" s="3">
        <v>1.3635999999999995</v>
      </c>
      <c r="AA121" s="3">
        <v>0.84409999999999896</v>
      </c>
      <c r="AB121" s="3">
        <v>0.84420000000000051</v>
      </c>
      <c r="AC121" s="3">
        <v>1.3959999999999999</v>
      </c>
      <c r="AD121" s="3">
        <v>1.9804000000000002</v>
      </c>
      <c r="AE121" s="3">
        <v>0.94150000000000067</v>
      </c>
      <c r="AF121" s="3">
        <v>0.58439999999999881</v>
      </c>
      <c r="AG121" s="3">
        <v>1.9804000000000002</v>
      </c>
      <c r="AH121" s="3">
        <v>0.55189999999999961</v>
      </c>
      <c r="AI121" s="3">
        <v>2.0453000000000015</v>
      </c>
      <c r="AJ121" s="3">
        <v>2.2400999999999991</v>
      </c>
      <c r="AK121" s="3"/>
      <c r="AL121" s="3">
        <v>0.81159999999999988</v>
      </c>
      <c r="AM121" s="3">
        <v>1.1038000000000006</v>
      </c>
      <c r="AN121" s="3">
        <v>6.0062000000000015</v>
      </c>
      <c r="AO121" s="3">
        <v>3.6036999999999986</v>
      </c>
      <c r="AP121" s="3">
        <v>1.1362999999999999</v>
      </c>
      <c r="AQ121" s="3">
        <v>1.493399999999999</v>
      </c>
      <c r="AR121" s="3">
        <v>1.1038999999999994</v>
      </c>
      <c r="AS121" s="3">
        <v>1.7531000000000005</v>
      </c>
      <c r="AT121" s="3">
        <v>2.2725999999999984</v>
      </c>
      <c r="AU121" s="3">
        <v>0.25970000000000021</v>
      </c>
      <c r="AV121" s="3">
        <v>1.6882000000000008</v>
      </c>
      <c r="AW121" s="3">
        <v>1.0063999999999989</v>
      </c>
    </row>
    <row r="122" spans="1:49" ht="14.5" x14ac:dyDescent="0.35">
      <c r="A122" s="519"/>
      <c r="B122" s="3">
        <v>88</v>
      </c>
      <c r="C122" s="3">
        <v>3.2499999999999196E-2</v>
      </c>
      <c r="D122" s="3"/>
      <c r="E122" s="3">
        <v>0.94150000000000067</v>
      </c>
      <c r="F122" s="3"/>
      <c r="G122" s="3">
        <v>3.2499999999999196E-2</v>
      </c>
      <c r="H122" s="3">
        <v>-6.489999999999968E-2</v>
      </c>
      <c r="I122" s="3">
        <v>-0.58440000000000025</v>
      </c>
      <c r="J122" s="3">
        <v>0.42210000000000025</v>
      </c>
      <c r="K122" s="3">
        <v>1.4934000000000003</v>
      </c>
      <c r="L122" s="3">
        <v>1.493399999999999</v>
      </c>
      <c r="M122" s="3">
        <v>1.1362999999999999</v>
      </c>
      <c r="N122" s="3">
        <v>1.0713999999999988</v>
      </c>
      <c r="O122" s="3">
        <v>0.51949999999999774</v>
      </c>
      <c r="P122" s="3">
        <v>0.42210000000000025</v>
      </c>
      <c r="Q122" s="3">
        <v>1.1038999999999994</v>
      </c>
      <c r="R122" s="3">
        <v>-0.84410000000000041</v>
      </c>
      <c r="S122" s="3">
        <v>0.74670000000000014</v>
      </c>
      <c r="T122" s="3">
        <v>0.35710000000000047</v>
      </c>
      <c r="U122" s="3">
        <v>0.12979999999999936</v>
      </c>
      <c r="V122" s="3">
        <v>1.0388999999999995</v>
      </c>
      <c r="W122" s="3">
        <v>0.42209999999999748</v>
      </c>
      <c r="X122" s="3">
        <v>1.3636000000000008</v>
      </c>
      <c r="Y122" s="3">
        <v>1.0712999999999999</v>
      </c>
      <c r="Z122" s="3">
        <v>1.2986000000000011</v>
      </c>
      <c r="AA122" s="3">
        <v>0.94149999999999934</v>
      </c>
      <c r="AB122" s="3">
        <v>0.84420000000000051</v>
      </c>
      <c r="AC122" s="3">
        <v>1.590800000000002</v>
      </c>
      <c r="AD122" s="3">
        <v>2.0778000000000003</v>
      </c>
      <c r="AE122" s="3">
        <v>1.0389000000000008</v>
      </c>
      <c r="AF122" s="3">
        <v>0.84419999999999917</v>
      </c>
      <c r="AG122" s="3">
        <v>1.6881999999999995</v>
      </c>
      <c r="AH122" s="3">
        <v>0.32459999999999989</v>
      </c>
      <c r="AI122" s="3">
        <v>2.0778000000000003</v>
      </c>
      <c r="AJ122" s="3">
        <v>2.0128999999999992</v>
      </c>
      <c r="AK122" s="3"/>
      <c r="AL122" s="3">
        <v>0.48699999999999993</v>
      </c>
      <c r="AM122" s="3">
        <v>1.0713999999999988</v>
      </c>
      <c r="AN122" s="3">
        <v>5.5516999999999994</v>
      </c>
      <c r="AO122" s="3">
        <v>3.5711999999999993</v>
      </c>
      <c r="AP122" s="3">
        <v>1.0388999999999995</v>
      </c>
      <c r="AQ122" s="3">
        <v>1.493399999999999</v>
      </c>
      <c r="AR122" s="3">
        <v>1.1363000000000012</v>
      </c>
      <c r="AS122" s="3">
        <v>1.5258999999999996</v>
      </c>
      <c r="AT122" s="3">
        <v>2.6297000000000001</v>
      </c>
      <c r="AU122" s="3">
        <v>0.25970000000000021</v>
      </c>
      <c r="AV122" s="3">
        <v>1.5582999999999987</v>
      </c>
      <c r="AW122" s="3">
        <v>1.428399999999999</v>
      </c>
    </row>
    <row r="123" spans="1:49" ht="14.5" x14ac:dyDescent="0.35">
      <c r="A123" s="519"/>
      <c r="B123" s="3">
        <v>89</v>
      </c>
      <c r="C123" s="3">
        <v>9.7400000000000264E-2</v>
      </c>
      <c r="D123" s="3"/>
      <c r="E123" s="3">
        <v>1.0389000000000008</v>
      </c>
      <c r="F123" s="3"/>
      <c r="G123" s="3">
        <v>9.7400000000000264E-2</v>
      </c>
      <c r="H123" s="3">
        <v>0.32469999999999999</v>
      </c>
      <c r="I123" s="3">
        <v>-0.25980000000000031</v>
      </c>
      <c r="J123" s="3">
        <v>0.38960000000000106</v>
      </c>
      <c r="K123" s="3">
        <v>1.4284999999999992</v>
      </c>
      <c r="L123" s="3">
        <v>1.5259000000000009</v>
      </c>
      <c r="M123" s="3">
        <v>0.94149999999999934</v>
      </c>
      <c r="N123" s="3">
        <v>1.0388999999999995</v>
      </c>
      <c r="O123" s="3">
        <v>0.77919999999999934</v>
      </c>
      <c r="P123" s="3">
        <v>0.51950000000000052</v>
      </c>
      <c r="Q123" s="3">
        <v>0.94150000000000067</v>
      </c>
      <c r="R123" s="3">
        <v>-0.77919999999999934</v>
      </c>
      <c r="S123" s="3">
        <v>0.61679999999999935</v>
      </c>
      <c r="T123" s="3">
        <v>0.16229999999999994</v>
      </c>
      <c r="U123" s="3">
        <v>6.489999999999968E-2</v>
      </c>
      <c r="V123" s="3">
        <v>0.81169999999999987</v>
      </c>
      <c r="W123" s="3">
        <v>0.19479999999999775</v>
      </c>
      <c r="X123" s="3">
        <v>1.1363000000000012</v>
      </c>
      <c r="Y123" s="3">
        <v>0.90900000000000003</v>
      </c>
      <c r="Z123" s="3">
        <v>1.1362999999999999</v>
      </c>
      <c r="AA123" s="3">
        <v>0.90900000000000003</v>
      </c>
      <c r="AB123" s="3">
        <v>0.81169999999999853</v>
      </c>
      <c r="AC123" s="3">
        <v>1.4934000000000003</v>
      </c>
      <c r="AD123" s="3">
        <v>1.7855999999999996</v>
      </c>
      <c r="AE123" s="3">
        <v>0.8765999999999996</v>
      </c>
      <c r="AF123" s="3">
        <v>0.77920000000000078</v>
      </c>
      <c r="AG123" s="3">
        <v>1.7206999999999986</v>
      </c>
      <c r="AH123" s="3">
        <v>0.51940000000000042</v>
      </c>
      <c r="AI123" s="3">
        <v>1.9804000000000002</v>
      </c>
      <c r="AJ123" s="3">
        <v>2.1102999999999996</v>
      </c>
      <c r="AK123" s="3"/>
      <c r="AL123" s="3">
        <v>0.90900000000000003</v>
      </c>
      <c r="AM123" s="3">
        <v>1.1038000000000006</v>
      </c>
      <c r="AN123" s="3">
        <v>5.3893000000000013</v>
      </c>
      <c r="AO123" s="3">
        <v>3.4737999999999989</v>
      </c>
      <c r="AP123" s="3">
        <v>1.0064999999999991</v>
      </c>
      <c r="AQ123" s="3">
        <v>1.3959999999999999</v>
      </c>
      <c r="AR123" s="3">
        <v>1.0389000000000008</v>
      </c>
      <c r="AS123" s="3">
        <v>1.6232999999999997</v>
      </c>
      <c r="AT123" s="3">
        <v>2.2075999999999998</v>
      </c>
      <c r="AU123" s="3">
        <v>9.7400000000000264E-2</v>
      </c>
      <c r="AV123" s="3">
        <v>1.5582999999999987</v>
      </c>
      <c r="AW123" s="3">
        <v>1.168699999999999</v>
      </c>
    </row>
    <row r="124" spans="1:49" ht="14.5" x14ac:dyDescent="0.35">
      <c r="A124" s="519"/>
      <c r="B124" s="3">
        <v>90</v>
      </c>
      <c r="C124" s="3">
        <v>6.499999999999978E-2</v>
      </c>
      <c r="D124" s="3"/>
      <c r="E124" s="3">
        <v>1.0712999999999999</v>
      </c>
      <c r="F124" s="3"/>
      <c r="G124" s="3">
        <v>0</v>
      </c>
      <c r="H124" s="3">
        <v>0.16240000000000004</v>
      </c>
      <c r="I124" s="3">
        <v>-0.38960000000000106</v>
      </c>
      <c r="J124" s="3">
        <v>0.32469999999999999</v>
      </c>
      <c r="K124" s="3">
        <v>1.3310999999999988</v>
      </c>
      <c r="L124" s="3">
        <v>1.4608999999999996</v>
      </c>
      <c r="M124" s="3">
        <v>0.84409999999999896</v>
      </c>
      <c r="N124" s="3">
        <v>1.0064000000000004</v>
      </c>
      <c r="O124" s="3">
        <v>0.55199999999999971</v>
      </c>
      <c r="P124" s="3">
        <v>0.74680000000000024</v>
      </c>
      <c r="Q124" s="3">
        <v>0.94150000000000067</v>
      </c>
      <c r="R124" s="3">
        <v>-1.0388999999999982</v>
      </c>
      <c r="S124" s="3">
        <v>0.77909999999999924</v>
      </c>
      <c r="T124" s="3">
        <v>0.22729999999999972</v>
      </c>
      <c r="U124" s="3">
        <v>-3.2500000000000584E-2</v>
      </c>
      <c r="V124" s="3">
        <v>1.0064000000000004</v>
      </c>
      <c r="W124" s="3">
        <v>0.19479999999999775</v>
      </c>
      <c r="X124" s="3">
        <v>1.1039000000000008</v>
      </c>
      <c r="Y124" s="3">
        <v>0.81160000000000121</v>
      </c>
      <c r="Z124" s="3">
        <v>1.2011999999999996</v>
      </c>
      <c r="AA124" s="3">
        <v>0.84409999999999896</v>
      </c>
      <c r="AB124" s="3">
        <v>0.71429999999999827</v>
      </c>
      <c r="AC124" s="3">
        <v>1.3959999999999999</v>
      </c>
      <c r="AD124" s="3">
        <v>1.8179999999999987</v>
      </c>
      <c r="AE124" s="3">
        <v>0.81170000000000131</v>
      </c>
      <c r="AF124" s="3">
        <v>0.7467999999999988</v>
      </c>
      <c r="AG124" s="3">
        <v>1.7206999999999986</v>
      </c>
      <c r="AH124" s="3">
        <v>0.29220000000000079</v>
      </c>
      <c r="AI124" s="3">
        <v>1.9155000000000006</v>
      </c>
      <c r="AJ124" s="3">
        <v>2.1427</v>
      </c>
      <c r="AK124" s="3"/>
      <c r="AL124" s="3">
        <v>0.55190000000000095</v>
      </c>
      <c r="AM124" s="3">
        <v>1.2985999999999984</v>
      </c>
      <c r="AN124" s="3">
        <v>5.2269999999999994</v>
      </c>
      <c r="AO124" s="3">
        <v>3.2789999999999986</v>
      </c>
      <c r="AP124" s="3">
        <v>0.84409999999999896</v>
      </c>
      <c r="AQ124" s="3">
        <v>1.3635999999999995</v>
      </c>
      <c r="AR124" s="3">
        <v>1.1688000000000005</v>
      </c>
      <c r="AS124" s="3">
        <v>1.5583</v>
      </c>
      <c r="AT124" s="3">
        <v>2.3050000000000002</v>
      </c>
      <c r="AU124" s="3">
        <v>0.25970000000000021</v>
      </c>
      <c r="AV124" s="3">
        <v>1.5258999999999996</v>
      </c>
      <c r="AW124" s="3">
        <v>1.1037999999999992</v>
      </c>
    </row>
    <row r="125" spans="1:49" ht="14.5" x14ac:dyDescent="0.35">
      <c r="A125" s="519"/>
      <c r="B125" s="3">
        <v>91</v>
      </c>
      <c r="C125" s="3">
        <v>0.38959999999999967</v>
      </c>
      <c r="D125" s="3"/>
      <c r="E125" s="3">
        <v>1.0063999999999989</v>
      </c>
      <c r="F125" s="3"/>
      <c r="G125" s="3">
        <v>0.22729999999999972</v>
      </c>
      <c r="H125" s="3">
        <v>0</v>
      </c>
      <c r="I125" s="3">
        <v>-0.42210000000000025</v>
      </c>
      <c r="J125" s="3">
        <v>0.35710000000000047</v>
      </c>
      <c r="K125" s="3">
        <v>1.3635999999999981</v>
      </c>
      <c r="L125" s="3">
        <v>1.493399999999999</v>
      </c>
      <c r="M125" s="3">
        <v>0.94149999999999934</v>
      </c>
      <c r="N125" s="3">
        <v>1.0713999999999988</v>
      </c>
      <c r="O125" s="3">
        <v>0.48699999999999855</v>
      </c>
      <c r="P125" s="3">
        <v>0.55199999999999971</v>
      </c>
      <c r="Q125" s="3">
        <v>0.97399999999999987</v>
      </c>
      <c r="R125" s="3">
        <v>-1.1362999999999985</v>
      </c>
      <c r="S125" s="3">
        <v>0.61679999999999935</v>
      </c>
      <c r="T125" s="3">
        <v>0.22729999999999972</v>
      </c>
      <c r="U125" s="3">
        <v>6.489999999999968E-2</v>
      </c>
      <c r="V125" s="3">
        <v>1.0064000000000004</v>
      </c>
      <c r="W125" s="3">
        <v>0.29219999999999802</v>
      </c>
      <c r="X125" s="3">
        <v>1.2013000000000009</v>
      </c>
      <c r="Y125" s="3">
        <v>0.64930000000000132</v>
      </c>
      <c r="Z125" s="3">
        <v>1.1362999999999999</v>
      </c>
      <c r="AA125" s="3">
        <v>0.74669999999999881</v>
      </c>
      <c r="AB125" s="3">
        <v>0.94159999999999799</v>
      </c>
      <c r="AC125" s="3">
        <v>1.2662000000000007</v>
      </c>
      <c r="AD125" s="3">
        <v>1.9153999999999991</v>
      </c>
      <c r="AE125" s="3">
        <v>0.90910000000000157</v>
      </c>
      <c r="AF125" s="3">
        <v>0.7467999999999988</v>
      </c>
      <c r="AG125" s="3">
        <v>1.6557000000000002</v>
      </c>
      <c r="AH125" s="3">
        <v>0.38959999999999967</v>
      </c>
      <c r="AI125" s="3">
        <v>1.7531000000000005</v>
      </c>
      <c r="AJ125" s="3">
        <v>2.0453000000000001</v>
      </c>
      <c r="AK125" s="3"/>
      <c r="AL125" s="3">
        <v>0.74670000000000014</v>
      </c>
      <c r="AM125" s="3">
        <v>0.97399999999999842</v>
      </c>
      <c r="AN125" s="3">
        <v>5.2269999999999994</v>
      </c>
      <c r="AO125" s="3">
        <v>3.0842000000000009</v>
      </c>
      <c r="AP125" s="3">
        <v>0.74670000000000014</v>
      </c>
      <c r="AQ125" s="3">
        <v>1.3310999999999988</v>
      </c>
      <c r="AR125" s="3">
        <v>1.3961000000000001</v>
      </c>
      <c r="AS125" s="3">
        <v>1.5907999999999991</v>
      </c>
      <c r="AT125" s="3">
        <v>2.2400999999999991</v>
      </c>
      <c r="AU125" s="3">
        <v>6.4900000000001068E-2</v>
      </c>
      <c r="AV125" s="3">
        <v>1.5908000000000007</v>
      </c>
      <c r="AW125" s="3">
        <v>1.168699999999999</v>
      </c>
    </row>
    <row r="126" spans="1:49" ht="14.5" x14ac:dyDescent="0.35">
      <c r="A126" s="519"/>
      <c r="B126" s="3">
        <v>92</v>
      </c>
      <c r="C126" s="3">
        <v>0.16240000000000004</v>
      </c>
      <c r="D126" s="3"/>
      <c r="E126" s="3">
        <v>0.97399999999999987</v>
      </c>
      <c r="F126" s="3"/>
      <c r="G126" s="3">
        <v>0.19480000000000053</v>
      </c>
      <c r="H126" s="3">
        <v>9.7400000000000264E-2</v>
      </c>
      <c r="I126" s="3">
        <v>-0.55200000000000116</v>
      </c>
      <c r="J126" s="3">
        <v>0.45450000000000074</v>
      </c>
      <c r="K126" s="3">
        <v>1.4284999999999992</v>
      </c>
      <c r="L126" s="3">
        <v>1.5907999999999991</v>
      </c>
      <c r="M126" s="3">
        <v>0.84409999999999896</v>
      </c>
      <c r="N126" s="3">
        <v>0.97400000000000131</v>
      </c>
      <c r="O126" s="3">
        <v>0.42210000000000025</v>
      </c>
      <c r="P126" s="3">
        <v>0.55199999999999971</v>
      </c>
      <c r="Q126" s="3">
        <v>1.2012999999999996</v>
      </c>
      <c r="R126" s="3">
        <v>-0.97399999999999987</v>
      </c>
      <c r="S126" s="3">
        <v>0.81159999999999988</v>
      </c>
      <c r="T126" s="3">
        <v>0</v>
      </c>
      <c r="U126" s="3">
        <v>9.7400000000000264E-2</v>
      </c>
      <c r="V126" s="3">
        <v>0.84409999999999896</v>
      </c>
      <c r="W126" s="3">
        <v>0.19479999999999775</v>
      </c>
      <c r="X126" s="3">
        <v>0.97399999999999987</v>
      </c>
      <c r="Y126" s="3">
        <v>0.87650000000000095</v>
      </c>
      <c r="Z126" s="3">
        <v>1.2011999999999996</v>
      </c>
      <c r="AA126" s="3">
        <v>0.97399999999999842</v>
      </c>
      <c r="AB126" s="3">
        <v>0.61689999999999801</v>
      </c>
      <c r="AC126" s="3">
        <v>1.2012000000000009</v>
      </c>
      <c r="AD126" s="3">
        <v>1.6557000000000002</v>
      </c>
      <c r="AE126" s="3">
        <v>0.81170000000000131</v>
      </c>
      <c r="AF126" s="3">
        <v>0.61689999999999934</v>
      </c>
      <c r="AG126" s="3">
        <v>1.4285000000000005</v>
      </c>
      <c r="AH126" s="3">
        <v>9.7400000000000264E-2</v>
      </c>
      <c r="AI126" s="3">
        <v>1.8181000000000003</v>
      </c>
      <c r="AJ126" s="3">
        <v>2.0128999999999992</v>
      </c>
      <c r="AK126" s="3"/>
      <c r="AL126" s="3">
        <v>0.55190000000000095</v>
      </c>
      <c r="AM126" s="3">
        <v>1.2985999999999984</v>
      </c>
      <c r="AN126" s="3">
        <v>4.9998000000000005</v>
      </c>
      <c r="AO126" s="3">
        <v>3.0842000000000009</v>
      </c>
      <c r="AP126" s="3">
        <v>0.84409999999999896</v>
      </c>
      <c r="AQ126" s="3">
        <v>1.2661999999999993</v>
      </c>
      <c r="AR126" s="3">
        <v>1.0065000000000017</v>
      </c>
      <c r="AS126" s="3">
        <v>1.3634999999999995</v>
      </c>
      <c r="AT126" s="3">
        <v>2.1426999999999987</v>
      </c>
      <c r="AU126" s="3">
        <v>0.29220000000000079</v>
      </c>
      <c r="AV126" s="3">
        <v>1.4284999999999992</v>
      </c>
      <c r="AW126" s="3">
        <v>1.0388999999999995</v>
      </c>
    </row>
    <row r="127" spans="1:49" ht="14.5" x14ac:dyDescent="0.35">
      <c r="A127" s="519"/>
      <c r="B127" s="3">
        <v>93</v>
      </c>
      <c r="C127" s="3">
        <v>3.2499999999999196E-2</v>
      </c>
      <c r="D127" s="3"/>
      <c r="E127" s="3">
        <v>0.77919999999999934</v>
      </c>
      <c r="F127" s="3"/>
      <c r="G127" s="3">
        <v>0.22729999999999972</v>
      </c>
      <c r="H127" s="3">
        <v>0.12990000000000085</v>
      </c>
      <c r="I127" s="3">
        <v>-0.42210000000000025</v>
      </c>
      <c r="J127" s="3">
        <v>0.38960000000000106</v>
      </c>
      <c r="K127" s="3">
        <v>1.4284999999999992</v>
      </c>
      <c r="L127" s="3">
        <v>1.4608999999999996</v>
      </c>
      <c r="M127" s="3">
        <v>0.74670000000000014</v>
      </c>
      <c r="N127" s="3">
        <v>1.1038000000000006</v>
      </c>
      <c r="O127" s="3">
        <v>0.45459999999999945</v>
      </c>
      <c r="P127" s="3">
        <v>0.58440000000000158</v>
      </c>
      <c r="Q127" s="3">
        <v>1.2336999999999987</v>
      </c>
      <c r="R127" s="3">
        <v>-1.0714000000000001</v>
      </c>
      <c r="S127" s="3">
        <v>0.74670000000000014</v>
      </c>
      <c r="T127" s="3">
        <v>6.499999999999978E-2</v>
      </c>
      <c r="U127" s="3">
        <v>0.25970000000000021</v>
      </c>
      <c r="V127" s="3">
        <v>0.90900000000000003</v>
      </c>
      <c r="W127" s="3">
        <v>3.2499999999999196E-2</v>
      </c>
      <c r="X127" s="3">
        <v>1.1039000000000008</v>
      </c>
      <c r="Y127" s="3">
        <v>0.74670000000000014</v>
      </c>
      <c r="Z127" s="3">
        <v>1.2011999999999996</v>
      </c>
      <c r="AA127" s="3">
        <v>0.71429999999999971</v>
      </c>
      <c r="AB127" s="3">
        <v>0.8765999999999996</v>
      </c>
      <c r="AC127" s="3">
        <v>1.2662000000000007</v>
      </c>
      <c r="AD127" s="3">
        <v>1.7531000000000005</v>
      </c>
      <c r="AE127" s="3">
        <v>0.81170000000000131</v>
      </c>
      <c r="AF127" s="3">
        <v>0.77920000000000078</v>
      </c>
      <c r="AG127" s="3">
        <v>1.3311000000000004</v>
      </c>
      <c r="AH127" s="3">
        <v>0.29220000000000079</v>
      </c>
      <c r="AI127" s="3">
        <v>1.8504999999999994</v>
      </c>
      <c r="AJ127" s="3">
        <v>2.0128999999999992</v>
      </c>
      <c r="AK127" s="3"/>
      <c r="AL127" s="3">
        <v>0.48699999999999993</v>
      </c>
      <c r="AM127" s="3">
        <v>1.168799999999999</v>
      </c>
      <c r="AN127" s="3">
        <v>4.8699000000000003</v>
      </c>
      <c r="AO127" s="3">
        <v>3.0192999999999999</v>
      </c>
      <c r="AP127" s="3">
        <v>0.90910000000000024</v>
      </c>
      <c r="AQ127" s="3">
        <v>1.1037999999999992</v>
      </c>
      <c r="AR127" s="3">
        <v>0.94160000000000077</v>
      </c>
      <c r="AS127" s="3">
        <v>1.4934000000000003</v>
      </c>
      <c r="AT127" s="3">
        <v>2.1102999999999996</v>
      </c>
      <c r="AU127" s="3">
        <v>-3.2499999999999196E-2</v>
      </c>
      <c r="AV127" s="3">
        <v>1.4934000000000003</v>
      </c>
      <c r="AW127" s="3">
        <v>1.1362999999999999</v>
      </c>
    </row>
    <row r="128" spans="1:49" ht="14.5" x14ac:dyDescent="0.35">
      <c r="A128" s="519"/>
      <c r="B128" s="3">
        <v>94</v>
      </c>
      <c r="C128" s="3">
        <v>-9.7400000000000264E-2</v>
      </c>
      <c r="D128" s="3"/>
      <c r="E128" s="3">
        <v>0.81160000000000121</v>
      </c>
      <c r="F128" s="3"/>
      <c r="G128" s="3">
        <v>0.16229999999999856</v>
      </c>
      <c r="H128" s="3">
        <v>6.499999999999978E-2</v>
      </c>
      <c r="I128" s="3">
        <v>-0.32469999999999999</v>
      </c>
      <c r="J128" s="3">
        <v>0.35710000000000047</v>
      </c>
      <c r="K128" s="3">
        <v>1.2662000000000007</v>
      </c>
      <c r="L128" s="3">
        <v>1.2012000000000009</v>
      </c>
      <c r="M128" s="3">
        <v>0.7141999999999995</v>
      </c>
      <c r="N128" s="3">
        <v>1.2337</v>
      </c>
      <c r="O128" s="3">
        <v>0.58439999999999881</v>
      </c>
      <c r="P128" s="3">
        <v>0.84420000000000051</v>
      </c>
      <c r="Q128" s="3">
        <v>1.0389000000000008</v>
      </c>
      <c r="R128" s="3">
        <v>-1.0714000000000001</v>
      </c>
      <c r="S128" s="3">
        <v>0.68169999999999897</v>
      </c>
      <c r="T128" s="3">
        <v>0</v>
      </c>
      <c r="U128" s="3">
        <v>6.489999999999968E-2</v>
      </c>
      <c r="V128" s="3">
        <v>0.87660000000000093</v>
      </c>
      <c r="W128" s="3">
        <v>0.25969999999999882</v>
      </c>
      <c r="X128" s="3">
        <v>1.1688000000000005</v>
      </c>
      <c r="Y128" s="3">
        <v>0.55190000000000095</v>
      </c>
      <c r="Z128" s="3">
        <v>1.2337</v>
      </c>
      <c r="AA128" s="3">
        <v>0.90900000000000003</v>
      </c>
      <c r="AB128" s="3">
        <v>0.64939999999999998</v>
      </c>
      <c r="AC128" s="3">
        <v>1.5584</v>
      </c>
      <c r="AD128" s="3">
        <v>1.8179999999999987</v>
      </c>
      <c r="AE128" s="3">
        <v>0.90910000000000157</v>
      </c>
      <c r="AF128" s="3">
        <v>0.68179999999999907</v>
      </c>
      <c r="AG128" s="3">
        <v>1.4285000000000005</v>
      </c>
      <c r="AH128" s="3">
        <v>0.16229999999999994</v>
      </c>
      <c r="AI128" s="3">
        <v>1.8181000000000003</v>
      </c>
      <c r="AJ128" s="3">
        <v>1.7206999999999999</v>
      </c>
      <c r="AK128" s="3"/>
      <c r="AL128" s="3">
        <v>0.48699999999999993</v>
      </c>
      <c r="AM128" s="3">
        <v>1.0388999999999995</v>
      </c>
      <c r="AN128" s="3">
        <v>4.6102000000000016</v>
      </c>
      <c r="AO128" s="3">
        <v>3.0842000000000009</v>
      </c>
      <c r="AP128" s="3">
        <v>1.2012999999999996</v>
      </c>
      <c r="AQ128" s="3">
        <v>1.2336999999999987</v>
      </c>
      <c r="AR128" s="3">
        <v>1.0389000000000008</v>
      </c>
      <c r="AS128" s="3">
        <v>1.4934000000000003</v>
      </c>
      <c r="AT128" s="3">
        <v>1.9154999999999991</v>
      </c>
      <c r="AU128" s="3">
        <v>0.16229999999999994</v>
      </c>
      <c r="AV128" s="3">
        <v>1.5908000000000007</v>
      </c>
      <c r="AW128" s="3">
        <v>0.94149999999999934</v>
      </c>
    </row>
    <row r="129" spans="1:49" ht="14.5" x14ac:dyDescent="0.35">
      <c r="A129" s="519"/>
      <c r="B129" s="3">
        <v>95</v>
      </c>
      <c r="C129" s="3">
        <v>0.16240000000000004</v>
      </c>
      <c r="D129" s="3"/>
      <c r="E129" s="3">
        <v>0.9089999999999987</v>
      </c>
      <c r="F129" s="3"/>
      <c r="G129" s="3">
        <v>0.19480000000000053</v>
      </c>
      <c r="H129" s="3">
        <v>3.2500000000000584E-2</v>
      </c>
      <c r="I129" s="3">
        <v>-0.45460000000000084</v>
      </c>
      <c r="J129" s="3">
        <v>0.51950000000000052</v>
      </c>
      <c r="K129" s="3">
        <v>1.4284999999999992</v>
      </c>
      <c r="L129" s="3">
        <v>1.2337</v>
      </c>
      <c r="M129" s="3">
        <v>0.77919999999999934</v>
      </c>
      <c r="N129" s="3">
        <v>1.2012000000000009</v>
      </c>
      <c r="O129" s="3">
        <v>0.38959999999999828</v>
      </c>
      <c r="P129" s="3">
        <v>0.77919999999999934</v>
      </c>
      <c r="Q129" s="3">
        <v>1.0064999999999991</v>
      </c>
      <c r="R129" s="3">
        <v>-0.84410000000000041</v>
      </c>
      <c r="S129" s="3">
        <v>0.45449999999999935</v>
      </c>
      <c r="T129" s="3">
        <v>-0.12980000000000075</v>
      </c>
      <c r="U129" s="3">
        <v>-6.489999999999968E-2</v>
      </c>
      <c r="V129" s="3">
        <v>0.84409999999999896</v>
      </c>
      <c r="W129" s="3">
        <v>0.25969999999999882</v>
      </c>
      <c r="X129" s="3">
        <v>1.0714000000000001</v>
      </c>
      <c r="Y129" s="3">
        <v>0.68170000000000042</v>
      </c>
      <c r="Z129" s="3">
        <v>1.3311000000000004</v>
      </c>
      <c r="AA129" s="3">
        <v>0.51949999999999918</v>
      </c>
      <c r="AB129" s="3">
        <v>0.64939999999999998</v>
      </c>
      <c r="AC129" s="3">
        <v>1.3311000000000004</v>
      </c>
      <c r="AD129" s="3">
        <v>1.6881999999999995</v>
      </c>
      <c r="AE129" s="3">
        <v>0.90910000000000157</v>
      </c>
      <c r="AF129" s="3">
        <v>0.48699999999999993</v>
      </c>
      <c r="AG129" s="3">
        <v>1.493399999999999</v>
      </c>
      <c r="AH129" s="3">
        <v>0.48689999999999983</v>
      </c>
      <c r="AI129" s="3">
        <v>1.9155000000000006</v>
      </c>
      <c r="AJ129" s="3">
        <v>1.8181000000000003</v>
      </c>
      <c r="AK129" s="3"/>
      <c r="AL129" s="3">
        <v>0.29220000000000079</v>
      </c>
      <c r="AM129" s="3">
        <v>1.1038000000000006</v>
      </c>
      <c r="AN129" s="3">
        <v>4.5777000000000001</v>
      </c>
      <c r="AO129" s="3">
        <v>2.8894000000000002</v>
      </c>
      <c r="AP129" s="3">
        <v>0.90910000000000024</v>
      </c>
      <c r="AQ129" s="3">
        <v>1.168799999999999</v>
      </c>
      <c r="AR129" s="3">
        <v>1.0714000000000001</v>
      </c>
      <c r="AS129" s="3">
        <v>1.3311000000000004</v>
      </c>
      <c r="AT129" s="3">
        <v>2.0452999999999983</v>
      </c>
      <c r="AU129" s="3">
        <v>0.19480000000000053</v>
      </c>
      <c r="AV129" s="3">
        <v>1.5908000000000007</v>
      </c>
      <c r="AW129" s="3">
        <v>1.2336</v>
      </c>
    </row>
    <row r="130" spans="1:49" ht="14.5" x14ac:dyDescent="0.35">
      <c r="A130" s="519"/>
      <c r="B130" s="3">
        <v>96</v>
      </c>
      <c r="C130" s="3">
        <v>0.12989999999999946</v>
      </c>
      <c r="D130" s="3"/>
      <c r="E130" s="3">
        <v>0.77919999999999934</v>
      </c>
      <c r="F130" s="3"/>
      <c r="G130" s="3">
        <v>0.16229999999999856</v>
      </c>
      <c r="H130" s="3">
        <v>0.16240000000000004</v>
      </c>
      <c r="I130" s="3">
        <v>-0.42210000000000025</v>
      </c>
      <c r="J130" s="3">
        <v>0.48699999999999993</v>
      </c>
      <c r="K130" s="3">
        <v>1.5582999999999987</v>
      </c>
      <c r="L130" s="3">
        <v>1.2012000000000009</v>
      </c>
      <c r="M130" s="3">
        <v>0.7141999999999995</v>
      </c>
      <c r="N130" s="3">
        <v>0.97400000000000131</v>
      </c>
      <c r="O130" s="3">
        <v>0.29219999999999802</v>
      </c>
      <c r="P130" s="3">
        <v>0.45459999999999945</v>
      </c>
      <c r="Q130" s="3">
        <v>0.9090999999999988</v>
      </c>
      <c r="R130" s="3">
        <v>-1.0714000000000001</v>
      </c>
      <c r="S130" s="3">
        <v>0.55189999999999961</v>
      </c>
      <c r="T130" s="3">
        <v>0</v>
      </c>
      <c r="U130" s="3">
        <v>6.489999999999968E-2</v>
      </c>
      <c r="V130" s="3">
        <v>0.90900000000000003</v>
      </c>
      <c r="W130" s="3">
        <v>9.7399999999997489E-2</v>
      </c>
      <c r="X130" s="3">
        <v>0.77920000000000078</v>
      </c>
      <c r="Y130" s="3">
        <v>0.77910000000000057</v>
      </c>
      <c r="Z130" s="3">
        <v>1.2337</v>
      </c>
      <c r="AA130" s="3">
        <v>1.0388999999999995</v>
      </c>
      <c r="AB130" s="3">
        <v>0.68179999999999907</v>
      </c>
      <c r="AC130" s="3">
        <v>1.2662000000000007</v>
      </c>
      <c r="AD130" s="3">
        <v>1.7855999999999996</v>
      </c>
      <c r="AE130" s="3">
        <v>1.0389000000000008</v>
      </c>
      <c r="AF130" s="3">
        <v>0.7467999999999988</v>
      </c>
      <c r="AG130" s="3">
        <v>1.493399999999999</v>
      </c>
      <c r="AH130" s="3">
        <v>9.7400000000000264E-2</v>
      </c>
      <c r="AI130" s="3">
        <v>1.6881999999999995</v>
      </c>
      <c r="AJ130" s="3">
        <v>1.9478999999999997</v>
      </c>
      <c r="AK130" s="3"/>
      <c r="AL130" s="3">
        <v>0.45450000000000074</v>
      </c>
      <c r="AM130" s="3">
        <v>0.87659999999999827</v>
      </c>
      <c r="AN130" s="3">
        <v>4.3504000000000005</v>
      </c>
      <c r="AO130" s="3">
        <v>3.0842000000000009</v>
      </c>
      <c r="AP130" s="3">
        <v>0.81169999999999987</v>
      </c>
      <c r="AQ130" s="3">
        <v>1.168799999999999</v>
      </c>
      <c r="AR130" s="3">
        <v>1.0389000000000008</v>
      </c>
      <c r="AS130" s="3">
        <v>1.4284999999999992</v>
      </c>
      <c r="AT130" s="3">
        <v>2.0128999999999992</v>
      </c>
      <c r="AU130" s="3">
        <v>-9.7399999999998876E-2</v>
      </c>
      <c r="AV130" s="3">
        <v>1.4934000000000003</v>
      </c>
      <c r="AW130" s="3">
        <v>0.8764999999999995</v>
      </c>
    </row>
    <row r="131" spans="1:49" ht="14.5" x14ac:dyDescent="0.35">
      <c r="A131" s="519"/>
      <c r="B131" s="3">
        <v>97</v>
      </c>
      <c r="C131" s="3">
        <v>6.499999999999978E-2</v>
      </c>
      <c r="D131" s="3"/>
      <c r="E131" s="3">
        <v>0.81160000000000121</v>
      </c>
      <c r="F131" s="3"/>
      <c r="G131" s="3">
        <v>0.25969999999999882</v>
      </c>
      <c r="H131" s="3">
        <v>-6.489999999999968E-2</v>
      </c>
      <c r="I131" s="3">
        <v>-0.35720000000000057</v>
      </c>
      <c r="J131" s="3">
        <v>0.42210000000000025</v>
      </c>
      <c r="K131" s="3">
        <v>1.4608999999999983</v>
      </c>
      <c r="L131" s="3">
        <v>1.0388999999999995</v>
      </c>
      <c r="M131" s="3">
        <v>0.74670000000000014</v>
      </c>
      <c r="N131" s="3">
        <v>1.0388999999999995</v>
      </c>
      <c r="O131" s="3">
        <v>0.38959999999999828</v>
      </c>
      <c r="P131" s="3">
        <v>0.45459999999999945</v>
      </c>
      <c r="Q131" s="3">
        <v>1.0389000000000008</v>
      </c>
      <c r="R131" s="3">
        <v>-1.1688000000000005</v>
      </c>
      <c r="S131" s="3">
        <v>0.48689999999999983</v>
      </c>
      <c r="T131" s="3">
        <v>-6.489999999999968E-2</v>
      </c>
      <c r="U131" s="3">
        <v>9.7400000000000264E-2</v>
      </c>
      <c r="V131" s="3">
        <v>0.74669999999999881</v>
      </c>
      <c r="W131" s="3">
        <v>0</v>
      </c>
      <c r="X131" s="3">
        <v>1.0065000000000004</v>
      </c>
      <c r="Y131" s="3">
        <v>0.48690000000000122</v>
      </c>
      <c r="Z131" s="3">
        <v>1.1688000000000005</v>
      </c>
      <c r="AA131" s="3">
        <v>0.64929999999999843</v>
      </c>
      <c r="AB131" s="3">
        <v>0.64939999999999998</v>
      </c>
      <c r="AC131" s="3">
        <v>1.2337</v>
      </c>
      <c r="AD131" s="3">
        <v>1.6557000000000002</v>
      </c>
      <c r="AE131" s="3">
        <v>0.94150000000000067</v>
      </c>
      <c r="AF131" s="3">
        <v>0.90910000000000024</v>
      </c>
      <c r="AG131" s="3">
        <v>1.3635999999999995</v>
      </c>
      <c r="AH131" s="3">
        <v>0.16229999999999994</v>
      </c>
      <c r="AI131" s="3">
        <v>1.6881999999999995</v>
      </c>
      <c r="AJ131" s="3">
        <v>1.9154999999999991</v>
      </c>
      <c r="AK131" s="3"/>
      <c r="AL131" s="3">
        <v>0.42200000000000015</v>
      </c>
      <c r="AM131" s="3">
        <v>1.1362999999999999</v>
      </c>
      <c r="AN131" s="3">
        <v>4.3828999999999994</v>
      </c>
      <c r="AO131" s="3">
        <v>2.8569999999999984</v>
      </c>
      <c r="AP131" s="3">
        <v>0.64929999999999988</v>
      </c>
      <c r="AQ131" s="3">
        <v>0.9090999999999988</v>
      </c>
      <c r="AR131" s="3">
        <v>0.81170000000000131</v>
      </c>
      <c r="AS131" s="3">
        <v>1.2985999999999998</v>
      </c>
      <c r="AT131" s="3">
        <v>1.8505000000000007</v>
      </c>
      <c r="AU131" s="3">
        <v>0.19480000000000053</v>
      </c>
      <c r="AV131" s="3">
        <v>1.3310999999999988</v>
      </c>
      <c r="AW131" s="3">
        <v>1.168699999999999</v>
      </c>
    </row>
    <row r="132" spans="1:49" ht="14.5" x14ac:dyDescent="0.35">
      <c r="A132" s="519"/>
      <c r="B132" s="3">
        <v>98</v>
      </c>
      <c r="C132" s="3">
        <v>0</v>
      </c>
      <c r="D132" s="3"/>
      <c r="E132" s="3">
        <v>1.0389000000000008</v>
      </c>
      <c r="F132" s="3"/>
      <c r="G132" s="3">
        <v>0.25969999999999882</v>
      </c>
      <c r="H132" s="3">
        <v>6.499999999999978E-2</v>
      </c>
      <c r="I132" s="3">
        <v>-0.48699999999999993</v>
      </c>
      <c r="J132" s="3">
        <v>0.55190000000000095</v>
      </c>
      <c r="K132" s="3">
        <v>1.2985999999999998</v>
      </c>
      <c r="L132" s="3">
        <v>1.2012000000000009</v>
      </c>
      <c r="M132" s="3">
        <v>0.77919999999999934</v>
      </c>
      <c r="N132" s="3">
        <v>0.94149999999999934</v>
      </c>
      <c r="O132" s="3">
        <v>0.74680000000000024</v>
      </c>
      <c r="P132" s="3">
        <v>0.38960000000000106</v>
      </c>
      <c r="Q132" s="3">
        <v>0.94150000000000067</v>
      </c>
      <c r="R132" s="3">
        <v>-1.1362999999999985</v>
      </c>
      <c r="S132" s="3">
        <v>0.58430000000000004</v>
      </c>
      <c r="T132" s="3">
        <v>6.499999999999978E-2</v>
      </c>
      <c r="U132" s="3">
        <v>6.489999999999968E-2</v>
      </c>
      <c r="V132" s="3">
        <v>0.77920000000000078</v>
      </c>
      <c r="W132" s="3">
        <v>3.2499999999999196E-2</v>
      </c>
      <c r="X132" s="3">
        <v>0.97399999999999987</v>
      </c>
      <c r="Y132" s="3">
        <v>0.45450000000000074</v>
      </c>
      <c r="Z132" s="3">
        <v>1.0388999999999995</v>
      </c>
      <c r="AA132" s="3">
        <v>0.64929999999999843</v>
      </c>
      <c r="AB132" s="3">
        <v>0.55199999999999971</v>
      </c>
      <c r="AC132" s="3">
        <v>1.0389000000000008</v>
      </c>
      <c r="AD132" s="3">
        <v>1.8505000000000007</v>
      </c>
      <c r="AE132" s="3">
        <v>0.94150000000000067</v>
      </c>
      <c r="AF132" s="3">
        <v>0.48699999999999993</v>
      </c>
      <c r="AG132" s="3">
        <v>1.2985999999999984</v>
      </c>
      <c r="AH132" s="3">
        <v>9.7400000000000264E-2</v>
      </c>
      <c r="AI132" s="3">
        <v>1.5908000000000007</v>
      </c>
      <c r="AJ132" s="3">
        <v>1.883</v>
      </c>
      <c r="AK132" s="3"/>
      <c r="AL132" s="3">
        <v>0.48699999999999993</v>
      </c>
      <c r="AM132" s="3">
        <v>0.77920000000000078</v>
      </c>
      <c r="AN132" s="3">
        <v>4.2530000000000001</v>
      </c>
      <c r="AO132" s="3">
        <v>2.9542999999999986</v>
      </c>
      <c r="AP132" s="3">
        <v>0.74670000000000014</v>
      </c>
      <c r="AQ132" s="3">
        <v>1.1362999999999999</v>
      </c>
      <c r="AR132" s="3">
        <v>1.0065000000000017</v>
      </c>
      <c r="AS132" s="3">
        <v>1.3959999999999999</v>
      </c>
      <c r="AT132" s="3">
        <v>2.2725999999999984</v>
      </c>
      <c r="AU132" s="3">
        <v>-0.12989999999999946</v>
      </c>
      <c r="AV132" s="3">
        <v>1.4608999999999983</v>
      </c>
      <c r="AW132" s="3">
        <v>0.97389999999999977</v>
      </c>
    </row>
    <row r="133" spans="1:49" ht="14.5" x14ac:dyDescent="0.35">
      <c r="A133" s="519"/>
      <c r="B133" s="3">
        <v>99</v>
      </c>
      <c r="C133" s="3">
        <v>0</v>
      </c>
      <c r="D133" s="3"/>
      <c r="E133" s="3">
        <v>0.9089999999999987</v>
      </c>
      <c r="F133" s="3"/>
      <c r="G133" s="3">
        <v>-3.2500000000001972E-2</v>
      </c>
      <c r="H133" s="3">
        <v>0.22729999999999972</v>
      </c>
      <c r="I133" s="3">
        <v>-0.48699999999999993</v>
      </c>
      <c r="J133" s="3">
        <v>0.48699999999999993</v>
      </c>
      <c r="K133" s="3">
        <v>1.4608999999999983</v>
      </c>
      <c r="L133" s="3">
        <v>1.2660999999999991</v>
      </c>
      <c r="M133" s="3">
        <v>0.68179999999999907</v>
      </c>
      <c r="N133" s="3">
        <v>0.90910000000000024</v>
      </c>
      <c r="O133" s="3">
        <v>0.45459999999999945</v>
      </c>
      <c r="P133" s="3">
        <v>0.61690000000000078</v>
      </c>
      <c r="Q133" s="3">
        <v>0.97399999999999987</v>
      </c>
      <c r="R133" s="3">
        <v>-1.2012999999999996</v>
      </c>
      <c r="S133" s="3">
        <v>0.48689999999999983</v>
      </c>
      <c r="T133" s="3">
        <v>0</v>
      </c>
      <c r="U133" s="3">
        <v>-9.7400000000000264E-2</v>
      </c>
      <c r="V133" s="3">
        <v>0.74669999999999881</v>
      </c>
      <c r="W133" s="3">
        <v>0.29219999999999802</v>
      </c>
      <c r="X133" s="3">
        <v>0.97399999999999987</v>
      </c>
      <c r="Y133" s="3">
        <v>0.55190000000000095</v>
      </c>
      <c r="Z133" s="3">
        <v>1.1037999999999992</v>
      </c>
      <c r="AA133" s="3">
        <v>0.61689999999999934</v>
      </c>
      <c r="AB133" s="3">
        <v>0.61689999999999801</v>
      </c>
      <c r="AC133" s="3">
        <v>1.1688000000000005</v>
      </c>
      <c r="AD133" s="3">
        <v>1.5907999999999991</v>
      </c>
      <c r="AE133" s="3">
        <v>0.74680000000000024</v>
      </c>
      <c r="AF133" s="3">
        <v>0.58439999999999881</v>
      </c>
      <c r="AG133" s="3">
        <v>1.2012000000000009</v>
      </c>
      <c r="AH133" s="3">
        <v>0.22719999999999962</v>
      </c>
      <c r="AI133" s="3">
        <v>1.4934000000000003</v>
      </c>
      <c r="AJ133" s="3">
        <v>1.753099999999999</v>
      </c>
      <c r="AK133" s="3"/>
      <c r="AL133" s="3">
        <v>0.61680000000000068</v>
      </c>
      <c r="AM133" s="3">
        <v>0.90900000000000003</v>
      </c>
      <c r="AN133" s="3">
        <v>4.2855000000000016</v>
      </c>
      <c r="AO133" s="3">
        <v>3.0192999999999999</v>
      </c>
      <c r="AP133" s="3">
        <v>0.74670000000000014</v>
      </c>
      <c r="AQ133" s="3">
        <v>1.1037999999999992</v>
      </c>
      <c r="AR133" s="3">
        <v>0.97399999999999987</v>
      </c>
      <c r="AS133" s="3">
        <v>1.2660999999999991</v>
      </c>
      <c r="AT133" s="3">
        <v>1.7855999999999996</v>
      </c>
      <c r="AU133" s="3">
        <v>-0.12989999999999946</v>
      </c>
      <c r="AV133" s="3">
        <v>1.3310999999999988</v>
      </c>
      <c r="AW133" s="3">
        <v>1.0712999999999999</v>
      </c>
    </row>
    <row r="134" spans="1:49" ht="14.5" x14ac:dyDescent="0.35">
      <c r="A134" s="519"/>
      <c r="B134" s="3">
        <v>100</v>
      </c>
      <c r="C134" s="3">
        <v>6.499999999999978E-2</v>
      </c>
      <c r="D134" s="3"/>
      <c r="E134" s="3">
        <v>0.64929999999999988</v>
      </c>
      <c r="F134" s="3"/>
      <c r="G134" s="3">
        <v>0.25969999999999882</v>
      </c>
      <c r="H134" s="3">
        <v>-0.16229999999999994</v>
      </c>
      <c r="I134" s="3">
        <v>-0.29220000000000079</v>
      </c>
      <c r="J134" s="3">
        <v>0.16229999999999994</v>
      </c>
      <c r="K134" s="3">
        <v>1.4608999999999983</v>
      </c>
      <c r="L134" s="3">
        <v>1.2337</v>
      </c>
      <c r="M134" s="3">
        <v>0.81159999999999988</v>
      </c>
      <c r="N134" s="3">
        <v>0.97400000000000131</v>
      </c>
      <c r="O134" s="3">
        <v>0.32469999999999999</v>
      </c>
      <c r="P134" s="3">
        <v>0.29220000000000079</v>
      </c>
      <c r="Q134" s="3">
        <v>0.97399999999999987</v>
      </c>
      <c r="R134" s="3">
        <v>-1.2986999999999997</v>
      </c>
      <c r="S134" s="3">
        <v>0.68169999999999897</v>
      </c>
      <c r="T134" s="3">
        <v>-0.19480000000000053</v>
      </c>
      <c r="U134" s="3">
        <v>9.7400000000000264E-2</v>
      </c>
      <c r="V134" s="3">
        <v>0.68180000000000041</v>
      </c>
      <c r="W134" s="3">
        <v>-3.2500000000001972E-2</v>
      </c>
      <c r="X134" s="3">
        <v>1.0714000000000001</v>
      </c>
      <c r="Y134" s="3">
        <v>0.42200000000000015</v>
      </c>
      <c r="Z134" s="3">
        <v>1.2011999999999996</v>
      </c>
      <c r="AA134" s="3">
        <v>0.64929999999999843</v>
      </c>
      <c r="AB134" s="3">
        <v>0.51950000000000052</v>
      </c>
      <c r="AC134" s="3">
        <v>1.2986000000000011</v>
      </c>
      <c r="AD134" s="3">
        <v>1.6232000000000011</v>
      </c>
      <c r="AE134" s="3">
        <v>0.84420000000000051</v>
      </c>
      <c r="AF134" s="3">
        <v>0.51949999999999918</v>
      </c>
      <c r="AG134" s="3">
        <v>1.2012000000000009</v>
      </c>
      <c r="AH134" s="3">
        <v>0.16229999999999994</v>
      </c>
      <c r="AI134" s="3">
        <v>1.6232999999999997</v>
      </c>
      <c r="AJ134" s="3">
        <v>1.6232999999999997</v>
      </c>
      <c r="AK134" s="3"/>
      <c r="AL134" s="3">
        <v>0.29220000000000079</v>
      </c>
      <c r="AM134" s="3">
        <v>0.84409999999999896</v>
      </c>
      <c r="AN134" s="3">
        <v>4.1555999999999997</v>
      </c>
      <c r="AO134" s="3">
        <v>2.7596000000000007</v>
      </c>
      <c r="AP134" s="3">
        <v>0.58440000000000025</v>
      </c>
      <c r="AQ134" s="3">
        <v>0.94149999999999934</v>
      </c>
      <c r="AR134" s="3">
        <v>0.94160000000000077</v>
      </c>
      <c r="AS134" s="3">
        <v>1.3634999999999995</v>
      </c>
      <c r="AT134" s="3">
        <v>1.9804000000000002</v>
      </c>
      <c r="AU134" s="3">
        <v>3.2500000000000584E-2</v>
      </c>
      <c r="AV134" s="3">
        <v>1.2336999999999987</v>
      </c>
      <c r="AW134" s="3">
        <v>0.97389999999999977</v>
      </c>
    </row>
    <row r="135" spans="1:49" ht="14.5" x14ac:dyDescent="0.35">
      <c r="A135" s="519"/>
      <c r="B135" s="3">
        <v>101</v>
      </c>
      <c r="C135" s="3">
        <v>-9.7400000000000264E-2</v>
      </c>
      <c r="D135" s="3"/>
      <c r="E135" s="3">
        <v>0.74670000000000014</v>
      </c>
      <c r="F135" s="3"/>
      <c r="G135" s="3">
        <v>3.2499999999999196E-2</v>
      </c>
      <c r="H135" s="3">
        <v>6.499999999999978E-2</v>
      </c>
      <c r="I135" s="3">
        <v>-0.29220000000000079</v>
      </c>
      <c r="J135" s="3">
        <v>0.25970000000000021</v>
      </c>
      <c r="K135" s="3">
        <v>1.3635999999999981</v>
      </c>
      <c r="L135" s="3">
        <v>1.2985999999999984</v>
      </c>
      <c r="M135" s="3">
        <v>0.7141999999999995</v>
      </c>
      <c r="N135" s="3">
        <v>1.0713999999999988</v>
      </c>
      <c r="O135" s="3">
        <v>0.38959999999999828</v>
      </c>
      <c r="P135" s="3">
        <v>0.42210000000000025</v>
      </c>
      <c r="Q135" s="3">
        <v>1.0389000000000008</v>
      </c>
      <c r="R135" s="3">
        <v>-1.0388999999999982</v>
      </c>
      <c r="S135" s="3">
        <v>0.68169999999999897</v>
      </c>
      <c r="T135" s="3">
        <v>-0.12980000000000075</v>
      </c>
      <c r="U135" s="3">
        <v>0.25970000000000021</v>
      </c>
      <c r="V135" s="3">
        <v>0.87660000000000093</v>
      </c>
      <c r="W135" s="3">
        <v>3.2499999999999196E-2</v>
      </c>
      <c r="X135" s="3">
        <v>1.0714000000000001</v>
      </c>
      <c r="Y135" s="3">
        <v>0.51940000000000042</v>
      </c>
      <c r="Z135" s="3">
        <v>1.2337</v>
      </c>
      <c r="AA135" s="3">
        <v>0.61689999999999934</v>
      </c>
      <c r="AB135" s="3">
        <v>0.48699999999999855</v>
      </c>
      <c r="AC135" s="3">
        <v>1.1363000000000012</v>
      </c>
      <c r="AD135" s="3">
        <v>1.7206000000000012</v>
      </c>
      <c r="AE135" s="3">
        <v>0.84420000000000051</v>
      </c>
      <c r="AF135" s="3">
        <v>0.55199999999999971</v>
      </c>
      <c r="AG135" s="3">
        <v>1.2985999999999984</v>
      </c>
      <c r="AH135" s="3">
        <v>3.2400000000000484E-2</v>
      </c>
      <c r="AI135" s="3">
        <v>1.6557000000000002</v>
      </c>
      <c r="AJ135" s="3">
        <v>1.7855999999999996</v>
      </c>
      <c r="AK135" s="3"/>
      <c r="AL135" s="3">
        <v>0.45450000000000074</v>
      </c>
      <c r="AM135" s="3">
        <v>0.84409999999999896</v>
      </c>
      <c r="AN135" s="3">
        <v>3.8309999999999995</v>
      </c>
      <c r="AO135" s="3">
        <v>3.0192999999999999</v>
      </c>
      <c r="AP135" s="3">
        <v>0.58440000000000025</v>
      </c>
      <c r="AQ135" s="3">
        <v>0.81169999999999987</v>
      </c>
      <c r="AR135" s="3">
        <v>0.8765999999999996</v>
      </c>
      <c r="AS135" s="3">
        <v>0.94149999999999934</v>
      </c>
      <c r="AT135" s="3">
        <v>1.883</v>
      </c>
      <c r="AU135" s="3">
        <v>-0.25969999999999882</v>
      </c>
      <c r="AV135" s="3">
        <v>1.3310999999999988</v>
      </c>
      <c r="AW135" s="3">
        <v>0.94149999999999934</v>
      </c>
    </row>
    <row r="136" spans="1:49" ht="14.5" x14ac:dyDescent="0.35">
      <c r="A136" s="519"/>
      <c r="B136" s="3">
        <v>102</v>
      </c>
      <c r="C136" s="3">
        <v>0.22729999999999972</v>
      </c>
      <c r="D136" s="3"/>
      <c r="E136" s="3">
        <v>0.94150000000000067</v>
      </c>
      <c r="F136" s="3"/>
      <c r="G136" s="3">
        <v>9.7400000000000264E-2</v>
      </c>
      <c r="H136" s="3">
        <v>0</v>
      </c>
      <c r="I136" s="3">
        <v>-0.58440000000000025</v>
      </c>
      <c r="J136" s="3">
        <v>0.16229999999999994</v>
      </c>
      <c r="K136" s="3">
        <v>1.3635999999999981</v>
      </c>
      <c r="L136" s="3">
        <v>1.3959999999999986</v>
      </c>
      <c r="M136" s="3">
        <v>0.97399999999999987</v>
      </c>
      <c r="N136" s="3">
        <v>1.0713999999999988</v>
      </c>
      <c r="O136" s="3">
        <v>0.51949999999999774</v>
      </c>
      <c r="P136" s="3">
        <v>0.61690000000000078</v>
      </c>
      <c r="Q136" s="3">
        <v>0.81170000000000131</v>
      </c>
      <c r="R136" s="3">
        <v>-1.0064999999999991</v>
      </c>
      <c r="S136" s="3">
        <v>0.58430000000000004</v>
      </c>
      <c r="T136" s="3">
        <v>-0.29220000000000079</v>
      </c>
      <c r="U136" s="3">
        <v>-9.7400000000000264E-2</v>
      </c>
      <c r="V136" s="3">
        <v>0.48699999999999993</v>
      </c>
      <c r="W136" s="3">
        <v>0</v>
      </c>
      <c r="X136" s="3">
        <v>0.97399999999999987</v>
      </c>
      <c r="Y136" s="3">
        <v>0.42200000000000015</v>
      </c>
      <c r="Z136" s="3">
        <v>1.1362999999999999</v>
      </c>
      <c r="AA136" s="3">
        <v>0.61689999999999934</v>
      </c>
      <c r="AB136" s="3">
        <v>0.58439999999999881</v>
      </c>
      <c r="AC136" s="3">
        <v>1.1688000000000005</v>
      </c>
      <c r="AD136" s="3">
        <v>1.5258000000000007</v>
      </c>
      <c r="AE136" s="3">
        <v>0.71430000000000105</v>
      </c>
      <c r="AF136" s="3">
        <v>0.61689999999999934</v>
      </c>
      <c r="AG136" s="3">
        <v>1.0388999999999995</v>
      </c>
      <c r="AH136" s="3">
        <v>0.19480000000000053</v>
      </c>
      <c r="AI136" s="3">
        <v>1.6881999999999995</v>
      </c>
      <c r="AJ136" s="3">
        <v>1.6881999999999995</v>
      </c>
      <c r="AK136" s="3"/>
      <c r="AL136" s="3">
        <v>0.25970000000000021</v>
      </c>
      <c r="AM136" s="3">
        <v>0.90900000000000003</v>
      </c>
      <c r="AN136" s="3">
        <v>3.6036999999999999</v>
      </c>
      <c r="AO136" s="3">
        <v>2.7596000000000007</v>
      </c>
      <c r="AP136" s="3">
        <v>0.51949999999999918</v>
      </c>
      <c r="AQ136" s="3">
        <v>0.84409999999999896</v>
      </c>
      <c r="AR136" s="3">
        <v>0.71430000000000105</v>
      </c>
      <c r="AS136" s="3">
        <v>1.3959999999999999</v>
      </c>
      <c r="AT136" s="3">
        <v>1.7855999999999996</v>
      </c>
      <c r="AU136" s="3">
        <v>0.12990000000000085</v>
      </c>
      <c r="AV136" s="3">
        <v>1.2985999999999998</v>
      </c>
      <c r="AW136" s="3">
        <v>0.9089999999999987</v>
      </c>
    </row>
    <row r="137" spans="1:49" ht="14.5" x14ac:dyDescent="0.35">
      <c r="A137" s="519"/>
      <c r="B137" s="3">
        <v>103</v>
      </c>
      <c r="C137" s="3">
        <v>9.7400000000000264E-2</v>
      </c>
      <c r="D137" s="3"/>
      <c r="E137" s="3">
        <v>0.64929999999999988</v>
      </c>
      <c r="F137" s="3"/>
      <c r="G137" s="3">
        <v>-3.2500000000001972E-2</v>
      </c>
      <c r="H137" s="3">
        <v>-3.2400000000000484E-2</v>
      </c>
      <c r="I137" s="3">
        <v>-0.61690000000000078</v>
      </c>
      <c r="J137" s="3">
        <v>0.22730000000000111</v>
      </c>
      <c r="K137" s="3">
        <v>1.4934000000000003</v>
      </c>
      <c r="L137" s="3">
        <v>1.4608999999999996</v>
      </c>
      <c r="M137" s="3">
        <v>0.64929999999999988</v>
      </c>
      <c r="N137" s="3">
        <v>0.84409999999999896</v>
      </c>
      <c r="O137" s="3">
        <v>0.42210000000000025</v>
      </c>
      <c r="P137" s="3">
        <v>0.64939999999999998</v>
      </c>
      <c r="Q137" s="3">
        <v>0.77919999999999934</v>
      </c>
      <c r="R137" s="3">
        <v>-1.2336999999999987</v>
      </c>
      <c r="S137" s="3">
        <v>0.45449999999999935</v>
      </c>
      <c r="T137" s="3">
        <v>-0.22719999999999962</v>
      </c>
      <c r="U137" s="3">
        <v>-3.2500000000000584E-2</v>
      </c>
      <c r="V137" s="3">
        <v>0.68180000000000041</v>
      </c>
      <c r="W137" s="3">
        <v>0.19479999999999775</v>
      </c>
      <c r="X137" s="3">
        <v>0.90910000000000024</v>
      </c>
      <c r="Y137" s="3">
        <v>0.45450000000000074</v>
      </c>
      <c r="Z137" s="3">
        <v>1.0064000000000004</v>
      </c>
      <c r="AA137" s="3">
        <v>0.68180000000000041</v>
      </c>
      <c r="AB137" s="3">
        <v>0.42210000000000025</v>
      </c>
      <c r="AC137" s="3">
        <v>1.0714000000000001</v>
      </c>
      <c r="AD137" s="3">
        <v>1.7206000000000012</v>
      </c>
      <c r="AE137" s="3">
        <v>0.61690000000000078</v>
      </c>
      <c r="AF137" s="3">
        <v>0.51949999999999918</v>
      </c>
      <c r="AG137" s="3">
        <v>1.2661999999999993</v>
      </c>
      <c r="AH137" s="3">
        <v>-0.19479999999999914</v>
      </c>
      <c r="AI137" s="3">
        <v>1.6232999999999997</v>
      </c>
      <c r="AJ137" s="3">
        <v>1.6557000000000002</v>
      </c>
      <c r="AK137" s="3"/>
      <c r="AL137" s="3">
        <v>0.32459999999999989</v>
      </c>
      <c r="AM137" s="3">
        <v>0.77920000000000078</v>
      </c>
      <c r="AN137" s="3">
        <v>3.6362000000000019</v>
      </c>
      <c r="AO137" s="3">
        <v>2.7596000000000007</v>
      </c>
      <c r="AP137" s="3">
        <v>0.51949999999999918</v>
      </c>
      <c r="AQ137" s="3">
        <v>0.94149999999999934</v>
      </c>
      <c r="AR137" s="3">
        <v>0.77919999999999934</v>
      </c>
      <c r="AS137" s="3">
        <v>1.2660999999999991</v>
      </c>
      <c r="AT137" s="3">
        <v>1.6881999999999995</v>
      </c>
      <c r="AU137" s="3">
        <v>-0.12989999999999946</v>
      </c>
      <c r="AV137" s="3">
        <v>1.2985999999999998</v>
      </c>
      <c r="AW137" s="3">
        <v>1.0388999999999995</v>
      </c>
    </row>
    <row r="138" spans="1:49" ht="14.5" x14ac:dyDescent="0.35">
      <c r="A138" s="519"/>
      <c r="B138" s="3">
        <v>104</v>
      </c>
      <c r="C138" s="3">
        <v>6.499999999999978E-2</v>
      </c>
      <c r="D138" s="3"/>
      <c r="E138" s="3">
        <v>0.71420000000000095</v>
      </c>
      <c r="F138" s="3"/>
      <c r="G138" s="3">
        <v>0.12989999999999946</v>
      </c>
      <c r="H138" s="3">
        <v>0</v>
      </c>
      <c r="I138" s="3">
        <v>-0.25980000000000031</v>
      </c>
      <c r="J138" s="3">
        <v>0.19480000000000053</v>
      </c>
      <c r="K138" s="3">
        <v>1.4608999999999983</v>
      </c>
      <c r="L138" s="3">
        <v>1.168699999999999</v>
      </c>
      <c r="M138" s="3">
        <v>0.97399999999999987</v>
      </c>
      <c r="N138" s="3">
        <v>0.87660000000000093</v>
      </c>
      <c r="O138" s="3">
        <v>0.42210000000000025</v>
      </c>
      <c r="P138" s="3">
        <v>0.42210000000000025</v>
      </c>
      <c r="Q138" s="3">
        <v>0.74670000000000014</v>
      </c>
      <c r="R138" s="3">
        <v>-1.2336999999999987</v>
      </c>
      <c r="S138" s="3">
        <v>0.32459999999999989</v>
      </c>
      <c r="T138" s="3">
        <v>-0.22719999999999962</v>
      </c>
      <c r="U138" s="3">
        <v>0.16229999999999994</v>
      </c>
      <c r="V138" s="3">
        <v>0.84409999999999896</v>
      </c>
      <c r="W138" s="3">
        <v>-9.7400000000000264E-2</v>
      </c>
      <c r="X138" s="3">
        <v>1.0065000000000004</v>
      </c>
      <c r="Y138" s="3">
        <v>0.42200000000000015</v>
      </c>
      <c r="Z138" s="3">
        <v>0.97399999999999987</v>
      </c>
      <c r="AA138" s="3">
        <v>0.64929999999999843</v>
      </c>
      <c r="AB138" s="3">
        <v>0.55199999999999971</v>
      </c>
      <c r="AC138" s="3">
        <v>0.97400000000000131</v>
      </c>
      <c r="AD138" s="3">
        <v>1.5583</v>
      </c>
      <c r="AE138" s="3">
        <v>0.84420000000000051</v>
      </c>
      <c r="AF138" s="3">
        <v>0.42209999999999886</v>
      </c>
      <c r="AG138" s="3">
        <v>1.0388999999999995</v>
      </c>
      <c r="AH138" s="3">
        <v>0.16229999999999994</v>
      </c>
      <c r="AI138" s="3">
        <v>1.6557000000000002</v>
      </c>
      <c r="AJ138" s="3">
        <v>1.753099999999999</v>
      </c>
      <c r="AK138" s="3"/>
      <c r="AL138" s="3">
        <v>0.38960000000000106</v>
      </c>
      <c r="AM138" s="3">
        <v>1.0713999999999988</v>
      </c>
      <c r="AN138" s="3">
        <v>3.7335999999999996</v>
      </c>
      <c r="AO138" s="3">
        <v>2.4997999999999991</v>
      </c>
      <c r="AP138" s="3">
        <v>0.55189999999999961</v>
      </c>
      <c r="AQ138" s="3">
        <v>0.9090999999999988</v>
      </c>
      <c r="AR138" s="3">
        <v>0.81170000000000131</v>
      </c>
      <c r="AS138" s="3">
        <v>1.0064000000000004</v>
      </c>
      <c r="AT138" s="3">
        <v>1.753099999999999</v>
      </c>
      <c r="AU138" s="3">
        <v>-9.7399999999998876E-2</v>
      </c>
      <c r="AV138" s="3">
        <v>1.4934000000000003</v>
      </c>
      <c r="AW138" s="3">
        <v>0.97389999999999977</v>
      </c>
    </row>
    <row r="139" spans="1:49" ht="14.5" x14ac:dyDescent="0.35">
      <c r="A139" s="519"/>
      <c r="B139" s="3">
        <v>105</v>
      </c>
      <c r="C139" s="3">
        <v>-0.12980000000000075</v>
      </c>
      <c r="D139" s="3"/>
      <c r="E139" s="3">
        <v>0.77919999999999934</v>
      </c>
      <c r="F139" s="3"/>
      <c r="G139" s="3">
        <v>-3.2500000000001972E-2</v>
      </c>
      <c r="H139" s="3">
        <v>0</v>
      </c>
      <c r="I139" s="3">
        <v>-0.42210000000000025</v>
      </c>
      <c r="J139" s="3">
        <v>0.19480000000000053</v>
      </c>
      <c r="K139" s="3">
        <v>1.2336999999999987</v>
      </c>
      <c r="L139" s="3">
        <v>1.2985999999999984</v>
      </c>
      <c r="M139" s="3">
        <v>0.77919999999999934</v>
      </c>
      <c r="N139" s="3">
        <v>0.81169999999999987</v>
      </c>
      <c r="O139" s="3">
        <v>0.19479999999999775</v>
      </c>
      <c r="P139" s="3">
        <v>0.42210000000000025</v>
      </c>
      <c r="Q139" s="3">
        <v>0.84410000000000041</v>
      </c>
      <c r="R139" s="3">
        <v>-1.1688000000000005</v>
      </c>
      <c r="S139" s="3">
        <v>0.48689999999999983</v>
      </c>
      <c r="T139" s="3">
        <v>-0.29220000000000079</v>
      </c>
      <c r="U139" s="3">
        <v>9.7400000000000264E-2</v>
      </c>
      <c r="V139" s="3">
        <v>0.68180000000000041</v>
      </c>
      <c r="W139" s="3">
        <v>0</v>
      </c>
      <c r="X139" s="3">
        <v>0.87660000000000093</v>
      </c>
      <c r="Y139" s="3">
        <v>0.35710000000000047</v>
      </c>
      <c r="Z139" s="3">
        <v>1.0388999999999995</v>
      </c>
      <c r="AA139" s="3">
        <v>0.81159999999999988</v>
      </c>
      <c r="AB139" s="3">
        <v>0.42210000000000025</v>
      </c>
      <c r="AC139" s="3">
        <v>1.0064000000000004</v>
      </c>
      <c r="AD139" s="3">
        <v>1.5907999999999991</v>
      </c>
      <c r="AE139" s="3">
        <v>0.74680000000000024</v>
      </c>
      <c r="AF139" s="3">
        <v>0.51949999999999918</v>
      </c>
      <c r="AG139" s="3">
        <v>1.493399999999999</v>
      </c>
      <c r="AH139" s="3">
        <v>3.2400000000000484E-2</v>
      </c>
      <c r="AI139" s="3">
        <v>1.4934000000000003</v>
      </c>
      <c r="AJ139" s="3">
        <v>1.7206999999999999</v>
      </c>
      <c r="AK139" s="3"/>
      <c r="AL139" s="3">
        <v>0.45450000000000074</v>
      </c>
      <c r="AM139" s="3">
        <v>0.84409999999999896</v>
      </c>
      <c r="AN139" s="3">
        <v>3.6362000000000019</v>
      </c>
      <c r="AO139" s="3">
        <v>2.6296999999999988</v>
      </c>
      <c r="AP139" s="3">
        <v>0.45449999999999935</v>
      </c>
      <c r="AQ139" s="3">
        <v>0.8765999999999996</v>
      </c>
      <c r="AR139" s="3">
        <v>0.97399999999999987</v>
      </c>
      <c r="AS139" s="3">
        <v>1.2337</v>
      </c>
      <c r="AT139" s="3">
        <v>1.7206999999999999</v>
      </c>
      <c r="AU139" s="3">
        <v>-9.7399999999998876E-2</v>
      </c>
      <c r="AV139" s="3">
        <v>1.4284999999999992</v>
      </c>
      <c r="AW139" s="3">
        <v>0.94149999999999934</v>
      </c>
    </row>
    <row r="140" spans="1:49" ht="14.5" x14ac:dyDescent="0.35">
      <c r="A140" s="519"/>
      <c r="B140" s="3">
        <v>106</v>
      </c>
      <c r="C140" s="3">
        <v>-6.489999999999968E-2</v>
      </c>
      <c r="D140" s="3"/>
      <c r="E140" s="3">
        <v>0.74670000000000014</v>
      </c>
      <c r="F140" s="3"/>
      <c r="G140" s="3">
        <v>0.12989999999999946</v>
      </c>
      <c r="H140" s="3">
        <v>-0.16229999999999994</v>
      </c>
      <c r="I140" s="3">
        <v>-0.71430000000000105</v>
      </c>
      <c r="J140" s="3">
        <v>0.32469999999999999</v>
      </c>
      <c r="K140" s="3">
        <v>1.2662000000000007</v>
      </c>
      <c r="L140" s="3">
        <v>1.2337</v>
      </c>
      <c r="M140" s="3">
        <v>0.77919999999999934</v>
      </c>
      <c r="N140" s="3">
        <v>1.0388999999999995</v>
      </c>
      <c r="O140" s="3">
        <v>0.35719999999999918</v>
      </c>
      <c r="P140" s="3">
        <v>0.71430000000000105</v>
      </c>
      <c r="Q140" s="3">
        <v>0.8765999999999996</v>
      </c>
      <c r="R140" s="3">
        <v>-1.3310999999999988</v>
      </c>
      <c r="S140" s="3">
        <v>0.2920999999999993</v>
      </c>
      <c r="T140" s="3">
        <v>-0.12980000000000075</v>
      </c>
      <c r="U140" s="3">
        <v>-0.12990000000000085</v>
      </c>
      <c r="V140" s="3">
        <v>0.55190000000000095</v>
      </c>
      <c r="W140" s="3">
        <v>9.7399999999997489E-2</v>
      </c>
      <c r="X140" s="3">
        <v>0.94150000000000067</v>
      </c>
      <c r="Y140" s="3">
        <v>0.19480000000000053</v>
      </c>
      <c r="Z140" s="3">
        <v>1.0064000000000004</v>
      </c>
      <c r="AA140" s="3">
        <v>0.55189999999999828</v>
      </c>
      <c r="AB140" s="3">
        <v>0.45459999999999945</v>
      </c>
      <c r="AC140" s="3">
        <v>1.2662000000000007</v>
      </c>
      <c r="AD140" s="3">
        <v>1.4284000000000006</v>
      </c>
      <c r="AE140" s="3">
        <v>0.84420000000000051</v>
      </c>
      <c r="AF140" s="3">
        <v>0.71429999999999971</v>
      </c>
      <c r="AG140" s="3">
        <v>0.84409999999999896</v>
      </c>
      <c r="AH140" s="3">
        <v>3.2400000000000484E-2</v>
      </c>
      <c r="AI140" s="3">
        <v>1.5258999999999996</v>
      </c>
      <c r="AJ140" s="3">
        <v>1.5584</v>
      </c>
      <c r="AK140" s="3"/>
      <c r="AL140" s="3">
        <v>0.55190000000000095</v>
      </c>
      <c r="AM140" s="3">
        <v>0.97399999999999842</v>
      </c>
      <c r="AN140" s="3">
        <v>3.2791000000000001</v>
      </c>
      <c r="AO140" s="3">
        <v>2.4349000000000007</v>
      </c>
      <c r="AP140" s="3">
        <v>0.38959999999999967</v>
      </c>
      <c r="AQ140" s="3">
        <v>0.77919999999999934</v>
      </c>
      <c r="AR140" s="3">
        <v>0.8765999999999996</v>
      </c>
      <c r="AS140" s="3">
        <v>1.3634999999999995</v>
      </c>
      <c r="AT140" s="3">
        <v>1.7206999999999999</v>
      </c>
      <c r="AU140" s="3">
        <v>-3.2499999999999196E-2</v>
      </c>
      <c r="AV140" s="3">
        <v>1.4608999999999983</v>
      </c>
      <c r="AW140" s="3">
        <v>0.74669999999999881</v>
      </c>
    </row>
    <row r="141" spans="1:49" ht="14.5" x14ac:dyDescent="0.35">
      <c r="A141" s="519"/>
      <c r="B141" s="3">
        <v>107</v>
      </c>
      <c r="C141" s="3">
        <v>6.499999999999978E-2</v>
      </c>
      <c r="D141" s="3"/>
      <c r="E141" s="3">
        <v>0.74670000000000014</v>
      </c>
      <c r="F141" s="3"/>
      <c r="G141" s="3">
        <v>-6.4900000000001068E-2</v>
      </c>
      <c r="H141" s="3">
        <v>0</v>
      </c>
      <c r="I141" s="3">
        <v>-0.42210000000000025</v>
      </c>
      <c r="J141" s="3">
        <v>9.7400000000000264E-2</v>
      </c>
      <c r="K141" s="3">
        <v>1.4934000000000003</v>
      </c>
      <c r="L141" s="3">
        <v>1.1038000000000006</v>
      </c>
      <c r="M141" s="3">
        <v>0.74670000000000014</v>
      </c>
      <c r="N141" s="3">
        <v>0.97400000000000131</v>
      </c>
      <c r="O141" s="3">
        <v>0.29219999999999802</v>
      </c>
      <c r="P141" s="3">
        <v>0.51950000000000052</v>
      </c>
      <c r="Q141" s="3">
        <v>0.9090999999999988</v>
      </c>
      <c r="R141" s="3">
        <v>-1.2986999999999997</v>
      </c>
      <c r="S141" s="3">
        <v>0.48689999999999983</v>
      </c>
      <c r="T141" s="3">
        <v>-0.32459999999999989</v>
      </c>
      <c r="U141" s="3">
        <v>-3.2500000000000584E-2</v>
      </c>
      <c r="V141" s="3">
        <v>0.74669999999999881</v>
      </c>
      <c r="W141" s="3">
        <v>3.2499999999999196E-2</v>
      </c>
      <c r="X141" s="3">
        <v>1.1363000000000012</v>
      </c>
      <c r="Y141" s="3">
        <v>0.25970000000000021</v>
      </c>
      <c r="Z141" s="3">
        <v>0.8765999999999996</v>
      </c>
      <c r="AA141" s="3">
        <v>0.61689999999999934</v>
      </c>
      <c r="AB141" s="3">
        <v>0.48699999999999855</v>
      </c>
      <c r="AC141" s="3">
        <v>1.0714000000000001</v>
      </c>
      <c r="AD141" s="3">
        <v>1.6557000000000002</v>
      </c>
      <c r="AE141" s="3">
        <v>0.61690000000000078</v>
      </c>
      <c r="AF141" s="3">
        <v>0.25979999999999892</v>
      </c>
      <c r="AG141" s="3">
        <v>1.2985999999999984</v>
      </c>
      <c r="AH141" s="3">
        <v>-0.19479999999999914</v>
      </c>
      <c r="AI141" s="3">
        <v>1.5258999999999996</v>
      </c>
      <c r="AJ141" s="3">
        <v>1.6232999999999997</v>
      </c>
      <c r="AK141" s="3"/>
      <c r="AL141" s="3">
        <v>0.45450000000000074</v>
      </c>
      <c r="AM141" s="3">
        <v>0.94149999999999934</v>
      </c>
      <c r="AN141" s="3">
        <v>3.2141000000000015</v>
      </c>
      <c r="AO141" s="3">
        <v>2.5648000000000004</v>
      </c>
      <c r="AP141" s="3">
        <v>0.42210000000000025</v>
      </c>
      <c r="AQ141" s="3">
        <v>0.61689999999999934</v>
      </c>
      <c r="AR141" s="3">
        <v>0.58440000000000025</v>
      </c>
      <c r="AS141" s="3">
        <v>1.1687000000000003</v>
      </c>
      <c r="AT141" s="3">
        <v>1.6881999999999995</v>
      </c>
      <c r="AU141" s="3">
        <v>-0.12989999999999946</v>
      </c>
      <c r="AV141" s="3">
        <v>1.2011999999999996</v>
      </c>
      <c r="AW141" s="3">
        <v>0.94149999999999934</v>
      </c>
    </row>
    <row r="142" spans="1:49" ht="14.5" x14ac:dyDescent="0.35">
      <c r="A142" s="519"/>
      <c r="B142" s="3">
        <v>108</v>
      </c>
      <c r="C142" s="3">
        <v>0.12989999999999946</v>
      </c>
      <c r="D142" s="3"/>
      <c r="E142" s="3">
        <v>0.8765999999999996</v>
      </c>
      <c r="F142" s="3"/>
      <c r="G142" s="3">
        <v>9.7400000000000264E-2</v>
      </c>
      <c r="H142" s="3">
        <v>9.7400000000000264E-2</v>
      </c>
      <c r="I142" s="3">
        <v>-0.35720000000000057</v>
      </c>
      <c r="J142" s="3">
        <v>0.29220000000000079</v>
      </c>
      <c r="K142" s="3">
        <v>1.1362999999999985</v>
      </c>
      <c r="L142" s="3">
        <v>0.94149999999999934</v>
      </c>
      <c r="M142" s="3">
        <v>0.84409999999999896</v>
      </c>
      <c r="N142" s="3">
        <v>1.0064000000000004</v>
      </c>
      <c r="O142" s="3">
        <v>0.29219999999999802</v>
      </c>
      <c r="P142" s="3">
        <v>0.12989999999999946</v>
      </c>
      <c r="Q142" s="3">
        <v>0.74670000000000014</v>
      </c>
      <c r="R142" s="3">
        <v>-1.1038999999999994</v>
      </c>
      <c r="S142" s="3">
        <v>0.38949999999999957</v>
      </c>
      <c r="T142" s="3">
        <v>-0.32459999999999989</v>
      </c>
      <c r="U142" s="3">
        <v>-0.19480000000000053</v>
      </c>
      <c r="V142" s="3">
        <v>0.55190000000000095</v>
      </c>
      <c r="W142" s="3">
        <v>0</v>
      </c>
      <c r="X142" s="3">
        <v>0.97399999999999987</v>
      </c>
      <c r="Y142" s="3">
        <v>0.35710000000000047</v>
      </c>
      <c r="Z142" s="3">
        <v>0.81159999999999988</v>
      </c>
      <c r="AA142" s="3">
        <v>0.58440000000000025</v>
      </c>
      <c r="AB142" s="3">
        <v>0.29219999999999802</v>
      </c>
      <c r="AC142" s="3">
        <v>1.1363000000000012</v>
      </c>
      <c r="AD142" s="3">
        <v>1.6881999999999995</v>
      </c>
      <c r="AE142" s="3">
        <v>0.64939999999999998</v>
      </c>
      <c r="AF142" s="3">
        <v>0.61689999999999934</v>
      </c>
      <c r="AG142" s="3">
        <v>0.77919999999999934</v>
      </c>
      <c r="AH142" s="3">
        <v>6.489999999999968E-2</v>
      </c>
      <c r="AI142" s="3">
        <v>1.4285000000000005</v>
      </c>
      <c r="AJ142" s="3">
        <v>1.753099999999999</v>
      </c>
      <c r="AK142" s="3"/>
      <c r="AL142" s="3">
        <v>0.68180000000000041</v>
      </c>
      <c r="AM142" s="3">
        <v>0.71429999999999971</v>
      </c>
      <c r="AN142" s="3">
        <v>3.2791000000000001</v>
      </c>
      <c r="AO142" s="3">
        <v>2.3049999999999988</v>
      </c>
      <c r="AP142" s="3">
        <v>0.35709999999999908</v>
      </c>
      <c r="AQ142" s="3">
        <v>0.84409999999999896</v>
      </c>
      <c r="AR142" s="3">
        <v>0.84420000000000051</v>
      </c>
      <c r="AS142" s="3">
        <v>0.97389999999999977</v>
      </c>
      <c r="AT142" s="3">
        <v>1.6556999999999988</v>
      </c>
      <c r="AU142" s="3">
        <v>-6.489999999999968E-2</v>
      </c>
      <c r="AV142" s="3">
        <v>1.2985999999999998</v>
      </c>
      <c r="AW142" s="3">
        <v>0.81159999999999988</v>
      </c>
    </row>
    <row r="143" spans="1:49" ht="14.5" x14ac:dyDescent="0.35">
      <c r="A143" s="519"/>
      <c r="B143" s="3">
        <v>109</v>
      </c>
      <c r="C143" s="3">
        <v>9.7400000000000264E-2</v>
      </c>
      <c r="D143" s="3"/>
      <c r="E143" s="3">
        <v>0.84410000000000041</v>
      </c>
      <c r="F143" s="3"/>
      <c r="G143" s="3">
        <v>0</v>
      </c>
      <c r="H143" s="3">
        <v>-0.16229999999999994</v>
      </c>
      <c r="I143" s="3">
        <v>-0.45460000000000084</v>
      </c>
      <c r="J143" s="3">
        <v>0.42210000000000025</v>
      </c>
      <c r="K143" s="3">
        <v>1.1362999999999985</v>
      </c>
      <c r="L143" s="3">
        <v>1.0712999999999986</v>
      </c>
      <c r="M143" s="3">
        <v>0.7141999999999995</v>
      </c>
      <c r="N143" s="3">
        <v>0.90910000000000024</v>
      </c>
      <c r="O143" s="3">
        <v>0.16239999999999866</v>
      </c>
      <c r="P143" s="3">
        <v>0.29220000000000079</v>
      </c>
      <c r="Q143" s="3">
        <v>0.51950000000000052</v>
      </c>
      <c r="R143" s="3">
        <v>-1.2661999999999978</v>
      </c>
      <c r="S143" s="3">
        <v>0.48689999999999983</v>
      </c>
      <c r="T143" s="3">
        <v>-0.16229999999999994</v>
      </c>
      <c r="U143" s="3">
        <v>-6.489999999999968E-2</v>
      </c>
      <c r="V143" s="3">
        <v>0.68180000000000041</v>
      </c>
      <c r="W143" s="3">
        <v>-0.16230000000000133</v>
      </c>
      <c r="X143" s="3">
        <v>0.87660000000000093</v>
      </c>
      <c r="Y143" s="3">
        <v>0.22720000000000101</v>
      </c>
      <c r="Z143" s="3">
        <v>0.74670000000000014</v>
      </c>
      <c r="AA143" s="3">
        <v>0.51949999999999918</v>
      </c>
      <c r="AB143" s="3">
        <v>0.48699999999999855</v>
      </c>
      <c r="AC143" s="3">
        <v>1.0714000000000001</v>
      </c>
      <c r="AD143" s="3">
        <v>1.3634999999999995</v>
      </c>
      <c r="AE143" s="3">
        <v>0.48699999999999993</v>
      </c>
      <c r="AF143" s="3">
        <v>0.42209999999999886</v>
      </c>
      <c r="AG143" s="3">
        <v>1.3311000000000004</v>
      </c>
      <c r="AH143" s="3">
        <v>3.2400000000000484E-2</v>
      </c>
      <c r="AI143" s="3">
        <v>1.6232999999999997</v>
      </c>
      <c r="AJ143" s="3">
        <v>1.3635999999999995</v>
      </c>
      <c r="AK143" s="3"/>
      <c r="AL143" s="3">
        <v>0.29220000000000079</v>
      </c>
      <c r="AM143" s="3">
        <v>0.84409999999999896</v>
      </c>
      <c r="AN143" s="3">
        <v>3.3115000000000019</v>
      </c>
      <c r="AO143" s="3">
        <v>2.5648000000000004</v>
      </c>
      <c r="AP143" s="3">
        <v>0.55189999999999961</v>
      </c>
      <c r="AQ143" s="3">
        <v>0.84409999999999896</v>
      </c>
      <c r="AR143" s="3">
        <v>0.84420000000000051</v>
      </c>
      <c r="AS143" s="3">
        <v>1.0712999999999999</v>
      </c>
      <c r="AT143" s="3">
        <v>1.5583</v>
      </c>
      <c r="AU143" s="3">
        <v>0.12990000000000085</v>
      </c>
      <c r="AV143" s="3">
        <v>1.3310999999999988</v>
      </c>
      <c r="AW143" s="3">
        <v>0.8764999999999995</v>
      </c>
    </row>
    <row r="144" spans="1:49" ht="14.5" x14ac:dyDescent="0.35">
      <c r="A144" s="519"/>
      <c r="B144" s="3">
        <v>110</v>
      </c>
      <c r="C144" s="3">
        <v>-3.2400000000000484E-2</v>
      </c>
      <c r="D144" s="3"/>
      <c r="E144" s="3">
        <v>0.77919999999999934</v>
      </c>
      <c r="F144" s="3"/>
      <c r="G144" s="3">
        <v>0.19480000000000053</v>
      </c>
      <c r="H144" s="3">
        <v>0.22729999999999972</v>
      </c>
      <c r="I144" s="3">
        <v>-0.55200000000000116</v>
      </c>
      <c r="J144" s="3">
        <v>0.16229999999999994</v>
      </c>
      <c r="K144" s="3">
        <v>1.2336999999999987</v>
      </c>
      <c r="L144" s="3">
        <v>1.2985999999999984</v>
      </c>
      <c r="M144" s="3">
        <v>0.7141999999999995</v>
      </c>
      <c r="N144" s="3">
        <v>0.94149999999999934</v>
      </c>
      <c r="O144" s="3">
        <v>0.19479999999999775</v>
      </c>
      <c r="P144" s="3">
        <v>0.71430000000000105</v>
      </c>
      <c r="Q144" s="3">
        <v>0.51950000000000052</v>
      </c>
      <c r="R144" s="3">
        <v>-1.1688000000000005</v>
      </c>
      <c r="S144" s="3">
        <v>0.38949999999999957</v>
      </c>
      <c r="T144" s="3">
        <v>-0.29220000000000079</v>
      </c>
      <c r="U144" s="3">
        <v>-9.7400000000000264E-2</v>
      </c>
      <c r="V144" s="3">
        <v>0.71429999999999971</v>
      </c>
      <c r="W144" s="3">
        <v>9.7399999999997489E-2</v>
      </c>
      <c r="X144" s="3">
        <v>0.90910000000000024</v>
      </c>
      <c r="Y144" s="3">
        <v>9.7400000000000264E-2</v>
      </c>
      <c r="Z144" s="3">
        <v>0.97399999999999987</v>
      </c>
      <c r="AA144" s="3">
        <v>0.71429999999999971</v>
      </c>
      <c r="AB144" s="3">
        <v>0.42210000000000025</v>
      </c>
      <c r="AC144" s="3">
        <v>1.0064000000000004</v>
      </c>
      <c r="AD144" s="3">
        <v>1.4284000000000006</v>
      </c>
      <c r="AE144" s="3">
        <v>0.55199999999999971</v>
      </c>
      <c r="AF144" s="3">
        <v>0.42209999999999886</v>
      </c>
      <c r="AG144" s="3">
        <v>0.8765999999999996</v>
      </c>
      <c r="AH144" s="3">
        <v>3.2400000000000484E-2</v>
      </c>
      <c r="AI144" s="3">
        <v>1.4285000000000005</v>
      </c>
      <c r="AJ144" s="3">
        <v>1.5258999999999996</v>
      </c>
      <c r="AK144" s="3"/>
      <c r="AL144" s="3">
        <v>0.48699999999999993</v>
      </c>
      <c r="AM144" s="3">
        <v>0.81159999999999988</v>
      </c>
      <c r="AN144" s="3">
        <v>3.1167000000000016</v>
      </c>
      <c r="AO144" s="3">
        <v>2.37</v>
      </c>
      <c r="AP144" s="3">
        <v>0.35709999999999908</v>
      </c>
      <c r="AQ144" s="3">
        <v>0.77919999999999934</v>
      </c>
      <c r="AR144" s="3">
        <v>0.84420000000000051</v>
      </c>
      <c r="AS144" s="3">
        <v>1.1362999999999999</v>
      </c>
      <c r="AT144" s="3">
        <v>1.8505000000000007</v>
      </c>
      <c r="AU144" s="3">
        <v>-0.35709999999999908</v>
      </c>
      <c r="AV144" s="3">
        <v>1.1362999999999985</v>
      </c>
      <c r="AW144" s="3">
        <v>0.81159999999999988</v>
      </c>
    </row>
    <row r="145" spans="1:49" ht="14.5" x14ac:dyDescent="0.35">
      <c r="A145" s="519"/>
      <c r="B145" s="3">
        <v>111</v>
      </c>
      <c r="C145" s="3">
        <v>-0.16229999999999994</v>
      </c>
      <c r="D145" s="3"/>
      <c r="E145" s="3">
        <v>0.74670000000000014</v>
      </c>
      <c r="F145" s="3"/>
      <c r="G145" s="3">
        <v>6.4899999999998292E-2</v>
      </c>
      <c r="H145" s="3">
        <v>-0.12979999999999936</v>
      </c>
      <c r="I145" s="3">
        <v>-0.55200000000000116</v>
      </c>
      <c r="J145" s="3">
        <v>0.32469999999999999</v>
      </c>
      <c r="K145" s="3">
        <v>0.97399999999999987</v>
      </c>
      <c r="L145" s="3">
        <v>1.2337</v>
      </c>
      <c r="M145" s="3">
        <v>0.74670000000000014</v>
      </c>
      <c r="N145" s="3">
        <v>0.90910000000000024</v>
      </c>
      <c r="O145" s="3">
        <v>0.19479999999999775</v>
      </c>
      <c r="P145" s="3">
        <v>0.45459999999999945</v>
      </c>
      <c r="Q145" s="3">
        <v>0.64929999999999988</v>
      </c>
      <c r="R145" s="3">
        <v>-1.1688000000000005</v>
      </c>
      <c r="S145" s="3">
        <v>0.32459999999999989</v>
      </c>
      <c r="T145" s="3">
        <v>-0.29220000000000079</v>
      </c>
      <c r="U145" s="3">
        <v>-0.16229999999999994</v>
      </c>
      <c r="V145" s="3">
        <v>0.61689999999999934</v>
      </c>
      <c r="W145" s="3">
        <v>-3.2500000000001972E-2</v>
      </c>
      <c r="X145" s="3">
        <v>1.0065000000000004</v>
      </c>
      <c r="Y145" s="3">
        <v>0.12980000000000075</v>
      </c>
      <c r="Z145" s="3">
        <v>0.94149999999999934</v>
      </c>
      <c r="AA145" s="3">
        <v>0.55189999999999828</v>
      </c>
      <c r="AB145" s="3">
        <v>0.51950000000000052</v>
      </c>
      <c r="AC145" s="3">
        <v>1.1688000000000005</v>
      </c>
      <c r="AD145" s="3">
        <v>1.5258000000000007</v>
      </c>
      <c r="AE145" s="3">
        <v>0.42210000000000025</v>
      </c>
      <c r="AF145" s="3">
        <v>0.51949999999999918</v>
      </c>
      <c r="AG145" s="3">
        <v>1.2012000000000009</v>
      </c>
      <c r="AH145" s="3">
        <v>-0.19479999999999914</v>
      </c>
      <c r="AI145" s="3">
        <v>1.4608999999999996</v>
      </c>
      <c r="AJ145" s="3">
        <v>1.6557000000000002</v>
      </c>
      <c r="AK145" s="3"/>
      <c r="AL145" s="3">
        <v>0.22720000000000101</v>
      </c>
      <c r="AM145" s="3">
        <v>0.71429999999999971</v>
      </c>
      <c r="AN145" s="3">
        <v>3.0518000000000005</v>
      </c>
      <c r="AO145" s="3">
        <v>2.4674</v>
      </c>
      <c r="AP145" s="3">
        <v>0.58440000000000025</v>
      </c>
      <c r="AQ145" s="3">
        <v>0.51949999999999918</v>
      </c>
      <c r="AR145" s="3">
        <v>0.81170000000000131</v>
      </c>
      <c r="AS145" s="3">
        <v>1.2011999999999996</v>
      </c>
      <c r="AT145" s="3">
        <v>1.5583</v>
      </c>
      <c r="AU145" s="3">
        <v>-6.489999999999968E-2</v>
      </c>
      <c r="AV145" s="3">
        <v>1.2011999999999996</v>
      </c>
      <c r="AW145" s="3">
        <v>0.94149999999999934</v>
      </c>
    </row>
    <row r="146" spans="1:49" ht="14.5" x14ac:dyDescent="0.35">
      <c r="A146" s="519"/>
      <c r="B146" s="3">
        <v>112</v>
      </c>
      <c r="C146" s="3">
        <v>0</v>
      </c>
      <c r="D146" s="3"/>
      <c r="E146" s="3">
        <v>0.71420000000000095</v>
      </c>
      <c r="F146" s="3"/>
      <c r="G146" s="3">
        <v>0.12989999999999946</v>
      </c>
      <c r="H146" s="3">
        <v>-0.16229999999999994</v>
      </c>
      <c r="I146" s="3">
        <v>-0.61690000000000078</v>
      </c>
      <c r="J146" s="3">
        <v>0.38960000000000106</v>
      </c>
      <c r="K146" s="3">
        <v>0.94150000000000067</v>
      </c>
      <c r="L146" s="3">
        <v>1.1362999999999999</v>
      </c>
      <c r="M146" s="3">
        <v>0.58440000000000025</v>
      </c>
      <c r="N146" s="3">
        <v>1.0713999999999988</v>
      </c>
      <c r="O146" s="3">
        <v>0.29219999999999802</v>
      </c>
      <c r="P146" s="3">
        <v>0.29220000000000079</v>
      </c>
      <c r="Q146" s="3">
        <v>0.71430000000000105</v>
      </c>
      <c r="R146" s="3">
        <v>-1.3961000000000001</v>
      </c>
      <c r="S146" s="3">
        <v>0.2920999999999993</v>
      </c>
      <c r="T146" s="3">
        <v>-0.29220000000000079</v>
      </c>
      <c r="U146" s="3">
        <v>-9.7400000000000264E-2</v>
      </c>
      <c r="V146" s="3">
        <v>0.61689999999999934</v>
      </c>
      <c r="W146" s="3">
        <v>-0.19480000000000053</v>
      </c>
      <c r="X146" s="3">
        <v>0.81169999999999987</v>
      </c>
      <c r="Y146" s="3">
        <v>0.35710000000000047</v>
      </c>
      <c r="Z146" s="3">
        <v>0.84410000000000041</v>
      </c>
      <c r="AA146" s="3">
        <v>0.58440000000000025</v>
      </c>
      <c r="AB146" s="3">
        <v>0.29219999999999802</v>
      </c>
      <c r="AC146" s="3">
        <v>1.2662000000000007</v>
      </c>
      <c r="AD146" s="3">
        <v>1.6557000000000002</v>
      </c>
      <c r="AE146" s="3">
        <v>0.45460000000000084</v>
      </c>
      <c r="AF146" s="3">
        <v>0.32469999999999999</v>
      </c>
      <c r="AG146" s="3">
        <v>0.8765999999999996</v>
      </c>
      <c r="AH146" s="3">
        <v>9.7400000000000264E-2</v>
      </c>
      <c r="AI146" s="3">
        <v>1.3634999999999995</v>
      </c>
      <c r="AJ146" s="3">
        <v>1.3959999999999999</v>
      </c>
      <c r="AK146" s="3"/>
      <c r="AL146" s="3">
        <v>0.32459999999999989</v>
      </c>
      <c r="AM146" s="3">
        <v>0.90900000000000003</v>
      </c>
      <c r="AN146" s="3">
        <v>2.9219000000000008</v>
      </c>
      <c r="AO146" s="3">
        <v>2.3375000000000008</v>
      </c>
      <c r="AP146" s="3">
        <v>0.45449999999999935</v>
      </c>
      <c r="AQ146" s="3">
        <v>0.71429999999999971</v>
      </c>
      <c r="AR146" s="3">
        <v>0.68180000000000185</v>
      </c>
      <c r="AS146" s="3">
        <v>0.97389999999999977</v>
      </c>
      <c r="AT146" s="3">
        <v>1.4608999999999996</v>
      </c>
      <c r="AU146" s="3">
        <v>-9.7399999999998876E-2</v>
      </c>
      <c r="AV146" s="3">
        <v>1.1362999999999985</v>
      </c>
      <c r="AW146" s="3">
        <v>0.7141999999999995</v>
      </c>
    </row>
    <row r="147" spans="1:49" ht="14.5" x14ac:dyDescent="0.35">
      <c r="A147" s="519"/>
      <c r="B147" s="3">
        <v>113</v>
      </c>
      <c r="C147" s="3">
        <v>3.2499999999999196E-2</v>
      </c>
      <c r="D147" s="3"/>
      <c r="E147" s="3">
        <v>0.58439999999999881</v>
      </c>
      <c r="F147" s="3"/>
      <c r="G147" s="3">
        <v>6.4899999999998292E-2</v>
      </c>
      <c r="H147" s="3">
        <v>6.499999999999978E-2</v>
      </c>
      <c r="I147" s="3">
        <v>-0.48699999999999993</v>
      </c>
      <c r="J147" s="3">
        <v>0.29220000000000079</v>
      </c>
      <c r="K147" s="3">
        <v>1.0063999999999989</v>
      </c>
      <c r="L147" s="3">
        <v>1.3311000000000004</v>
      </c>
      <c r="M147" s="3">
        <v>0.61679999999999935</v>
      </c>
      <c r="N147" s="3">
        <v>0.90910000000000024</v>
      </c>
      <c r="O147" s="3">
        <v>6.4999999999998392E-2</v>
      </c>
      <c r="P147" s="3">
        <v>0.29220000000000079</v>
      </c>
      <c r="Q147" s="3">
        <v>0.77919999999999934</v>
      </c>
      <c r="R147" s="3">
        <v>-1.2661999999999978</v>
      </c>
      <c r="S147" s="3">
        <v>0.32459999999999989</v>
      </c>
      <c r="T147" s="3">
        <v>-0.51940000000000042</v>
      </c>
      <c r="U147" s="3">
        <v>-9.7400000000000264E-2</v>
      </c>
      <c r="V147" s="3">
        <v>0.48699999999999993</v>
      </c>
      <c r="W147" s="3">
        <v>-6.4900000000001068E-2</v>
      </c>
      <c r="X147" s="3">
        <v>1.1688000000000005</v>
      </c>
      <c r="Y147" s="3">
        <v>6.4900000000001068E-2</v>
      </c>
      <c r="Z147" s="3">
        <v>0.77919999999999934</v>
      </c>
      <c r="AA147" s="3">
        <v>0.48699999999999993</v>
      </c>
      <c r="AB147" s="3">
        <v>0.51950000000000052</v>
      </c>
      <c r="AC147" s="3">
        <v>1.0714000000000001</v>
      </c>
      <c r="AD147" s="3">
        <v>1.3960000000000015</v>
      </c>
      <c r="AE147" s="3">
        <v>0.32469999999999999</v>
      </c>
      <c r="AF147" s="3">
        <v>0.58439999999999881</v>
      </c>
      <c r="AG147" s="3">
        <v>1.2337</v>
      </c>
      <c r="AH147" s="3">
        <v>-6.499999999999978E-2</v>
      </c>
      <c r="AI147" s="3">
        <v>1.3634999999999995</v>
      </c>
      <c r="AJ147" s="3">
        <v>1.6557000000000002</v>
      </c>
      <c r="AK147" s="3"/>
      <c r="AL147" s="3">
        <v>0.16229999999999994</v>
      </c>
      <c r="AM147" s="3">
        <v>0.68180000000000041</v>
      </c>
      <c r="AN147" s="3">
        <v>2.8245000000000005</v>
      </c>
      <c r="AO147" s="3">
        <v>2.5648000000000004</v>
      </c>
      <c r="AP147" s="3">
        <v>0.16240000000000004</v>
      </c>
      <c r="AQ147" s="3">
        <v>0.64929999999999988</v>
      </c>
      <c r="AR147" s="3">
        <v>0.68180000000000185</v>
      </c>
      <c r="AS147" s="3">
        <v>0.97389999999999977</v>
      </c>
      <c r="AT147" s="3">
        <v>1.7855999999999996</v>
      </c>
      <c r="AU147" s="3">
        <v>-9.7399999999998876E-2</v>
      </c>
      <c r="AV147" s="3">
        <v>1.3635000000000008</v>
      </c>
      <c r="AW147" s="3">
        <v>0.81159999999999988</v>
      </c>
    </row>
    <row r="148" spans="1:49" ht="14.5" x14ac:dyDescent="0.35">
      <c r="A148" s="519"/>
      <c r="B148" s="3">
        <v>114</v>
      </c>
      <c r="C148" s="3">
        <v>0.32469999999999999</v>
      </c>
      <c r="D148" s="3"/>
      <c r="E148" s="3">
        <v>0.84410000000000041</v>
      </c>
      <c r="F148" s="3"/>
      <c r="G148" s="3">
        <v>0.12989999999999946</v>
      </c>
      <c r="H148" s="3">
        <v>-0.2921999999999994</v>
      </c>
      <c r="I148" s="3">
        <v>-0.22730000000000111</v>
      </c>
      <c r="J148" s="3">
        <v>0.29220000000000079</v>
      </c>
      <c r="K148" s="3">
        <v>1.0388999999999982</v>
      </c>
      <c r="L148" s="3">
        <v>1.2012000000000009</v>
      </c>
      <c r="M148" s="3">
        <v>0.58440000000000025</v>
      </c>
      <c r="N148" s="3">
        <v>0.87660000000000093</v>
      </c>
      <c r="O148" s="3">
        <v>0.25979999999999892</v>
      </c>
      <c r="P148" s="3">
        <v>0.48700000000000132</v>
      </c>
      <c r="Q148" s="3">
        <v>0.81170000000000131</v>
      </c>
      <c r="R148" s="3">
        <v>-1.1038999999999994</v>
      </c>
      <c r="S148" s="3">
        <v>0.25970000000000021</v>
      </c>
      <c r="T148" s="3">
        <v>-0.19480000000000053</v>
      </c>
      <c r="U148" s="3">
        <v>-0.12990000000000085</v>
      </c>
      <c r="V148" s="3">
        <v>0.61689999999999934</v>
      </c>
      <c r="W148" s="3">
        <v>-0.19480000000000053</v>
      </c>
      <c r="X148" s="3">
        <v>0.94150000000000067</v>
      </c>
      <c r="Y148" s="3">
        <v>0.25970000000000021</v>
      </c>
      <c r="Z148" s="3">
        <v>0.81159999999999988</v>
      </c>
      <c r="AA148" s="3">
        <v>0.58440000000000025</v>
      </c>
      <c r="AB148" s="3">
        <v>0.29219999999999802</v>
      </c>
      <c r="AC148" s="3">
        <v>1.1363000000000012</v>
      </c>
      <c r="AD148" s="3">
        <v>1.493399999999999</v>
      </c>
      <c r="AE148" s="3">
        <v>0.48699999999999993</v>
      </c>
      <c r="AF148" s="3">
        <v>0.71429999999999971</v>
      </c>
      <c r="AG148" s="3">
        <v>0.74670000000000014</v>
      </c>
      <c r="AH148" s="3">
        <v>0</v>
      </c>
      <c r="AI148" s="3">
        <v>1.5258999999999996</v>
      </c>
      <c r="AJ148" s="3">
        <v>1.8181000000000003</v>
      </c>
      <c r="AK148" s="3"/>
      <c r="AL148" s="3">
        <v>0.22720000000000101</v>
      </c>
      <c r="AM148" s="3">
        <v>1.1038000000000006</v>
      </c>
      <c r="AN148" s="3">
        <v>2.8895000000000017</v>
      </c>
      <c r="AO148" s="3">
        <v>2.4023999999999992</v>
      </c>
      <c r="AP148" s="3">
        <v>0.25980000000000031</v>
      </c>
      <c r="AQ148" s="3">
        <v>0.68179999999999907</v>
      </c>
      <c r="AR148" s="3">
        <v>0.81170000000000131</v>
      </c>
      <c r="AS148" s="3">
        <v>1.2985999999999998</v>
      </c>
      <c r="AT148" s="3">
        <v>1.5583</v>
      </c>
      <c r="AU148" s="3">
        <v>-0.19479999999999914</v>
      </c>
      <c r="AV148" s="3">
        <v>1.1687000000000003</v>
      </c>
      <c r="AW148" s="3">
        <v>0.81159999999999988</v>
      </c>
    </row>
    <row r="149" spans="1:49" ht="14.5" x14ac:dyDescent="0.35">
      <c r="A149" s="519"/>
      <c r="B149" s="3">
        <v>115</v>
      </c>
      <c r="C149" s="3">
        <v>0</v>
      </c>
      <c r="D149" s="3"/>
      <c r="E149" s="3">
        <v>0.71420000000000095</v>
      </c>
      <c r="F149" s="3"/>
      <c r="G149" s="3">
        <v>-0.12989999999999946</v>
      </c>
      <c r="H149" s="3">
        <v>6.499999999999978E-2</v>
      </c>
      <c r="I149" s="3">
        <v>-0.45460000000000084</v>
      </c>
      <c r="J149" s="3">
        <v>0.45450000000000074</v>
      </c>
      <c r="K149" s="3">
        <v>0.9089999999999987</v>
      </c>
      <c r="L149" s="3">
        <v>1.0712999999999986</v>
      </c>
      <c r="M149" s="3">
        <v>0.7141999999999995</v>
      </c>
      <c r="N149" s="3">
        <v>0.81169999999999987</v>
      </c>
      <c r="O149" s="3">
        <v>0.42210000000000025</v>
      </c>
      <c r="P149" s="3">
        <v>0.58440000000000158</v>
      </c>
      <c r="Q149" s="3">
        <v>0.77919999999999934</v>
      </c>
      <c r="R149" s="3">
        <v>-1.1362999999999985</v>
      </c>
      <c r="S149" s="3">
        <v>0.42200000000000015</v>
      </c>
      <c r="T149" s="3">
        <v>-0.48699999999999993</v>
      </c>
      <c r="U149" s="3">
        <v>-0.25970000000000021</v>
      </c>
      <c r="V149" s="3">
        <v>0.81169999999999987</v>
      </c>
      <c r="W149" s="3">
        <v>-0.16230000000000133</v>
      </c>
      <c r="X149" s="3">
        <v>0.87660000000000093</v>
      </c>
      <c r="Y149" s="3">
        <v>0.42200000000000015</v>
      </c>
      <c r="Z149" s="3">
        <v>0.84410000000000041</v>
      </c>
      <c r="AA149" s="3">
        <v>0.51949999999999918</v>
      </c>
      <c r="AB149" s="3">
        <v>0.38959999999999828</v>
      </c>
      <c r="AC149" s="3">
        <v>0.87660000000000093</v>
      </c>
      <c r="AD149" s="3">
        <v>1.5258000000000007</v>
      </c>
      <c r="AE149" s="3">
        <v>0.51950000000000052</v>
      </c>
      <c r="AF149" s="3">
        <v>0.22729999999999972</v>
      </c>
      <c r="AG149" s="3">
        <v>1.2985999999999984</v>
      </c>
      <c r="AH149" s="3">
        <v>-3.2499999999999196E-2</v>
      </c>
      <c r="AI149" s="3">
        <v>1.6557000000000002</v>
      </c>
      <c r="AJ149" s="3">
        <v>1.3959999999999999</v>
      </c>
      <c r="AK149" s="3"/>
      <c r="AL149" s="3">
        <v>0.48699999999999993</v>
      </c>
      <c r="AM149" s="3">
        <v>0.71429999999999971</v>
      </c>
      <c r="AN149" s="3">
        <v>2.8569999999999998</v>
      </c>
      <c r="AO149" s="3">
        <v>2.4674</v>
      </c>
      <c r="AP149" s="3">
        <v>0.19479999999999914</v>
      </c>
      <c r="AQ149" s="3">
        <v>0.55189999999999961</v>
      </c>
      <c r="AR149" s="3">
        <v>0.90910000000000157</v>
      </c>
      <c r="AS149" s="3">
        <v>0.97389999999999977</v>
      </c>
      <c r="AT149" s="3">
        <v>1.4608999999999996</v>
      </c>
      <c r="AU149" s="3">
        <v>-3.2499999999999196E-2</v>
      </c>
      <c r="AV149" s="3">
        <v>1.2661000000000007</v>
      </c>
      <c r="AW149" s="3">
        <v>0.68169999999999897</v>
      </c>
    </row>
    <row r="150" spans="1:49" ht="14.5" x14ac:dyDescent="0.35">
      <c r="A150" s="519"/>
      <c r="B150" s="3">
        <v>116</v>
      </c>
      <c r="C150" s="3">
        <v>-0.12980000000000075</v>
      </c>
      <c r="D150" s="3"/>
      <c r="E150" s="3">
        <v>0.48700000000000132</v>
      </c>
      <c r="F150" s="3"/>
      <c r="G150" s="3">
        <v>-3.2500000000001972E-2</v>
      </c>
      <c r="H150" s="3">
        <v>6.499999999999978E-2</v>
      </c>
      <c r="I150" s="3">
        <v>-0.61690000000000078</v>
      </c>
      <c r="J150" s="3">
        <v>0.64929999999999988</v>
      </c>
      <c r="K150" s="3">
        <v>1.0063999999999989</v>
      </c>
      <c r="L150" s="3">
        <v>0.90900000000000003</v>
      </c>
      <c r="M150" s="3">
        <v>0.42200000000000015</v>
      </c>
      <c r="N150" s="3">
        <v>0.77920000000000078</v>
      </c>
      <c r="O150" s="3">
        <v>0.19479999999999775</v>
      </c>
      <c r="P150" s="3">
        <v>0.35720000000000196</v>
      </c>
      <c r="Q150" s="3">
        <v>0.74670000000000014</v>
      </c>
      <c r="R150" s="3">
        <v>-1.4284999999999992</v>
      </c>
      <c r="S150" s="3">
        <v>0.35709999999999908</v>
      </c>
      <c r="T150" s="3">
        <v>-9.7400000000000264E-2</v>
      </c>
      <c r="U150" s="3">
        <v>-3.2500000000000584E-2</v>
      </c>
      <c r="V150" s="3">
        <v>0.42210000000000025</v>
      </c>
      <c r="W150" s="3">
        <v>-0.2273000000000025</v>
      </c>
      <c r="X150" s="3">
        <v>0.71430000000000105</v>
      </c>
      <c r="Y150" s="3">
        <v>0.25970000000000021</v>
      </c>
      <c r="Z150" s="3">
        <v>0.77919999999999934</v>
      </c>
      <c r="AA150" s="3">
        <v>0.42209999999999886</v>
      </c>
      <c r="AB150" s="3">
        <v>0.32469999999999999</v>
      </c>
      <c r="AC150" s="3">
        <v>0.90900000000000003</v>
      </c>
      <c r="AD150" s="3">
        <v>1.3311000000000004</v>
      </c>
      <c r="AE150" s="3">
        <v>0.38959999999999967</v>
      </c>
      <c r="AF150" s="3">
        <v>0.38959999999999967</v>
      </c>
      <c r="AG150" s="3">
        <v>0.74670000000000014</v>
      </c>
      <c r="AH150" s="3">
        <v>-0.22729999999999972</v>
      </c>
      <c r="AI150" s="3">
        <v>1.4285000000000005</v>
      </c>
      <c r="AJ150" s="3">
        <v>1.5584</v>
      </c>
      <c r="AK150" s="3"/>
      <c r="AL150" s="3">
        <v>0.29220000000000079</v>
      </c>
      <c r="AM150" s="3">
        <v>0.94149999999999934</v>
      </c>
      <c r="AN150" s="3">
        <v>2.6621999999999995</v>
      </c>
      <c r="AO150" s="3">
        <v>2.4674</v>
      </c>
      <c r="AP150" s="3">
        <v>0.38959999999999967</v>
      </c>
      <c r="AQ150" s="3">
        <v>0.61689999999999934</v>
      </c>
      <c r="AR150" s="3">
        <v>0.68180000000000185</v>
      </c>
      <c r="AS150" s="3">
        <v>1.0712999999999999</v>
      </c>
      <c r="AT150" s="3">
        <v>1.5583</v>
      </c>
      <c r="AU150" s="3">
        <v>-0.22729999999999972</v>
      </c>
      <c r="AV150" s="3">
        <v>1.2985999999999998</v>
      </c>
      <c r="AW150" s="3">
        <v>0.8764999999999995</v>
      </c>
    </row>
    <row r="151" spans="1:49" ht="14.5" x14ac:dyDescent="0.35">
      <c r="A151" s="519"/>
      <c r="B151" s="3">
        <v>117</v>
      </c>
      <c r="C151" s="3">
        <v>0</v>
      </c>
      <c r="D151" s="3"/>
      <c r="E151" s="3">
        <v>0.94150000000000067</v>
      </c>
      <c r="F151" s="3"/>
      <c r="G151" s="3">
        <v>-0.16230000000000133</v>
      </c>
      <c r="H151" s="3">
        <v>-0.19479999999999914</v>
      </c>
      <c r="I151" s="3">
        <v>-0.71430000000000105</v>
      </c>
      <c r="J151" s="3">
        <v>0.29220000000000079</v>
      </c>
      <c r="K151" s="3">
        <v>1.2011999999999996</v>
      </c>
      <c r="L151" s="3">
        <v>1.0712999999999986</v>
      </c>
      <c r="M151" s="3">
        <v>0.55189999999999961</v>
      </c>
      <c r="N151" s="3">
        <v>0.84409999999999896</v>
      </c>
      <c r="O151" s="3">
        <v>0.12989999999999946</v>
      </c>
      <c r="P151" s="3">
        <v>0.2598000000000017</v>
      </c>
      <c r="Q151" s="3">
        <v>0.81170000000000131</v>
      </c>
      <c r="R151" s="3">
        <v>-1.0388999999999982</v>
      </c>
      <c r="S151" s="3">
        <v>0.42200000000000015</v>
      </c>
      <c r="T151" s="3">
        <v>-0.32459999999999989</v>
      </c>
      <c r="U151" s="3">
        <v>0</v>
      </c>
      <c r="V151" s="3">
        <v>0.55190000000000095</v>
      </c>
      <c r="W151" s="3">
        <v>-0.16230000000000133</v>
      </c>
      <c r="X151" s="3">
        <v>0.97399999999999987</v>
      </c>
      <c r="Y151" s="3">
        <v>0.12980000000000075</v>
      </c>
      <c r="Z151" s="3">
        <v>0.84410000000000041</v>
      </c>
      <c r="AA151" s="3">
        <v>0.48699999999999993</v>
      </c>
      <c r="AB151" s="3">
        <v>0.32469999999999999</v>
      </c>
      <c r="AC151" s="3">
        <v>0.87660000000000093</v>
      </c>
      <c r="AD151" s="3">
        <v>1.6557000000000002</v>
      </c>
      <c r="AE151" s="3">
        <v>0.64939999999999998</v>
      </c>
      <c r="AF151" s="3">
        <v>0.55199999999999971</v>
      </c>
      <c r="AG151" s="3">
        <v>1.0714000000000001</v>
      </c>
      <c r="AH151" s="3">
        <v>-9.7400000000000264E-2</v>
      </c>
      <c r="AI151" s="3">
        <v>1.5258999999999996</v>
      </c>
      <c r="AJ151" s="3">
        <v>1.3310999999999988</v>
      </c>
      <c r="AK151" s="3"/>
      <c r="AL151" s="3">
        <v>0.58440000000000025</v>
      </c>
      <c r="AM151" s="3">
        <v>0.81159999999999988</v>
      </c>
      <c r="AN151" s="3">
        <v>2.7921000000000014</v>
      </c>
      <c r="AO151" s="3">
        <v>2.2725999999999997</v>
      </c>
      <c r="AP151" s="3">
        <v>0.25980000000000031</v>
      </c>
      <c r="AQ151" s="3">
        <v>0.81169999999999987</v>
      </c>
      <c r="AR151" s="3">
        <v>0.61690000000000078</v>
      </c>
      <c r="AS151" s="3">
        <v>0.8764999999999995</v>
      </c>
      <c r="AT151" s="3">
        <v>1.5583</v>
      </c>
      <c r="AU151" s="3">
        <v>-0.25969999999999882</v>
      </c>
      <c r="AV151" s="3">
        <v>0.97399999999999987</v>
      </c>
      <c r="AW151" s="3">
        <v>0.64929999999999988</v>
      </c>
    </row>
    <row r="152" spans="1:49" ht="14.5" x14ac:dyDescent="0.35">
      <c r="A152" s="519"/>
      <c r="B152" s="3">
        <v>118</v>
      </c>
      <c r="C152" s="3">
        <v>-0.22720000000000101</v>
      </c>
      <c r="D152" s="3"/>
      <c r="E152" s="3">
        <v>0.74670000000000014</v>
      </c>
      <c r="F152" s="3"/>
      <c r="G152" s="3">
        <v>-6.4900000000001068E-2</v>
      </c>
      <c r="H152" s="3">
        <v>-6.489999999999968E-2</v>
      </c>
      <c r="I152" s="3">
        <v>-0.38960000000000106</v>
      </c>
      <c r="J152" s="3">
        <v>0.35710000000000047</v>
      </c>
      <c r="K152" s="3">
        <v>1.0388999999999982</v>
      </c>
      <c r="L152" s="3">
        <v>0.97389999999999843</v>
      </c>
      <c r="M152" s="3">
        <v>0.64929999999999988</v>
      </c>
      <c r="N152" s="3">
        <v>0.90910000000000024</v>
      </c>
      <c r="O152" s="3">
        <v>0.16239999999999866</v>
      </c>
      <c r="P152" s="3">
        <v>0.35720000000000196</v>
      </c>
      <c r="Q152" s="3">
        <v>0.84410000000000041</v>
      </c>
      <c r="R152" s="3">
        <v>-1.2336999999999987</v>
      </c>
      <c r="S152" s="3">
        <v>0.2920999999999993</v>
      </c>
      <c r="T152" s="3">
        <v>-0.45450000000000074</v>
      </c>
      <c r="U152" s="3">
        <v>-0.19480000000000053</v>
      </c>
      <c r="V152" s="3">
        <v>0.58440000000000025</v>
      </c>
      <c r="W152" s="3">
        <v>9.7399999999997489E-2</v>
      </c>
      <c r="X152" s="3">
        <v>1.0389000000000008</v>
      </c>
      <c r="Y152" s="3">
        <v>0.29220000000000079</v>
      </c>
      <c r="Z152" s="3">
        <v>1.0388999999999995</v>
      </c>
      <c r="AA152" s="3">
        <v>0.51949999999999918</v>
      </c>
      <c r="AB152" s="3">
        <v>0.25979999999999892</v>
      </c>
      <c r="AC152" s="3">
        <v>1.1688000000000005</v>
      </c>
      <c r="AD152" s="3">
        <v>1.4284000000000006</v>
      </c>
      <c r="AE152" s="3">
        <v>0.58440000000000158</v>
      </c>
      <c r="AF152" s="3">
        <v>0.25979999999999892</v>
      </c>
      <c r="AG152" s="3">
        <v>0.77919999999999934</v>
      </c>
      <c r="AH152" s="3">
        <v>-0.19479999999999914</v>
      </c>
      <c r="AI152" s="3">
        <v>1.5258999999999996</v>
      </c>
      <c r="AJ152" s="3">
        <v>1.3310999999999988</v>
      </c>
      <c r="AK152" s="3"/>
      <c r="AL152" s="3">
        <v>0.19480000000000053</v>
      </c>
      <c r="AM152" s="3">
        <v>0.90900000000000003</v>
      </c>
      <c r="AN152" s="3">
        <v>2.6621999999999995</v>
      </c>
      <c r="AO152" s="3">
        <v>2.5322999999999984</v>
      </c>
      <c r="AP152" s="3">
        <v>0.16240000000000004</v>
      </c>
      <c r="AQ152" s="3">
        <v>0.61689999999999934</v>
      </c>
      <c r="AR152" s="3">
        <v>0.71430000000000105</v>
      </c>
      <c r="AS152" s="3">
        <v>1.2011999999999996</v>
      </c>
      <c r="AT152" s="3">
        <v>1.6232999999999997</v>
      </c>
      <c r="AU152" s="3">
        <v>-6.489999999999968E-2</v>
      </c>
      <c r="AV152" s="3">
        <v>1.0712999999999999</v>
      </c>
      <c r="AW152" s="3">
        <v>0.97389999999999977</v>
      </c>
    </row>
    <row r="153" spans="1:49" ht="14.5" x14ac:dyDescent="0.35">
      <c r="A153" s="519"/>
      <c r="B153" s="3">
        <v>119</v>
      </c>
      <c r="C153" s="3">
        <v>0</v>
      </c>
      <c r="D153" s="3"/>
      <c r="E153" s="3">
        <v>0.55189999999999961</v>
      </c>
      <c r="F153" s="3"/>
      <c r="G153" s="3">
        <v>-3.2500000000001972E-2</v>
      </c>
      <c r="H153" s="3">
        <v>9.7400000000000264E-2</v>
      </c>
      <c r="I153" s="3">
        <v>-0.32469999999999999</v>
      </c>
      <c r="J153" s="3">
        <v>0.25970000000000021</v>
      </c>
      <c r="K153" s="3">
        <v>0.8765999999999996</v>
      </c>
      <c r="L153" s="3">
        <v>0.84409999999999896</v>
      </c>
      <c r="M153" s="3">
        <v>0.48699999999999993</v>
      </c>
      <c r="N153" s="3">
        <v>0.97400000000000131</v>
      </c>
      <c r="O153" s="3">
        <v>0.19479999999999775</v>
      </c>
      <c r="P153" s="3">
        <v>0.45459999999999945</v>
      </c>
      <c r="Q153" s="3">
        <v>0.97399999999999987</v>
      </c>
      <c r="R153" s="3">
        <v>-1.4284999999999992</v>
      </c>
      <c r="S153" s="3">
        <v>0.2920999999999993</v>
      </c>
      <c r="T153" s="3">
        <v>-0.48699999999999993</v>
      </c>
      <c r="U153" s="3">
        <v>-0.25970000000000021</v>
      </c>
      <c r="V153" s="3">
        <v>0.35709999999999908</v>
      </c>
      <c r="W153" s="3">
        <v>-0.29220000000000079</v>
      </c>
      <c r="X153" s="3">
        <v>0.77920000000000078</v>
      </c>
      <c r="Y153" s="3">
        <v>0.25970000000000021</v>
      </c>
      <c r="Z153" s="3">
        <v>1.1688000000000005</v>
      </c>
      <c r="AA153" s="3">
        <v>0.58440000000000025</v>
      </c>
      <c r="AB153" s="3">
        <v>0.19480000000000053</v>
      </c>
      <c r="AC153" s="3">
        <v>0.81160000000000121</v>
      </c>
      <c r="AD153" s="3">
        <v>1.493399999999999</v>
      </c>
      <c r="AE153" s="3">
        <v>0.68179999999999907</v>
      </c>
      <c r="AF153" s="3">
        <v>0.35719999999999918</v>
      </c>
      <c r="AG153" s="3">
        <v>1.0714000000000001</v>
      </c>
      <c r="AH153" s="3">
        <v>9.7400000000000264E-2</v>
      </c>
      <c r="AI153" s="3">
        <v>1.3311000000000004</v>
      </c>
      <c r="AJ153" s="3">
        <v>1.6232999999999997</v>
      </c>
      <c r="AK153" s="3"/>
      <c r="AL153" s="3">
        <v>0.12980000000000075</v>
      </c>
      <c r="AM153" s="3">
        <v>0.87659999999999827</v>
      </c>
      <c r="AN153" s="3">
        <v>2.4674000000000014</v>
      </c>
      <c r="AO153" s="3">
        <v>2.1427</v>
      </c>
      <c r="AP153" s="3">
        <v>0.16240000000000004</v>
      </c>
      <c r="AQ153" s="3">
        <v>0.45449999999999935</v>
      </c>
      <c r="AR153" s="3">
        <v>0.77919999999999934</v>
      </c>
      <c r="AS153" s="3">
        <v>1.0388999999999995</v>
      </c>
      <c r="AT153" s="3">
        <v>1.3634999999999995</v>
      </c>
      <c r="AU153" s="3">
        <v>-0.16229999999999994</v>
      </c>
      <c r="AV153" s="3">
        <v>1.0063999999999989</v>
      </c>
      <c r="AW153" s="3">
        <v>0.58429999999999871</v>
      </c>
    </row>
    <row r="154" spans="1:49" ht="14.5" x14ac:dyDescent="0.35">
      <c r="A154" s="519"/>
      <c r="B154" s="3">
        <v>120</v>
      </c>
      <c r="C154" s="3">
        <v>-3.2400000000000484E-2</v>
      </c>
      <c r="D154" s="3"/>
      <c r="E154" s="3">
        <v>0.74670000000000014</v>
      </c>
      <c r="F154" s="3"/>
      <c r="G154" s="3">
        <v>-0.16230000000000133</v>
      </c>
      <c r="H154" s="3">
        <v>-0.19479999999999914</v>
      </c>
      <c r="I154" s="3">
        <v>-0.61690000000000078</v>
      </c>
      <c r="J154" s="3">
        <v>3.2500000000000584E-2</v>
      </c>
      <c r="K154" s="3">
        <v>1.0388999999999982</v>
      </c>
      <c r="L154" s="3">
        <v>1.0712999999999986</v>
      </c>
      <c r="M154" s="3">
        <v>0.48699999999999993</v>
      </c>
      <c r="N154" s="3">
        <v>0.97400000000000131</v>
      </c>
      <c r="O154" s="3">
        <v>0.35719999999999918</v>
      </c>
      <c r="P154" s="3">
        <v>0.19480000000000053</v>
      </c>
      <c r="Q154" s="3">
        <v>0.8765999999999996</v>
      </c>
      <c r="R154" s="3">
        <v>-1.3310999999999988</v>
      </c>
      <c r="S154" s="3">
        <v>0.16229999999999994</v>
      </c>
      <c r="T154" s="3">
        <v>-0.55189999999999961</v>
      </c>
      <c r="U154" s="3">
        <v>-9.7400000000000264E-2</v>
      </c>
      <c r="V154" s="3">
        <v>0.61689999999999934</v>
      </c>
      <c r="W154" s="3">
        <v>-0.16230000000000133</v>
      </c>
      <c r="X154" s="3">
        <v>0.97399999999999987</v>
      </c>
      <c r="Y154" s="3">
        <v>0.16229999999999994</v>
      </c>
      <c r="Z154" s="3">
        <v>0.97399999999999987</v>
      </c>
      <c r="AA154" s="3">
        <v>0.38959999999999967</v>
      </c>
      <c r="AB154" s="3">
        <v>0.38959999999999828</v>
      </c>
      <c r="AC154" s="3">
        <v>1.1038000000000006</v>
      </c>
      <c r="AD154" s="3">
        <v>1.5258000000000007</v>
      </c>
      <c r="AE154" s="3">
        <v>0.61690000000000078</v>
      </c>
      <c r="AF154" s="3">
        <v>0.35719999999999918</v>
      </c>
      <c r="AG154" s="3">
        <v>0.8765999999999996</v>
      </c>
      <c r="AH154" s="3">
        <v>-0.22729999999999972</v>
      </c>
      <c r="AI154" s="3">
        <v>1.3959999999999999</v>
      </c>
      <c r="AJ154" s="3">
        <v>1.5907999999999991</v>
      </c>
      <c r="AK154" s="3"/>
      <c r="AL154" s="3">
        <v>0.32459999999999989</v>
      </c>
      <c r="AM154" s="3">
        <v>0.77920000000000078</v>
      </c>
      <c r="AN154" s="3">
        <v>2.4674000000000014</v>
      </c>
      <c r="AO154" s="3">
        <v>2.2075999999999985</v>
      </c>
      <c r="AP154" s="3">
        <v>0.25980000000000031</v>
      </c>
      <c r="AQ154" s="3">
        <v>0.38959999999999967</v>
      </c>
      <c r="AR154" s="3">
        <v>0.77919999999999934</v>
      </c>
      <c r="AS154" s="3">
        <v>1.2011999999999996</v>
      </c>
      <c r="AT154" s="3">
        <v>1.6232999999999997</v>
      </c>
      <c r="AU154" s="3">
        <v>-6.489999999999968E-2</v>
      </c>
      <c r="AV154" s="3">
        <v>1.2011999999999996</v>
      </c>
      <c r="AW154" s="3">
        <v>0.8764999999999995</v>
      </c>
    </row>
    <row r="155" spans="1:49" ht="14.5" x14ac:dyDescent="0.35">
      <c r="A155" s="519"/>
      <c r="B155" s="3">
        <v>121</v>
      </c>
      <c r="C155" s="3">
        <v>-9.7400000000000264E-2</v>
      </c>
      <c r="D155" s="3"/>
      <c r="E155" s="3">
        <v>0.68179999999999907</v>
      </c>
      <c r="F155" s="3"/>
      <c r="G155" s="3">
        <v>-6.4900000000001068E-2</v>
      </c>
      <c r="H155" s="3">
        <v>-0.32459999999999989</v>
      </c>
      <c r="I155" s="3">
        <v>-0.77920000000000078</v>
      </c>
      <c r="J155" s="3">
        <v>0.16229999999999994</v>
      </c>
      <c r="K155" s="3">
        <v>1.1362999999999985</v>
      </c>
      <c r="L155" s="3">
        <v>1.0388999999999995</v>
      </c>
      <c r="M155" s="3">
        <v>0.42200000000000015</v>
      </c>
      <c r="N155" s="3">
        <v>0.74669999999999881</v>
      </c>
      <c r="O155" s="3">
        <v>0.19479999999999775</v>
      </c>
      <c r="P155" s="3">
        <v>0.22729999999999972</v>
      </c>
      <c r="Q155" s="3">
        <v>0.9090999999999988</v>
      </c>
      <c r="R155" s="3">
        <v>-1.2012999999999996</v>
      </c>
      <c r="S155" s="3">
        <v>0.19469999999999904</v>
      </c>
      <c r="T155" s="3">
        <v>-0.51940000000000042</v>
      </c>
      <c r="U155" s="3">
        <v>6.489999999999968E-2</v>
      </c>
      <c r="V155" s="3">
        <v>0.61689999999999934</v>
      </c>
      <c r="W155" s="3">
        <v>-0.2273000000000025</v>
      </c>
      <c r="X155" s="3">
        <v>0.71430000000000105</v>
      </c>
      <c r="Y155" s="3">
        <v>0.42200000000000015</v>
      </c>
      <c r="Z155" s="3">
        <v>0.81159999999999988</v>
      </c>
      <c r="AA155" s="3">
        <v>0.61689999999999934</v>
      </c>
      <c r="AB155" s="3">
        <v>9.7400000000000264E-2</v>
      </c>
      <c r="AC155" s="3">
        <v>0.68180000000000041</v>
      </c>
      <c r="AD155" s="3">
        <v>1.2660999999999991</v>
      </c>
      <c r="AE155" s="3">
        <v>0.68179999999999907</v>
      </c>
      <c r="AF155" s="3">
        <v>0.45459999999999945</v>
      </c>
      <c r="AG155" s="3">
        <v>0.97399999999999987</v>
      </c>
      <c r="AH155" s="3">
        <v>-3.2499999999999196E-2</v>
      </c>
      <c r="AI155" s="3">
        <v>1.3959999999999999</v>
      </c>
      <c r="AJ155" s="3">
        <v>1.4934000000000003</v>
      </c>
      <c r="AK155" s="3"/>
      <c r="AL155" s="3">
        <v>0.12980000000000075</v>
      </c>
      <c r="AM155" s="3">
        <v>0.97399999999999842</v>
      </c>
      <c r="AN155" s="3">
        <v>2.4999000000000007</v>
      </c>
      <c r="AO155" s="3">
        <v>2.077799999999999</v>
      </c>
      <c r="AP155" s="3">
        <v>0.16240000000000004</v>
      </c>
      <c r="AQ155" s="3">
        <v>0.58439999999999881</v>
      </c>
      <c r="AR155" s="3">
        <v>0.48699999999999993</v>
      </c>
      <c r="AS155" s="3">
        <v>0.81159999999999988</v>
      </c>
      <c r="AT155" s="3">
        <v>1.2337</v>
      </c>
      <c r="AU155" s="3">
        <v>-9.7399999999998876E-2</v>
      </c>
      <c r="AV155" s="3">
        <v>1.2661000000000007</v>
      </c>
      <c r="AW155" s="3">
        <v>0.74669999999999881</v>
      </c>
    </row>
    <row r="156" spans="1:49" ht="14.5" x14ac:dyDescent="0.35">
      <c r="A156" s="519"/>
      <c r="B156" s="3">
        <v>122</v>
      </c>
      <c r="C156" s="3">
        <v>-0.12980000000000075</v>
      </c>
      <c r="D156" s="3"/>
      <c r="E156" s="3">
        <v>0.64929999999999988</v>
      </c>
      <c r="F156" s="3"/>
      <c r="G156" s="3">
        <v>-0.16230000000000133</v>
      </c>
      <c r="H156" s="3">
        <v>0.12990000000000085</v>
      </c>
      <c r="I156" s="3">
        <v>-0.51950000000000052</v>
      </c>
      <c r="J156" s="3">
        <v>0.19480000000000053</v>
      </c>
      <c r="K156" s="3">
        <v>1.0388999999999982</v>
      </c>
      <c r="L156" s="3">
        <v>0.97389999999999843</v>
      </c>
      <c r="M156" s="3">
        <v>0.68179999999999907</v>
      </c>
      <c r="N156" s="3">
        <v>0.94149999999999934</v>
      </c>
      <c r="O156" s="3">
        <v>9.7400000000000264E-2</v>
      </c>
      <c r="P156" s="3">
        <v>0.58440000000000158</v>
      </c>
      <c r="Q156" s="3">
        <v>0.71430000000000105</v>
      </c>
      <c r="R156" s="3">
        <v>-1.2336999999999987</v>
      </c>
      <c r="S156" s="3">
        <v>0.19469999999999904</v>
      </c>
      <c r="T156" s="3">
        <v>-0.29220000000000079</v>
      </c>
      <c r="U156" s="3">
        <v>-9.7400000000000264E-2</v>
      </c>
      <c r="V156" s="3">
        <v>0.25970000000000021</v>
      </c>
      <c r="W156" s="3">
        <v>0</v>
      </c>
      <c r="X156" s="3">
        <v>0.58440000000000025</v>
      </c>
      <c r="Y156" s="3">
        <v>0.32460000000000128</v>
      </c>
      <c r="Z156" s="3">
        <v>0.77919999999999934</v>
      </c>
      <c r="AA156" s="3">
        <v>0.38959999999999967</v>
      </c>
      <c r="AB156" s="3">
        <v>0.35719999999999918</v>
      </c>
      <c r="AC156" s="3">
        <v>0.81160000000000121</v>
      </c>
      <c r="AD156" s="3">
        <v>1.3960000000000015</v>
      </c>
      <c r="AE156" s="3">
        <v>0.61690000000000078</v>
      </c>
      <c r="AF156" s="3">
        <v>0.35719999999999918</v>
      </c>
      <c r="AG156" s="3">
        <v>0.77919999999999934</v>
      </c>
      <c r="AH156" s="3">
        <v>-0.25980000000000031</v>
      </c>
      <c r="AI156" s="3">
        <v>1.4934000000000003</v>
      </c>
      <c r="AJ156" s="3">
        <v>1.5907999999999991</v>
      </c>
      <c r="AK156" s="3"/>
      <c r="AL156" s="3">
        <v>0.45450000000000074</v>
      </c>
      <c r="AM156" s="3">
        <v>0.61689999999999934</v>
      </c>
      <c r="AN156" s="3">
        <v>2.5648000000000017</v>
      </c>
      <c r="AO156" s="3">
        <v>2.1427</v>
      </c>
      <c r="AP156" s="3">
        <v>0.2921999999999994</v>
      </c>
      <c r="AQ156" s="3">
        <v>0.48699999999999993</v>
      </c>
      <c r="AR156" s="3">
        <v>0.64939999999999998</v>
      </c>
      <c r="AS156" s="3">
        <v>0.90900000000000003</v>
      </c>
      <c r="AT156" s="3">
        <v>1.5907999999999991</v>
      </c>
      <c r="AU156" s="3">
        <v>-0.19479999999999914</v>
      </c>
      <c r="AV156" s="3">
        <v>1.0389000000000008</v>
      </c>
      <c r="AW156" s="3">
        <v>0.74669999999999881</v>
      </c>
    </row>
    <row r="157" spans="1:49" ht="14.5" x14ac:dyDescent="0.35">
      <c r="A157" s="519"/>
      <c r="B157" s="3">
        <v>123</v>
      </c>
      <c r="C157" s="3">
        <v>-6.489999999999968E-2</v>
      </c>
      <c r="D157" s="3"/>
      <c r="E157" s="3">
        <v>0.45449999999999935</v>
      </c>
      <c r="F157" s="3"/>
      <c r="G157" s="3">
        <v>0</v>
      </c>
      <c r="H157" s="3">
        <v>-0.25970000000000021</v>
      </c>
      <c r="I157" s="3">
        <v>-0.45460000000000084</v>
      </c>
      <c r="J157" s="3">
        <v>9.7400000000000264E-2</v>
      </c>
      <c r="K157" s="3">
        <v>0.9089999999999987</v>
      </c>
      <c r="L157" s="3">
        <v>1.0712999999999986</v>
      </c>
      <c r="M157" s="3">
        <v>0.48699999999999993</v>
      </c>
      <c r="N157" s="3">
        <v>0.90910000000000024</v>
      </c>
      <c r="O157" s="3">
        <v>3.2499999999999196E-2</v>
      </c>
      <c r="P157" s="3">
        <v>0.51950000000000052</v>
      </c>
      <c r="Q157" s="3">
        <v>0.74670000000000014</v>
      </c>
      <c r="R157" s="3">
        <v>-1.1688000000000005</v>
      </c>
      <c r="S157" s="3">
        <v>0.2920999999999993</v>
      </c>
      <c r="T157" s="3">
        <v>-0.38959999999999967</v>
      </c>
      <c r="U157" s="3">
        <v>3.2399999999999096E-2</v>
      </c>
      <c r="V157" s="3">
        <v>0.58440000000000025</v>
      </c>
      <c r="W157" s="3">
        <v>-0.38960000000000106</v>
      </c>
      <c r="X157" s="3">
        <v>0.64929999999999988</v>
      </c>
      <c r="Y157" s="3">
        <v>0.25970000000000021</v>
      </c>
      <c r="Z157" s="3">
        <v>0.8765999999999996</v>
      </c>
      <c r="AA157" s="3">
        <v>0.51949999999999918</v>
      </c>
      <c r="AB157" s="3">
        <v>0.12989999999999946</v>
      </c>
      <c r="AC157" s="3">
        <v>0.74670000000000014</v>
      </c>
      <c r="AD157" s="3">
        <v>1.3960000000000015</v>
      </c>
      <c r="AE157" s="3">
        <v>0.51950000000000052</v>
      </c>
      <c r="AF157" s="3">
        <v>0.55199999999999971</v>
      </c>
      <c r="AG157" s="3">
        <v>1.1362999999999999</v>
      </c>
      <c r="AH157" s="3">
        <v>-0.19479999999999914</v>
      </c>
      <c r="AI157" s="3">
        <v>1.4285000000000005</v>
      </c>
      <c r="AJ157" s="3">
        <v>1.4284999999999992</v>
      </c>
      <c r="AK157" s="3"/>
      <c r="AL157" s="3">
        <v>0.45450000000000074</v>
      </c>
      <c r="AM157" s="3">
        <v>0.90900000000000003</v>
      </c>
      <c r="AN157" s="3">
        <v>2.2726000000000011</v>
      </c>
      <c r="AO157" s="3">
        <v>2.1751999999999994</v>
      </c>
      <c r="AP157" s="3">
        <v>0.16240000000000004</v>
      </c>
      <c r="AQ157" s="3">
        <v>0.68179999999999907</v>
      </c>
      <c r="AR157" s="3">
        <v>0.68180000000000185</v>
      </c>
      <c r="AS157" s="3">
        <v>1.2011999999999996</v>
      </c>
      <c r="AT157" s="3">
        <v>1.4284999999999992</v>
      </c>
      <c r="AU157" s="3">
        <v>-9.7399999999998876E-2</v>
      </c>
      <c r="AV157" s="3">
        <v>1.2661000000000007</v>
      </c>
      <c r="AW157" s="3">
        <v>0.68169999999999897</v>
      </c>
    </row>
    <row r="158" spans="1:49" ht="14.5" x14ac:dyDescent="0.35">
      <c r="A158" s="519"/>
      <c r="B158" s="3">
        <v>124</v>
      </c>
      <c r="C158" s="3">
        <v>-0.19480000000000053</v>
      </c>
      <c r="D158" s="3"/>
      <c r="E158" s="3">
        <v>0.71420000000000095</v>
      </c>
      <c r="F158" s="3"/>
      <c r="G158" s="3">
        <v>3.2499999999999196E-2</v>
      </c>
      <c r="H158" s="3">
        <v>-0.16229999999999994</v>
      </c>
      <c r="I158" s="3">
        <v>-0.61690000000000078</v>
      </c>
      <c r="J158" s="3">
        <v>6.4900000000001068E-2</v>
      </c>
      <c r="K158" s="3">
        <v>1.2011999999999996</v>
      </c>
      <c r="L158" s="3">
        <v>1.1362999999999999</v>
      </c>
      <c r="M158" s="3">
        <v>0.68179999999999907</v>
      </c>
      <c r="N158" s="3">
        <v>0.90910000000000024</v>
      </c>
      <c r="O158" s="3">
        <v>0.16239999999999866</v>
      </c>
      <c r="P158" s="3">
        <v>0.2598000000000017</v>
      </c>
      <c r="Q158" s="3">
        <v>0.71430000000000105</v>
      </c>
      <c r="R158" s="3">
        <v>-1.2336999999999987</v>
      </c>
      <c r="S158" s="3">
        <v>0.32459999999999989</v>
      </c>
      <c r="T158" s="3">
        <v>-0.35710000000000047</v>
      </c>
      <c r="U158" s="3">
        <v>3.2399999999999096E-2</v>
      </c>
      <c r="V158" s="3">
        <v>0.51949999999999918</v>
      </c>
      <c r="W158" s="3">
        <v>3.2499999999999196E-2</v>
      </c>
      <c r="X158" s="3">
        <v>1.0389000000000008</v>
      </c>
      <c r="Y158" s="3">
        <v>0.55190000000000095</v>
      </c>
      <c r="Z158" s="3">
        <v>0.90900000000000003</v>
      </c>
      <c r="AA158" s="3">
        <v>0.42209999999999886</v>
      </c>
      <c r="AB158" s="3">
        <v>0.38959999999999828</v>
      </c>
      <c r="AC158" s="3">
        <v>1.0389000000000008</v>
      </c>
      <c r="AD158" s="3">
        <v>1.493399999999999</v>
      </c>
      <c r="AE158" s="3">
        <v>0.68179999999999907</v>
      </c>
      <c r="AF158" s="3">
        <v>0.22729999999999972</v>
      </c>
      <c r="AG158" s="3">
        <v>0.81159999999999988</v>
      </c>
      <c r="AH158" s="3">
        <v>-0.12989999999999946</v>
      </c>
      <c r="AI158" s="3">
        <v>1.5258999999999996</v>
      </c>
      <c r="AJ158" s="3">
        <v>1.2661999999999993</v>
      </c>
      <c r="AK158" s="3"/>
      <c r="AL158" s="3">
        <v>0.35710000000000047</v>
      </c>
      <c r="AM158" s="3">
        <v>0.61689999999999934</v>
      </c>
      <c r="AN158" s="3">
        <v>2.1752000000000007</v>
      </c>
      <c r="AO158" s="3">
        <v>2.1751999999999994</v>
      </c>
      <c r="AP158" s="3">
        <v>0.12989999999999946</v>
      </c>
      <c r="AQ158" s="3">
        <v>0.45449999999999935</v>
      </c>
      <c r="AR158" s="3">
        <v>0.64939999999999998</v>
      </c>
      <c r="AS158" s="3">
        <v>1.0064000000000004</v>
      </c>
      <c r="AT158" s="3">
        <v>1.2985999999999998</v>
      </c>
      <c r="AU158" s="3">
        <v>-0.19479999999999914</v>
      </c>
      <c r="AV158" s="3">
        <v>1.1687000000000003</v>
      </c>
      <c r="AW158" s="3">
        <v>0.8764999999999995</v>
      </c>
    </row>
    <row r="159" spans="1:49" ht="14.5" x14ac:dyDescent="0.35">
      <c r="A159" s="519"/>
      <c r="B159" s="3">
        <v>125</v>
      </c>
      <c r="C159" s="3">
        <v>9.7400000000000264E-2</v>
      </c>
      <c r="D159" s="3"/>
      <c r="E159" s="3">
        <v>0.45449999999999935</v>
      </c>
      <c r="F159" s="3"/>
      <c r="G159" s="3">
        <v>0</v>
      </c>
      <c r="H159" s="3">
        <v>0.19480000000000053</v>
      </c>
      <c r="I159" s="3">
        <v>-0.58440000000000025</v>
      </c>
      <c r="J159" s="3">
        <v>0.35710000000000047</v>
      </c>
      <c r="K159" s="3">
        <v>1.1362999999999985</v>
      </c>
      <c r="L159" s="3">
        <v>1.3634999999999995</v>
      </c>
      <c r="M159" s="3">
        <v>0.58440000000000025</v>
      </c>
      <c r="N159" s="3">
        <v>0.94149999999999934</v>
      </c>
      <c r="O159" s="3">
        <v>0.16239999999999866</v>
      </c>
      <c r="P159" s="3">
        <v>0.35720000000000196</v>
      </c>
      <c r="Q159" s="3">
        <v>0.81170000000000131</v>
      </c>
      <c r="R159" s="3">
        <v>-1.3961000000000001</v>
      </c>
      <c r="S159" s="3">
        <v>0.2920999999999993</v>
      </c>
      <c r="T159" s="3">
        <v>-0.42200000000000015</v>
      </c>
      <c r="U159" s="3">
        <v>0</v>
      </c>
      <c r="V159" s="3">
        <v>0.42210000000000025</v>
      </c>
      <c r="W159" s="3">
        <v>-0.12990000000000224</v>
      </c>
      <c r="X159" s="3">
        <v>0.77920000000000078</v>
      </c>
      <c r="Y159" s="3">
        <v>0.55190000000000095</v>
      </c>
      <c r="Z159" s="3">
        <v>0.74670000000000014</v>
      </c>
      <c r="AA159" s="3">
        <v>0.45450000000000074</v>
      </c>
      <c r="AB159" s="3">
        <v>0.12989999999999946</v>
      </c>
      <c r="AC159" s="3">
        <v>1.0064000000000004</v>
      </c>
      <c r="AD159" s="3">
        <v>1.2660999999999991</v>
      </c>
      <c r="AE159" s="3">
        <v>0.51950000000000052</v>
      </c>
      <c r="AF159" s="3">
        <v>0.32469999999999999</v>
      </c>
      <c r="AG159" s="3">
        <v>0.90900000000000003</v>
      </c>
      <c r="AH159" s="3">
        <v>-0.22729999999999972</v>
      </c>
      <c r="AI159" s="3">
        <v>1.4608999999999996</v>
      </c>
      <c r="AJ159" s="3">
        <v>1.3635999999999995</v>
      </c>
      <c r="AK159" s="3"/>
      <c r="AL159" s="3">
        <v>0.55190000000000095</v>
      </c>
      <c r="AM159" s="3">
        <v>0.51949999999999918</v>
      </c>
      <c r="AN159" s="3">
        <v>2.1428000000000016</v>
      </c>
      <c r="AO159" s="3">
        <v>2.1427</v>
      </c>
      <c r="AP159" s="3">
        <v>0.32469999999999999</v>
      </c>
      <c r="AQ159" s="3">
        <v>0.38959999999999967</v>
      </c>
      <c r="AR159" s="3">
        <v>0.74680000000000024</v>
      </c>
      <c r="AS159" s="3">
        <v>0.77909999999999924</v>
      </c>
      <c r="AT159" s="3">
        <v>1.493399999999999</v>
      </c>
      <c r="AU159" s="3">
        <v>-0.32469999999999999</v>
      </c>
      <c r="AV159" s="3">
        <v>1.1037999999999992</v>
      </c>
      <c r="AW159" s="3">
        <v>0.55189999999999961</v>
      </c>
    </row>
    <row r="160" spans="1:49" ht="14.5" x14ac:dyDescent="0.35">
      <c r="A160" s="519"/>
      <c r="B160" s="3">
        <v>126</v>
      </c>
      <c r="C160" s="3">
        <v>0</v>
      </c>
      <c r="D160" s="3"/>
      <c r="E160" s="3">
        <v>0.55189999999999961</v>
      </c>
      <c r="F160" s="3"/>
      <c r="G160" s="3">
        <v>-9.7400000000000264E-2</v>
      </c>
      <c r="H160" s="3">
        <v>-0.32459999999999989</v>
      </c>
      <c r="I160" s="3">
        <v>-0.58440000000000025</v>
      </c>
      <c r="J160" s="3">
        <v>0.12990000000000085</v>
      </c>
      <c r="K160" s="3">
        <v>1.0063999999999989</v>
      </c>
      <c r="L160" s="3">
        <v>0.97389999999999843</v>
      </c>
      <c r="M160" s="3">
        <v>0.61679999999999935</v>
      </c>
      <c r="N160" s="3">
        <v>0.94149999999999934</v>
      </c>
      <c r="O160" s="3">
        <v>6.4999999999998392E-2</v>
      </c>
      <c r="P160" s="3">
        <v>0.64939999999999998</v>
      </c>
      <c r="Q160" s="3">
        <v>0.9090999999999988</v>
      </c>
      <c r="R160" s="3">
        <v>-1.3961000000000001</v>
      </c>
      <c r="S160" s="3">
        <v>0.22719999999999962</v>
      </c>
      <c r="T160" s="3">
        <v>-0.35710000000000047</v>
      </c>
      <c r="U160" s="3">
        <v>0</v>
      </c>
      <c r="V160" s="3">
        <v>0.61689999999999934</v>
      </c>
      <c r="W160" s="3">
        <v>-0.12990000000000224</v>
      </c>
      <c r="X160" s="3">
        <v>0.61690000000000078</v>
      </c>
      <c r="Y160" s="3">
        <v>0.48690000000000122</v>
      </c>
      <c r="Z160" s="3">
        <v>0.55189999999999961</v>
      </c>
      <c r="AA160" s="3">
        <v>0.55189999999999828</v>
      </c>
      <c r="AB160" s="3">
        <v>0.35719999999999918</v>
      </c>
      <c r="AC160" s="3">
        <v>0.94150000000000067</v>
      </c>
      <c r="AD160" s="3">
        <v>1.3960000000000015</v>
      </c>
      <c r="AE160" s="3">
        <v>0.61690000000000078</v>
      </c>
      <c r="AF160" s="3">
        <v>0.58439999999999881</v>
      </c>
      <c r="AG160" s="3">
        <v>0.77919999999999934</v>
      </c>
      <c r="AH160" s="3">
        <v>-0.25980000000000031</v>
      </c>
      <c r="AI160" s="3">
        <v>1.4285000000000005</v>
      </c>
      <c r="AJ160" s="3">
        <v>1.3310999999999988</v>
      </c>
      <c r="AK160" s="3"/>
      <c r="AL160" s="3">
        <v>6.4900000000001068E-2</v>
      </c>
      <c r="AM160" s="3">
        <v>0.68180000000000041</v>
      </c>
      <c r="AN160" s="3">
        <v>2.3051000000000004</v>
      </c>
      <c r="AO160" s="3">
        <v>2.1102000000000007</v>
      </c>
      <c r="AP160" s="3">
        <v>0.48699999999999993</v>
      </c>
      <c r="AQ160" s="3">
        <v>0.45449999999999935</v>
      </c>
      <c r="AR160" s="3">
        <v>0.64939999999999998</v>
      </c>
      <c r="AS160" s="3">
        <v>1.0064000000000004</v>
      </c>
      <c r="AT160" s="3">
        <v>1.3310999999999988</v>
      </c>
      <c r="AU160" s="3">
        <v>0.12990000000000085</v>
      </c>
      <c r="AV160" s="3">
        <v>1.0063999999999989</v>
      </c>
      <c r="AW160" s="3">
        <v>0.68169999999999897</v>
      </c>
    </row>
    <row r="161" spans="1:49" ht="14.5" x14ac:dyDescent="0.35">
      <c r="A161" s="519"/>
      <c r="B161" s="3">
        <v>127</v>
      </c>
      <c r="C161" s="3">
        <v>-9.7400000000000264E-2</v>
      </c>
      <c r="D161" s="3"/>
      <c r="E161" s="3">
        <v>0.9089999999999987</v>
      </c>
      <c r="F161" s="3"/>
      <c r="G161" s="3">
        <v>3.2499999999999196E-2</v>
      </c>
      <c r="H161" s="3">
        <v>0.16240000000000004</v>
      </c>
      <c r="I161" s="3">
        <v>-0.58440000000000025</v>
      </c>
      <c r="J161" s="3">
        <v>6.4900000000001068E-2</v>
      </c>
      <c r="K161" s="3">
        <v>1.0388999999999982</v>
      </c>
      <c r="L161" s="3">
        <v>1.1038000000000006</v>
      </c>
      <c r="M161" s="3">
        <v>0.68179999999999907</v>
      </c>
      <c r="N161" s="3">
        <v>0.71429999999999971</v>
      </c>
      <c r="O161" s="3">
        <v>9.7400000000000264E-2</v>
      </c>
      <c r="P161" s="3">
        <v>0.38960000000000106</v>
      </c>
      <c r="Q161" s="3">
        <v>0.8765999999999996</v>
      </c>
      <c r="R161" s="3">
        <v>-1.2336999999999987</v>
      </c>
      <c r="S161" s="3">
        <v>0.12979999999999936</v>
      </c>
      <c r="T161" s="3">
        <v>-0.42200000000000015</v>
      </c>
      <c r="U161" s="3">
        <v>9.7400000000000264E-2</v>
      </c>
      <c r="V161" s="3">
        <v>0.42210000000000025</v>
      </c>
      <c r="W161" s="3">
        <v>-0.2273000000000025</v>
      </c>
      <c r="X161" s="3">
        <v>0.71430000000000105</v>
      </c>
      <c r="Y161" s="3">
        <v>0.71420000000000095</v>
      </c>
      <c r="Z161" s="3">
        <v>0.61679999999999935</v>
      </c>
      <c r="AA161" s="3">
        <v>0.45450000000000074</v>
      </c>
      <c r="AB161" s="3">
        <v>0.16239999999999866</v>
      </c>
      <c r="AC161" s="3">
        <v>0.84410000000000041</v>
      </c>
      <c r="AD161" s="3">
        <v>1.4284000000000006</v>
      </c>
      <c r="AE161" s="3">
        <v>0.48699999999999993</v>
      </c>
      <c r="AF161" s="3">
        <v>0.16240000000000004</v>
      </c>
      <c r="AG161" s="3">
        <v>0.94149999999999934</v>
      </c>
      <c r="AH161" s="3">
        <v>-0.32469999999999999</v>
      </c>
      <c r="AI161" s="3">
        <v>1.3959999999999999</v>
      </c>
      <c r="AJ161" s="3">
        <v>1.2337</v>
      </c>
      <c r="AK161" s="3"/>
      <c r="AL161" s="3">
        <v>0.25970000000000021</v>
      </c>
      <c r="AM161" s="3">
        <v>0.51949999999999918</v>
      </c>
      <c r="AN161" s="3">
        <v>2.2726000000000011</v>
      </c>
      <c r="AO161" s="3">
        <v>2.1427</v>
      </c>
      <c r="AP161" s="3">
        <v>0.38959999999999967</v>
      </c>
      <c r="AQ161" s="3">
        <v>0.81169999999999987</v>
      </c>
      <c r="AR161" s="3">
        <v>0.48699999999999993</v>
      </c>
      <c r="AS161" s="3">
        <v>1.0064000000000004</v>
      </c>
      <c r="AT161" s="3">
        <v>1.4608999999999996</v>
      </c>
      <c r="AU161" s="3">
        <v>-0.22729999999999972</v>
      </c>
      <c r="AV161" s="3">
        <v>0.9089999999999987</v>
      </c>
      <c r="AW161" s="3">
        <v>0.74669999999999881</v>
      </c>
    </row>
    <row r="162" spans="1:49" ht="14.5" x14ac:dyDescent="0.35">
      <c r="A162" s="519"/>
      <c r="B162" s="3">
        <v>128</v>
      </c>
      <c r="C162" s="3">
        <v>-0.19480000000000053</v>
      </c>
      <c r="D162" s="3"/>
      <c r="E162" s="3">
        <v>0.68179999999999907</v>
      </c>
      <c r="F162" s="3"/>
      <c r="G162" s="3">
        <v>-0.16230000000000133</v>
      </c>
      <c r="H162" s="3">
        <v>-0.16229999999999994</v>
      </c>
      <c r="I162" s="3">
        <v>-0.45460000000000084</v>
      </c>
      <c r="J162" s="3">
        <v>0.29220000000000079</v>
      </c>
      <c r="K162" s="3">
        <v>1.1688000000000005</v>
      </c>
      <c r="L162" s="3">
        <v>0.94149999999999934</v>
      </c>
      <c r="M162" s="3">
        <v>0.77919999999999934</v>
      </c>
      <c r="N162" s="3">
        <v>0.71429999999999971</v>
      </c>
      <c r="O162" s="3">
        <v>0.35719999999999918</v>
      </c>
      <c r="P162" s="3">
        <v>3.2500000000001972E-2</v>
      </c>
      <c r="Q162" s="3">
        <v>0.71430000000000105</v>
      </c>
      <c r="R162" s="3">
        <v>-1.3961000000000001</v>
      </c>
      <c r="S162" s="3">
        <v>0.35709999999999908</v>
      </c>
      <c r="T162" s="3">
        <v>-0.68180000000000041</v>
      </c>
      <c r="U162" s="3">
        <v>0.38959999999999967</v>
      </c>
      <c r="V162" s="3">
        <v>0.35709999999999908</v>
      </c>
      <c r="W162" s="3">
        <v>-0.29220000000000079</v>
      </c>
      <c r="X162" s="3">
        <v>0.68180000000000041</v>
      </c>
      <c r="Y162" s="3">
        <v>0.38960000000000106</v>
      </c>
      <c r="Z162" s="3">
        <v>0.68180000000000041</v>
      </c>
      <c r="AA162" s="3">
        <v>0.42209999999999886</v>
      </c>
      <c r="AB162" s="3">
        <v>9.7400000000000264E-2</v>
      </c>
      <c r="AC162" s="3">
        <v>0.94150000000000067</v>
      </c>
      <c r="AD162" s="3">
        <v>1.3311000000000004</v>
      </c>
      <c r="AE162" s="3">
        <v>0.58440000000000158</v>
      </c>
      <c r="AF162" s="3">
        <v>0.32469999999999999</v>
      </c>
      <c r="AG162" s="3">
        <v>0.90900000000000003</v>
      </c>
      <c r="AH162" s="3">
        <v>-0.19479999999999914</v>
      </c>
      <c r="AI162" s="3">
        <v>1.3634999999999995</v>
      </c>
      <c r="AJ162" s="3">
        <v>1.4284999999999992</v>
      </c>
      <c r="AK162" s="3"/>
      <c r="AL162" s="3">
        <v>6.4900000000001068E-2</v>
      </c>
      <c r="AM162" s="3">
        <v>0.77920000000000078</v>
      </c>
      <c r="AN162" s="3">
        <v>2.1752000000000007</v>
      </c>
      <c r="AO162" s="3">
        <v>2.3049999999999988</v>
      </c>
      <c r="AP162" s="3">
        <v>0.45449999999999935</v>
      </c>
      <c r="AQ162" s="3">
        <v>0.42209999999999886</v>
      </c>
      <c r="AR162" s="3">
        <v>0.77919999999999934</v>
      </c>
      <c r="AS162" s="3">
        <v>0.81159999999999988</v>
      </c>
      <c r="AT162" s="3">
        <v>1.2985999999999998</v>
      </c>
      <c r="AU162" s="3">
        <v>-0.16229999999999994</v>
      </c>
      <c r="AV162" s="3">
        <v>1.0389000000000008</v>
      </c>
      <c r="AW162" s="3">
        <v>0.64929999999999988</v>
      </c>
    </row>
    <row r="163" spans="1:49" ht="14.5" x14ac:dyDescent="0.35">
      <c r="A163" s="519"/>
      <c r="B163" s="3">
        <v>129</v>
      </c>
      <c r="C163" s="3">
        <v>-3.2400000000000484E-2</v>
      </c>
      <c r="D163" s="3"/>
      <c r="E163" s="3">
        <v>0.64929999999999988</v>
      </c>
      <c r="F163" s="3"/>
      <c r="G163" s="3">
        <v>0</v>
      </c>
      <c r="H163" s="3">
        <v>-0.16229999999999994</v>
      </c>
      <c r="I163" s="3">
        <v>-0.51950000000000052</v>
      </c>
      <c r="J163" s="3">
        <v>0.29220000000000079</v>
      </c>
      <c r="K163" s="3">
        <v>0.94150000000000067</v>
      </c>
      <c r="L163" s="3">
        <v>0.81159999999999988</v>
      </c>
      <c r="M163" s="3">
        <v>0.55189999999999961</v>
      </c>
      <c r="N163" s="3">
        <v>0.68180000000000041</v>
      </c>
      <c r="O163" s="3">
        <v>0.22729999999999972</v>
      </c>
      <c r="P163" s="3">
        <v>0.29220000000000079</v>
      </c>
      <c r="Q163" s="3">
        <v>0.58439999999999881</v>
      </c>
      <c r="R163" s="3">
        <v>-1.3635999999999981</v>
      </c>
      <c r="S163" s="3">
        <v>0.19469999999999904</v>
      </c>
      <c r="T163" s="3">
        <v>-0.45450000000000074</v>
      </c>
      <c r="U163" s="3">
        <v>0.16229999999999994</v>
      </c>
      <c r="V163" s="3">
        <v>0.48699999999999993</v>
      </c>
      <c r="W163" s="3">
        <v>0</v>
      </c>
      <c r="X163" s="3">
        <v>0.51950000000000052</v>
      </c>
      <c r="Y163" s="3">
        <v>0.48690000000000122</v>
      </c>
      <c r="Z163" s="3">
        <v>0.77919999999999934</v>
      </c>
      <c r="AA163" s="3">
        <v>0.55189999999999828</v>
      </c>
      <c r="AB163" s="3">
        <v>0.38959999999999828</v>
      </c>
      <c r="AC163" s="3">
        <v>1.1038000000000006</v>
      </c>
      <c r="AD163" s="3">
        <v>1.3311000000000004</v>
      </c>
      <c r="AE163" s="3">
        <v>0.32469999999999999</v>
      </c>
      <c r="AF163" s="3">
        <v>0.51949999999999918</v>
      </c>
      <c r="AG163" s="3">
        <v>0.97399999999999987</v>
      </c>
      <c r="AH163" s="3">
        <v>-0.25980000000000031</v>
      </c>
      <c r="AI163" s="3">
        <v>1.3959999999999999</v>
      </c>
      <c r="AJ163" s="3">
        <v>1.5258999999999996</v>
      </c>
      <c r="AK163" s="3"/>
      <c r="AL163" s="3">
        <v>9.7400000000000264E-2</v>
      </c>
      <c r="AM163" s="3">
        <v>0.71429999999999971</v>
      </c>
      <c r="AN163" s="3">
        <v>2.1752000000000007</v>
      </c>
      <c r="AO163" s="3">
        <v>2.2075999999999985</v>
      </c>
      <c r="AP163" s="3">
        <v>0.25980000000000031</v>
      </c>
      <c r="AQ163" s="3">
        <v>0.38959999999999967</v>
      </c>
      <c r="AR163" s="3">
        <v>0.74680000000000024</v>
      </c>
      <c r="AS163" s="3">
        <v>0.81159999999999988</v>
      </c>
      <c r="AT163" s="3">
        <v>1.3959999999999999</v>
      </c>
      <c r="AU163" s="3">
        <v>-9.7399999999998876E-2</v>
      </c>
      <c r="AV163" s="3">
        <v>0.9089999999999987</v>
      </c>
      <c r="AW163" s="3">
        <v>0.74669999999999881</v>
      </c>
    </row>
    <row r="164" spans="1:49" ht="14.5" x14ac:dyDescent="0.35">
      <c r="A164" s="519"/>
      <c r="B164" s="3">
        <v>130</v>
      </c>
      <c r="C164" s="3">
        <v>-6.489999999999968E-2</v>
      </c>
      <c r="D164" s="3"/>
      <c r="E164" s="3">
        <v>0.64929999999999988</v>
      </c>
      <c r="F164" s="3"/>
      <c r="G164" s="3">
        <v>-0.12989999999999946</v>
      </c>
      <c r="H164" s="3">
        <v>3.2500000000000584E-2</v>
      </c>
      <c r="I164" s="3">
        <v>-0.71430000000000105</v>
      </c>
      <c r="J164" s="3">
        <v>0.16229999999999994</v>
      </c>
      <c r="K164" s="3">
        <v>1.1362999999999985</v>
      </c>
      <c r="L164" s="3">
        <v>0.68170000000000042</v>
      </c>
      <c r="M164" s="3">
        <v>0.64929999999999988</v>
      </c>
      <c r="N164" s="3">
        <v>1.0064000000000004</v>
      </c>
      <c r="O164" s="3">
        <v>6.4999999999998392E-2</v>
      </c>
      <c r="P164" s="3">
        <v>0.45459999999999945</v>
      </c>
      <c r="Q164" s="3">
        <v>0.51950000000000052</v>
      </c>
      <c r="R164" s="3">
        <v>-1.1688000000000005</v>
      </c>
      <c r="S164" s="3">
        <v>0.25970000000000021</v>
      </c>
      <c r="T164" s="3">
        <v>-0.58440000000000025</v>
      </c>
      <c r="U164" s="3">
        <v>3.2399999999999096E-2</v>
      </c>
      <c r="V164" s="3">
        <v>0.45449999999999935</v>
      </c>
      <c r="W164" s="3">
        <v>-0.32469999999999999</v>
      </c>
      <c r="X164" s="3">
        <v>0.64929999999999988</v>
      </c>
      <c r="Y164" s="3">
        <v>0.61680000000000068</v>
      </c>
      <c r="Z164" s="3">
        <v>0.7141999999999995</v>
      </c>
      <c r="AA164" s="3">
        <v>0.32469999999999999</v>
      </c>
      <c r="AB164" s="3">
        <v>9.7400000000000264E-2</v>
      </c>
      <c r="AC164" s="3">
        <v>0.84410000000000041</v>
      </c>
      <c r="AD164" s="3">
        <v>1.2660999999999991</v>
      </c>
      <c r="AE164" s="3">
        <v>0.42210000000000025</v>
      </c>
      <c r="AF164" s="3">
        <v>0.12989999999999946</v>
      </c>
      <c r="AG164" s="3">
        <v>0.90900000000000003</v>
      </c>
      <c r="AH164" s="3">
        <v>-9.7400000000000264E-2</v>
      </c>
      <c r="AI164" s="3">
        <v>1.6881999999999995</v>
      </c>
      <c r="AJ164" s="3">
        <v>1.2011999999999996</v>
      </c>
      <c r="AK164" s="3"/>
      <c r="AL164" s="3">
        <v>9.7400000000000264E-2</v>
      </c>
      <c r="AM164" s="3">
        <v>0.68180000000000041</v>
      </c>
      <c r="AN164" s="3">
        <v>2.2077</v>
      </c>
      <c r="AO164" s="3">
        <v>2.1102000000000007</v>
      </c>
      <c r="AP164" s="3">
        <v>3.2499999999999196E-2</v>
      </c>
      <c r="AQ164" s="3">
        <v>0.38959999999999967</v>
      </c>
      <c r="AR164" s="3">
        <v>0.71430000000000105</v>
      </c>
      <c r="AS164" s="3">
        <v>0.97389999999999977</v>
      </c>
      <c r="AT164" s="3">
        <v>1.4284999999999992</v>
      </c>
      <c r="AU164" s="3">
        <v>-0.16229999999999994</v>
      </c>
      <c r="AV164" s="3">
        <v>1.1362999999999985</v>
      </c>
      <c r="AW164" s="3">
        <v>0.7141999999999995</v>
      </c>
    </row>
    <row r="165" spans="1:49" ht="14.5" x14ac:dyDescent="0.35">
      <c r="A165" s="519"/>
      <c r="B165" s="3">
        <v>131</v>
      </c>
      <c r="C165" s="3">
        <v>0.25980000000000031</v>
      </c>
      <c r="D165" s="3"/>
      <c r="E165" s="3">
        <v>0.51940000000000042</v>
      </c>
      <c r="F165" s="3"/>
      <c r="G165" s="3">
        <v>-9.7400000000000264E-2</v>
      </c>
      <c r="H165" s="3">
        <v>-0.16229999999999994</v>
      </c>
      <c r="I165" s="3">
        <v>-0.68180000000000041</v>
      </c>
      <c r="J165" s="3">
        <v>0.32469999999999999</v>
      </c>
      <c r="K165" s="3">
        <v>1.0714000000000001</v>
      </c>
      <c r="L165" s="3">
        <v>0.87650000000000095</v>
      </c>
      <c r="M165" s="3">
        <v>0.77919999999999934</v>
      </c>
      <c r="N165" s="3">
        <v>0.94149999999999934</v>
      </c>
      <c r="O165" s="3">
        <v>6.4999999999998392E-2</v>
      </c>
      <c r="P165" s="3">
        <v>0.38960000000000106</v>
      </c>
      <c r="Q165" s="3">
        <v>0.51950000000000052</v>
      </c>
      <c r="R165" s="3">
        <v>-1.3635999999999981</v>
      </c>
      <c r="S165" s="3">
        <v>9.7400000000000264E-2</v>
      </c>
      <c r="T165" s="3">
        <v>-0.58440000000000025</v>
      </c>
      <c r="U165" s="3">
        <v>-6.489999999999968E-2</v>
      </c>
      <c r="V165" s="3">
        <v>0.51949999999999918</v>
      </c>
      <c r="W165" s="3">
        <v>-0.32469999999999999</v>
      </c>
      <c r="X165" s="3">
        <v>0.84410000000000041</v>
      </c>
      <c r="Y165" s="3">
        <v>0.48690000000000122</v>
      </c>
      <c r="Z165" s="3">
        <v>0.7141999999999995</v>
      </c>
      <c r="AA165" s="3">
        <v>0.58440000000000025</v>
      </c>
      <c r="AB165" s="3">
        <v>0.35719999999999918</v>
      </c>
      <c r="AC165" s="3">
        <v>1.0064000000000004</v>
      </c>
      <c r="AD165" s="3">
        <v>1.4284000000000006</v>
      </c>
      <c r="AE165" s="3">
        <v>0.32469999999999999</v>
      </c>
      <c r="AF165" s="3">
        <v>0.35719999999999918</v>
      </c>
      <c r="AG165" s="3">
        <v>0.77919999999999934</v>
      </c>
      <c r="AH165" s="3">
        <v>-0.48699999999999993</v>
      </c>
      <c r="AI165" s="3">
        <v>1.4934000000000003</v>
      </c>
      <c r="AJ165" s="3">
        <v>1.3635999999999995</v>
      </c>
      <c r="AK165" s="3"/>
      <c r="AL165" s="3">
        <v>0.19480000000000053</v>
      </c>
      <c r="AM165" s="3">
        <v>0.90900000000000003</v>
      </c>
      <c r="AN165" s="3">
        <v>1.9480000000000011</v>
      </c>
      <c r="AO165" s="3">
        <v>2.37</v>
      </c>
      <c r="AP165" s="3">
        <v>-3.2400000000000484E-2</v>
      </c>
      <c r="AQ165" s="3">
        <v>0.64929999999999988</v>
      </c>
      <c r="AR165" s="3">
        <v>0.55200000000000116</v>
      </c>
      <c r="AS165" s="3">
        <v>1.0064000000000004</v>
      </c>
      <c r="AT165" s="3">
        <v>1.1362999999999999</v>
      </c>
      <c r="AU165" s="3">
        <v>-0.2921999999999994</v>
      </c>
      <c r="AV165" s="3">
        <v>1.1687000000000003</v>
      </c>
      <c r="AW165" s="3">
        <v>0.64929999999999988</v>
      </c>
    </row>
    <row r="166" spans="1:49" ht="14.5" x14ac:dyDescent="0.35">
      <c r="A166" s="519"/>
      <c r="B166" s="3">
        <v>132</v>
      </c>
      <c r="C166" s="3">
        <v>-6.489999999999968E-2</v>
      </c>
      <c r="D166" s="3"/>
      <c r="E166" s="3">
        <v>0.45449999999999935</v>
      </c>
      <c r="F166" s="3"/>
      <c r="G166" s="3">
        <v>-0.19480000000000053</v>
      </c>
      <c r="H166" s="3">
        <v>-0.12979999999999936</v>
      </c>
      <c r="I166" s="3">
        <v>-0.48699999999999993</v>
      </c>
      <c r="J166" s="3">
        <v>0.32469999999999999</v>
      </c>
      <c r="K166" s="3">
        <v>0.8765999999999996</v>
      </c>
      <c r="L166" s="3">
        <v>0.94149999999999934</v>
      </c>
      <c r="M166" s="3">
        <v>0.45449999999999935</v>
      </c>
      <c r="N166" s="3">
        <v>0.87660000000000093</v>
      </c>
      <c r="O166" s="3">
        <v>0.12989999999999946</v>
      </c>
      <c r="P166" s="3">
        <v>0.22729999999999972</v>
      </c>
      <c r="Q166" s="3">
        <v>0.55189999999999961</v>
      </c>
      <c r="R166" s="3">
        <v>-1.3961000000000001</v>
      </c>
      <c r="S166" s="3">
        <v>0.32459999999999989</v>
      </c>
      <c r="T166" s="3">
        <v>-0.22719999999999962</v>
      </c>
      <c r="U166" s="3">
        <v>0.12979999999999936</v>
      </c>
      <c r="V166" s="3">
        <v>0.38959999999999967</v>
      </c>
      <c r="W166" s="3">
        <v>-0.12990000000000224</v>
      </c>
      <c r="X166" s="3">
        <v>0.68180000000000041</v>
      </c>
      <c r="Y166" s="3">
        <v>0.22720000000000101</v>
      </c>
      <c r="Z166" s="3">
        <v>0.61679999999999935</v>
      </c>
      <c r="AA166" s="3">
        <v>0.32469999999999999</v>
      </c>
      <c r="AB166" s="3">
        <v>0.19480000000000053</v>
      </c>
      <c r="AC166" s="3">
        <v>0.84410000000000041</v>
      </c>
      <c r="AD166" s="3">
        <v>1.168699999999999</v>
      </c>
      <c r="AE166" s="3">
        <v>0.25980000000000031</v>
      </c>
      <c r="AF166" s="3">
        <v>0.25979999999999892</v>
      </c>
      <c r="AG166" s="3">
        <v>0.74670000000000014</v>
      </c>
      <c r="AH166" s="3">
        <v>-9.7400000000000264E-2</v>
      </c>
      <c r="AI166" s="3">
        <v>1.5908000000000007</v>
      </c>
      <c r="AJ166" s="3">
        <v>1.4284999999999992</v>
      </c>
      <c r="AK166" s="3"/>
      <c r="AL166" s="3">
        <v>0.42200000000000015</v>
      </c>
      <c r="AM166" s="3">
        <v>0.68180000000000041</v>
      </c>
      <c r="AN166" s="3">
        <v>1.9480000000000011</v>
      </c>
      <c r="AO166" s="3">
        <v>2.1102000000000007</v>
      </c>
      <c r="AP166" s="3">
        <v>6.499999999999978E-2</v>
      </c>
      <c r="AQ166" s="3">
        <v>0.38959999999999967</v>
      </c>
      <c r="AR166" s="3">
        <v>0.68180000000000185</v>
      </c>
      <c r="AS166" s="3">
        <v>1.0388999999999995</v>
      </c>
      <c r="AT166" s="3">
        <v>1.3959999999999999</v>
      </c>
      <c r="AU166" s="3">
        <v>-0.22729999999999972</v>
      </c>
      <c r="AV166" s="3">
        <v>1.0063999999999989</v>
      </c>
      <c r="AW166" s="3">
        <v>0.64929999999999988</v>
      </c>
    </row>
    <row r="167" spans="1:49" ht="14.5" x14ac:dyDescent="0.35">
      <c r="A167" s="519"/>
      <c r="B167" s="3">
        <v>133</v>
      </c>
      <c r="C167" s="3">
        <v>-0.19480000000000053</v>
      </c>
      <c r="D167" s="3"/>
      <c r="E167" s="3">
        <v>0.58439999999999881</v>
      </c>
      <c r="F167" s="3"/>
      <c r="G167" s="3">
        <v>-0.22729999999999972</v>
      </c>
      <c r="H167" s="3">
        <v>-9.7400000000000264E-2</v>
      </c>
      <c r="I167" s="3">
        <v>-0.42210000000000025</v>
      </c>
      <c r="J167" s="3">
        <v>0.22730000000000111</v>
      </c>
      <c r="K167" s="3">
        <v>0.74670000000000014</v>
      </c>
      <c r="L167" s="3">
        <v>1.0712999999999986</v>
      </c>
      <c r="M167" s="3">
        <v>0.51939999999999897</v>
      </c>
      <c r="N167" s="3">
        <v>0.84409999999999896</v>
      </c>
      <c r="O167" s="3">
        <v>0.32469999999999999</v>
      </c>
      <c r="P167" s="3">
        <v>0.32469999999999999</v>
      </c>
      <c r="Q167" s="3">
        <v>0.48700000000000132</v>
      </c>
      <c r="R167" s="3">
        <v>-1.2986999999999997</v>
      </c>
      <c r="S167" s="3">
        <v>0.22719999999999962</v>
      </c>
      <c r="T167" s="3">
        <v>-0.48699999999999993</v>
      </c>
      <c r="U167" s="3">
        <v>6.489999999999968E-2</v>
      </c>
      <c r="V167" s="3">
        <v>0.25970000000000021</v>
      </c>
      <c r="W167" s="3">
        <v>-0.32469999999999999</v>
      </c>
      <c r="X167" s="3">
        <v>0.64929999999999988</v>
      </c>
      <c r="Y167" s="3">
        <v>0.25970000000000021</v>
      </c>
      <c r="Z167" s="3">
        <v>0.77919999999999934</v>
      </c>
      <c r="AA167" s="3">
        <v>0.68180000000000041</v>
      </c>
      <c r="AB167" s="3">
        <v>0.19480000000000053</v>
      </c>
      <c r="AC167" s="3">
        <v>0.87660000000000093</v>
      </c>
      <c r="AD167" s="3">
        <v>1.2986000000000011</v>
      </c>
      <c r="AE167" s="3">
        <v>0.29220000000000079</v>
      </c>
      <c r="AF167" s="3">
        <v>0.38959999999999967</v>
      </c>
      <c r="AG167" s="3">
        <v>0.81159999999999988</v>
      </c>
      <c r="AH167" s="3">
        <v>-0.2921999999999994</v>
      </c>
      <c r="AI167" s="3">
        <v>1.3634999999999995</v>
      </c>
      <c r="AJ167" s="3">
        <v>1.1362999999999999</v>
      </c>
      <c r="AK167" s="3"/>
      <c r="AL167" s="3">
        <v>0.32459999999999989</v>
      </c>
      <c r="AM167" s="3">
        <v>0.87659999999999827</v>
      </c>
      <c r="AN167" s="3">
        <v>1.9804000000000002</v>
      </c>
      <c r="AO167" s="3">
        <v>2.2725999999999997</v>
      </c>
      <c r="AP167" s="3">
        <v>0</v>
      </c>
      <c r="AQ167" s="3">
        <v>0.42209999999999886</v>
      </c>
      <c r="AR167" s="3">
        <v>0.55200000000000116</v>
      </c>
      <c r="AS167" s="3">
        <v>0.77909999999999924</v>
      </c>
      <c r="AT167" s="3">
        <v>1.4284999999999992</v>
      </c>
      <c r="AU167" s="3">
        <v>-0.19479999999999914</v>
      </c>
      <c r="AV167" s="3">
        <v>0.97399999999999987</v>
      </c>
      <c r="AW167" s="3">
        <v>0.68169999999999897</v>
      </c>
    </row>
    <row r="168" spans="1:49" ht="14.5" x14ac:dyDescent="0.35">
      <c r="A168" s="519"/>
      <c r="B168" s="3">
        <v>134</v>
      </c>
      <c r="C168" s="3">
        <v>-6.489999999999968E-2</v>
      </c>
      <c r="D168" s="3"/>
      <c r="E168" s="3">
        <v>0.45449999999999935</v>
      </c>
      <c r="F168" s="3"/>
      <c r="G168" s="3">
        <v>-0.2597000000000016</v>
      </c>
      <c r="H168" s="3">
        <v>-0.19479999999999914</v>
      </c>
      <c r="I168" s="3">
        <v>-0.61690000000000078</v>
      </c>
      <c r="J168" s="3">
        <v>0.25970000000000021</v>
      </c>
      <c r="K168" s="3">
        <v>0.8765999999999996</v>
      </c>
      <c r="L168" s="3">
        <v>0.94149999999999934</v>
      </c>
      <c r="M168" s="3">
        <v>0.45449999999999935</v>
      </c>
      <c r="N168" s="3">
        <v>0.94149999999999934</v>
      </c>
      <c r="O168" s="3">
        <v>0.16239999999999866</v>
      </c>
      <c r="P168" s="3">
        <v>0.35720000000000196</v>
      </c>
      <c r="Q168" s="3">
        <v>0.45449999999999935</v>
      </c>
      <c r="R168" s="3">
        <v>-1.4935000000000005</v>
      </c>
      <c r="S168" s="3">
        <v>0.16229999999999994</v>
      </c>
      <c r="T168" s="3">
        <v>-0.42200000000000015</v>
      </c>
      <c r="U168" s="3">
        <v>-3.2500000000000584E-2</v>
      </c>
      <c r="V168" s="3">
        <v>0.64929999999999843</v>
      </c>
      <c r="W168" s="3">
        <v>-0.19480000000000053</v>
      </c>
      <c r="X168" s="3">
        <v>0.71430000000000105</v>
      </c>
      <c r="Y168" s="3">
        <v>0.32460000000000128</v>
      </c>
      <c r="Z168" s="3">
        <v>0.90900000000000003</v>
      </c>
      <c r="AA168" s="3">
        <v>0.35709999999999908</v>
      </c>
      <c r="AB168" s="3">
        <v>0.12989999999999946</v>
      </c>
      <c r="AC168" s="3">
        <v>0.84410000000000041</v>
      </c>
      <c r="AD168" s="3">
        <v>1.3960000000000015</v>
      </c>
      <c r="AE168" s="3">
        <v>0.29220000000000079</v>
      </c>
      <c r="AF168" s="3">
        <v>0.42209999999999886</v>
      </c>
      <c r="AG168" s="3">
        <v>0.81159999999999988</v>
      </c>
      <c r="AH168" s="3">
        <v>0.16229999999999994</v>
      </c>
      <c r="AI168" s="3">
        <v>1.2985999999999998</v>
      </c>
      <c r="AJ168" s="3">
        <v>1.2337</v>
      </c>
      <c r="AK168" s="3"/>
      <c r="AL168" s="3">
        <v>0.58440000000000025</v>
      </c>
      <c r="AM168" s="3">
        <v>0.77920000000000078</v>
      </c>
      <c r="AN168" s="3">
        <v>1.9804000000000002</v>
      </c>
      <c r="AO168" s="3">
        <v>2.0128000000000008</v>
      </c>
      <c r="AP168" s="3">
        <v>0.12989999999999946</v>
      </c>
      <c r="AQ168" s="3">
        <v>0.42209999999999886</v>
      </c>
      <c r="AR168" s="3">
        <v>0.55200000000000116</v>
      </c>
      <c r="AS168" s="3">
        <v>0.7141999999999995</v>
      </c>
      <c r="AT168" s="3">
        <v>1.2011999999999996</v>
      </c>
      <c r="AU168" s="3">
        <v>-0.32469999999999999</v>
      </c>
      <c r="AV168" s="3">
        <v>0.84410000000000041</v>
      </c>
      <c r="AW168" s="3">
        <v>0.7141999999999995</v>
      </c>
    </row>
    <row r="169" spans="1:49" ht="14.5" x14ac:dyDescent="0.35">
      <c r="A169" s="519"/>
      <c r="B169" s="3">
        <v>135</v>
      </c>
      <c r="C169" s="3">
        <v>-0.12980000000000075</v>
      </c>
      <c r="D169" s="3"/>
      <c r="E169" s="3">
        <v>0.55189999999999961</v>
      </c>
      <c r="F169" s="3"/>
      <c r="G169" s="3">
        <v>-0.12989999999999946</v>
      </c>
      <c r="H169" s="3">
        <v>-0.22719999999999962</v>
      </c>
      <c r="I169" s="3">
        <v>-0.74670000000000014</v>
      </c>
      <c r="J169" s="3">
        <v>0.25970000000000021</v>
      </c>
      <c r="K169" s="3">
        <v>0.8765999999999996</v>
      </c>
      <c r="L169" s="3">
        <v>1.1038000000000006</v>
      </c>
      <c r="M169" s="3">
        <v>0.7141999999999995</v>
      </c>
      <c r="N169" s="3">
        <v>0.90910000000000024</v>
      </c>
      <c r="O169" s="3">
        <v>3.2499999999999196E-2</v>
      </c>
      <c r="P169" s="3">
        <v>0.45459999999999945</v>
      </c>
      <c r="Q169" s="3">
        <v>0.38960000000000106</v>
      </c>
      <c r="R169" s="3">
        <v>-1.3635999999999981</v>
      </c>
      <c r="S169" s="3">
        <v>9.7400000000000264E-2</v>
      </c>
      <c r="T169" s="3">
        <v>-0.45450000000000074</v>
      </c>
      <c r="U169" s="3">
        <v>-0.16229999999999994</v>
      </c>
      <c r="V169" s="3">
        <v>0.42210000000000025</v>
      </c>
      <c r="W169" s="3">
        <v>-0.29220000000000079</v>
      </c>
      <c r="X169" s="3">
        <v>0.58440000000000025</v>
      </c>
      <c r="Y169" s="3">
        <v>0.19480000000000053</v>
      </c>
      <c r="Z169" s="3">
        <v>0.8765999999999996</v>
      </c>
      <c r="AA169" s="3">
        <v>0.48699999999999993</v>
      </c>
      <c r="AB169" s="3">
        <v>0.12989999999999946</v>
      </c>
      <c r="AC169" s="3">
        <v>0.94150000000000067</v>
      </c>
      <c r="AD169" s="3">
        <v>1.2012000000000009</v>
      </c>
      <c r="AE169" s="3">
        <v>0.29220000000000079</v>
      </c>
      <c r="AF169" s="3">
        <v>0.22729999999999972</v>
      </c>
      <c r="AG169" s="3">
        <v>0.7141999999999995</v>
      </c>
      <c r="AH169" s="3">
        <v>-0.38959999999999967</v>
      </c>
      <c r="AI169" s="3">
        <v>1.4934000000000003</v>
      </c>
      <c r="AJ169" s="3">
        <v>1.2985999999999998</v>
      </c>
      <c r="AK169" s="3"/>
      <c r="AL169" s="3">
        <v>0.22720000000000101</v>
      </c>
      <c r="AM169" s="3">
        <v>0.58440000000000025</v>
      </c>
      <c r="AN169" s="3">
        <v>2.0128999999999992</v>
      </c>
      <c r="AO169" s="3">
        <v>2.077799999999999</v>
      </c>
      <c r="AP169" s="3">
        <v>0</v>
      </c>
      <c r="AQ169" s="3">
        <v>0.48699999999999993</v>
      </c>
      <c r="AR169" s="3">
        <v>0.81170000000000131</v>
      </c>
      <c r="AS169" s="3">
        <v>0.90900000000000003</v>
      </c>
      <c r="AT169" s="3">
        <v>1.3959999999999999</v>
      </c>
      <c r="AU169" s="3">
        <v>-6.489999999999968E-2</v>
      </c>
      <c r="AV169" s="3">
        <v>1.1037999999999992</v>
      </c>
      <c r="AW169" s="3">
        <v>0.55189999999999961</v>
      </c>
    </row>
    <row r="170" spans="1:49" ht="14.5" x14ac:dyDescent="0.35">
      <c r="A170" s="519"/>
      <c r="B170" s="3">
        <v>136</v>
      </c>
      <c r="C170" s="3">
        <v>6.499999999999978E-2</v>
      </c>
      <c r="D170" s="3"/>
      <c r="E170" s="3">
        <v>0.97399999999999987</v>
      </c>
      <c r="F170" s="3"/>
      <c r="G170" s="3">
        <v>-9.7400000000000264E-2</v>
      </c>
      <c r="H170" s="3">
        <v>-6.489999999999968E-2</v>
      </c>
      <c r="I170" s="3">
        <v>-0.58440000000000025</v>
      </c>
      <c r="J170" s="3">
        <v>0.32469999999999999</v>
      </c>
      <c r="K170" s="3">
        <v>0.68179999999999907</v>
      </c>
      <c r="L170" s="3">
        <v>1.0388999999999995</v>
      </c>
      <c r="M170" s="3">
        <v>0.42200000000000015</v>
      </c>
      <c r="N170" s="3">
        <v>1.1362999999999999</v>
      </c>
      <c r="O170" s="3">
        <v>0.22729999999999972</v>
      </c>
      <c r="P170" s="3">
        <v>0.29220000000000079</v>
      </c>
      <c r="Q170" s="3">
        <v>0.51950000000000052</v>
      </c>
      <c r="R170" s="3">
        <v>-1.2336999999999987</v>
      </c>
      <c r="S170" s="3">
        <v>0.16229999999999994</v>
      </c>
      <c r="T170" s="3">
        <v>-0.55189999999999961</v>
      </c>
      <c r="U170" s="3">
        <v>3.2399999999999096E-2</v>
      </c>
      <c r="V170" s="3">
        <v>0.2921999999999994</v>
      </c>
      <c r="W170" s="3">
        <v>-0.2273000000000025</v>
      </c>
      <c r="X170" s="3">
        <v>0.61690000000000078</v>
      </c>
      <c r="Y170" s="3">
        <v>-0.16240000000000004</v>
      </c>
      <c r="Z170" s="3">
        <v>0.7141999999999995</v>
      </c>
      <c r="AA170" s="3">
        <v>0.2921999999999994</v>
      </c>
      <c r="AB170" s="3">
        <v>0.29219999999999802</v>
      </c>
      <c r="AC170" s="3">
        <v>0.87660000000000093</v>
      </c>
      <c r="AD170" s="3">
        <v>1.3311000000000004</v>
      </c>
      <c r="AE170" s="3">
        <v>0.29220000000000079</v>
      </c>
      <c r="AF170" s="3">
        <v>0.32469999999999999</v>
      </c>
      <c r="AG170" s="3">
        <v>0.7141999999999995</v>
      </c>
      <c r="AH170" s="3">
        <v>-0.35719999999999918</v>
      </c>
      <c r="AI170" s="3">
        <v>1.5908000000000007</v>
      </c>
      <c r="AJ170" s="3">
        <v>1.2661999999999993</v>
      </c>
      <c r="AK170" s="3"/>
      <c r="AL170" s="3">
        <v>0.35710000000000047</v>
      </c>
      <c r="AM170" s="3">
        <v>0.77920000000000078</v>
      </c>
      <c r="AN170" s="3">
        <v>1.883</v>
      </c>
      <c r="AO170" s="3">
        <v>1.9478999999999997</v>
      </c>
      <c r="AP170" s="3">
        <v>-3.2400000000000484E-2</v>
      </c>
      <c r="AQ170" s="3">
        <v>0.42209999999999886</v>
      </c>
      <c r="AR170" s="3">
        <v>0.64939999999999998</v>
      </c>
      <c r="AS170" s="3">
        <v>0.97389999999999977</v>
      </c>
      <c r="AT170" s="3">
        <v>1.2011999999999996</v>
      </c>
      <c r="AU170" s="3">
        <v>-0.35709999999999908</v>
      </c>
      <c r="AV170" s="3">
        <v>0.8765999999999996</v>
      </c>
      <c r="AW170" s="3">
        <v>0.84409999999999896</v>
      </c>
    </row>
    <row r="171" spans="1:49" ht="14.5" x14ac:dyDescent="0.35">
      <c r="A171" s="519"/>
      <c r="B171" s="3">
        <v>137</v>
      </c>
      <c r="C171" s="3">
        <v>-6.489999999999968E-2</v>
      </c>
      <c r="D171" s="3"/>
      <c r="E171" s="3">
        <v>0.68179999999999907</v>
      </c>
      <c r="F171" s="3"/>
      <c r="G171" s="3">
        <v>-6.4900000000001068E-2</v>
      </c>
      <c r="H171" s="3">
        <v>-0.12979999999999936</v>
      </c>
      <c r="I171" s="3">
        <v>-0.55200000000000116</v>
      </c>
      <c r="J171" s="3">
        <v>0</v>
      </c>
      <c r="K171" s="3">
        <v>0.77919999999999934</v>
      </c>
      <c r="L171" s="3">
        <v>0.77910000000000057</v>
      </c>
      <c r="M171" s="3">
        <v>0.58440000000000025</v>
      </c>
      <c r="N171" s="3">
        <v>0.97400000000000131</v>
      </c>
      <c r="O171" s="3">
        <v>9.7400000000000264E-2</v>
      </c>
      <c r="P171" s="3">
        <v>0.19480000000000053</v>
      </c>
      <c r="Q171" s="3">
        <v>0.55189999999999961</v>
      </c>
      <c r="R171" s="3">
        <v>-1.3635999999999981</v>
      </c>
      <c r="S171" s="3">
        <v>9.7400000000000264E-2</v>
      </c>
      <c r="T171" s="3">
        <v>-0.45450000000000074</v>
      </c>
      <c r="U171" s="3">
        <v>6.489999999999968E-2</v>
      </c>
      <c r="V171" s="3">
        <v>0.48699999999999993</v>
      </c>
      <c r="W171" s="3">
        <v>-0.29220000000000079</v>
      </c>
      <c r="X171" s="3">
        <v>0.97399999999999987</v>
      </c>
      <c r="Y171" s="3">
        <v>-3.2499999999999196E-2</v>
      </c>
      <c r="Z171" s="3">
        <v>0.81159999999999988</v>
      </c>
      <c r="AA171" s="3">
        <v>0.48699999999999993</v>
      </c>
      <c r="AB171" s="3">
        <v>0</v>
      </c>
      <c r="AC171" s="3">
        <v>0.84410000000000041</v>
      </c>
      <c r="AD171" s="3">
        <v>1.2012000000000009</v>
      </c>
      <c r="AE171" s="3">
        <v>0.32469999999999999</v>
      </c>
      <c r="AF171" s="3">
        <v>0.45459999999999945</v>
      </c>
      <c r="AG171" s="3">
        <v>0.74670000000000014</v>
      </c>
      <c r="AH171" s="3">
        <v>-0.42210000000000025</v>
      </c>
      <c r="AI171" s="3">
        <v>1.5258999999999996</v>
      </c>
      <c r="AJ171" s="3">
        <v>1.5584</v>
      </c>
      <c r="AK171" s="3"/>
      <c r="AL171" s="3">
        <v>9.7400000000000264E-2</v>
      </c>
      <c r="AM171" s="3">
        <v>0.48699999999999993</v>
      </c>
      <c r="AN171" s="3">
        <v>1.915500000000002</v>
      </c>
      <c r="AO171" s="3">
        <v>1.9154000000000004</v>
      </c>
      <c r="AP171" s="3">
        <v>-9.7400000000000264E-2</v>
      </c>
      <c r="AQ171" s="3">
        <v>0.42209999999999886</v>
      </c>
      <c r="AR171" s="3">
        <v>0.42210000000000025</v>
      </c>
      <c r="AS171" s="3">
        <v>0.7141999999999995</v>
      </c>
      <c r="AT171" s="3">
        <v>1.2337</v>
      </c>
      <c r="AU171" s="3">
        <v>-0.19479999999999914</v>
      </c>
      <c r="AV171" s="3">
        <v>0.97399999999999987</v>
      </c>
      <c r="AW171" s="3">
        <v>0.77909999999999924</v>
      </c>
    </row>
    <row r="172" spans="1:49" ht="14.5" x14ac:dyDescent="0.35">
      <c r="A172" s="519"/>
      <c r="B172" s="3">
        <v>138</v>
      </c>
      <c r="C172" s="3">
        <v>3.2499999999999196E-2</v>
      </c>
      <c r="D172" s="3"/>
      <c r="E172" s="3">
        <v>0.45449999999999935</v>
      </c>
      <c r="F172" s="3"/>
      <c r="G172" s="3">
        <v>-6.4900000000001068E-2</v>
      </c>
      <c r="H172" s="3">
        <v>-0.2921999999999994</v>
      </c>
      <c r="I172" s="3">
        <v>-0.61690000000000078</v>
      </c>
      <c r="J172" s="3">
        <v>0.19480000000000053</v>
      </c>
      <c r="K172" s="3">
        <v>0.8765999999999996</v>
      </c>
      <c r="L172" s="3">
        <v>0.87650000000000095</v>
      </c>
      <c r="M172" s="3">
        <v>0.61679999999999935</v>
      </c>
      <c r="N172" s="3">
        <v>0.84409999999999896</v>
      </c>
      <c r="O172" s="3">
        <v>-3.2400000000001872E-2</v>
      </c>
      <c r="P172" s="3">
        <v>0.19480000000000053</v>
      </c>
      <c r="Q172" s="3">
        <v>0.51950000000000052</v>
      </c>
      <c r="R172" s="3">
        <v>-1.4284999999999992</v>
      </c>
      <c r="S172" s="3">
        <v>0.16229999999999994</v>
      </c>
      <c r="T172" s="3">
        <v>-0.51940000000000042</v>
      </c>
      <c r="U172" s="3">
        <v>-9.7400000000000264E-2</v>
      </c>
      <c r="V172" s="3">
        <v>0.42210000000000025</v>
      </c>
      <c r="W172" s="3">
        <v>-0.29220000000000079</v>
      </c>
      <c r="X172" s="3">
        <v>0.64929999999999988</v>
      </c>
      <c r="Y172" s="3">
        <v>9.7400000000000264E-2</v>
      </c>
      <c r="Z172" s="3">
        <v>0.90900000000000003</v>
      </c>
      <c r="AA172" s="3">
        <v>0.35709999999999908</v>
      </c>
      <c r="AB172" s="3">
        <v>0.16239999999999866</v>
      </c>
      <c r="AC172" s="3">
        <v>0.87660000000000093</v>
      </c>
      <c r="AD172" s="3">
        <v>1.4284000000000006</v>
      </c>
      <c r="AE172" s="3">
        <v>0.35720000000000057</v>
      </c>
      <c r="AF172" s="3">
        <v>0.38959999999999967</v>
      </c>
      <c r="AG172" s="3">
        <v>0.61679999999999935</v>
      </c>
      <c r="AH172" s="3">
        <v>-0.16240000000000004</v>
      </c>
      <c r="AI172" s="3">
        <v>1.4608999999999996</v>
      </c>
      <c r="AJ172" s="3">
        <v>1.2985999999999998</v>
      </c>
      <c r="AK172" s="3"/>
      <c r="AL172" s="3">
        <v>0</v>
      </c>
      <c r="AM172" s="3">
        <v>0.61689999999999934</v>
      </c>
      <c r="AN172" s="3">
        <v>1.8181000000000016</v>
      </c>
      <c r="AO172" s="3">
        <v>2.1102000000000007</v>
      </c>
      <c r="AP172" s="3">
        <v>0.2921999999999994</v>
      </c>
      <c r="AQ172" s="3">
        <v>0.42209999999999886</v>
      </c>
      <c r="AR172" s="3">
        <v>0.51950000000000052</v>
      </c>
      <c r="AS172" s="3">
        <v>0.8764999999999995</v>
      </c>
      <c r="AT172" s="3">
        <v>1.3959999999999999</v>
      </c>
      <c r="AU172" s="3">
        <v>-9.7399999999998876E-2</v>
      </c>
      <c r="AV172" s="3">
        <v>1.2011999999999996</v>
      </c>
      <c r="AW172" s="3">
        <v>0.48689999999999983</v>
      </c>
    </row>
    <row r="173" spans="1:49" ht="14.5" x14ac:dyDescent="0.35">
      <c r="A173" s="519"/>
      <c r="B173" s="3">
        <v>139</v>
      </c>
      <c r="C173" s="3">
        <v>-0.29220000000000079</v>
      </c>
      <c r="D173" s="3"/>
      <c r="E173" s="3">
        <v>0.74670000000000014</v>
      </c>
      <c r="F173" s="3"/>
      <c r="G173" s="3">
        <v>-9.7400000000000264E-2</v>
      </c>
      <c r="H173" s="3">
        <v>9.7400000000000264E-2</v>
      </c>
      <c r="I173" s="3">
        <v>-0.64939999999999998</v>
      </c>
      <c r="J173" s="3">
        <v>0.16229999999999994</v>
      </c>
      <c r="K173" s="3">
        <v>0.71419999999999817</v>
      </c>
      <c r="L173" s="3">
        <v>0.84409999999999896</v>
      </c>
      <c r="M173" s="3">
        <v>0.38959999999999967</v>
      </c>
      <c r="N173" s="3">
        <v>0.77920000000000078</v>
      </c>
      <c r="O173" s="3">
        <v>-9.7400000000000264E-2</v>
      </c>
      <c r="P173" s="3">
        <v>0.19480000000000053</v>
      </c>
      <c r="Q173" s="3">
        <v>0.64929999999999988</v>
      </c>
      <c r="R173" s="3">
        <v>-1.3635999999999981</v>
      </c>
      <c r="S173" s="3">
        <v>0.22719999999999962</v>
      </c>
      <c r="T173" s="3">
        <v>-0.35710000000000047</v>
      </c>
      <c r="U173" s="3">
        <v>-9.7400000000000264E-2</v>
      </c>
      <c r="V173" s="3">
        <v>0.25970000000000021</v>
      </c>
      <c r="W173" s="3">
        <v>-0.12990000000000224</v>
      </c>
      <c r="X173" s="3">
        <v>0.48699999999999993</v>
      </c>
      <c r="Y173" s="3">
        <v>-0.19479999999999914</v>
      </c>
      <c r="Z173" s="3">
        <v>0.74670000000000014</v>
      </c>
      <c r="AA173" s="3">
        <v>0.51949999999999918</v>
      </c>
      <c r="AB173" s="3">
        <v>-9.7400000000000264E-2</v>
      </c>
      <c r="AC173" s="3">
        <v>0.74670000000000014</v>
      </c>
      <c r="AD173" s="3">
        <v>1.2337</v>
      </c>
      <c r="AE173" s="3">
        <v>0.38959999999999967</v>
      </c>
      <c r="AF173" s="3">
        <v>0.16240000000000004</v>
      </c>
      <c r="AG173" s="3">
        <v>0.94149999999999934</v>
      </c>
      <c r="AH173" s="3">
        <v>-0.16240000000000004</v>
      </c>
      <c r="AI173" s="3">
        <v>1.4285000000000005</v>
      </c>
      <c r="AJ173" s="3">
        <v>1.1362999999999999</v>
      </c>
      <c r="AK173" s="3"/>
      <c r="AL173" s="3">
        <v>0.29220000000000079</v>
      </c>
      <c r="AM173" s="3">
        <v>0.51949999999999918</v>
      </c>
      <c r="AN173" s="3">
        <v>1.883</v>
      </c>
      <c r="AO173" s="3">
        <v>1.9478999999999997</v>
      </c>
      <c r="AP173" s="3">
        <v>0.2921999999999994</v>
      </c>
      <c r="AQ173" s="3">
        <v>0.25969999999999882</v>
      </c>
      <c r="AR173" s="3">
        <v>0.81170000000000131</v>
      </c>
      <c r="AS173" s="3">
        <v>0.84410000000000041</v>
      </c>
      <c r="AT173" s="3">
        <v>1.2011999999999996</v>
      </c>
      <c r="AU173" s="3">
        <v>-0.22729999999999972</v>
      </c>
      <c r="AV173" s="3">
        <v>1.1687000000000003</v>
      </c>
      <c r="AW173" s="3">
        <v>0.7141999999999995</v>
      </c>
    </row>
    <row r="174" spans="1:49" ht="14.5" x14ac:dyDescent="0.35">
      <c r="A174" s="519"/>
      <c r="B174" s="3">
        <v>140</v>
      </c>
      <c r="C174" s="3">
        <v>-0.16229999999999994</v>
      </c>
      <c r="D174" s="3"/>
      <c r="E174" s="3">
        <v>0.58439999999999881</v>
      </c>
      <c r="F174" s="3"/>
      <c r="G174" s="3">
        <v>-3.2500000000001972E-2</v>
      </c>
      <c r="H174" s="3">
        <v>-0.16229999999999994</v>
      </c>
      <c r="I174" s="3">
        <v>-0.51950000000000052</v>
      </c>
      <c r="J174" s="3">
        <v>0</v>
      </c>
      <c r="K174" s="3">
        <v>0.68179999999999907</v>
      </c>
      <c r="L174" s="3">
        <v>0.77910000000000057</v>
      </c>
      <c r="M174" s="3">
        <v>0.61679999999999935</v>
      </c>
      <c r="N174" s="3">
        <v>0.74669999999999881</v>
      </c>
      <c r="O174" s="3">
        <v>-0.16230000000000133</v>
      </c>
      <c r="P174" s="3">
        <v>0.19480000000000053</v>
      </c>
      <c r="Q174" s="3">
        <v>0.68179999999999907</v>
      </c>
      <c r="R174" s="3">
        <v>-1.3635999999999981</v>
      </c>
      <c r="S174" s="3">
        <v>0.19469999999999904</v>
      </c>
      <c r="T174" s="3">
        <v>-0.42200000000000015</v>
      </c>
      <c r="U174" s="3">
        <v>6.489999999999968E-2</v>
      </c>
      <c r="V174" s="3">
        <v>0.58440000000000025</v>
      </c>
      <c r="W174" s="3">
        <v>-0.2273000000000025</v>
      </c>
      <c r="X174" s="3">
        <v>0.58440000000000025</v>
      </c>
      <c r="Y174" s="3">
        <v>-3.2499999999999196E-2</v>
      </c>
      <c r="Z174" s="3">
        <v>0.77919999999999934</v>
      </c>
      <c r="AA174" s="3">
        <v>0.42209999999999886</v>
      </c>
      <c r="AB174" s="3">
        <v>0.25979999999999892</v>
      </c>
      <c r="AC174" s="3">
        <v>0.77920000000000078</v>
      </c>
      <c r="AD174" s="3">
        <v>1.168699999999999</v>
      </c>
      <c r="AE174" s="3">
        <v>0.45460000000000084</v>
      </c>
      <c r="AF174" s="3">
        <v>0.32469999999999999</v>
      </c>
      <c r="AG174" s="3">
        <v>0.64929999999999988</v>
      </c>
      <c r="AH174" s="3">
        <v>-0.32469999999999999</v>
      </c>
      <c r="AI174" s="3">
        <v>1.2985999999999998</v>
      </c>
      <c r="AJ174" s="3">
        <v>1.2337</v>
      </c>
      <c r="AK174" s="3"/>
      <c r="AL174" s="3">
        <v>0.25970000000000021</v>
      </c>
      <c r="AM174" s="3">
        <v>0.58440000000000025</v>
      </c>
      <c r="AN174" s="3">
        <v>1.915500000000002</v>
      </c>
      <c r="AO174" s="3">
        <v>2.077799999999999</v>
      </c>
      <c r="AP174" s="3">
        <v>0.16240000000000004</v>
      </c>
      <c r="AQ174" s="3">
        <v>0.35709999999999908</v>
      </c>
      <c r="AR174" s="3">
        <v>0.71430000000000105</v>
      </c>
      <c r="AS174" s="3">
        <v>0.97389999999999977</v>
      </c>
      <c r="AT174" s="3">
        <v>1.2337</v>
      </c>
      <c r="AU174" s="3">
        <v>-0.22729999999999972</v>
      </c>
      <c r="AV174" s="3">
        <v>1.0063999999999989</v>
      </c>
      <c r="AW174" s="3">
        <v>0.51939999999999897</v>
      </c>
    </row>
    <row r="175" spans="1:49" ht="14.5" x14ac:dyDescent="0.35">
      <c r="A175" s="519"/>
      <c r="B175" s="3">
        <v>141</v>
      </c>
      <c r="C175" s="3">
        <v>-0.25970000000000021</v>
      </c>
      <c r="D175" s="3"/>
      <c r="E175" s="3">
        <v>0.35709999999999908</v>
      </c>
      <c r="F175" s="3"/>
      <c r="G175" s="3">
        <v>0</v>
      </c>
      <c r="H175" s="3">
        <v>-0.22719999999999962</v>
      </c>
      <c r="I175" s="3">
        <v>-0.64939999999999998</v>
      </c>
      <c r="J175" s="3">
        <v>6.4900000000001068E-2</v>
      </c>
      <c r="K175" s="3">
        <v>0.74670000000000014</v>
      </c>
      <c r="L175" s="3">
        <v>0.58430000000000004</v>
      </c>
      <c r="M175" s="3">
        <v>0.35709999999999908</v>
      </c>
      <c r="N175" s="3">
        <v>0.77920000000000078</v>
      </c>
      <c r="O175" s="3">
        <v>0.22729999999999972</v>
      </c>
      <c r="P175" s="3">
        <v>6.5000000000001168E-2</v>
      </c>
      <c r="Q175" s="3">
        <v>0.55189999999999961</v>
      </c>
      <c r="R175" s="3">
        <v>-1.6557999999999988</v>
      </c>
      <c r="S175" s="3">
        <v>0.25970000000000021</v>
      </c>
      <c r="T175" s="3">
        <v>-0.51940000000000042</v>
      </c>
      <c r="U175" s="3">
        <v>0</v>
      </c>
      <c r="V175" s="3">
        <v>0.32469999999999999</v>
      </c>
      <c r="W175" s="3">
        <v>-0.29220000000000079</v>
      </c>
      <c r="X175" s="3">
        <v>0.61690000000000078</v>
      </c>
      <c r="Y175" s="3">
        <v>0</v>
      </c>
      <c r="Z175" s="3">
        <v>0.74670000000000014</v>
      </c>
      <c r="AA175" s="3">
        <v>0.35709999999999908</v>
      </c>
      <c r="AB175" s="3">
        <v>0</v>
      </c>
      <c r="AC175" s="3">
        <v>0.94150000000000067</v>
      </c>
      <c r="AD175" s="3">
        <v>1.3311000000000004</v>
      </c>
      <c r="AE175" s="3">
        <v>0.48699999999999993</v>
      </c>
      <c r="AF175" s="3">
        <v>0.25979999999999892</v>
      </c>
      <c r="AG175" s="3">
        <v>1.0063999999999989</v>
      </c>
      <c r="AH175" s="3">
        <v>-0.32469999999999999</v>
      </c>
      <c r="AI175" s="3">
        <v>1.2661000000000007</v>
      </c>
      <c r="AJ175" s="3">
        <v>1.2661999999999993</v>
      </c>
      <c r="AK175" s="3"/>
      <c r="AL175" s="3">
        <v>0.51940000000000042</v>
      </c>
      <c r="AM175" s="3">
        <v>0.61689999999999934</v>
      </c>
      <c r="AN175" s="3">
        <v>1.7532000000000005</v>
      </c>
      <c r="AO175" s="3">
        <v>1.9803999999999988</v>
      </c>
      <c r="AP175" s="3">
        <v>9.7400000000000264E-2</v>
      </c>
      <c r="AQ175" s="3">
        <v>0.38959999999999967</v>
      </c>
      <c r="AR175" s="3">
        <v>0.45460000000000084</v>
      </c>
      <c r="AS175" s="3">
        <v>0.84410000000000041</v>
      </c>
      <c r="AT175" s="3">
        <v>1.2337</v>
      </c>
      <c r="AU175" s="3">
        <v>-0.25969999999999882</v>
      </c>
      <c r="AV175" s="3">
        <v>1.0712999999999999</v>
      </c>
      <c r="AW175" s="3">
        <v>0.81159999999999988</v>
      </c>
    </row>
    <row r="176" spans="1:49" ht="14.5" x14ac:dyDescent="0.35">
      <c r="A176" s="519"/>
      <c r="B176" s="3">
        <v>142</v>
      </c>
      <c r="C176" s="3">
        <v>3.2499999999999196E-2</v>
      </c>
      <c r="D176" s="3"/>
      <c r="E176" s="3">
        <v>0.38960000000000106</v>
      </c>
      <c r="F176" s="3"/>
      <c r="G176" s="3">
        <v>0.16229999999999856</v>
      </c>
      <c r="H176" s="3">
        <v>-0.19479999999999914</v>
      </c>
      <c r="I176" s="3">
        <v>-0.51950000000000052</v>
      </c>
      <c r="J176" s="3">
        <v>0.25970000000000021</v>
      </c>
      <c r="K176" s="3">
        <v>0.81159999999999843</v>
      </c>
      <c r="L176" s="3">
        <v>0.84409999999999896</v>
      </c>
      <c r="M176" s="3">
        <v>0.61679999999999935</v>
      </c>
      <c r="N176" s="3">
        <v>0.87660000000000093</v>
      </c>
      <c r="O176" s="3">
        <v>3.2499999999999196E-2</v>
      </c>
      <c r="P176" s="3">
        <v>0.32469999999999999</v>
      </c>
      <c r="Q176" s="3">
        <v>0.38960000000000106</v>
      </c>
      <c r="R176" s="3">
        <v>-1.4284999999999992</v>
      </c>
      <c r="S176" s="3">
        <v>3.2399999999999096E-2</v>
      </c>
      <c r="T176" s="3">
        <v>-0.38959999999999967</v>
      </c>
      <c r="U176" s="3">
        <v>-0.12990000000000085</v>
      </c>
      <c r="V176" s="3">
        <v>0.45449999999999935</v>
      </c>
      <c r="W176" s="3">
        <v>-0.35710000000000186</v>
      </c>
      <c r="X176" s="3">
        <v>0.71430000000000105</v>
      </c>
      <c r="Y176" s="3">
        <v>-0.25979999999999892</v>
      </c>
      <c r="Z176" s="3">
        <v>0.84410000000000041</v>
      </c>
      <c r="AA176" s="3">
        <v>0.45450000000000074</v>
      </c>
      <c r="AB176" s="3">
        <v>0.16239999999999866</v>
      </c>
      <c r="AC176" s="3">
        <v>0.84410000000000041</v>
      </c>
      <c r="AD176" s="3">
        <v>1.0388999999999995</v>
      </c>
      <c r="AE176" s="3">
        <v>0.45460000000000084</v>
      </c>
      <c r="AF176" s="3">
        <v>0.19479999999999914</v>
      </c>
      <c r="AG176" s="3">
        <v>0.61679999999999935</v>
      </c>
      <c r="AH176" s="3">
        <v>-0.38959999999999967</v>
      </c>
      <c r="AI176" s="3">
        <v>1.3634999999999995</v>
      </c>
      <c r="AJ176" s="3">
        <v>1.1037999999999992</v>
      </c>
      <c r="AK176" s="3"/>
      <c r="AL176" s="3">
        <v>0.22720000000000101</v>
      </c>
      <c r="AM176" s="3">
        <v>0.58440000000000025</v>
      </c>
      <c r="AN176" s="3">
        <v>1.5908999999999993</v>
      </c>
      <c r="AO176" s="3">
        <v>2.077799999999999</v>
      </c>
      <c r="AP176" s="3">
        <v>0</v>
      </c>
      <c r="AQ176" s="3">
        <v>0.51949999999999918</v>
      </c>
      <c r="AR176" s="3">
        <v>0.58440000000000025</v>
      </c>
      <c r="AS176" s="3">
        <v>0.77909999999999924</v>
      </c>
      <c r="AT176" s="3">
        <v>1.2985999999999998</v>
      </c>
      <c r="AU176" s="3">
        <v>-0.2921999999999994</v>
      </c>
      <c r="AV176" s="3">
        <v>0.8765999999999996</v>
      </c>
      <c r="AW176" s="3">
        <v>0.48689999999999983</v>
      </c>
    </row>
    <row r="177" spans="1:51" ht="14.5" x14ac:dyDescent="0.35">
      <c r="A177" s="519"/>
      <c r="B177" s="3">
        <v>143</v>
      </c>
      <c r="C177" s="3">
        <v>-0.12980000000000075</v>
      </c>
      <c r="D177" s="3"/>
      <c r="E177" s="3">
        <v>0.55189999999999961</v>
      </c>
      <c r="F177" s="3"/>
      <c r="G177" s="3">
        <v>-0.22729999999999972</v>
      </c>
      <c r="H177" s="3">
        <v>-0.16229999999999994</v>
      </c>
      <c r="I177" s="3">
        <v>-0.45460000000000084</v>
      </c>
      <c r="J177" s="3">
        <v>0</v>
      </c>
      <c r="K177" s="3">
        <v>0.84410000000000041</v>
      </c>
      <c r="L177" s="3">
        <v>0.77910000000000057</v>
      </c>
      <c r="M177" s="3">
        <v>0.25970000000000021</v>
      </c>
      <c r="N177" s="3">
        <v>0.74669999999999881</v>
      </c>
      <c r="O177" s="3">
        <v>3.2499999999999196E-2</v>
      </c>
      <c r="P177" s="3">
        <v>0.58440000000000158</v>
      </c>
      <c r="Q177" s="3">
        <v>0.55189999999999961</v>
      </c>
      <c r="R177" s="3">
        <v>-1.1688000000000005</v>
      </c>
      <c r="S177" s="3">
        <v>9.7400000000000264E-2</v>
      </c>
      <c r="T177" s="3">
        <v>-0.51940000000000042</v>
      </c>
      <c r="U177" s="3">
        <v>-3.2500000000000584E-2</v>
      </c>
      <c r="V177" s="3">
        <v>0.32469999999999999</v>
      </c>
      <c r="W177" s="3">
        <v>-0.16230000000000133</v>
      </c>
      <c r="X177" s="3">
        <v>0.71430000000000105</v>
      </c>
      <c r="Y177" s="3">
        <v>-0.19479999999999914</v>
      </c>
      <c r="Z177" s="3">
        <v>0.61679999999999935</v>
      </c>
      <c r="AA177" s="3">
        <v>0.42209999999999886</v>
      </c>
      <c r="AB177" s="3">
        <v>0</v>
      </c>
      <c r="AC177" s="3">
        <v>0.90900000000000003</v>
      </c>
      <c r="AD177" s="3">
        <v>1.3311000000000004</v>
      </c>
      <c r="AE177" s="3">
        <v>0.45460000000000084</v>
      </c>
      <c r="AF177" s="3">
        <v>0.38959999999999967</v>
      </c>
      <c r="AG177" s="3">
        <v>0.8765999999999996</v>
      </c>
      <c r="AH177" s="3">
        <v>0</v>
      </c>
      <c r="AI177" s="3">
        <v>1.3959999999999999</v>
      </c>
      <c r="AJ177" s="3">
        <v>1.3959999999999999</v>
      </c>
      <c r="AK177" s="3"/>
      <c r="AL177" s="3">
        <v>0.29220000000000079</v>
      </c>
      <c r="AM177" s="3">
        <v>0.68180000000000041</v>
      </c>
      <c r="AN177" s="3">
        <v>1.6881999999999995</v>
      </c>
      <c r="AO177" s="3">
        <v>2.077799999999999</v>
      </c>
      <c r="AP177" s="3">
        <v>0.12989999999999946</v>
      </c>
      <c r="AQ177" s="3">
        <v>0.2921999999999994</v>
      </c>
      <c r="AR177" s="3">
        <v>0.61690000000000078</v>
      </c>
      <c r="AS177" s="3">
        <v>0.74670000000000014</v>
      </c>
      <c r="AT177" s="3">
        <v>1.1037999999999992</v>
      </c>
      <c r="AU177" s="3">
        <v>-0.19479999999999914</v>
      </c>
      <c r="AV177" s="3">
        <v>1.0389000000000008</v>
      </c>
      <c r="AW177" s="3">
        <v>0.7141999999999995</v>
      </c>
    </row>
    <row r="178" spans="1:51" ht="14.5" x14ac:dyDescent="0.35">
      <c r="A178" s="519"/>
      <c r="B178" s="3">
        <v>144</v>
      </c>
      <c r="C178" s="3">
        <v>-3.2400000000000484E-2</v>
      </c>
      <c r="D178" s="3"/>
      <c r="E178" s="3">
        <v>0.32459999999999989</v>
      </c>
      <c r="F178" s="3"/>
      <c r="G178" s="3">
        <v>3.2499999999999196E-2</v>
      </c>
      <c r="H178" s="3">
        <v>-0.25970000000000021</v>
      </c>
      <c r="I178" s="3">
        <v>-0.71430000000000105</v>
      </c>
      <c r="J178" s="3">
        <v>0.12990000000000085</v>
      </c>
      <c r="K178" s="3">
        <v>0.64929999999999988</v>
      </c>
      <c r="L178" s="3">
        <v>0.7141999999999995</v>
      </c>
      <c r="M178" s="3">
        <v>0.55189999999999961</v>
      </c>
      <c r="N178" s="3">
        <v>0.81169999999999987</v>
      </c>
      <c r="O178" s="3">
        <v>9.7400000000000264E-2</v>
      </c>
      <c r="P178" s="3">
        <v>0.22729999999999972</v>
      </c>
      <c r="Q178" s="3">
        <v>0.55189999999999961</v>
      </c>
      <c r="R178" s="3">
        <v>-1.4284999999999992</v>
      </c>
      <c r="S178" s="3">
        <v>3.2399999999999096E-2</v>
      </c>
      <c r="T178" s="3">
        <v>-0.68180000000000041</v>
      </c>
      <c r="U178" s="3">
        <v>-6.489999999999968E-2</v>
      </c>
      <c r="V178" s="3">
        <v>0.42210000000000025</v>
      </c>
      <c r="W178" s="3">
        <v>-0.19480000000000053</v>
      </c>
      <c r="X178" s="3">
        <v>0.58440000000000025</v>
      </c>
      <c r="Y178" s="3">
        <v>-9.7399999999998876E-2</v>
      </c>
      <c r="Z178" s="3">
        <v>0.58440000000000025</v>
      </c>
      <c r="AA178" s="3">
        <v>0.2921999999999994</v>
      </c>
      <c r="AB178" s="3">
        <v>0.16239999999999866</v>
      </c>
      <c r="AC178" s="3">
        <v>0.81160000000000121</v>
      </c>
      <c r="AD178" s="3">
        <v>1.2986000000000011</v>
      </c>
      <c r="AE178" s="3">
        <v>0.51950000000000052</v>
      </c>
      <c r="AF178" s="3">
        <v>0.16240000000000004</v>
      </c>
      <c r="AG178" s="3">
        <v>0.51939999999999897</v>
      </c>
      <c r="AH178" s="3">
        <v>-0.32469999999999999</v>
      </c>
      <c r="AI178" s="3">
        <v>1.4934000000000003</v>
      </c>
      <c r="AJ178" s="3">
        <v>1.3959999999999999</v>
      </c>
      <c r="AK178" s="3"/>
      <c r="AL178" s="3">
        <v>0.19480000000000053</v>
      </c>
      <c r="AM178" s="3">
        <v>0.45450000000000074</v>
      </c>
      <c r="AN178" s="3">
        <v>1.8181000000000016</v>
      </c>
      <c r="AO178" s="3">
        <v>2.1751999999999994</v>
      </c>
      <c r="AP178" s="3">
        <v>0.19479999999999914</v>
      </c>
      <c r="AQ178" s="3">
        <v>0.35709999999999908</v>
      </c>
      <c r="AR178" s="3">
        <v>0.68180000000000185</v>
      </c>
      <c r="AS178" s="3">
        <v>0.94149999999999934</v>
      </c>
      <c r="AT178" s="3">
        <v>1.2011999999999996</v>
      </c>
      <c r="AU178" s="3">
        <v>-0.19479999999999914</v>
      </c>
      <c r="AV178" s="3">
        <v>0.71420000000000095</v>
      </c>
      <c r="AW178" s="3">
        <v>0.38949999999999957</v>
      </c>
    </row>
    <row r="179" spans="1:51" ht="14.5" x14ac:dyDescent="0.35">
      <c r="A179" s="519"/>
      <c r="B179" s="3">
        <v>145</v>
      </c>
      <c r="C179" s="3">
        <v>-0.32459999999999989</v>
      </c>
      <c r="D179" s="3"/>
      <c r="E179" s="3">
        <v>0.42200000000000015</v>
      </c>
      <c r="F179" s="3"/>
      <c r="G179" s="3">
        <v>-0.2597000000000016</v>
      </c>
      <c r="H179" s="3">
        <v>-9.7400000000000264E-2</v>
      </c>
      <c r="I179" s="3">
        <v>-0.84410000000000041</v>
      </c>
      <c r="J179" s="3">
        <v>0.22730000000000111</v>
      </c>
      <c r="K179" s="3">
        <v>0.81159999999999843</v>
      </c>
      <c r="L179" s="3">
        <v>0.94149999999999934</v>
      </c>
      <c r="M179" s="3">
        <v>0.32459999999999989</v>
      </c>
      <c r="N179" s="3">
        <v>0.64930000000000132</v>
      </c>
      <c r="O179" s="3">
        <v>3.2499999999999196E-2</v>
      </c>
      <c r="P179" s="3">
        <v>0.19480000000000053</v>
      </c>
      <c r="Q179" s="3">
        <v>0.71430000000000105</v>
      </c>
      <c r="R179" s="3">
        <v>-1.4935000000000005</v>
      </c>
      <c r="S179" s="3">
        <v>0.2920999999999993</v>
      </c>
      <c r="T179" s="3">
        <v>-0.55189999999999961</v>
      </c>
      <c r="U179" s="3">
        <v>0.12979999999999936</v>
      </c>
      <c r="V179" s="3">
        <v>0.45449999999999935</v>
      </c>
      <c r="W179" s="3">
        <v>-0.2597000000000016</v>
      </c>
      <c r="X179" s="3">
        <v>0.64929999999999988</v>
      </c>
      <c r="Y179" s="3">
        <v>-0.12989999999999946</v>
      </c>
      <c r="Z179" s="3">
        <v>0.61679999999999935</v>
      </c>
      <c r="AA179" s="3">
        <v>0.2921999999999994</v>
      </c>
      <c r="AB179" s="3">
        <v>0</v>
      </c>
      <c r="AC179" s="3">
        <v>0.97400000000000131</v>
      </c>
      <c r="AD179" s="3">
        <v>1.2660999999999991</v>
      </c>
      <c r="AE179" s="3">
        <v>0.48699999999999993</v>
      </c>
      <c r="AF179" s="3">
        <v>0.38959999999999967</v>
      </c>
      <c r="AG179" s="3">
        <v>0.81159999999999988</v>
      </c>
      <c r="AH179" s="3">
        <v>-0.19479999999999914</v>
      </c>
      <c r="AI179" s="3">
        <v>1.5258999999999996</v>
      </c>
      <c r="AJ179" s="3">
        <v>1.2011999999999996</v>
      </c>
      <c r="AK179" s="3"/>
      <c r="AL179" s="3">
        <v>9.7400000000000264E-2</v>
      </c>
      <c r="AM179" s="3">
        <v>0.81159999999999988</v>
      </c>
      <c r="AN179" s="3">
        <v>1.8181000000000016</v>
      </c>
      <c r="AO179" s="3">
        <v>2.077799999999999</v>
      </c>
      <c r="AP179" s="3">
        <v>6.499999999999978E-2</v>
      </c>
      <c r="AQ179" s="3">
        <v>0.71429999999999971</v>
      </c>
      <c r="AR179" s="3">
        <v>0.58440000000000025</v>
      </c>
      <c r="AS179" s="3">
        <v>0.84410000000000041</v>
      </c>
      <c r="AT179" s="3">
        <v>1.2985999999999998</v>
      </c>
      <c r="AU179" s="3">
        <v>-9.7399999999998876E-2</v>
      </c>
      <c r="AV179" s="3">
        <v>0.8765999999999996</v>
      </c>
      <c r="AW179" s="3">
        <v>0.74669999999999881</v>
      </c>
    </row>
    <row r="180" spans="1:51" ht="14.5" x14ac:dyDescent="0.35">
      <c r="A180" s="519"/>
      <c r="B180" s="3">
        <v>146</v>
      </c>
      <c r="C180" s="3">
        <v>-6.489999999999968E-2</v>
      </c>
      <c r="D180" s="3"/>
      <c r="E180" s="3">
        <v>0.61680000000000068</v>
      </c>
      <c r="F180" s="3"/>
      <c r="G180" s="3">
        <v>-0.19480000000000053</v>
      </c>
      <c r="H180" s="3">
        <v>-0.12979999999999936</v>
      </c>
      <c r="I180" s="3">
        <v>-0.58440000000000025</v>
      </c>
      <c r="J180" s="3">
        <v>0.16229999999999994</v>
      </c>
      <c r="K180" s="3">
        <v>0.84410000000000041</v>
      </c>
      <c r="L180" s="3">
        <v>1.0712999999999986</v>
      </c>
      <c r="M180" s="3">
        <v>0.7141999999999995</v>
      </c>
      <c r="N180" s="3">
        <v>0.71429999999999971</v>
      </c>
      <c r="O180" s="3">
        <v>0.29219999999999802</v>
      </c>
      <c r="P180" s="3">
        <v>0.29220000000000079</v>
      </c>
      <c r="Q180" s="3">
        <v>0.64929999999999988</v>
      </c>
      <c r="R180" s="3">
        <v>-1.2986999999999997</v>
      </c>
      <c r="S180" s="3">
        <v>0.12979999999999936</v>
      </c>
      <c r="T180" s="3">
        <v>-0.61680000000000068</v>
      </c>
      <c r="U180" s="3">
        <v>-6.489999999999968E-2</v>
      </c>
      <c r="V180" s="3">
        <v>0.32469999999999999</v>
      </c>
      <c r="W180" s="3">
        <v>-0.35710000000000186</v>
      </c>
      <c r="X180" s="3">
        <v>0.45450000000000074</v>
      </c>
      <c r="Y180" s="3">
        <v>-0.19479999999999914</v>
      </c>
      <c r="Z180" s="3">
        <v>0.58440000000000025</v>
      </c>
      <c r="AA180" s="3">
        <v>0.22729999999999972</v>
      </c>
      <c r="AB180" s="3">
        <v>0.12989999999999946</v>
      </c>
      <c r="AC180" s="3">
        <v>0.74670000000000014</v>
      </c>
      <c r="AD180" s="3">
        <v>1.2012000000000009</v>
      </c>
      <c r="AE180" s="3">
        <v>0.55199999999999971</v>
      </c>
      <c r="AF180" s="3">
        <v>0.2921999999999994</v>
      </c>
      <c r="AG180" s="3">
        <v>0.64929999999999988</v>
      </c>
      <c r="AH180" s="3">
        <v>-0.42210000000000025</v>
      </c>
      <c r="AI180" s="3">
        <v>1.4608999999999996</v>
      </c>
      <c r="AJ180" s="3">
        <v>1.4934000000000003</v>
      </c>
      <c r="AK180" s="3"/>
      <c r="AL180" s="3">
        <v>9.7400000000000264E-2</v>
      </c>
      <c r="AM180" s="3">
        <v>0.77920000000000078</v>
      </c>
      <c r="AN180" s="3">
        <v>1.7532000000000005</v>
      </c>
      <c r="AO180" s="3">
        <v>2.2401000000000004</v>
      </c>
      <c r="AP180" s="3">
        <v>-3.2400000000000484E-2</v>
      </c>
      <c r="AQ180" s="3">
        <v>0.58439999999999881</v>
      </c>
      <c r="AR180" s="3">
        <v>0.64939999999999998</v>
      </c>
      <c r="AS180" s="3">
        <v>0.64929999999999988</v>
      </c>
      <c r="AT180" s="3">
        <v>1.0388999999999995</v>
      </c>
      <c r="AU180" s="3">
        <v>-0.2921999999999994</v>
      </c>
      <c r="AV180" s="3">
        <v>0.94150000000000067</v>
      </c>
      <c r="AW180" s="3">
        <v>0.48689999999999983</v>
      </c>
    </row>
    <row r="181" spans="1:51" ht="14.5" x14ac:dyDescent="0.35">
      <c r="A181" s="519"/>
      <c r="B181" s="3">
        <v>147</v>
      </c>
      <c r="C181" s="3">
        <v>-0.19480000000000053</v>
      </c>
      <c r="D181" s="3"/>
      <c r="E181" s="3">
        <v>0.58439999999999881</v>
      </c>
      <c r="F181" s="3"/>
      <c r="G181" s="3">
        <v>-0.29220000000000079</v>
      </c>
      <c r="H181" s="3">
        <v>-0.25970000000000021</v>
      </c>
      <c r="I181" s="3">
        <v>-0.48699999999999993</v>
      </c>
      <c r="J181" s="3">
        <v>6.4900000000001068E-2</v>
      </c>
      <c r="K181" s="3">
        <v>0.68179999999999907</v>
      </c>
      <c r="L181" s="3">
        <v>1.2337</v>
      </c>
      <c r="M181" s="3">
        <v>0.55189999999999961</v>
      </c>
      <c r="N181" s="3">
        <v>0.87660000000000093</v>
      </c>
      <c r="O181" s="3">
        <v>0.19479999999999775</v>
      </c>
      <c r="P181" s="3">
        <v>0.29220000000000079</v>
      </c>
      <c r="Q181" s="3">
        <v>0.61690000000000078</v>
      </c>
      <c r="R181" s="3">
        <v>-1.4935000000000005</v>
      </c>
      <c r="S181" s="3">
        <v>0.35709999999999908</v>
      </c>
      <c r="T181" s="3">
        <v>-0.55189999999999961</v>
      </c>
      <c r="U181" s="3">
        <v>3.2399999999999096E-2</v>
      </c>
      <c r="V181" s="3">
        <v>0.48699999999999993</v>
      </c>
      <c r="W181" s="3">
        <v>-0.2273000000000025</v>
      </c>
      <c r="X181" s="3">
        <v>0.68180000000000041</v>
      </c>
      <c r="Y181" s="3">
        <v>-0.12989999999999946</v>
      </c>
      <c r="Z181" s="3">
        <v>0.68180000000000041</v>
      </c>
      <c r="AA181" s="3">
        <v>0.48699999999999993</v>
      </c>
      <c r="AB181" s="3">
        <v>6.4999999999998392E-2</v>
      </c>
      <c r="AC181" s="3">
        <v>1.0064000000000004</v>
      </c>
      <c r="AD181" s="3">
        <v>1.2012000000000009</v>
      </c>
      <c r="AE181" s="3">
        <v>0.51950000000000052</v>
      </c>
      <c r="AF181" s="3">
        <v>0.12989999999999946</v>
      </c>
      <c r="AG181" s="3">
        <v>0.81159999999999988</v>
      </c>
      <c r="AH181" s="3">
        <v>-0.19479999999999914</v>
      </c>
      <c r="AI181" s="3">
        <v>1.4934000000000003</v>
      </c>
      <c r="AJ181" s="3">
        <v>1.3310999999999988</v>
      </c>
      <c r="AK181" s="3"/>
      <c r="AL181" s="3">
        <v>-3.2499999999999196E-2</v>
      </c>
      <c r="AM181" s="3">
        <v>0.51949999999999918</v>
      </c>
      <c r="AN181" s="3">
        <v>1.5584</v>
      </c>
      <c r="AO181" s="3">
        <v>1.9478999999999997</v>
      </c>
      <c r="AP181" s="3">
        <v>-6.489999999999968E-2</v>
      </c>
      <c r="AQ181" s="3">
        <v>0.32469999999999999</v>
      </c>
      <c r="AR181" s="3">
        <v>0.32469999999999999</v>
      </c>
      <c r="AS181" s="3">
        <v>0.84410000000000041</v>
      </c>
      <c r="AT181" s="3">
        <v>1.3959999999999999</v>
      </c>
      <c r="AU181" s="3">
        <v>0</v>
      </c>
      <c r="AV181" s="3">
        <v>0.8765999999999996</v>
      </c>
      <c r="AW181" s="3">
        <v>0.84409999999999896</v>
      </c>
    </row>
    <row r="182" spans="1:51" ht="14.5" x14ac:dyDescent="0.35">
      <c r="A182" s="519"/>
      <c r="B182" s="3">
        <v>148</v>
      </c>
      <c r="C182" s="3">
        <v>0.22729999999999972</v>
      </c>
      <c r="D182" s="3"/>
      <c r="E182" s="3">
        <v>0.48700000000000132</v>
      </c>
      <c r="F182" s="3"/>
      <c r="G182" s="3">
        <v>-0.2597000000000016</v>
      </c>
      <c r="H182" s="3">
        <v>0</v>
      </c>
      <c r="I182" s="3">
        <v>-0.74670000000000014</v>
      </c>
      <c r="J182" s="3">
        <v>0.22730000000000111</v>
      </c>
      <c r="K182" s="3">
        <v>0.84410000000000041</v>
      </c>
      <c r="L182" s="3">
        <v>0.81159999999999988</v>
      </c>
      <c r="M182" s="3">
        <v>0.74670000000000014</v>
      </c>
      <c r="N182" s="3">
        <v>0.97400000000000131</v>
      </c>
      <c r="O182" s="3">
        <v>0.19479999999999775</v>
      </c>
      <c r="P182" s="3">
        <v>0.16240000000000143</v>
      </c>
      <c r="Q182" s="3">
        <v>0.58439999999999881</v>
      </c>
      <c r="R182" s="3">
        <v>-1.4284999999999992</v>
      </c>
      <c r="S182" s="3">
        <v>0.16229999999999994</v>
      </c>
      <c r="T182" s="3">
        <v>-0.48699999999999993</v>
      </c>
      <c r="U182" s="3">
        <v>0.12979999999999936</v>
      </c>
      <c r="V182" s="3">
        <v>0.35709999999999908</v>
      </c>
      <c r="W182" s="3">
        <v>-6.4900000000001068E-2</v>
      </c>
      <c r="X182" s="3">
        <v>0.68180000000000041</v>
      </c>
      <c r="Y182" s="3">
        <v>-0.22729999999999972</v>
      </c>
      <c r="Z182" s="3">
        <v>0.55189999999999961</v>
      </c>
      <c r="AA182" s="3">
        <v>0.12989999999999946</v>
      </c>
      <c r="AB182" s="3">
        <v>0</v>
      </c>
      <c r="AC182" s="3">
        <v>0.77920000000000078</v>
      </c>
      <c r="AD182" s="3">
        <v>1.2337</v>
      </c>
      <c r="AE182" s="3">
        <v>0.35720000000000057</v>
      </c>
      <c r="AF182" s="3">
        <v>0.19479999999999914</v>
      </c>
      <c r="AG182" s="3">
        <v>0.68179999999999907</v>
      </c>
      <c r="AH182" s="3">
        <v>-0.16240000000000004</v>
      </c>
      <c r="AI182" s="3">
        <v>1.3634999999999995</v>
      </c>
      <c r="AJ182" s="3">
        <v>1.0388999999999995</v>
      </c>
      <c r="AK182" s="3"/>
      <c r="AL182" s="3">
        <v>0.16229999999999994</v>
      </c>
      <c r="AM182" s="3">
        <v>0.64929999999999843</v>
      </c>
      <c r="AN182" s="3">
        <v>1.6881999999999995</v>
      </c>
      <c r="AO182" s="3">
        <v>2.077799999999999</v>
      </c>
      <c r="AP182" s="3">
        <v>-0.19480000000000053</v>
      </c>
      <c r="AQ182" s="3">
        <v>0.35709999999999908</v>
      </c>
      <c r="AR182" s="3">
        <v>0.48699999999999993</v>
      </c>
      <c r="AS182" s="3">
        <v>0.94149999999999934</v>
      </c>
      <c r="AT182" s="3">
        <v>1.1362999999999999</v>
      </c>
      <c r="AU182" s="3">
        <v>-0.35709999999999908</v>
      </c>
      <c r="AV182" s="3">
        <v>1.1687000000000003</v>
      </c>
      <c r="AW182" s="3">
        <v>0.51939999999999897</v>
      </c>
    </row>
    <row r="183" spans="1:51" ht="14.5" x14ac:dyDescent="0.35">
      <c r="A183" s="519"/>
      <c r="B183" s="3">
        <v>149</v>
      </c>
      <c r="C183" s="3">
        <v>-0.16229999999999994</v>
      </c>
      <c r="D183" s="3"/>
      <c r="E183" s="3">
        <v>0.58439999999999881</v>
      </c>
      <c r="F183" s="3"/>
      <c r="G183" s="3">
        <v>-0.2597000000000016</v>
      </c>
      <c r="H183" s="3">
        <v>-0.2921999999999994</v>
      </c>
      <c r="I183" s="3">
        <v>-0.74670000000000014</v>
      </c>
      <c r="J183" s="3">
        <v>0.29220000000000079</v>
      </c>
      <c r="K183" s="3">
        <v>0.97399999999999987</v>
      </c>
      <c r="L183" s="3">
        <v>0.77910000000000057</v>
      </c>
      <c r="M183" s="3">
        <v>0.64929999999999988</v>
      </c>
      <c r="N183" s="3">
        <v>0.84409999999999896</v>
      </c>
      <c r="O183" s="3">
        <v>0.12989999999999946</v>
      </c>
      <c r="P183" s="3">
        <v>6.5000000000001168E-2</v>
      </c>
      <c r="Q183" s="3">
        <v>0.68179999999999907</v>
      </c>
      <c r="R183" s="3">
        <v>-1.4284999999999992</v>
      </c>
      <c r="S183" s="3">
        <v>0.38949999999999957</v>
      </c>
      <c r="T183" s="3">
        <v>-0.45450000000000074</v>
      </c>
      <c r="U183" s="3">
        <v>6.489999999999968E-2</v>
      </c>
      <c r="V183" s="3">
        <v>0.19479999999999914</v>
      </c>
      <c r="W183" s="3">
        <v>-0.45450000000000212</v>
      </c>
      <c r="X183" s="3">
        <v>0.51950000000000052</v>
      </c>
      <c r="Y183" s="3">
        <v>-0.19479999999999914</v>
      </c>
      <c r="Z183" s="3">
        <v>0.45449999999999935</v>
      </c>
      <c r="AA183" s="3">
        <v>0.74669999999999881</v>
      </c>
      <c r="AB183" s="3">
        <v>6.4999999999998392E-2</v>
      </c>
      <c r="AC183" s="3">
        <v>1.0389000000000008</v>
      </c>
      <c r="AD183" s="3">
        <v>0.97389999999999977</v>
      </c>
      <c r="AE183" s="3">
        <v>0.38959999999999967</v>
      </c>
      <c r="AF183" s="3">
        <v>0.42209999999999886</v>
      </c>
      <c r="AG183" s="3">
        <v>0.8765999999999996</v>
      </c>
      <c r="AH183" s="3">
        <v>-0.12989999999999946</v>
      </c>
      <c r="AI183" s="3">
        <v>1.2337</v>
      </c>
      <c r="AJ183" s="3">
        <v>1.168799999999999</v>
      </c>
      <c r="AK183" s="3"/>
      <c r="AL183" s="3">
        <v>0.19480000000000053</v>
      </c>
      <c r="AM183" s="3">
        <v>0.45450000000000074</v>
      </c>
      <c r="AN183" s="3">
        <v>1.5259000000000009</v>
      </c>
      <c r="AO183" s="3">
        <v>1.8504999999999994</v>
      </c>
      <c r="AP183" s="3">
        <v>-6.489999999999968E-2</v>
      </c>
      <c r="AQ183" s="3">
        <v>0.35709999999999908</v>
      </c>
      <c r="AR183" s="3">
        <v>0.71430000000000105</v>
      </c>
      <c r="AS183" s="3">
        <v>0.7141999999999995</v>
      </c>
      <c r="AT183" s="3">
        <v>1.0388999999999995</v>
      </c>
      <c r="AU183" s="3">
        <v>-0.19479999999999914</v>
      </c>
      <c r="AV183" s="3">
        <v>0.9089999999999987</v>
      </c>
      <c r="AW183" s="3">
        <v>0.74669999999999881</v>
      </c>
    </row>
    <row r="184" spans="1:51" ht="14.5" x14ac:dyDescent="0.35">
      <c r="A184" s="519"/>
      <c r="B184" s="3">
        <v>150</v>
      </c>
      <c r="C184" s="3">
        <v>-0.25970000000000021</v>
      </c>
      <c r="D184" s="3"/>
      <c r="E184" s="3">
        <v>0.58439999999999881</v>
      </c>
      <c r="F184" s="3"/>
      <c r="G184" s="3">
        <v>-0.2597000000000016</v>
      </c>
      <c r="H184" s="3">
        <v>-0.22719999999999962</v>
      </c>
      <c r="I184" s="3">
        <v>-0.45460000000000084</v>
      </c>
      <c r="J184" s="3">
        <v>0.19480000000000053</v>
      </c>
      <c r="K184" s="3">
        <v>0.77919999999999934</v>
      </c>
      <c r="L184" s="3">
        <v>0.81159999999999988</v>
      </c>
      <c r="M184" s="3">
        <v>0.7141999999999995</v>
      </c>
      <c r="N184" s="3">
        <v>0.84409999999999896</v>
      </c>
      <c r="O184" s="3">
        <v>0.16239999999999866</v>
      </c>
      <c r="P184" s="3">
        <v>0.22729999999999972</v>
      </c>
      <c r="Q184" s="3">
        <v>0.58439999999999881</v>
      </c>
      <c r="R184" s="3">
        <v>-1.3310999999999988</v>
      </c>
      <c r="S184" s="3">
        <v>6.489999999999968E-2</v>
      </c>
      <c r="T184" s="3">
        <v>-0.42200000000000015</v>
      </c>
      <c r="U184" s="3">
        <v>0</v>
      </c>
      <c r="V184" s="3">
        <v>0.42210000000000025</v>
      </c>
      <c r="W184" s="3">
        <v>-0.19480000000000053</v>
      </c>
      <c r="X184" s="3">
        <v>0.71430000000000105</v>
      </c>
      <c r="Y184" s="3">
        <v>-0.22729999999999972</v>
      </c>
      <c r="Z184" s="3">
        <v>0.55189999999999961</v>
      </c>
      <c r="AA184" s="3">
        <v>0.22729999999999972</v>
      </c>
      <c r="AB184" s="3">
        <v>0.16239999999999866</v>
      </c>
      <c r="AC184" s="3">
        <v>0.74670000000000014</v>
      </c>
      <c r="AD184" s="3">
        <v>1.168699999999999</v>
      </c>
      <c r="AE184" s="3">
        <v>0.35720000000000057</v>
      </c>
      <c r="AF184" s="3">
        <v>0.12989999999999946</v>
      </c>
      <c r="AG184" s="3">
        <v>0.55189999999999961</v>
      </c>
      <c r="AH184" s="3">
        <v>-0.35719999999999918</v>
      </c>
      <c r="AI184" s="3">
        <v>1.2661000000000007</v>
      </c>
      <c r="AJ184" s="3">
        <v>1.2337</v>
      </c>
      <c r="AK184" s="3"/>
      <c r="AL184" s="3">
        <v>0.22720000000000101</v>
      </c>
      <c r="AM184" s="3">
        <v>0.51949999999999918</v>
      </c>
      <c r="AN184" s="3">
        <v>1.5259000000000009</v>
      </c>
      <c r="AO184" s="3">
        <v>1.9478999999999997</v>
      </c>
      <c r="AP184" s="3">
        <v>0</v>
      </c>
      <c r="AQ184" s="3">
        <v>0.32469999999999999</v>
      </c>
      <c r="AR184" s="3">
        <v>0.61690000000000078</v>
      </c>
      <c r="AS184" s="3">
        <v>0.74670000000000014</v>
      </c>
      <c r="AT184" s="3">
        <v>1.3310999999999988</v>
      </c>
      <c r="AU184" s="3">
        <v>-0.19479999999999914</v>
      </c>
      <c r="AV184" s="3">
        <v>1.1037999999999992</v>
      </c>
      <c r="AW184" s="3">
        <v>0.48689999999999983</v>
      </c>
    </row>
    <row r="185" spans="1:51" x14ac:dyDescent="0.3">
      <c r="A185" s="550"/>
      <c r="B185" s="543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</row>
    <row r="186" spans="1:51" x14ac:dyDescent="0.3">
      <c r="A186" s="550"/>
      <c r="B186" s="543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</row>
    <row r="187" spans="1:51" x14ac:dyDescent="0.3">
      <c r="A187" s="551" t="s">
        <v>241</v>
      </c>
      <c r="B187" s="543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</row>
    <row r="188" spans="1:51" x14ac:dyDescent="0.3">
      <c r="A188" s="551" t="s">
        <v>243</v>
      </c>
      <c r="B188" s="543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</row>
    <row r="189" spans="1:51" ht="13.5" thickBot="1" x14ac:dyDescent="0.35"/>
    <row r="190" spans="1:51" ht="27.75" customHeight="1" thickBot="1" x14ac:dyDescent="0.35">
      <c r="B190" s="552" t="s">
        <v>40</v>
      </c>
      <c r="C190" s="405" t="s">
        <v>44</v>
      </c>
      <c r="D190" s="406"/>
      <c r="E190" s="406"/>
      <c r="F190" s="406"/>
      <c r="G190" s="406"/>
      <c r="H190" s="406"/>
      <c r="I190" s="406"/>
      <c r="J190" s="406"/>
      <c r="K190" s="406"/>
      <c r="L190" s="406"/>
      <c r="M190" s="406"/>
      <c r="N190" s="406"/>
      <c r="O190" s="406"/>
      <c r="P190" s="406"/>
      <c r="Q190" s="406"/>
      <c r="R190" s="406"/>
      <c r="S190" s="406"/>
      <c r="T190" s="406"/>
      <c r="U190" s="406"/>
      <c r="V190" s="406"/>
      <c r="W190" s="406"/>
      <c r="X190" s="406"/>
      <c r="Y190" s="406"/>
      <c r="Z190" s="406"/>
      <c r="AA190" s="406"/>
      <c r="AB190" s="406"/>
      <c r="AC190" s="406"/>
      <c r="AD190" s="406"/>
      <c r="AE190" s="406"/>
      <c r="AF190" s="406"/>
      <c r="AG190" s="406"/>
      <c r="AH190" s="406"/>
      <c r="AI190" s="406"/>
      <c r="AJ190" s="406"/>
      <c r="AK190" s="406"/>
      <c r="AL190" s="406"/>
      <c r="AM190" s="406"/>
      <c r="AN190" s="406"/>
      <c r="AO190" s="406"/>
      <c r="AP190" s="406"/>
      <c r="AQ190" s="406"/>
      <c r="AR190" s="406"/>
      <c r="AS190" s="406"/>
      <c r="AT190" s="406"/>
      <c r="AU190" s="406"/>
      <c r="AV190" s="406"/>
      <c r="AW190" s="406"/>
      <c r="AX190" s="406"/>
      <c r="AY190" s="407"/>
    </row>
    <row r="191" spans="1:51" ht="15" customHeight="1" x14ac:dyDescent="0.35">
      <c r="A191" s="517" t="s">
        <v>9</v>
      </c>
      <c r="B191" s="523">
        <v>1</v>
      </c>
      <c r="C191" s="345"/>
      <c r="D191" s="50">
        <v>31.849</v>
      </c>
      <c r="E191" s="50">
        <v>36.459000000000003</v>
      </c>
      <c r="F191" s="50">
        <v>42.66</v>
      </c>
      <c r="G191" s="50">
        <v>33.082000000000001</v>
      </c>
      <c r="H191" s="50">
        <v>48.731000000000002</v>
      </c>
      <c r="I191" s="50">
        <v>47.692</v>
      </c>
      <c r="J191" s="50">
        <v>37.823</v>
      </c>
      <c r="K191" s="50">
        <v>43.05</v>
      </c>
      <c r="L191" s="50">
        <v>38.665999999999997</v>
      </c>
      <c r="M191" s="50">
        <v>40.323</v>
      </c>
      <c r="N191" s="94">
        <v>26.297000000000001</v>
      </c>
      <c r="O191" s="345">
        <v>27.010999999999999</v>
      </c>
      <c r="P191" s="50">
        <v>36.167000000000002</v>
      </c>
      <c r="Q191" s="50">
        <v>40.582000000000001</v>
      </c>
      <c r="R191" s="50">
        <v>45.289000000000001</v>
      </c>
      <c r="S191" s="50">
        <v>50.582000000000001</v>
      </c>
      <c r="T191" s="50">
        <v>39.088999999999999</v>
      </c>
      <c r="U191" s="50">
        <v>28.504999999999999</v>
      </c>
      <c r="V191" s="50">
        <v>41.231000000000002</v>
      </c>
      <c r="W191" s="50">
        <v>34.738</v>
      </c>
      <c r="X191" s="50">
        <v>51.264000000000003</v>
      </c>
      <c r="Y191" s="50"/>
      <c r="Z191" s="55">
        <v>37.693000000000005</v>
      </c>
      <c r="AA191" s="50"/>
      <c r="AB191" s="50"/>
      <c r="AC191" s="50"/>
      <c r="AD191" s="50">
        <v>32.79</v>
      </c>
      <c r="AE191" s="50">
        <v>36.816000000000003</v>
      </c>
      <c r="AF191" s="50">
        <v>22.369</v>
      </c>
      <c r="AG191" s="94">
        <v>51.945999999999998</v>
      </c>
      <c r="AH191" s="180">
        <v>40.518000000000001</v>
      </c>
      <c r="AI191" s="149">
        <v>43.341000000000001</v>
      </c>
      <c r="AJ191" s="149">
        <v>40.192</v>
      </c>
      <c r="AK191" s="149">
        <v>42.660000000000004</v>
      </c>
      <c r="AL191" s="149">
        <v>42.951999999999998</v>
      </c>
      <c r="AM191" s="149">
        <v>51.524000000000001</v>
      </c>
      <c r="AN191" s="149">
        <v>46.426000000000002</v>
      </c>
      <c r="AO191" s="149">
        <v>47.042000000000002</v>
      </c>
      <c r="AP191" s="149">
        <v>30.680000000000003</v>
      </c>
      <c r="AQ191" s="149">
        <v>46.879999999999995</v>
      </c>
      <c r="AR191" s="149">
        <v>45.841999999999999</v>
      </c>
      <c r="AS191" s="149">
        <v>40.777000000000001</v>
      </c>
      <c r="AT191" s="149">
        <v>42.53</v>
      </c>
      <c r="AU191" s="149"/>
      <c r="AV191" s="149"/>
      <c r="AW191" s="149"/>
      <c r="AX191" s="149">
        <v>47.075000000000003</v>
      </c>
      <c r="AY191" s="179">
        <v>44.055999999999997</v>
      </c>
    </row>
    <row r="192" spans="1:51" ht="14.5" x14ac:dyDescent="0.35">
      <c r="A192" s="519"/>
      <c r="B192" s="543">
        <v>20</v>
      </c>
      <c r="C192" s="350"/>
      <c r="D192" s="51">
        <v>54.51</v>
      </c>
      <c r="E192" s="51">
        <v>84.995999999999995</v>
      </c>
      <c r="F192" s="51">
        <v>85.515000000000001</v>
      </c>
      <c r="G192" s="51">
        <v>75.028000000000006</v>
      </c>
      <c r="H192" s="51">
        <v>102.494</v>
      </c>
      <c r="I192" s="51">
        <v>99.150999999999996</v>
      </c>
      <c r="J192" s="51">
        <v>80.515000000000001</v>
      </c>
      <c r="K192" s="51">
        <v>96.325999999999993</v>
      </c>
      <c r="L192" s="51">
        <v>87.528000000000006</v>
      </c>
      <c r="M192" s="51">
        <v>86.358000000000004</v>
      </c>
      <c r="N192" s="351">
        <v>55.256999999999998</v>
      </c>
      <c r="O192" s="350">
        <v>65.840999999999994</v>
      </c>
      <c r="P192" s="51">
        <v>84.313000000000002</v>
      </c>
      <c r="Q192" s="51">
        <v>100.449</v>
      </c>
      <c r="R192" s="51">
        <v>108.825</v>
      </c>
      <c r="S192" s="51">
        <v>132.19999999999999</v>
      </c>
      <c r="T192" s="51">
        <v>87.787000000000006</v>
      </c>
      <c r="U192" s="51">
        <v>68.016000000000005</v>
      </c>
      <c r="V192" s="51">
        <v>89.897999999999996</v>
      </c>
      <c r="W192" s="51">
        <v>94.67</v>
      </c>
      <c r="X192" s="51">
        <v>123.37</v>
      </c>
      <c r="Y192" s="51"/>
      <c r="Z192" s="55">
        <v>81.001999999999995</v>
      </c>
      <c r="AA192" s="51"/>
      <c r="AB192" s="51"/>
      <c r="AC192" s="51"/>
      <c r="AD192" s="51">
        <v>88.468999999999994</v>
      </c>
      <c r="AE192" s="51">
        <v>99.248000000000005</v>
      </c>
      <c r="AF192" s="51">
        <v>44.866999999999997</v>
      </c>
      <c r="AG192" s="351">
        <v>125.09</v>
      </c>
      <c r="AH192" s="137">
        <v>118.72699999999999</v>
      </c>
      <c r="AI192" s="1">
        <v>116.19399999999999</v>
      </c>
      <c r="AJ192" s="1">
        <v>136.32399999999998</v>
      </c>
      <c r="AK192" s="1">
        <v>108.5</v>
      </c>
      <c r="AL192" s="1">
        <v>119.051</v>
      </c>
      <c r="AM192" s="1">
        <v>124.149</v>
      </c>
      <c r="AN192" s="1">
        <v>130.12199999999999</v>
      </c>
      <c r="AO192" s="1">
        <v>130.54399999999998</v>
      </c>
      <c r="AP192" s="1">
        <v>81.326000000000008</v>
      </c>
      <c r="AQ192" s="1">
        <v>134.084</v>
      </c>
      <c r="AR192" s="1">
        <v>125.545</v>
      </c>
      <c r="AS192" s="1">
        <v>130.18799999999999</v>
      </c>
      <c r="AT192" s="1">
        <v>144.732</v>
      </c>
      <c r="AU192" s="1"/>
      <c r="AV192" s="1"/>
      <c r="AW192" s="1"/>
      <c r="AX192" s="1">
        <v>143.33599999999998</v>
      </c>
      <c r="AY192" s="140">
        <v>126.90899999999999</v>
      </c>
    </row>
    <row r="193" spans="1:51" ht="14.5" x14ac:dyDescent="0.35">
      <c r="A193" s="519"/>
      <c r="B193" s="543">
        <v>50</v>
      </c>
      <c r="C193" s="350"/>
      <c r="D193" s="51">
        <v>177.69</v>
      </c>
      <c r="E193" s="51">
        <v>201.87</v>
      </c>
      <c r="F193" s="51">
        <v>229.34</v>
      </c>
      <c r="G193" s="51">
        <v>191.94</v>
      </c>
      <c r="H193" s="51">
        <v>246.84</v>
      </c>
      <c r="I193" s="51">
        <v>244.63</v>
      </c>
      <c r="J193" s="51">
        <v>182.42</v>
      </c>
      <c r="K193" s="51">
        <v>227</v>
      </c>
      <c r="L193" s="51">
        <v>210.99</v>
      </c>
      <c r="M193" s="51">
        <v>201.39</v>
      </c>
      <c r="N193" s="351">
        <v>149.99</v>
      </c>
      <c r="O193" s="350">
        <v>158.66</v>
      </c>
      <c r="P193" s="51">
        <v>184.28</v>
      </c>
      <c r="Q193" s="51">
        <v>198.89</v>
      </c>
      <c r="R193" s="51">
        <v>208.11</v>
      </c>
      <c r="S193" s="51">
        <v>199.27</v>
      </c>
      <c r="T193" s="51">
        <v>161.78</v>
      </c>
      <c r="U193" s="51">
        <v>135.93</v>
      </c>
      <c r="V193" s="51">
        <v>183.63</v>
      </c>
      <c r="W193" s="51">
        <v>150.63999999999999</v>
      </c>
      <c r="X193" s="51">
        <v>217.1</v>
      </c>
      <c r="Y193" s="51"/>
      <c r="Z193" s="553">
        <v>160.99699999999999</v>
      </c>
      <c r="AA193" s="51"/>
      <c r="AB193" s="51"/>
      <c r="AC193" s="51"/>
      <c r="AD193" s="51">
        <v>141.16</v>
      </c>
      <c r="AE193" s="51">
        <v>198.24</v>
      </c>
      <c r="AF193" s="51">
        <v>119.21</v>
      </c>
      <c r="AG193" s="351">
        <v>221.19</v>
      </c>
      <c r="AH193" s="315">
        <v>181.02900000000002</v>
      </c>
      <c r="AI193" s="316">
        <v>193.07399999999998</v>
      </c>
      <c r="AJ193" s="316">
        <v>191.58</v>
      </c>
      <c r="AK193" s="316">
        <v>200.60500000000002</v>
      </c>
      <c r="AL193" s="316">
        <v>197.16499999999999</v>
      </c>
      <c r="AM193" s="316">
        <v>189.827</v>
      </c>
      <c r="AN193" s="316">
        <v>198.10599999999999</v>
      </c>
      <c r="AO193" s="316">
        <v>179.56700000000001</v>
      </c>
      <c r="AP193" s="316">
        <v>139.21299999999999</v>
      </c>
      <c r="AQ193" s="316">
        <v>194.989</v>
      </c>
      <c r="AR193" s="316">
        <v>200.898</v>
      </c>
      <c r="AS193" s="316">
        <v>193.75500000000002</v>
      </c>
      <c r="AT193" s="316">
        <v>205.24799999999999</v>
      </c>
      <c r="AU193" s="316"/>
      <c r="AV193" s="316"/>
      <c r="AW193" s="316"/>
      <c r="AX193" s="316">
        <v>200.119</v>
      </c>
      <c r="AY193" s="317">
        <v>183.91800000000001</v>
      </c>
    </row>
    <row r="194" spans="1:51" ht="14.5" x14ac:dyDescent="0.35">
      <c r="A194" s="519"/>
      <c r="B194" s="543">
        <v>100</v>
      </c>
      <c r="C194" s="350"/>
      <c r="D194" s="51">
        <v>239.5</v>
      </c>
      <c r="E194" s="51">
        <v>235.08</v>
      </c>
      <c r="F194" s="51">
        <v>276.27999999999997</v>
      </c>
      <c r="G194" s="51">
        <v>230.31</v>
      </c>
      <c r="H194" s="51">
        <v>300.44</v>
      </c>
      <c r="I194" s="51">
        <v>290.89</v>
      </c>
      <c r="J194" s="51">
        <v>213.72</v>
      </c>
      <c r="K194" s="51">
        <v>264.56</v>
      </c>
      <c r="L194" s="51">
        <v>248.04</v>
      </c>
      <c r="M194" s="51">
        <v>233.79</v>
      </c>
      <c r="N194" s="351">
        <v>181.16</v>
      </c>
      <c r="O194" s="350">
        <v>189.15</v>
      </c>
      <c r="P194" s="51">
        <v>223.07</v>
      </c>
      <c r="Q194" s="51">
        <v>229.6</v>
      </c>
      <c r="R194" s="51">
        <v>238.75</v>
      </c>
      <c r="S194" s="51">
        <v>220.41</v>
      </c>
      <c r="T194" s="51">
        <v>188.3</v>
      </c>
      <c r="U194" s="51">
        <v>155.77000000000001</v>
      </c>
      <c r="V194" s="51">
        <v>215.57</v>
      </c>
      <c r="W194" s="51">
        <v>171.74</v>
      </c>
      <c r="X194" s="51">
        <v>246.74</v>
      </c>
      <c r="Y194" s="51"/>
      <c r="Z194" s="553">
        <v>201.125</v>
      </c>
      <c r="AA194" s="51"/>
      <c r="AB194" s="51"/>
      <c r="AC194" s="51"/>
      <c r="AD194" s="51">
        <v>157.82</v>
      </c>
      <c r="AE194" s="51">
        <v>236.74</v>
      </c>
      <c r="AF194" s="51">
        <v>150.22</v>
      </c>
      <c r="AG194" s="351">
        <v>255.64</v>
      </c>
      <c r="AH194" s="315">
        <v>200.28100000000001</v>
      </c>
      <c r="AI194" s="316">
        <v>205.767</v>
      </c>
      <c r="AJ194" s="316">
        <v>225.572</v>
      </c>
      <c r="AK194" s="316">
        <v>226.96800000000002</v>
      </c>
      <c r="AL194" s="316">
        <v>218.43</v>
      </c>
      <c r="AM194" s="316">
        <v>202.22900000000001</v>
      </c>
      <c r="AN194" s="316">
        <v>218.65699999999998</v>
      </c>
      <c r="AO194" s="316">
        <v>195.31300000000002</v>
      </c>
      <c r="AP194" s="316">
        <v>160.316</v>
      </c>
      <c r="AQ194" s="316">
        <v>215.8</v>
      </c>
      <c r="AR194" s="316">
        <v>240.96100000000001</v>
      </c>
      <c r="AS194" s="316">
        <v>216.482</v>
      </c>
      <c r="AT194" s="316">
        <v>227.26</v>
      </c>
      <c r="AU194" s="316"/>
      <c r="AV194" s="316"/>
      <c r="AW194" s="316"/>
      <c r="AX194" s="316">
        <v>219.988</v>
      </c>
      <c r="AY194" s="317">
        <v>208.46199999999999</v>
      </c>
    </row>
    <row r="195" spans="1:51" ht="14.5" x14ac:dyDescent="0.35">
      <c r="A195" s="519"/>
      <c r="B195" s="543">
        <v>120</v>
      </c>
      <c r="C195" s="350"/>
      <c r="D195" s="51">
        <v>255.41</v>
      </c>
      <c r="E195" s="51">
        <v>238.46</v>
      </c>
      <c r="F195" s="51">
        <v>280.11</v>
      </c>
      <c r="G195" s="51">
        <v>238.1</v>
      </c>
      <c r="H195" s="51">
        <v>308.16000000000003</v>
      </c>
      <c r="I195" s="51">
        <v>293.26</v>
      </c>
      <c r="J195" s="51">
        <v>215.35</v>
      </c>
      <c r="K195" s="51">
        <v>276.38</v>
      </c>
      <c r="L195" s="51">
        <v>255.67</v>
      </c>
      <c r="M195" s="51">
        <v>238.23</v>
      </c>
      <c r="N195" s="351">
        <v>201.42</v>
      </c>
      <c r="O195" s="350">
        <v>192.26</v>
      </c>
      <c r="P195" s="51">
        <v>231.38</v>
      </c>
      <c r="Q195" s="51">
        <v>236.87</v>
      </c>
      <c r="R195" s="51">
        <v>244.43</v>
      </c>
      <c r="S195" s="51">
        <v>222.98</v>
      </c>
      <c r="T195" s="51">
        <v>195.87</v>
      </c>
      <c r="U195" s="51">
        <v>169.44</v>
      </c>
      <c r="V195" s="51">
        <v>219.14</v>
      </c>
      <c r="W195" s="51">
        <v>175.96</v>
      </c>
      <c r="X195" s="51">
        <v>254.27</v>
      </c>
      <c r="Y195" s="51"/>
      <c r="Z195" s="553">
        <v>209.59800000000001</v>
      </c>
      <c r="AA195" s="51"/>
      <c r="AB195" s="51"/>
      <c r="AC195" s="51"/>
      <c r="AD195" s="51">
        <v>165.32</v>
      </c>
      <c r="AE195" s="51">
        <v>244.11</v>
      </c>
      <c r="AF195" s="51">
        <v>153.88999999999999</v>
      </c>
      <c r="AG195" s="351">
        <v>263.36</v>
      </c>
      <c r="AH195" s="315">
        <v>203.88499999999999</v>
      </c>
      <c r="AI195" s="316">
        <v>210.768</v>
      </c>
      <c r="AJ195" s="316">
        <v>229.078</v>
      </c>
      <c r="AK195" s="316">
        <v>233.298</v>
      </c>
      <c r="AL195" s="316">
        <v>220.37699999999998</v>
      </c>
      <c r="AM195" s="316">
        <v>208.75399999999999</v>
      </c>
      <c r="AN195" s="316">
        <v>222.97499999999999</v>
      </c>
      <c r="AO195" s="316">
        <v>194.14500000000001</v>
      </c>
      <c r="AP195" s="316">
        <v>166.87300000000002</v>
      </c>
      <c r="AQ195" s="316">
        <v>220.79900000000001</v>
      </c>
      <c r="AR195" s="316">
        <v>248.23299999999998</v>
      </c>
      <c r="AS195" s="316">
        <v>221.09099999999998</v>
      </c>
      <c r="AT195" s="316">
        <v>232.714</v>
      </c>
      <c r="AU195" s="316"/>
      <c r="AV195" s="316"/>
      <c r="AW195" s="316"/>
      <c r="AX195" s="316">
        <v>220.99399999999997</v>
      </c>
      <c r="AY195" s="317">
        <v>218.59099999999998</v>
      </c>
    </row>
    <row r="196" spans="1:51" ht="15" thickBot="1" x14ac:dyDescent="0.4">
      <c r="A196" s="519"/>
      <c r="B196" s="536">
        <v>150</v>
      </c>
      <c r="C196" s="357"/>
      <c r="D196" s="73">
        <v>261.19</v>
      </c>
      <c r="E196" s="73">
        <v>237.52</v>
      </c>
      <c r="F196" s="73">
        <v>276.54000000000002</v>
      </c>
      <c r="G196" s="73">
        <v>237.88</v>
      </c>
      <c r="H196" s="73">
        <v>311.08999999999997</v>
      </c>
      <c r="I196" s="73">
        <v>289.63</v>
      </c>
      <c r="J196" s="73">
        <v>223.17</v>
      </c>
      <c r="K196" s="73">
        <v>283.56</v>
      </c>
      <c r="L196" s="73">
        <v>262.29000000000002</v>
      </c>
      <c r="M196" s="73">
        <v>235.38</v>
      </c>
      <c r="N196" s="74">
        <v>222.33</v>
      </c>
      <c r="O196" s="357">
        <v>194.6</v>
      </c>
      <c r="P196" s="73">
        <v>236.68</v>
      </c>
      <c r="Q196" s="73">
        <v>241.16</v>
      </c>
      <c r="R196" s="73">
        <v>248.79</v>
      </c>
      <c r="S196" s="73">
        <v>221.84</v>
      </c>
      <c r="T196" s="73">
        <v>200.38</v>
      </c>
      <c r="U196" s="73">
        <v>175.61</v>
      </c>
      <c r="V196" s="73">
        <v>223.14</v>
      </c>
      <c r="W196" s="73">
        <v>179.21</v>
      </c>
      <c r="X196" s="73">
        <v>259.24</v>
      </c>
      <c r="Y196" s="73"/>
      <c r="Z196" s="553">
        <v>213.56</v>
      </c>
      <c r="AA196" s="73"/>
      <c r="AB196" s="73"/>
      <c r="AC196" s="73"/>
      <c r="AD196" s="73">
        <v>170.35</v>
      </c>
      <c r="AE196" s="73">
        <v>247.78</v>
      </c>
      <c r="AF196" s="73">
        <v>160.06</v>
      </c>
      <c r="AG196" s="74">
        <v>267.81</v>
      </c>
      <c r="AH196" s="315">
        <v>207.488</v>
      </c>
      <c r="AI196" s="316">
        <v>215.345</v>
      </c>
      <c r="AJ196" s="316">
        <v>231.416</v>
      </c>
      <c r="AK196" s="316">
        <v>228.81799999999998</v>
      </c>
      <c r="AL196" s="316">
        <v>222.066</v>
      </c>
      <c r="AM196" s="316">
        <v>213.98099999999999</v>
      </c>
      <c r="AN196" s="316">
        <v>224.566</v>
      </c>
      <c r="AO196" s="316">
        <v>195.768</v>
      </c>
      <c r="AP196" s="316">
        <v>169.92500000000001</v>
      </c>
      <c r="AQ196" s="316">
        <v>224.078</v>
      </c>
      <c r="AR196" s="316">
        <v>249.82300000000004</v>
      </c>
      <c r="AS196" s="316">
        <v>224.143</v>
      </c>
      <c r="AT196" s="316">
        <v>230.636</v>
      </c>
      <c r="AU196" s="316"/>
      <c r="AV196" s="316"/>
      <c r="AW196" s="316"/>
      <c r="AX196" s="316">
        <v>225.44200000000001</v>
      </c>
      <c r="AY196" s="317">
        <v>216.709</v>
      </c>
    </row>
    <row r="197" spans="1:51" ht="14.5" x14ac:dyDescent="0.35">
      <c r="A197" s="519"/>
      <c r="B197" s="523" t="s">
        <v>90</v>
      </c>
      <c r="C197" s="345"/>
      <c r="D197" s="554">
        <f t="shared" ref="D197:X197" si="8">MAX(D191:D196)</f>
        <v>261.19</v>
      </c>
      <c r="E197" s="554">
        <f t="shared" si="8"/>
        <v>238.46</v>
      </c>
      <c r="F197" s="554">
        <f t="shared" si="8"/>
        <v>280.11</v>
      </c>
      <c r="G197" s="554">
        <f t="shared" si="8"/>
        <v>238.1</v>
      </c>
      <c r="H197" s="554">
        <f t="shared" si="8"/>
        <v>311.08999999999997</v>
      </c>
      <c r="I197" s="554">
        <f t="shared" si="8"/>
        <v>293.26</v>
      </c>
      <c r="J197" s="554">
        <f t="shared" si="8"/>
        <v>223.17</v>
      </c>
      <c r="K197" s="554">
        <f t="shared" si="8"/>
        <v>283.56</v>
      </c>
      <c r="L197" s="554">
        <f t="shared" si="8"/>
        <v>262.29000000000002</v>
      </c>
      <c r="M197" s="554">
        <f t="shared" si="8"/>
        <v>238.23</v>
      </c>
      <c r="N197" s="554">
        <f t="shared" si="8"/>
        <v>222.33</v>
      </c>
      <c r="O197" s="345">
        <f t="shared" si="8"/>
        <v>194.6</v>
      </c>
      <c r="P197" s="50">
        <f t="shared" si="8"/>
        <v>236.68</v>
      </c>
      <c r="Q197" s="50">
        <f t="shared" si="8"/>
        <v>241.16</v>
      </c>
      <c r="R197" s="50">
        <f t="shared" si="8"/>
        <v>248.79</v>
      </c>
      <c r="S197" s="50">
        <f t="shared" si="8"/>
        <v>222.98</v>
      </c>
      <c r="T197" s="50">
        <f t="shared" si="8"/>
        <v>200.38</v>
      </c>
      <c r="U197" s="50">
        <f t="shared" si="8"/>
        <v>175.61</v>
      </c>
      <c r="V197" s="50">
        <f t="shared" si="8"/>
        <v>223.14</v>
      </c>
      <c r="W197" s="50">
        <f t="shared" si="8"/>
        <v>179.21</v>
      </c>
      <c r="X197" s="50">
        <f t="shared" si="8"/>
        <v>259.24</v>
      </c>
      <c r="Y197" s="50"/>
      <c r="Z197" s="50">
        <f>MAX(Z191:Z196)</f>
        <v>213.56</v>
      </c>
      <c r="AA197" s="50"/>
      <c r="AB197" s="50"/>
      <c r="AC197" s="50"/>
      <c r="AD197" s="50">
        <f t="shared" ref="AD197:AG197" si="9">MAX(AD191:AD196)</f>
        <v>170.35</v>
      </c>
      <c r="AE197" s="50">
        <f t="shared" si="9"/>
        <v>247.78</v>
      </c>
      <c r="AF197" s="50">
        <f t="shared" si="9"/>
        <v>160.06</v>
      </c>
      <c r="AG197" s="94">
        <f t="shared" si="9"/>
        <v>267.81</v>
      </c>
      <c r="AH197" s="345">
        <f t="shared" ref="AH197:AT197" si="10">MAX(AH191:AH196)</f>
        <v>207.488</v>
      </c>
      <c r="AI197" s="50">
        <f t="shared" si="10"/>
        <v>215.345</v>
      </c>
      <c r="AJ197" s="50">
        <f t="shared" si="10"/>
        <v>231.416</v>
      </c>
      <c r="AK197" s="50">
        <f t="shared" si="10"/>
        <v>233.298</v>
      </c>
      <c r="AL197" s="50">
        <f t="shared" si="10"/>
        <v>222.066</v>
      </c>
      <c r="AM197" s="50">
        <f t="shared" si="10"/>
        <v>213.98099999999999</v>
      </c>
      <c r="AN197" s="50">
        <f t="shared" si="10"/>
        <v>224.566</v>
      </c>
      <c r="AO197" s="50">
        <f t="shared" si="10"/>
        <v>195.768</v>
      </c>
      <c r="AP197" s="50">
        <f t="shared" si="10"/>
        <v>169.92500000000001</v>
      </c>
      <c r="AQ197" s="50">
        <f t="shared" si="10"/>
        <v>224.078</v>
      </c>
      <c r="AR197" s="50">
        <f t="shared" si="10"/>
        <v>249.82300000000004</v>
      </c>
      <c r="AS197" s="50">
        <f t="shared" si="10"/>
        <v>224.143</v>
      </c>
      <c r="AT197" s="50">
        <f t="shared" si="10"/>
        <v>232.714</v>
      </c>
      <c r="AU197" s="555"/>
      <c r="AV197" s="555"/>
      <c r="AW197" s="149"/>
      <c r="AX197" s="50">
        <f>MAX(AX191:AX196)</f>
        <v>225.44200000000001</v>
      </c>
      <c r="AY197" s="94">
        <f>MAX(AY191:AY196)</f>
        <v>218.59099999999998</v>
      </c>
    </row>
    <row r="198" spans="1:51" ht="14.5" x14ac:dyDescent="0.35">
      <c r="A198" s="519"/>
      <c r="B198" s="527" t="s">
        <v>91</v>
      </c>
      <c r="C198" s="350"/>
      <c r="D198" s="51">
        <v>12.03</v>
      </c>
      <c r="E198" s="51">
        <v>13.04</v>
      </c>
      <c r="F198" s="51">
        <v>13.52</v>
      </c>
      <c r="G198" s="51">
        <v>13.82</v>
      </c>
      <c r="H198" s="51">
        <v>12.91</v>
      </c>
      <c r="I198" s="51">
        <v>13.89</v>
      </c>
      <c r="J198" s="51">
        <v>12.34</v>
      </c>
      <c r="K198" s="51">
        <v>12.54</v>
      </c>
      <c r="L198" s="51">
        <v>13.63</v>
      </c>
      <c r="M198" s="51">
        <v>14.08</v>
      </c>
      <c r="N198" s="51">
        <v>12.44</v>
      </c>
      <c r="O198" s="350">
        <v>11.7</v>
      </c>
      <c r="P198" s="51">
        <v>12.41</v>
      </c>
      <c r="Q198" s="51">
        <v>12.19</v>
      </c>
      <c r="R198" s="51">
        <v>12.27</v>
      </c>
      <c r="S198" s="51">
        <v>12.45</v>
      </c>
      <c r="T198" s="51">
        <v>12.36</v>
      </c>
      <c r="U198" s="51">
        <v>10.72</v>
      </c>
      <c r="V198" s="51">
        <v>11.93</v>
      </c>
      <c r="W198" s="51">
        <v>11.29</v>
      </c>
      <c r="X198" s="51">
        <v>12.5</v>
      </c>
      <c r="Y198" s="51"/>
      <c r="Z198" s="51"/>
      <c r="AA198" s="51"/>
      <c r="AB198" s="51"/>
      <c r="AC198" s="51"/>
      <c r="AD198" s="51">
        <v>11.91</v>
      </c>
      <c r="AE198" s="51">
        <v>13.2</v>
      </c>
      <c r="AF198" s="51">
        <v>10.94</v>
      </c>
      <c r="AG198" s="351">
        <v>12.25</v>
      </c>
      <c r="AH198" s="315">
        <v>11.76</v>
      </c>
      <c r="AI198" s="316">
        <v>12.86</v>
      </c>
      <c r="AJ198" s="316">
        <v>12.45</v>
      </c>
      <c r="AK198" s="316">
        <v>12.8</v>
      </c>
      <c r="AL198" s="316">
        <v>12.5</v>
      </c>
      <c r="AM198" s="316">
        <v>13.76</v>
      </c>
      <c r="AN198" s="316">
        <v>12.67</v>
      </c>
      <c r="AO198" s="316">
        <v>12.28</v>
      </c>
      <c r="AP198" s="529">
        <v>13.64</v>
      </c>
      <c r="AQ198" s="529">
        <v>13.2</v>
      </c>
      <c r="AR198" s="316">
        <v>12.62</v>
      </c>
      <c r="AS198" s="316">
        <v>12.43</v>
      </c>
      <c r="AT198" s="316">
        <v>12.99</v>
      </c>
      <c r="AU198" s="316"/>
      <c r="AV198" s="316"/>
      <c r="AW198" s="316"/>
      <c r="AX198" s="316">
        <v>13.21</v>
      </c>
      <c r="AY198" s="317">
        <v>12.81</v>
      </c>
    </row>
    <row r="199" spans="1:51" ht="14.5" x14ac:dyDescent="0.35">
      <c r="A199" s="519"/>
      <c r="B199" s="527" t="s">
        <v>92</v>
      </c>
      <c r="C199" s="350"/>
      <c r="D199" s="51">
        <v>9.3000000000000007</v>
      </c>
      <c r="E199" s="51">
        <v>8.9</v>
      </c>
      <c r="F199" s="51">
        <v>10.5</v>
      </c>
      <c r="G199" s="51">
        <v>9.9</v>
      </c>
      <c r="H199" s="51">
        <v>11.5</v>
      </c>
      <c r="I199" s="51">
        <v>12.2</v>
      </c>
      <c r="J199" s="51">
        <v>7.9</v>
      </c>
      <c r="K199" s="51">
        <v>9.6999999999999993</v>
      </c>
      <c r="L199" s="51">
        <v>10.4</v>
      </c>
      <c r="M199" s="51">
        <v>9.8000000000000007</v>
      </c>
      <c r="N199" s="51">
        <v>8</v>
      </c>
      <c r="O199" s="350">
        <v>8.4</v>
      </c>
      <c r="P199" s="51">
        <v>9.5</v>
      </c>
      <c r="Q199" s="51">
        <v>7.8</v>
      </c>
      <c r="R199" s="51">
        <v>8.9</v>
      </c>
      <c r="S199" s="51">
        <v>8.1</v>
      </c>
      <c r="T199" s="51">
        <v>7.5</v>
      </c>
      <c r="U199" s="51">
        <v>6.5</v>
      </c>
      <c r="V199" s="51">
        <v>8.6</v>
      </c>
      <c r="W199" s="51">
        <v>5.0999999999999996</v>
      </c>
      <c r="X199" s="51">
        <v>9.1</v>
      </c>
      <c r="Y199" s="51"/>
      <c r="Z199" s="51"/>
      <c r="AA199" s="51"/>
      <c r="AB199" s="51"/>
      <c r="AC199" s="51"/>
      <c r="AD199" s="51">
        <v>6.1</v>
      </c>
      <c r="AE199" s="51">
        <v>9.6999999999999993</v>
      </c>
      <c r="AF199" s="51">
        <v>7.6</v>
      </c>
      <c r="AG199" s="351">
        <v>8.5</v>
      </c>
      <c r="AH199" s="315">
        <v>7.4</v>
      </c>
      <c r="AI199" s="316">
        <v>7.4</v>
      </c>
      <c r="AJ199" s="316">
        <v>7.4</v>
      </c>
      <c r="AK199" s="316">
        <v>7.2</v>
      </c>
      <c r="AL199" s="316">
        <v>7.2</v>
      </c>
      <c r="AM199" s="316">
        <v>7.8</v>
      </c>
      <c r="AN199" s="316">
        <v>7</v>
      </c>
      <c r="AO199" s="316">
        <v>7.1</v>
      </c>
      <c r="AP199" s="529">
        <v>6.5</v>
      </c>
      <c r="AQ199" s="529">
        <v>7.6</v>
      </c>
      <c r="AR199" s="316">
        <v>8.6</v>
      </c>
      <c r="AS199" s="316">
        <v>7.6</v>
      </c>
      <c r="AT199" s="316">
        <v>8</v>
      </c>
      <c r="AU199" s="316"/>
      <c r="AV199" s="316"/>
      <c r="AW199" s="316"/>
      <c r="AX199" s="316">
        <v>7.5</v>
      </c>
      <c r="AY199" s="317">
        <v>6.8</v>
      </c>
    </row>
    <row r="200" spans="1:51" ht="15" customHeight="1" x14ac:dyDescent="0.3">
      <c r="A200" s="519"/>
      <c r="B200" s="527" t="s">
        <v>163</v>
      </c>
      <c r="C200" s="350"/>
      <c r="D200" s="466">
        <f t="shared" ref="D200:X200" si="11">D197/(D199/D198/0.71/1.06)</f>
        <v>254.27486836774185</v>
      </c>
      <c r="E200" s="466">
        <f t="shared" si="11"/>
        <v>262.94646604943819</v>
      </c>
      <c r="F200" s="466">
        <f t="shared" si="11"/>
        <v>271.44398349714288</v>
      </c>
      <c r="G200" s="466">
        <f t="shared" si="11"/>
        <v>250.1476675959596</v>
      </c>
      <c r="H200" s="466">
        <f t="shared" si="11"/>
        <v>262.83225842956523</v>
      </c>
      <c r="I200" s="466">
        <f t="shared" si="11"/>
        <v>251.28088865901637</v>
      </c>
      <c r="J200" s="466">
        <f t="shared" si="11"/>
        <v>262.35424509873417</v>
      </c>
      <c r="K200" s="466">
        <f t="shared" si="11"/>
        <v>275.88938043711335</v>
      </c>
      <c r="L200" s="466">
        <f t="shared" si="11"/>
        <v>258.70716904038466</v>
      </c>
      <c r="M200" s="466">
        <f t="shared" si="11"/>
        <v>257.59489018775508</v>
      </c>
      <c r="N200" s="466">
        <f t="shared" si="11"/>
        <v>260.19124269000002</v>
      </c>
      <c r="O200" s="556">
        <f t="shared" si="11"/>
        <v>203.99222999999998</v>
      </c>
      <c r="P200" s="557">
        <f t="shared" si="11"/>
        <v>232.68798072421055</v>
      </c>
      <c r="Q200" s="557">
        <f t="shared" si="11"/>
        <v>283.64725962051284</v>
      </c>
      <c r="R200" s="557">
        <f t="shared" si="11"/>
        <v>258.13785096404496</v>
      </c>
      <c r="S200" s="557">
        <f t="shared" si="11"/>
        <v>257.937483037037</v>
      </c>
      <c r="T200" s="557">
        <f t="shared" si="11"/>
        <v>248.52826822399996</v>
      </c>
      <c r="U200" s="557">
        <f t="shared" si="11"/>
        <v>217.96907721846156</v>
      </c>
      <c r="V200" s="557">
        <f t="shared" si="11"/>
        <v>232.96122168837209</v>
      </c>
      <c r="W200" s="557">
        <f t="shared" si="11"/>
        <v>298.57278536078439</v>
      </c>
      <c r="X200" s="557">
        <f t="shared" si="11"/>
        <v>268.00003296703301</v>
      </c>
      <c r="Y200" s="557"/>
      <c r="Z200" s="557"/>
      <c r="AA200" s="557"/>
      <c r="AB200" s="557"/>
      <c r="AC200" s="557"/>
      <c r="AD200" s="557">
        <f t="shared" ref="AD200:AG200" si="12">AD197/(AD199/AD198/0.71/1.06)</f>
        <v>250.31580870491803</v>
      </c>
      <c r="AE200" s="557">
        <f t="shared" si="12"/>
        <v>253.7655473814433</v>
      </c>
      <c r="AF200" s="557">
        <f t="shared" si="12"/>
        <v>173.40066403157891</v>
      </c>
      <c r="AG200" s="558">
        <f t="shared" si="12"/>
        <v>290.47460276470588</v>
      </c>
      <c r="AH200" s="465">
        <f t="shared" ref="AH200:AT200" si="13">AH197/(AH199/AH198/0.71/1.06)</f>
        <v>248.16058284972971</v>
      </c>
      <c r="AI200" s="466">
        <f t="shared" si="13"/>
        <v>281.64902708378372</v>
      </c>
      <c r="AJ200" s="466">
        <f t="shared" si="13"/>
        <v>293.01862647567566</v>
      </c>
      <c r="AK200" s="466">
        <f t="shared" si="13"/>
        <v>312.1423552</v>
      </c>
      <c r="AL200" s="466">
        <f t="shared" si="13"/>
        <v>290.15081874999998</v>
      </c>
      <c r="AM200" s="466">
        <f t="shared" si="13"/>
        <v>284.09478259692304</v>
      </c>
      <c r="AN200" s="466">
        <f t="shared" si="13"/>
        <v>305.90515259599999</v>
      </c>
      <c r="AO200" s="466">
        <f t="shared" si="13"/>
        <v>254.82729023999997</v>
      </c>
      <c r="AP200" s="466">
        <f t="shared" si="13"/>
        <v>268.3629184923077</v>
      </c>
      <c r="AQ200" s="466">
        <f t="shared" si="13"/>
        <v>292.90296802105257</v>
      </c>
      <c r="AR200" s="466">
        <f t="shared" si="13"/>
        <v>275.90370782279069</v>
      </c>
      <c r="AS200" s="466">
        <f t="shared" si="13"/>
        <v>275.89696986500002</v>
      </c>
      <c r="AT200" s="466">
        <f t="shared" si="13"/>
        <v>284.38447845449997</v>
      </c>
      <c r="AU200" s="559"/>
      <c r="AV200" s="559"/>
      <c r="AW200" s="559"/>
      <c r="AX200" s="466">
        <f>AX197/(AX199/AX198/0.71/1.06)</f>
        <v>298.84128612426673</v>
      </c>
      <c r="AY200" s="467">
        <f>AY197/(AY199/AY198/0.71/1.06)</f>
        <v>309.91079769794118</v>
      </c>
    </row>
    <row r="201" spans="1:51" ht="15" customHeight="1" thickBot="1" x14ac:dyDescent="0.35">
      <c r="A201" s="519"/>
      <c r="B201" s="536" t="s">
        <v>41</v>
      </c>
      <c r="C201" s="350"/>
      <c r="D201" s="557">
        <f t="shared" ref="D201:X201" si="14">D197/D2</f>
        <v>8.7942760942760945</v>
      </c>
      <c r="E201" s="557">
        <f t="shared" si="14"/>
        <v>8.3817223198594029</v>
      </c>
      <c r="F201" s="557">
        <f t="shared" si="14"/>
        <v>9.5600682593856661</v>
      </c>
      <c r="G201" s="557">
        <f t="shared" si="14"/>
        <v>7.0863095238095237</v>
      </c>
      <c r="H201" s="557">
        <f t="shared" si="14"/>
        <v>10.266996699669965</v>
      </c>
      <c r="I201" s="557">
        <f t="shared" si="14"/>
        <v>8.9681957186544334</v>
      </c>
      <c r="J201" s="557">
        <f t="shared" si="14"/>
        <v>8.1747252747252741</v>
      </c>
      <c r="K201" s="557">
        <f t="shared" si="14"/>
        <v>10.073179396092362</v>
      </c>
      <c r="L201" s="557">
        <f t="shared" si="14"/>
        <v>9.2681978798586577</v>
      </c>
      <c r="M201" s="557">
        <f t="shared" si="14"/>
        <v>9.2337209302325576</v>
      </c>
      <c r="N201" s="557">
        <f t="shared" si="14"/>
        <v>8.6847656250000007</v>
      </c>
      <c r="O201" s="560">
        <f t="shared" si="14"/>
        <v>6.9749103942652333</v>
      </c>
      <c r="P201" s="561">
        <f t="shared" si="14"/>
        <v>7.139668174962293</v>
      </c>
      <c r="Q201" s="561">
        <f t="shared" si="14"/>
        <v>7.9854304635761588</v>
      </c>
      <c r="R201" s="561">
        <f t="shared" si="14"/>
        <v>7.7504672897196256</v>
      </c>
      <c r="S201" s="561">
        <f t="shared" si="14"/>
        <v>9.4483050847457619</v>
      </c>
      <c r="T201" s="561">
        <f t="shared" si="14"/>
        <v>6.7016722408026759</v>
      </c>
      <c r="U201" s="561">
        <f t="shared" si="14"/>
        <v>5.7016233766233766</v>
      </c>
      <c r="V201" s="561">
        <f t="shared" si="14"/>
        <v>6.9083591331269352</v>
      </c>
      <c r="W201" s="561">
        <f t="shared" si="14"/>
        <v>6.6497217068645647</v>
      </c>
      <c r="X201" s="561">
        <f t="shared" si="14"/>
        <v>8.9702422145328722</v>
      </c>
      <c r="Y201" s="561"/>
      <c r="Z201" s="561">
        <f>Z197/Z2</f>
        <v>7.5730496453900713</v>
      </c>
      <c r="AA201" s="561"/>
      <c r="AB201" s="561"/>
      <c r="AC201" s="561"/>
      <c r="AD201" s="561">
        <f t="shared" ref="AD201:AT201" si="15">AD197/AD2</f>
        <v>7.5376106194690262</v>
      </c>
      <c r="AE201" s="561">
        <f t="shared" si="15"/>
        <v>7.5773700305810392</v>
      </c>
      <c r="AF201" s="561">
        <f t="shared" si="15"/>
        <v>5.1055821371610843</v>
      </c>
      <c r="AG201" s="562">
        <f t="shared" si="15"/>
        <v>10.106037735849057</v>
      </c>
      <c r="AH201" s="560">
        <f t="shared" si="15"/>
        <v>8.8292765957446804</v>
      </c>
      <c r="AI201" s="561">
        <f t="shared" si="15"/>
        <v>9.635123042505592</v>
      </c>
      <c r="AJ201" s="561">
        <f t="shared" si="15"/>
        <v>10.424144144144144</v>
      </c>
      <c r="AK201" s="561">
        <f t="shared" si="15"/>
        <v>9.8024369747899165</v>
      </c>
      <c r="AL201" s="561">
        <f t="shared" si="15"/>
        <v>9.9136607142857152</v>
      </c>
      <c r="AM201" s="561">
        <f t="shared" si="15"/>
        <v>9.3851315789473677</v>
      </c>
      <c r="AN201" s="561">
        <f t="shared" si="15"/>
        <v>10.592735849056604</v>
      </c>
      <c r="AO201" s="561">
        <f t="shared" si="15"/>
        <v>8.9801834862385324</v>
      </c>
      <c r="AP201" s="561">
        <f t="shared" si="15"/>
        <v>8.0916666666666668</v>
      </c>
      <c r="AQ201" s="561">
        <f t="shared" si="15"/>
        <v>9.7850655021834072</v>
      </c>
      <c r="AR201" s="561">
        <f t="shared" si="15"/>
        <v>10.196857142857144</v>
      </c>
      <c r="AS201" s="561">
        <f t="shared" si="15"/>
        <v>9.8308333333333326</v>
      </c>
      <c r="AT201" s="561">
        <f t="shared" si="15"/>
        <v>9.8191561181434608</v>
      </c>
      <c r="AU201" s="409"/>
      <c r="AV201" s="409"/>
      <c r="AW201" s="409"/>
      <c r="AX201" s="561">
        <f>AX197/AX2</f>
        <v>10.485674418604651</v>
      </c>
      <c r="AY201" s="562">
        <f>AY197/AY2</f>
        <v>9.6295594713656385</v>
      </c>
    </row>
    <row r="202" spans="1:51" ht="23.25" customHeight="1" thickBot="1" x14ac:dyDescent="0.35">
      <c r="A202" s="519"/>
      <c r="B202" s="563" t="s">
        <v>42</v>
      </c>
      <c r="C202" s="405" t="s">
        <v>43</v>
      </c>
      <c r="D202" s="406"/>
      <c r="E202" s="406"/>
      <c r="F202" s="406"/>
      <c r="G202" s="406"/>
      <c r="H202" s="406"/>
      <c r="I202" s="406"/>
      <c r="J202" s="406"/>
      <c r="K202" s="406"/>
      <c r="L202" s="406"/>
      <c r="M202" s="406"/>
      <c r="N202" s="406"/>
      <c r="O202" s="406"/>
      <c r="P202" s="406"/>
      <c r="Q202" s="406"/>
      <c r="R202" s="406"/>
      <c r="S202" s="406"/>
      <c r="T202" s="406"/>
      <c r="U202" s="406"/>
      <c r="V202" s="406"/>
      <c r="W202" s="406"/>
      <c r="X202" s="406"/>
      <c r="Y202" s="406"/>
      <c r="Z202" s="406"/>
      <c r="AA202" s="406"/>
      <c r="AB202" s="406"/>
      <c r="AC202" s="406"/>
      <c r="AD202" s="406"/>
      <c r="AE202" s="406"/>
      <c r="AF202" s="406"/>
      <c r="AG202" s="406"/>
      <c r="AH202" s="406"/>
      <c r="AI202" s="406"/>
      <c r="AJ202" s="406"/>
      <c r="AK202" s="406"/>
      <c r="AL202" s="406"/>
      <c r="AM202" s="406"/>
      <c r="AN202" s="406"/>
      <c r="AO202" s="406"/>
      <c r="AP202" s="406"/>
      <c r="AQ202" s="406"/>
      <c r="AR202" s="406"/>
      <c r="AS202" s="406"/>
      <c r="AT202" s="406"/>
      <c r="AU202" s="406"/>
      <c r="AV202" s="406"/>
      <c r="AW202" s="406"/>
      <c r="AX202" s="406"/>
      <c r="AY202" s="407"/>
    </row>
    <row r="203" spans="1:51" ht="14.5" customHeight="1" x14ac:dyDescent="0.3">
      <c r="A203" s="519"/>
      <c r="B203" s="564">
        <v>1</v>
      </c>
      <c r="C203" s="355"/>
      <c r="D203" s="311"/>
      <c r="E203" s="51">
        <v>238.20079999999999</v>
      </c>
      <c r="F203" s="42"/>
      <c r="G203" s="51">
        <v>236.67490000000001</v>
      </c>
      <c r="H203" s="51">
        <v>293.9769</v>
      </c>
      <c r="I203" s="51">
        <v>294.88589999999999</v>
      </c>
      <c r="J203" s="51">
        <v>226.708</v>
      </c>
      <c r="K203" s="51">
        <v>279.30239999999998</v>
      </c>
      <c r="L203" s="51">
        <v>261.80340000000001</v>
      </c>
      <c r="M203" s="51">
        <v>223.3965</v>
      </c>
      <c r="N203" s="351">
        <v>228.62880000000001</v>
      </c>
      <c r="O203" s="350">
        <v>192.6514</v>
      </c>
      <c r="P203" s="51">
        <v>207.81290000000001</v>
      </c>
      <c r="Q203" s="51">
        <v>240.376</v>
      </c>
      <c r="R203" s="51">
        <v>248.88200000000001</v>
      </c>
      <c r="S203" s="51">
        <v>235.5873</v>
      </c>
      <c r="T203" s="51">
        <v>203.33269999999999</v>
      </c>
      <c r="U203" s="51">
        <v>181.1748</v>
      </c>
      <c r="V203" s="51">
        <v>226.87569999999999</v>
      </c>
      <c r="W203" s="51">
        <v>179.67590000000001</v>
      </c>
      <c r="X203" s="51">
        <v>262.00360000000001</v>
      </c>
      <c r="Y203" s="51"/>
      <c r="Z203" s="51">
        <v>208.89510000000001</v>
      </c>
      <c r="AA203" s="42"/>
      <c r="AB203" s="42"/>
      <c r="AC203" s="42"/>
      <c r="AD203" s="51">
        <v>175.1687</v>
      </c>
      <c r="AE203" s="51">
        <v>249.54759999999999</v>
      </c>
      <c r="AF203" s="51">
        <v>163.7191</v>
      </c>
      <c r="AG203" s="351">
        <v>266.29450000000003</v>
      </c>
      <c r="AH203" s="55">
        <v>207.81289999999996</v>
      </c>
      <c r="AI203" s="55">
        <v>215.44239999999996</v>
      </c>
      <c r="AJ203" s="55">
        <v>230.57130000000004</v>
      </c>
      <c r="AL203" s="55">
        <v>208.59210000000004</v>
      </c>
      <c r="AM203" s="55">
        <v>217.09809999999999</v>
      </c>
      <c r="AN203" s="55">
        <v>221.48099999999999</v>
      </c>
      <c r="AO203" s="55">
        <v>192.35920000000002</v>
      </c>
      <c r="AP203" s="55">
        <v>170.15279999999998</v>
      </c>
      <c r="AQ203" s="55">
        <v>224.46779999999998</v>
      </c>
      <c r="AS203" s="55">
        <v>219.63040000000001</v>
      </c>
      <c r="AT203" s="55">
        <v>232.45439999999999</v>
      </c>
      <c r="AX203" s="55">
        <v>230.63630000000001</v>
      </c>
      <c r="AY203" s="55">
        <v>218.78629999999995</v>
      </c>
    </row>
    <row r="204" spans="1:51" ht="14.5" customHeight="1" x14ac:dyDescent="0.3">
      <c r="A204" s="519"/>
      <c r="B204" s="565">
        <v>6</v>
      </c>
      <c r="C204" s="355"/>
      <c r="D204" s="311"/>
      <c r="E204" s="51">
        <v>234.7594</v>
      </c>
      <c r="F204" s="42"/>
      <c r="G204" s="51">
        <v>235.27879999999999</v>
      </c>
      <c r="H204" s="51">
        <v>304.9828</v>
      </c>
      <c r="I204" s="51">
        <v>296.47680000000003</v>
      </c>
      <c r="J204" s="51">
        <v>227.4222</v>
      </c>
      <c r="K204" s="51">
        <v>273.13389999999998</v>
      </c>
      <c r="L204" s="51">
        <v>261.18650000000002</v>
      </c>
      <c r="M204" s="51">
        <v>246.60939999999999</v>
      </c>
      <c r="N204" s="351">
        <v>223.04470000000001</v>
      </c>
      <c r="O204" s="350">
        <v>188.5608</v>
      </c>
      <c r="P204" s="51">
        <v>207.03380000000001</v>
      </c>
      <c r="Q204" s="51">
        <v>233.03870000000001</v>
      </c>
      <c r="R204" s="51">
        <v>244.66149999999999</v>
      </c>
      <c r="S204" s="51">
        <v>232.43270000000001</v>
      </c>
      <c r="T204" s="51">
        <v>201.77430000000001</v>
      </c>
      <c r="U204" s="51">
        <v>177.6523</v>
      </c>
      <c r="V204" s="51">
        <v>223.6508</v>
      </c>
      <c r="W204" s="51">
        <v>177.41419999999999</v>
      </c>
      <c r="X204" s="51">
        <v>254.60679999999999</v>
      </c>
      <c r="Y204" s="51"/>
      <c r="Z204" s="51">
        <v>203.5274</v>
      </c>
      <c r="AA204" s="42"/>
      <c r="AB204" s="42"/>
      <c r="AC204" s="42"/>
      <c r="AD204" s="51">
        <v>175.38509999999999</v>
      </c>
      <c r="AE204" s="51">
        <v>240.06219999999999</v>
      </c>
      <c r="AF204" s="51">
        <v>158.55699999999999</v>
      </c>
      <c r="AG204" s="351">
        <v>255.19120000000001</v>
      </c>
      <c r="AH204" s="55">
        <v>207.03380000000001</v>
      </c>
      <c r="AI204" s="55">
        <v>210.8323</v>
      </c>
      <c r="AJ204" s="55">
        <v>220.83170000000001</v>
      </c>
      <c r="AL204" s="55">
        <v>224.30549999999999</v>
      </c>
      <c r="AM204" s="55">
        <v>220.1499</v>
      </c>
      <c r="AN204" s="55">
        <v>224.56519999999998</v>
      </c>
      <c r="AO204" s="55">
        <v>204.3066</v>
      </c>
      <c r="AP204" s="55">
        <v>165.0556</v>
      </c>
      <c r="AQ204" s="55">
        <v>224.59769999999997</v>
      </c>
      <c r="AS204" s="55">
        <v>224.1756</v>
      </c>
      <c r="AT204" s="55">
        <v>231.87000000000003</v>
      </c>
      <c r="AX204" s="55">
        <v>228.3312</v>
      </c>
      <c r="AY204" s="55">
        <v>219.33820000000003</v>
      </c>
    </row>
    <row r="205" spans="1:51" ht="14.5" customHeight="1" x14ac:dyDescent="0.3">
      <c r="A205" s="519"/>
      <c r="B205" s="565">
        <v>11</v>
      </c>
      <c r="C205" s="355"/>
      <c r="D205" s="311"/>
      <c r="E205" s="51">
        <v>227.64940000000001</v>
      </c>
      <c r="F205" s="42"/>
      <c r="G205" s="51">
        <v>227.4546</v>
      </c>
      <c r="H205" s="51">
        <v>291.47699999999998</v>
      </c>
      <c r="I205" s="51">
        <v>285.40589999999997</v>
      </c>
      <c r="J205" s="51">
        <v>221.8381</v>
      </c>
      <c r="K205" s="51">
        <v>263.1669</v>
      </c>
      <c r="L205" s="51">
        <v>252.42080000000001</v>
      </c>
      <c r="M205" s="51">
        <v>234.88929999999999</v>
      </c>
      <c r="N205" s="351">
        <v>216.5462</v>
      </c>
      <c r="O205" s="350">
        <v>183.2039</v>
      </c>
      <c r="P205" s="51">
        <v>202.94300000000001</v>
      </c>
      <c r="Q205" s="51">
        <v>224.88980000000001</v>
      </c>
      <c r="R205" s="51">
        <v>237.74629999999999</v>
      </c>
      <c r="S205" s="51">
        <v>226.9461</v>
      </c>
      <c r="T205" s="51">
        <v>197.19130000000001</v>
      </c>
      <c r="U205" s="51">
        <v>172.3117</v>
      </c>
      <c r="V205" s="51">
        <v>218.0341</v>
      </c>
      <c r="W205" s="51">
        <v>173.41550000000001</v>
      </c>
      <c r="X205" s="51">
        <v>247.51310000000001</v>
      </c>
      <c r="Y205" s="51"/>
      <c r="Z205" s="51">
        <v>196.8828</v>
      </c>
      <c r="AA205" s="42"/>
      <c r="AB205" s="42"/>
      <c r="AC205" s="42"/>
      <c r="AD205" s="51">
        <v>172.87979999999999</v>
      </c>
      <c r="AE205" s="51">
        <v>231.7834</v>
      </c>
      <c r="AF205" s="51">
        <v>154.02269999999999</v>
      </c>
      <c r="AG205" s="351">
        <v>246.512</v>
      </c>
      <c r="AH205" s="55">
        <v>202.94300000000001</v>
      </c>
      <c r="AI205" s="55">
        <v>205.34550000000002</v>
      </c>
      <c r="AJ205" s="55">
        <v>194.43699999999998</v>
      </c>
      <c r="AL205" s="55">
        <v>219.20829999999998</v>
      </c>
      <c r="AM205" s="55">
        <v>216.80590000000001</v>
      </c>
      <c r="AN205" s="55">
        <v>221.7407</v>
      </c>
      <c r="AO205" s="55">
        <v>206.25459999999998</v>
      </c>
      <c r="AP205" s="55">
        <v>160.70520000000002</v>
      </c>
      <c r="AQ205" s="55">
        <v>221.67569999999998</v>
      </c>
      <c r="AS205" s="55">
        <v>221.12389999999999</v>
      </c>
      <c r="AT205" s="55">
        <v>227.4871</v>
      </c>
      <c r="AX205" s="55">
        <v>222.97429999999997</v>
      </c>
      <c r="AY205" s="55">
        <v>215.21510000000001</v>
      </c>
    </row>
    <row r="206" spans="1:51" ht="14.5" customHeight="1" x14ac:dyDescent="0.3">
      <c r="A206" s="519"/>
      <c r="B206" s="565">
        <v>16</v>
      </c>
      <c r="C206" s="355"/>
      <c r="D206" s="311"/>
      <c r="E206" s="51">
        <v>222.81200000000001</v>
      </c>
      <c r="F206" s="42"/>
      <c r="G206" s="51">
        <v>221.57839999999999</v>
      </c>
      <c r="H206" s="51">
        <v>282.41899999999998</v>
      </c>
      <c r="I206" s="51">
        <v>277.58170000000001</v>
      </c>
      <c r="J206" s="51">
        <v>218.33170000000001</v>
      </c>
      <c r="K206" s="51">
        <v>256.73869999999999</v>
      </c>
      <c r="L206" s="51">
        <v>248.23269999999999</v>
      </c>
      <c r="M206" s="51">
        <v>227.9092</v>
      </c>
      <c r="N206" s="351">
        <v>213.18600000000001</v>
      </c>
      <c r="O206" s="350">
        <v>179.37299999999999</v>
      </c>
      <c r="P206" s="51">
        <v>200.18350000000001</v>
      </c>
      <c r="Q206" s="51">
        <v>219.98750000000001</v>
      </c>
      <c r="R206" s="51">
        <v>234.11009999999999</v>
      </c>
      <c r="S206" s="51">
        <v>223.56960000000001</v>
      </c>
      <c r="T206" s="51">
        <v>194.88069999999999</v>
      </c>
      <c r="U206" s="51">
        <v>169.9579</v>
      </c>
      <c r="V206" s="51">
        <v>215.52889999999999</v>
      </c>
      <c r="W206" s="51">
        <v>171.14840000000001</v>
      </c>
      <c r="X206" s="51">
        <v>242.6756</v>
      </c>
      <c r="Y206" s="51"/>
      <c r="Z206" s="51">
        <v>193.39269999999999</v>
      </c>
      <c r="AA206" s="42"/>
      <c r="AB206" s="42"/>
      <c r="AC206" s="42"/>
      <c r="AD206" s="51">
        <v>171.89500000000001</v>
      </c>
      <c r="AE206" s="51">
        <v>226.30760000000001</v>
      </c>
      <c r="AF206" s="51">
        <v>151.77719999999999</v>
      </c>
      <c r="AG206" s="351">
        <v>242.74600000000001</v>
      </c>
      <c r="AH206" s="55">
        <v>200.18349999999998</v>
      </c>
      <c r="AI206" s="55">
        <v>202.3587</v>
      </c>
      <c r="AJ206" s="55">
        <v>180.28200000000001</v>
      </c>
      <c r="AL206" s="55">
        <v>215.40979999999999</v>
      </c>
      <c r="AM206" s="55">
        <v>214.30610000000004</v>
      </c>
      <c r="AN206" s="55">
        <v>219.43560000000005</v>
      </c>
      <c r="AO206" s="55">
        <v>204.66380000000001</v>
      </c>
      <c r="AP206" s="55">
        <v>158.1729</v>
      </c>
      <c r="AQ206" s="55">
        <v>220.1823</v>
      </c>
      <c r="AS206" s="55">
        <v>218.75390000000002</v>
      </c>
      <c r="AT206" s="55">
        <v>227.38969999999998</v>
      </c>
      <c r="AX206" s="55">
        <v>219.4032</v>
      </c>
      <c r="AY206" s="55">
        <v>213.10479999999998</v>
      </c>
    </row>
    <row r="207" spans="1:51" ht="14.5" customHeight="1" x14ac:dyDescent="0.3">
      <c r="A207" s="519"/>
      <c r="B207" s="565">
        <v>21</v>
      </c>
      <c r="C207" s="355"/>
      <c r="D207" s="311"/>
      <c r="E207" s="51">
        <v>218.81880000000001</v>
      </c>
      <c r="F207" s="42"/>
      <c r="G207" s="51">
        <v>216.83840000000001</v>
      </c>
      <c r="H207" s="51">
        <v>275.92599999999999</v>
      </c>
      <c r="I207" s="51">
        <v>271.90010000000001</v>
      </c>
      <c r="J207" s="51">
        <v>215.79939999999999</v>
      </c>
      <c r="K207" s="51">
        <v>252.226</v>
      </c>
      <c r="L207" s="51">
        <v>242.68109999999999</v>
      </c>
      <c r="M207" s="51">
        <v>221.8381</v>
      </c>
      <c r="N207" s="351">
        <v>210.21539999999999</v>
      </c>
      <c r="O207" s="350">
        <v>176.3862</v>
      </c>
      <c r="P207" s="51">
        <v>199.33940000000001</v>
      </c>
      <c r="Q207" s="51">
        <v>216.67609999999999</v>
      </c>
      <c r="R207" s="51">
        <v>230.3766</v>
      </c>
      <c r="S207" s="51">
        <v>220.4205</v>
      </c>
      <c r="T207" s="51">
        <v>193.47389999999999</v>
      </c>
      <c r="U207" s="51">
        <v>168.45910000000001</v>
      </c>
      <c r="V207" s="51">
        <v>213.94900000000001</v>
      </c>
      <c r="W207" s="51">
        <v>169.04349999999999</v>
      </c>
      <c r="X207" s="51">
        <v>240.58709999999999</v>
      </c>
      <c r="Y207" s="51"/>
      <c r="Z207" s="51">
        <v>191.9101</v>
      </c>
      <c r="AA207" s="42"/>
      <c r="AB207" s="42"/>
      <c r="AC207" s="42"/>
      <c r="AD207" s="51">
        <v>171.30520000000001</v>
      </c>
      <c r="AE207" s="51">
        <v>221.1293</v>
      </c>
      <c r="AF207" s="51">
        <v>149.98609999999999</v>
      </c>
      <c r="AG207" s="351">
        <v>238.43350000000001</v>
      </c>
      <c r="AH207" s="55">
        <v>199.33939999999998</v>
      </c>
      <c r="AI207" s="55">
        <v>200.63800000000001</v>
      </c>
      <c r="AJ207" s="55">
        <v>173.4967</v>
      </c>
      <c r="AL207" s="55">
        <v>212.8126</v>
      </c>
      <c r="AM207" s="55">
        <v>212.4879</v>
      </c>
      <c r="AN207" s="55">
        <v>218.68889999999999</v>
      </c>
      <c r="AO207" s="55">
        <v>203.65730000000002</v>
      </c>
      <c r="AP207" s="55">
        <v>155.2509</v>
      </c>
      <c r="AQ207" s="55">
        <v>219.0461</v>
      </c>
      <c r="AS207" s="55">
        <v>217.39019999999999</v>
      </c>
      <c r="AT207" s="55">
        <v>226.57810000000001</v>
      </c>
      <c r="AX207" s="55">
        <v>216.8708</v>
      </c>
      <c r="AY207" s="55">
        <v>211.38419999999999</v>
      </c>
    </row>
    <row r="208" spans="1:51" ht="14.5" customHeight="1" x14ac:dyDescent="0.3">
      <c r="A208" s="519"/>
      <c r="B208" s="565">
        <v>26</v>
      </c>
      <c r="C208" s="355"/>
      <c r="D208" s="42"/>
      <c r="E208" s="51">
        <v>215.53970000000001</v>
      </c>
      <c r="F208" s="42"/>
      <c r="G208" s="51">
        <v>211.96860000000001</v>
      </c>
      <c r="H208" s="51">
        <v>266.47840000000002</v>
      </c>
      <c r="I208" s="51">
        <v>262.97219999999999</v>
      </c>
      <c r="J208" s="51">
        <v>213.7217</v>
      </c>
      <c r="K208" s="51">
        <v>242.25899999999999</v>
      </c>
      <c r="L208" s="51">
        <v>230.92850000000001</v>
      </c>
      <c r="M208" s="51">
        <v>206.93629999999999</v>
      </c>
      <c r="N208" s="351">
        <v>208.00229999999999</v>
      </c>
      <c r="O208" s="350">
        <v>170.3151</v>
      </c>
      <c r="P208" s="51">
        <v>197.94329999999999</v>
      </c>
      <c r="Q208" s="51">
        <v>213.2022</v>
      </c>
      <c r="R208" s="51">
        <v>221.3835</v>
      </c>
      <c r="S208" s="51">
        <v>210.2046</v>
      </c>
      <c r="T208" s="51">
        <v>191.51509999999999</v>
      </c>
      <c r="U208" s="51">
        <v>166.87370000000001</v>
      </c>
      <c r="V208" s="51">
        <v>212.68819999999999</v>
      </c>
      <c r="W208" s="51">
        <v>166.38120000000001</v>
      </c>
      <c r="X208" s="51">
        <v>234.19669999999999</v>
      </c>
      <c r="Y208" s="51"/>
      <c r="Z208" s="51">
        <v>189.5239</v>
      </c>
      <c r="AA208" s="42"/>
      <c r="AB208" s="42"/>
      <c r="AC208" s="42"/>
      <c r="AD208" s="51">
        <v>171.0401</v>
      </c>
      <c r="AE208" s="51">
        <v>210.77809999999999</v>
      </c>
      <c r="AF208" s="51">
        <v>148.59010000000001</v>
      </c>
      <c r="AG208" s="351">
        <v>232.5789</v>
      </c>
      <c r="AH208" s="55">
        <v>197.94330000000002</v>
      </c>
      <c r="AI208" s="55">
        <v>198.98229999999998</v>
      </c>
      <c r="AJ208" s="55">
        <v>167.4905</v>
      </c>
      <c r="AL208" s="55">
        <v>209.33879999999999</v>
      </c>
      <c r="AM208" s="55">
        <v>208.33239999999998</v>
      </c>
      <c r="AN208" s="55">
        <v>216.87079999999997</v>
      </c>
      <c r="AO208" s="55">
        <v>203.39760000000001</v>
      </c>
      <c r="AP208" s="55">
        <v>152.36150000000001</v>
      </c>
      <c r="AQ208" s="55">
        <v>218.29929999999996</v>
      </c>
      <c r="AS208" s="55">
        <v>215.96180000000001</v>
      </c>
      <c r="AT208" s="55">
        <v>225.14959999999999</v>
      </c>
      <c r="AX208" s="55">
        <v>212.74760000000001</v>
      </c>
      <c r="AY208" s="55">
        <v>209.24139999999997</v>
      </c>
    </row>
    <row r="209" spans="1:59" ht="14.5" customHeight="1" x14ac:dyDescent="0.3">
      <c r="A209" s="519"/>
      <c r="B209" s="565">
        <v>31</v>
      </c>
      <c r="C209" s="355"/>
      <c r="D209" s="42"/>
      <c r="E209" s="51">
        <v>211.12440000000001</v>
      </c>
      <c r="F209" s="42"/>
      <c r="G209" s="51">
        <v>204.46889999999999</v>
      </c>
      <c r="H209" s="51">
        <v>254.6609</v>
      </c>
      <c r="I209" s="51">
        <v>247.7132</v>
      </c>
      <c r="J209" s="51">
        <v>210.92959999999999</v>
      </c>
      <c r="K209" s="51">
        <v>225.5067</v>
      </c>
      <c r="L209" s="51">
        <v>212.58529999999999</v>
      </c>
      <c r="M209" s="51">
        <v>188.78800000000001</v>
      </c>
      <c r="N209" s="351">
        <v>204.62049999999999</v>
      </c>
      <c r="O209" s="350">
        <v>157.6859</v>
      </c>
      <c r="P209" s="51">
        <v>196.6772</v>
      </c>
      <c r="Q209" s="51">
        <v>206.90379999999999</v>
      </c>
      <c r="R209" s="51">
        <v>207.84540000000001</v>
      </c>
      <c r="S209" s="51">
        <v>198.8794</v>
      </c>
      <c r="T209" s="51">
        <v>189.6592</v>
      </c>
      <c r="U209" s="51">
        <v>165.79150000000001</v>
      </c>
      <c r="V209" s="51">
        <v>211.07570000000001</v>
      </c>
      <c r="W209" s="51">
        <v>162.37719999999999</v>
      </c>
      <c r="X209" s="51">
        <v>222.4983</v>
      </c>
      <c r="Y209" s="51"/>
      <c r="Z209" s="51">
        <v>184.4864</v>
      </c>
      <c r="AA209" s="42"/>
      <c r="AB209" s="42"/>
      <c r="AC209" s="42"/>
      <c r="AD209" s="51">
        <v>170.30420000000001</v>
      </c>
      <c r="AE209" s="51">
        <v>198.2355</v>
      </c>
      <c r="AF209" s="51">
        <v>145.88460000000001</v>
      </c>
      <c r="AG209" s="351">
        <v>224.0078</v>
      </c>
      <c r="AH209" s="55">
        <v>196.67719999999997</v>
      </c>
      <c r="AI209" s="55">
        <v>197.5213</v>
      </c>
      <c r="AJ209" s="55">
        <v>160.38049999999998</v>
      </c>
      <c r="AL209" s="55">
        <v>205.31309999999999</v>
      </c>
      <c r="AM209" s="55">
        <v>204.59879999999998</v>
      </c>
      <c r="AN209" s="55">
        <v>215.44229999999999</v>
      </c>
      <c r="AO209" s="55">
        <v>201.1574</v>
      </c>
      <c r="AP209" s="55">
        <v>149.2448</v>
      </c>
      <c r="AQ209" s="55">
        <v>217.16299999999998</v>
      </c>
      <c r="AS209" s="55">
        <v>213.88400000000001</v>
      </c>
      <c r="AT209" s="55">
        <v>223.23420000000002</v>
      </c>
      <c r="AX209" s="55">
        <v>207.6181</v>
      </c>
      <c r="AY209" s="55">
        <v>207.6181</v>
      </c>
    </row>
    <row r="210" spans="1:59" ht="14.5" customHeight="1" x14ac:dyDescent="0.3">
      <c r="A210" s="519"/>
      <c r="B210" s="565">
        <v>36</v>
      </c>
      <c r="C210" s="355"/>
      <c r="D210" s="42"/>
      <c r="E210" s="51">
        <v>203.81960000000001</v>
      </c>
      <c r="F210" s="42"/>
      <c r="G210" s="51">
        <v>195.34610000000001</v>
      </c>
      <c r="H210" s="51">
        <v>239.14240000000001</v>
      </c>
      <c r="I210" s="51">
        <v>233.9478</v>
      </c>
      <c r="J210" s="51">
        <v>207.06620000000001</v>
      </c>
      <c r="K210" s="51">
        <v>208.55959999999999</v>
      </c>
      <c r="L210" s="51">
        <v>197.29400000000001</v>
      </c>
      <c r="M210" s="51">
        <v>173.78880000000001</v>
      </c>
      <c r="N210" s="351">
        <v>199.56659999999999</v>
      </c>
      <c r="O210" s="350">
        <v>143.8554</v>
      </c>
      <c r="P210" s="51">
        <v>194.89160000000001</v>
      </c>
      <c r="Q210" s="51">
        <v>195.70330000000001</v>
      </c>
      <c r="R210" s="51">
        <v>196.93700000000001</v>
      </c>
      <c r="S210" s="51">
        <v>192.1969</v>
      </c>
      <c r="T210" s="51">
        <v>186.75899999999999</v>
      </c>
      <c r="U210" s="51">
        <v>164.11410000000001</v>
      </c>
      <c r="V210" s="51">
        <v>209.45240000000001</v>
      </c>
      <c r="W210" s="51">
        <v>159.60130000000001</v>
      </c>
      <c r="X210" s="51">
        <v>209.6634</v>
      </c>
      <c r="Y210" s="51"/>
      <c r="Z210" s="51">
        <v>177.636</v>
      </c>
      <c r="AA210" s="42"/>
      <c r="AB210" s="42"/>
      <c r="AC210" s="42"/>
      <c r="AD210" s="51">
        <v>169.1679</v>
      </c>
      <c r="AE210" s="51">
        <v>185.72540000000001</v>
      </c>
      <c r="AF210" s="51">
        <v>141.94540000000001</v>
      </c>
      <c r="AG210" s="351">
        <v>213.37540000000001</v>
      </c>
      <c r="AH210" s="55">
        <v>194.89160000000001</v>
      </c>
      <c r="AI210" s="55">
        <v>194.82660000000001</v>
      </c>
      <c r="AJ210" s="55">
        <v>154.73150000000001</v>
      </c>
      <c r="AL210" s="55">
        <v>200.2809</v>
      </c>
      <c r="AM210" s="55">
        <v>199.27440000000001</v>
      </c>
      <c r="AN210" s="55">
        <v>213.94890000000001</v>
      </c>
      <c r="AO210" s="55">
        <v>198.07320000000001</v>
      </c>
      <c r="AP210" s="55">
        <v>145.5437</v>
      </c>
      <c r="AQ210" s="55">
        <v>215.79950000000002</v>
      </c>
      <c r="AS210" s="55">
        <v>210.11800000000002</v>
      </c>
      <c r="AT210" s="55">
        <v>219.01360000000003</v>
      </c>
      <c r="AX210" s="55">
        <v>202.52089999999998</v>
      </c>
      <c r="AY210" s="55">
        <v>205.50790000000001</v>
      </c>
    </row>
    <row r="211" spans="1:59" ht="14.5" customHeight="1" x14ac:dyDescent="0.3">
      <c r="A211" s="519"/>
      <c r="B211" s="565">
        <v>41</v>
      </c>
      <c r="C211" s="355"/>
      <c r="D211" s="42"/>
      <c r="E211" s="51">
        <v>194.5993</v>
      </c>
      <c r="F211" s="42"/>
      <c r="G211" s="51">
        <v>185.47649999999999</v>
      </c>
      <c r="H211" s="51">
        <v>223.29900000000001</v>
      </c>
      <c r="I211" s="51">
        <v>222.42250000000001</v>
      </c>
      <c r="J211" s="51">
        <v>200.54060000000001</v>
      </c>
      <c r="K211" s="51">
        <v>195.67070000000001</v>
      </c>
      <c r="L211" s="51">
        <v>186.64529999999999</v>
      </c>
      <c r="M211" s="51">
        <v>163.75700000000001</v>
      </c>
      <c r="N211" s="351">
        <v>191.8777</v>
      </c>
      <c r="O211" s="350">
        <v>132.84960000000001</v>
      </c>
      <c r="P211" s="51">
        <v>192.87870000000001</v>
      </c>
      <c r="Q211" s="51">
        <v>182.39230000000001</v>
      </c>
      <c r="R211" s="51">
        <v>188.20359999999999</v>
      </c>
      <c r="S211" s="51">
        <v>186.79679999999999</v>
      </c>
      <c r="T211" s="51">
        <v>183.3175</v>
      </c>
      <c r="U211" s="51">
        <v>161.6738</v>
      </c>
      <c r="V211" s="51">
        <v>207.6831</v>
      </c>
      <c r="W211" s="51">
        <v>156.3115</v>
      </c>
      <c r="X211" s="51">
        <v>199.85339999999999</v>
      </c>
      <c r="Y211" s="51"/>
      <c r="Z211" s="51">
        <v>169.41679999999999</v>
      </c>
      <c r="AA211" s="42"/>
      <c r="AB211" s="42"/>
      <c r="AC211" s="42"/>
      <c r="AD211" s="51">
        <v>167.48509999999999</v>
      </c>
      <c r="AE211" s="51">
        <v>175.4717</v>
      </c>
      <c r="AF211" s="51">
        <v>137.4598</v>
      </c>
      <c r="AG211" s="351">
        <v>203.4896</v>
      </c>
      <c r="AH211" s="55">
        <v>192.87870000000001</v>
      </c>
      <c r="AI211" s="55">
        <v>190.0866</v>
      </c>
      <c r="AJ211" s="55">
        <v>150.51089999999999</v>
      </c>
      <c r="AL211" s="55">
        <v>195.50839999999999</v>
      </c>
      <c r="AM211" s="55">
        <v>193.0735</v>
      </c>
      <c r="AN211" s="55">
        <v>211.80620000000002</v>
      </c>
      <c r="AO211" s="55">
        <v>194.89160000000001</v>
      </c>
      <c r="AP211" s="55">
        <v>141.64789999999999</v>
      </c>
      <c r="AQ211" s="55">
        <v>213.94889999999998</v>
      </c>
      <c r="AS211" s="55">
        <v>205.67019999999999</v>
      </c>
      <c r="AT211" s="55">
        <v>215.44239999999996</v>
      </c>
      <c r="AX211" s="55">
        <v>196.83949999999999</v>
      </c>
      <c r="AY211" s="55">
        <v>202.58590000000001</v>
      </c>
    </row>
    <row r="212" spans="1:59" ht="15" customHeight="1" thickBot="1" x14ac:dyDescent="0.35">
      <c r="A212" s="519"/>
      <c r="B212" s="566">
        <v>46</v>
      </c>
      <c r="C212" s="408"/>
      <c r="D212" s="409"/>
      <c r="E212" s="73">
        <v>184.1454</v>
      </c>
      <c r="F212" s="409"/>
      <c r="G212" s="73">
        <v>177.00290000000001</v>
      </c>
      <c r="H212" s="73">
        <v>207.0986</v>
      </c>
      <c r="I212" s="73">
        <v>211.90360000000001</v>
      </c>
      <c r="J212" s="73">
        <v>191.67750000000001</v>
      </c>
      <c r="K212" s="73">
        <v>185.3467</v>
      </c>
      <c r="L212" s="73">
        <v>178.0095</v>
      </c>
      <c r="M212" s="73">
        <v>157.13399999999999</v>
      </c>
      <c r="N212" s="74">
        <v>183.03620000000001</v>
      </c>
      <c r="O212" s="357">
        <v>122.5581</v>
      </c>
      <c r="P212" s="73">
        <v>189.17760000000001</v>
      </c>
      <c r="Q212" s="73">
        <v>169.27619999999999</v>
      </c>
      <c r="R212" s="73">
        <v>180.5093</v>
      </c>
      <c r="S212" s="73">
        <v>182.14340000000001</v>
      </c>
      <c r="T212" s="73">
        <v>179.8004</v>
      </c>
      <c r="U212" s="73">
        <v>158.99</v>
      </c>
      <c r="V212" s="73">
        <v>205.22110000000001</v>
      </c>
      <c r="W212" s="73">
        <v>152.8323</v>
      </c>
      <c r="X212" s="73">
        <v>192.29429999999999</v>
      </c>
      <c r="Y212" s="73"/>
      <c r="Z212" s="73">
        <v>162.02549999999999</v>
      </c>
      <c r="AA212" s="409"/>
      <c r="AB212" s="409"/>
      <c r="AC212" s="409"/>
      <c r="AD212" s="73">
        <v>164.46039999999999</v>
      </c>
      <c r="AE212" s="73">
        <v>166.5977</v>
      </c>
      <c r="AF212" s="73">
        <v>133.05529999999999</v>
      </c>
      <c r="AG212" s="74">
        <v>195.3948</v>
      </c>
      <c r="AH212" s="55">
        <v>189.17760000000001</v>
      </c>
      <c r="AI212" s="55">
        <v>184.76230000000001</v>
      </c>
      <c r="AJ212" s="55">
        <v>145.64109999999999</v>
      </c>
      <c r="AL212" s="55">
        <v>190.54119999999998</v>
      </c>
      <c r="AM212" s="55">
        <v>186.61279999999999</v>
      </c>
      <c r="AN212" s="55">
        <v>209.6635</v>
      </c>
      <c r="AO212" s="55">
        <v>190.9957</v>
      </c>
      <c r="AP212" s="55">
        <v>138.661</v>
      </c>
      <c r="AQ212" s="55">
        <v>211.7088</v>
      </c>
      <c r="AS212" s="55">
        <v>202.19630000000001</v>
      </c>
      <c r="AT212" s="55">
        <v>211.83869999999999</v>
      </c>
      <c r="AX212" s="55">
        <v>192.71640000000002</v>
      </c>
      <c r="AY212" s="55">
        <v>198.75500000000002</v>
      </c>
    </row>
    <row r="213" spans="1:59" ht="15" customHeight="1" thickBot="1" x14ac:dyDescent="0.35">
      <c r="A213" s="519"/>
      <c r="X213" s="567"/>
      <c r="Y213" s="404"/>
      <c r="Z213" s="404"/>
      <c r="AA213" s="404"/>
      <c r="AB213" s="404"/>
      <c r="AC213" s="404"/>
    </row>
    <row r="214" spans="1:59" ht="15" customHeight="1" thickBot="1" x14ac:dyDescent="0.4">
      <c r="A214" s="519"/>
      <c r="B214" s="523" t="s">
        <v>218</v>
      </c>
      <c r="C214" s="345"/>
      <c r="D214" s="50">
        <v>31.849</v>
      </c>
      <c r="E214" s="50">
        <v>36.459000000000003</v>
      </c>
      <c r="F214" s="50">
        <v>42.66</v>
      </c>
      <c r="G214" s="50">
        <v>33.082000000000001</v>
      </c>
      <c r="H214" s="50">
        <v>48.731000000000002</v>
      </c>
      <c r="I214" s="50">
        <v>47.692</v>
      </c>
      <c r="J214" s="50">
        <v>37.823</v>
      </c>
      <c r="K214" s="50">
        <v>43.05</v>
      </c>
      <c r="L214" s="50">
        <v>38.665999999999997</v>
      </c>
      <c r="M214" s="50">
        <v>40.323</v>
      </c>
      <c r="N214" s="94">
        <v>26.297000000000001</v>
      </c>
      <c r="O214" s="345">
        <v>27.010999999999999</v>
      </c>
      <c r="P214" s="50">
        <v>36.167000000000002</v>
      </c>
      <c r="Q214" s="50">
        <v>40.582000000000001</v>
      </c>
      <c r="R214" s="50">
        <v>45.289000000000001</v>
      </c>
      <c r="S214" s="50">
        <v>50.582000000000001</v>
      </c>
      <c r="T214" s="50">
        <v>39.088999999999999</v>
      </c>
      <c r="U214" s="50">
        <v>28.504999999999999</v>
      </c>
      <c r="V214" s="50">
        <v>41.231000000000002</v>
      </c>
      <c r="W214" s="50">
        <v>34.738</v>
      </c>
      <c r="X214" s="50">
        <v>51.264000000000003</v>
      </c>
      <c r="Y214" s="50"/>
      <c r="Z214" s="49">
        <v>37.693000000000005</v>
      </c>
      <c r="AA214" s="50"/>
      <c r="AB214" s="50"/>
      <c r="AC214" s="50"/>
      <c r="AD214" s="50">
        <v>32.79</v>
      </c>
      <c r="AE214" s="50">
        <v>36.816000000000003</v>
      </c>
      <c r="AF214" s="50">
        <v>22.369</v>
      </c>
      <c r="AG214" s="94">
        <v>51.945999999999998</v>
      </c>
      <c r="AH214" s="180">
        <v>40.518000000000001</v>
      </c>
      <c r="AI214" s="149">
        <v>43.341000000000001</v>
      </c>
      <c r="AJ214" s="149">
        <v>40.192</v>
      </c>
      <c r="AK214" s="149">
        <v>42.660000000000004</v>
      </c>
      <c r="AL214" s="149">
        <v>42.951999999999998</v>
      </c>
      <c r="AM214" s="149">
        <v>51.524000000000001</v>
      </c>
      <c r="AN214" s="149">
        <v>46.426000000000002</v>
      </c>
      <c r="AO214" s="149">
        <v>47.042000000000002</v>
      </c>
      <c r="AP214" s="149">
        <v>30.680000000000003</v>
      </c>
      <c r="AQ214" s="149">
        <v>46.879999999999995</v>
      </c>
      <c r="AR214" s="149">
        <v>45.841999999999999</v>
      </c>
      <c r="AS214" s="149">
        <v>40.777000000000001</v>
      </c>
      <c r="AT214" s="149">
        <v>42.53</v>
      </c>
      <c r="AU214" s="149"/>
      <c r="AV214" s="149"/>
      <c r="AW214" s="149"/>
      <c r="AX214" s="149">
        <v>47.075000000000003</v>
      </c>
      <c r="AY214" s="179">
        <v>44.055999999999997</v>
      </c>
      <c r="BB214" s="568"/>
      <c r="BC214" s="569"/>
      <c r="BF214" s="570"/>
      <c r="BG214" s="569"/>
    </row>
    <row r="215" spans="1:59" ht="14.5" customHeight="1" x14ac:dyDescent="0.3">
      <c r="A215" s="519"/>
      <c r="B215" s="571" t="s">
        <v>93</v>
      </c>
      <c r="C215" s="345"/>
      <c r="D215" s="554"/>
      <c r="E215" s="572">
        <v>30.115193708597218</v>
      </c>
      <c r="F215" s="572"/>
      <c r="G215" s="572">
        <v>25.462706233151522</v>
      </c>
      <c r="H215" s="572">
        <v>23.770452934295719</v>
      </c>
      <c r="I215" s="572">
        <v>25.610187775914738</v>
      </c>
      <c r="J215" s="572">
        <v>26.300388035438687</v>
      </c>
      <c r="K215" s="572">
        <v>27.004724826745218</v>
      </c>
      <c r="L215" s="572">
        <v>26.532244131411204</v>
      </c>
      <c r="M215" s="572">
        <v>25.144980451117789</v>
      </c>
      <c r="N215" s="573">
        <v>24</v>
      </c>
      <c r="O215" s="574">
        <v>27.505912235075755</v>
      </c>
      <c r="P215" s="554">
        <v>32.22831673995131</v>
      </c>
      <c r="Q215" s="554">
        <v>32.240104003386733</v>
      </c>
      <c r="R215" s="554">
        <v>31</v>
      </c>
      <c r="S215" s="554">
        <v>30.843398102560286</v>
      </c>
      <c r="T215" s="554">
        <v>30.186767500880222</v>
      </c>
      <c r="U215" s="554">
        <v>28.667651717229802</v>
      </c>
      <c r="V215" s="554">
        <v>26.556792075684683</v>
      </c>
      <c r="W215" s="554">
        <v>33.644342834614918</v>
      </c>
      <c r="X215" s="554">
        <v>29.385858030029084</v>
      </c>
      <c r="Y215" s="554"/>
      <c r="Z215" s="554">
        <v>28.417550512012696</v>
      </c>
      <c r="AA215" s="554"/>
      <c r="AB215" s="554"/>
      <c r="AC215" s="554"/>
      <c r="AD215" s="554">
        <v>32.545848984186648</v>
      </c>
      <c r="AE215" s="554">
        <v>31.485320305760894</v>
      </c>
      <c r="AF215" s="554">
        <v>26.404274536977482</v>
      </c>
      <c r="AG215" s="575">
        <v>31.559892124397919</v>
      </c>
      <c r="AH215" s="349">
        <v>35.83457294676333</v>
      </c>
      <c r="AI215" s="49">
        <v>34</v>
      </c>
      <c r="AJ215" s="49">
        <v>38.091826929554344</v>
      </c>
      <c r="AK215" s="49"/>
      <c r="AL215" s="49">
        <v>30.323664964433476</v>
      </c>
      <c r="AM215" s="49">
        <v>31.525696436229595</v>
      </c>
      <c r="AN215" s="49">
        <v>36.323048708675231</v>
      </c>
      <c r="AO215" s="49">
        <v>38.919083005137679</v>
      </c>
      <c r="AP215" s="49">
        <v>28.502142612838838</v>
      </c>
      <c r="AQ215" s="49">
        <v>35.745922709442908</v>
      </c>
      <c r="AR215" s="49">
        <v>31.361808176130722</v>
      </c>
      <c r="AS215" s="49">
        <v>35.598308989089531</v>
      </c>
      <c r="AT215" s="49">
        <v>37.518921768982381</v>
      </c>
      <c r="AU215" s="49"/>
      <c r="AV215" s="49"/>
      <c r="AW215" s="49"/>
      <c r="AX215" s="49"/>
      <c r="AY215" s="53"/>
      <c r="BB215" s="568"/>
      <c r="BC215" s="569"/>
      <c r="BF215" s="570"/>
      <c r="BG215" s="569"/>
    </row>
    <row r="216" spans="1:59" ht="15" customHeight="1" thickBot="1" x14ac:dyDescent="0.35">
      <c r="A216" s="519"/>
      <c r="B216" s="576" t="s">
        <v>94</v>
      </c>
      <c r="C216" s="357"/>
      <c r="D216" s="73"/>
      <c r="E216" s="73">
        <v>24.771128564957309</v>
      </c>
      <c r="F216" s="73"/>
      <c r="G216" s="73">
        <v>28.537183780046888</v>
      </c>
      <c r="H216" s="73">
        <v>27.998827956593999</v>
      </c>
      <c r="I216" s="73">
        <v>24.009868895269193</v>
      </c>
      <c r="J216" s="73">
        <v>27.021028750393469</v>
      </c>
      <c r="K216" s="73">
        <v>27.646421305059931</v>
      </c>
      <c r="L216" s="73">
        <v>28.815552841938171</v>
      </c>
      <c r="M216" s="73">
        <v>28.596442809636329</v>
      </c>
      <c r="N216" s="74">
        <v>24.277768269724447</v>
      </c>
      <c r="O216" s="357">
        <v>29.994087764924245</v>
      </c>
      <c r="P216" s="73">
        <v>25.021718259348688</v>
      </c>
      <c r="Q216" s="73">
        <v>24.388920241446357</v>
      </c>
      <c r="R216" s="73">
        <v>26.362081784386589</v>
      </c>
      <c r="S216" s="73">
        <v>30.794520113053125</v>
      </c>
      <c r="T216" s="73">
        <v>28.997460088680469</v>
      </c>
      <c r="U216" s="73">
        <v>29.394812190373642</v>
      </c>
      <c r="V216" s="73">
        <v>25.520153783810628</v>
      </c>
      <c r="W216" s="73">
        <v>28.105686782728981</v>
      </c>
      <c r="X216" s="73">
        <v>28.04466900624746</v>
      </c>
      <c r="Y216" s="73"/>
      <c r="Z216" s="73">
        <v>26.477083950623097</v>
      </c>
      <c r="AA216" s="73"/>
      <c r="AB216" s="73"/>
      <c r="AC216" s="73"/>
      <c r="AD216" s="73">
        <v>26.192270699004894</v>
      </c>
      <c r="AE216" s="73">
        <v>25.364679694239129</v>
      </c>
      <c r="AF216" s="73">
        <v>24.345725463022518</v>
      </c>
      <c r="AG216" s="74">
        <v>35.294317321187322</v>
      </c>
      <c r="AH216" s="408">
        <v>31.04878263389179</v>
      </c>
      <c r="AI216" s="409">
        <v>30.416652404586671</v>
      </c>
      <c r="AJ216" s="409">
        <v>32.565393874810724</v>
      </c>
      <c r="AK216" s="409"/>
      <c r="AL216" s="409">
        <v>38.176335035566524</v>
      </c>
      <c r="AM216" s="409">
        <v>33.277878921306154</v>
      </c>
      <c r="AN216" s="409">
        <v>35.314869506938123</v>
      </c>
      <c r="AO216" s="409">
        <v>34.276577902857468</v>
      </c>
      <c r="AP216" s="409">
        <v>34.747953652082231</v>
      </c>
      <c r="AQ216" s="409">
        <v>38.039833488298058</v>
      </c>
      <c r="AR216" s="409">
        <v>30.99540801630107</v>
      </c>
      <c r="AS216" s="409">
        <v>33.241656515407186</v>
      </c>
      <c r="AT216" s="409">
        <v>39.42838692103058</v>
      </c>
      <c r="AU216" s="409"/>
      <c r="AV216" s="409"/>
      <c r="AW216" s="409"/>
      <c r="AX216" s="409"/>
      <c r="AY216" s="410"/>
      <c r="BB216" s="568"/>
      <c r="BC216" s="569"/>
      <c r="BG216" s="569"/>
    </row>
    <row r="217" spans="1:59" ht="14.5" customHeight="1" x14ac:dyDescent="0.3">
      <c r="A217" s="519"/>
      <c r="B217" s="388">
        <v>0</v>
      </c>
      <c r="C217" s="389"/>
      <c r="D217" s="389"/>
      <c r="E217" s="389">
        <v>0</v>
      </c>
      <c r="F217" s="389"/>
      <c r="G217" s="389">
        <v>0</v>
      </c>
      <c r="H217" s="389">
        <v>0</v>
      </c>
      <c r="I217" s="389">
        <v>0</v>
      </c>
      <c r="J217" s="389">
        <v>0</v>
      </c>
      <c r="K217" s="389">
        <v>0</v>
      </c>
      <c r="L217" s="389">
        <v>0</v>
      </c>
      <c r="M217" s="389">
        <v>0</v>
      </c>
      <c r="N217" s="390">
        <v>0</v>
      </c>
      <c r="O217" s="388">
        <v>0</v>
      </c>
      <c r="P217" s="389">
        <v>0</v>
      </c>
      <c r="Q217" s="389">
        <v>0</v>
      </c>
      <c r="R217" s="389">
        <v>0</v>
      </c>
      <c r="S217" s="389">
        <v>0</v>
      </c>
      <c r="T217" s="389">
        <v>0</v>
      </c>
      <c r="U217" s="389">
        <v>0</v>
      </c>
      <c r="V217" s="389">
        <v>0</v>
      </c>
      <c r="W217" s="389">
        <v>0</v>
      </c>
      <c r="X217" s="389">
        <v>0</v>
      </c>
      <c r="Y217" s="389"/>
      <c r="Z217" s="389">
        <v>0</v>
      </c>
      <c r="AA217" s="389"/>
      <c r="AB217" s="389"/>
      <c r="AC217" s="389"/>
      <c r="AD217" s="389">
        <v>0</v>
      </c>
      <c r="AE217" s="389">
        <v>0</v>
      </c>
      <c r="AF217" s="389">
        <v>0</v>
      </c>
      <c r="AG217" s="389">
        <v>0</v>
      </c>
      <c r="AH217" s="388">
        <v>0</v>
      </c>
      <c r="AI217" s="389">
        <v>0</v>
      </c>
      <c r="AJ217" s="389">
        <v>0</v>
      </c>
      <c r="AK217" s="389"/>
      <c r="AL217" s="389">
        <v>0</v>
      </c>
      <c r="AM217" s="389">
        <v>0</v>
      </c>
      <c r="AN217" s="389">
        <v>0</v>
      </c>
      <c r="AO217" s="389">
        <v>0</v>
      </c>
      <c r="AP217" s="389">
        <v>0</v>
      </c>
      <c r="AQ217" s="389">
        <v>0</v>
      </c>
      <c r="AR217" s="389">
        <v>0</v>
      </c>
      <c r="AS217" s="389">
        <v>0</v>
      </c>
      <c r="AT217" s="389">
        <v>0</v>
      </c>
      <c r="AU217" s="389"/>
      <c r="AV217" s="389"/>
      <c r="AW217" s="389"/>
      <c r="AX217" s="389"/>
      <c r="AY217" s="390"/>
      <c r="AZ217" s="311"/>
      <c r="BA217" s="318"/>
      <c r="BB217" s="318"/>
      <c r="BC217" s="311"/>
    </row>
    <row r="218" spans="1:59" ht="14.5" customHeight="1" x14ac:dyDescent="0.3">
      <c r="A218" s="519"/>
      <c r="B218" s="391">
        <v>1</v>
      </c>
      <c r="C218" s="318"/>
      <c r="D218" s="318"/>
      <c r="E218" s="318">
        <v>0.68170000000000042</v>
      </c>
      <c r="F218" s="318"/>
      <c r="G218" s="318">
        <v>0.61680000000000068</v>
      </c>
      <c r="H218" s="318">
        <v>0.71420000000000095</v>
      </c>
      <c r="I218" s="318">
        <v>1.1039000000000008</v>
      </c>
      <c r="J218" s="318">
        <v>0.38959999999999967</v>
      </c>
      <c r="K218" s="318">
        <v>0.25970000000000021</v>
      </c>
      <c r="L218" s="318">
        <v>0.7141999999999995</v>
      </c>
      <c r="M218" s="318">
        <v>1.1362999999999999</v>
      </c>
      <c r="N218" s="319">
        <v>0.64929999999999988</v>
      </c>
      <c r="O218" s="391">
        <v>0</v>
      </c>
      <c r="P218" s="318">
        <v>0.45449999999999935</v>
      </c>
      <c r="Q218" s="318">
        <v>0.19480000000000053</v>
      </c>
      <c r="R218" s="318">
        <v>1.2985999999999998</v>
      </c>
      <c r="S218" s="318">
        <v>0.38960000000000106</v>
      </c>
      <c r="T218" s="318">
        <v>1.2985999999999998</v>
      </c>
      <c r="U218" s="318">
        <v>0.81160000000000121</v>
      </c>
      <c r="V218" s="318">
        <v>1.7531999999999992</v>
      </c>
      <c r="W218" s="318">
        <v>0.25970000000000021</v>
      </c>
      <c r="X218" s="318">
        <v>0.2921999999999994</v>
      </c>
      <c r="Y218" s="318"/>
      <c r="Z218" s="318">
        <v>-0.25970000000000021</v>
      </c>
      <c r="AA218" s="318"/>
      <c r="AB218" s="318"/>
      <c r="AC218" s="318"/>
      <c r="AD218" s="318">
        <v>0.19479999999999983</v>
      </c>
      <c r="AE218" s="318">
        <v>0.64929999999999988</v>
      </c>
      <c r="AF218" s="318">
        <v>0.84410000000000041</v>
      </c>
      <c r="AG218" s="318">
        <v>1.1362999999999999</v>
      </c>
      <c r="AH218" s="391">
        <v>0.25970000000000021</v>
      </c>
      <c r="AI218" s="318">
        <v>0.2921999999999994</v>
      </c>
      <c r="AJ218" s="318">
        <v>-0.19469999999999904</v>
      </c>
      <c r="AK218" s="318"/>
      <c r="AL218" s="318">
        <v>0.97399999999999987</v>
      </c>
      <c r="AM218" s="318">
        <v>0.90910000000000024</v>
      </c>
      <c r="AN218" s="318">
        <v>0.25970000000000021</v>
      </c>
      <c r="AO218" s="318">
        <v>9.7400000000000264E-2</v>
      </c>
      <c r="AP218" s="318">
        <v>0.61690000000000078</v>
      </c>
      <c r="AQ218" s="318">
        <v>0.48699999999999993</v>
      </c>
      <c r="AR218" s="318">
        <v>0.48699999999999993</v>
      </c>
      <c r="AS218" s="318">
        <v>-6.4900000000001068E-2</v>
      </c>
      <c r="AT218" s="318">
        <v>0.25970000000000021</v>
      </c>
      <c r="AU218" s="318"/>
      <c r="AV218" s="318"/>
      <c r="AW218" s="318"/>
      <c r="AX218" s="318"/>
      <c r="AY218" s="319"/>
      <c r="AZ218" s="311"/>
    </row>
    <row r="219" spans="1:59" ht="14.5" customHeight="1" x14ac:dyDescent="0.3">
      <c r="A219" s="519"/>
      <c r="B219" s="391">
        <v>2</v>
      </c>
      <c r="C219" s="318"/>
      <c r="D219" s="318"/>
      <c r="E219" s="318">
        <v>3.1491000000000007</v>
      </c>
      <c r="F219" s="318"/>
      <c r="G219" s="318">
        <v>2.4674000000000014</v>
      </c>
      <c r="H219" s="318">
        <v>4.3829000000000011</v>
      </c>
      <c r="I219" s="318">
        <v>4.7076000000000011</v>
      </c>
      <c r="J219" s="318">
        <v>2.3049999999999988</v>
      </c>
      <c r="K219" s="318">
        <v>2.4673999999999987</v>
      </c>
      <c r="L219" s="318">
        <v>2.7271000000000005</v>
      </c>
      <c r="M219" s="318">
        <v>3.7335999999999996</v>
      </c>
      <c r="N219" s="319">
        <v>2.4024000000000005</v>
      </c>
      <c r="O219" s="391">
        <v>1.5907999999999991</v>
      </c>
      <c r="P219" s="318">
        <v>2.2401000000000004</v>
      </c>
      <c r="Q219" s="318">
        <v>2.5972000000000008</v>
      </c>
      <c r="R219" s="318">
        <v>4.4477999999999991</v>
      </c>
      <c r="S219" s="318">
        <v>2.7595999999999994</v>
      </c>
      <c r="T219" s="318">
        <v>4.0257000000000005</v>
      </c>
      <c r="U219" s="318">
        <v>3.0518000000000018</v>
      </c>
      <c r="V219" s="318">
        <v>5.3892999999999995</v>
      </c>
      <c r="W219" s="318">
        <v>2.5971999999999995</v>
      </c>
      <c r="X219" s="318">
        <v>2.9218999999999995</v>
      </c>
      <c r="Y219" s="318"/>
      <c r="Z219" s="318">
        <v>1.5584</v>
      </c>
      <c r="AA219" s="318"/>
      <c r="AB219" s="318"/>
      <c r="AC219" s="318"/>
      <c r="AD219" s="318">
        <v>1.8181000000000003</v>
      </c>
      <c r="AE219" s="318">
        <v>3.1491999999999991</v>
      </c>
      <c r="AF219" s="318">
        <v>2.4674</v>
      </c>
      <c r="AG219" s="318">
        <v>4.6100999999999992</v>
      </c>
      <c r="AH219" s="391">
        <v>2.6297000000000001</v>
      </c>
      <c r="AI219" s="318">
        <v>2.8245000000000005</v>
      </c>
      <c r="AJ219" s="318">
        <v>1.6883000000000008</v>
      </c>
      <c r="AK219" s="318"/>
      <c r="AL219" s="318">
        <v>3.3440000000000012</v>
      </c>
      <c r="AM219" s="318">
        <v>3.2791000000000001</v>
      </c>
      <c r="AN219" s="318">
        <v>2.4673999999999987</v>
      </c>
      <c r="AO219" s="318">
        <v>1.9155000000000006</v>
      </c>
      <c r="AP219" s="318">
        <v>2.4349000000000007</v>
      </c>
      <c r="AQ219" s="318">
        <v>1.9804000000000002</v>
      </c>
      <c r="AR219" s="318">
        <v>2.922000000000001</v>
      </c>
      <c r="AS219" s="318">
        <v>1.7855999999999996</v>
      </c>
      <c r="AT219" s="318">
        <v>2.0452999999999983</v>
      </c>
      <c r="AU219" s="318"/>
      <c r="AV219" s="318"/>
      <c r="AW219" s="318"/>
      <c r="AX219" s="318"/>
      <c r="AY219" s="319"/>
      <c r="AZ219" s="311"/>
      <c r="BA219" s="318"/>
    </row>
    <row r="220" spans="1:59" ht="14.5" customHeight="1" x14ac:dyDescent="0.3">
      <c r="A220" s="519"/>
      <c r="B220" s="391">
        <v>3</v>
      </c>
      <c r="C220" s="318"/>
      <c r="D220" s="318"/>
      <c r="E220" s="318">
        <v>6.3956999999999997</v>
      </c>
      <c r="F220" s="318"/>
      <c r="G220" s="318">
        <v>5.2919000000000009</v>
      </c>
      <c r="H220" s="318">
        <v>9.5123999999999995</v>
      </c>
      <c r="I220" s="318">
        <v>9.0904000000000007</v>
      </c>
      <c r="J220" s="318">
        <v>6.2333999999999996</v>
      </c>
      <c r="K220" s="318">
        <v>6.6553999999999984</v>
      </c>
      <c r="L220" s="318">
        <v>6.3632000000000009</v>
      </c>
      <c r="M220" s="318">
        <v>7.726799999999999</v>
      </c>
      <c r="N220" s="319">
        <v>5.2919000000000009</v>
      </c>
      <c r="O220" s="391">
        <v>3.4737999999999989</v>
      </c>
      <c r="P220" s="318">
        <v>5.2594000000000003</v>
      </c>
      <c r="Q220" s="318">
        <v>6.1034999999999995</v>
      </c>
      <c r="R220" s="318">
        <v>8.376100000000001</v>
      </c>
      <c r="S220" s="318">
        <v>7.304800000000002</v>
      </c>
      <c r="T220" s="318">
        <v>7.3047999999999984</v>
      </c>
      <c r="U220" s="318">
        <v>5.454200000000001</v>
      </c>
      <c r="V220" s="318">
        <v>9.3826000000000001</v>
      </c>
      <c r="W220" s="318">
        <v>5.7138999999999998</v>
      </c>
      <c r="X220" s="318">
        <v>7.3696999999999981</v>
      </c>
      <c r="Y220" s="318"/>
      <c r="Z220" s="318">
        <v>4.9997000000000016</v>
      </c>
      <c r="AA220" s="318"/>
      <c r="AB220" s="318"/>
      <c r="AC220" s="318"/>
      <c r="AD220" s="318">
        <v>4.5777000000000001</v>
      </c>
      <c r="AE220" s="318">
        <v>6.3632999999999997</v>
      </c>
      <c r="AF220" s="318">
        <v>4.5126999999999997</v>
      </c>
      <c r="AG220" s="318">
        <v>9.3826000000000001</v>
      </c>
      <c r="AH220" s="391">
        <v>6.0061999999999989</v>
      </c>
      <c r="AI220" s="318">
        <v>6.0711000000000004</v>
      </c>
      <c r="AJ220" s="318">
        <v>4.0907000000000009</v>
      </c>
      <c r="AK220" s="318"/>
      <c r="AL220" s="318">
        <v>6.7853000000000012</v>
      </c>
      <c r="AM220" s="318">
        <v>7.5969999999999995</v>
      </c>
      <c r="AN220" s="318">
        <v>6.2659000000000002</v>
      </c>
      <c r="AO220" s="318">
        <v>6.0061</v>
      </c>
      <c r="AP220" s="318">
        <v>5.3892999999999995</v>
      </c>
      <c r="AQ220" s="318">
        <v>5.6165999999999991</v>
      </c>
      <c r="AR220" s="318">
        <v>7.0126000000000008</v>
      </c>
      <c r="AS220" s="318">
        <v>4.9671999999999992</v>
      </c>
      <c r="AT220" s="318">
        <v>5.2268999999999997</v>
      </c>
      <c r="AU220" s="318"/>
      <c r="AV220" s="318"/>
      <c r="AW220" s="318"/>
      <c r="AX220" s="318"/>
      <c r="AY220" s="319"/>
      <c r="AZ220" s="311"/>
      <c r="BA220" s="318"/>
      <c r="BB220" s="568"/>
      <c r="BC220" s="569"/>
    </row>
    <row r="221" spans="1:59" ht="14.5" customHeight="1" x14ac:dyDescent="0.3">
      <c r="A221" s="519"/>
      <c r="B221" s="391">
        <v>4</v>
      </c>
      <c r="C221" s="318"/>
      <c r="D221" s="318"/>
      <c r="E221" s="318">
        <v>9.3825000000000003</v>
      </c>
      <c r="F221" s="318"/>
      <c r="G221" s="318">
        <v>8.5383999999999993</v>
      </c>
      <c r="H221" s="318">
        <v>14.479699999999998</v>
      </c>
      <c r="I221" s="318">
        <v>12.9863</v>
      </c>
      <c r="J221" s="318">
        <v>9.48</v>
      </c>
      <c r="K221" s="318">
        <v>10.388999999999999</v>
      </c>
      <c r="L221" s="318">
        <v>9.7072000000000003</v>
      </c>
      <c r="M221" s="318">
        <v>11.817499999999999</v>
      </c>
      <c r="N221" s="319">
        <v>7.9541000000000013</v>
      </c>
      <c r="O221" s="391">
        <v>5.8762000000000008</v>
      </c>
      <c r="P221" s="318">
        <v>8.0515000000000008</v>
      </c>
      <c r="Q221" s="318">
        <v>9.2201999999999984</v>
      </c>
      <c r="R221" s="318">
        <v>12.109699999999998</v>
      </c>
      <c r="S221" s="318">
        <v>11.428000000000001</v>
      </c>
      <c r="T221" s="318">
        <v>10.648699999999998</v>
      </c>
      <c r="U221" s="318">
        <v>7.8567</v>
      </c>
      <c r="V221" s="318">
        <v>12.9214</v>
      </c>
      <c r="W221" s="318">
        <v>8.5709</v>
      </c>
      <c r="X221" s="318">
        <v>12.207099999999999</v>
      </c>
      <c r="Y221" s="318"/>
      <c r="Z221" s="318">
        <v>8.8956</v>
      </c>
      <c r="AA221" s="318"/>
      <c r="AB221" s="318"/>
      <c r="AC221" s="318"/>
      <c r="AD221" s="318">
        <v>6.9152000000000005</v>
      </c>
      <c r="AE221" s="318">
        <v>9.48</v>
      </c>
      <c r="AF221" s="318">
        <v>6.4282000000000004</v>
      </c>
      <c r="AG221" s="318">
        <v>13.830399999999997</v>
      </c>
      <c r="AH221" s="391">
        <v>8.9280999999999988</v>
      </c>
      <c r="AI221" s="318">
        <v>9.7396999999999991</v>
      </c>
      <c r="AJ221" s="318">
        <v>6.7528999999999995</v>
      </c>
      <c r="AK221" s="318"/>
      <c r="AL221" s="318">
        <v>10.616299999999999</v>
      </c>
      <c r="AM221" s="318">
        <v>12.304500000000001</v>
      </c>
      <c r="AN221" s="318">
        <v>9.8370999999999995</v>
      </c>
      <c r="AO221" s="318">
        <v>9.6097999999999981</v>
      </c>
      <c r="AP221" s="318">
        <v>8.0515000000000008</v>
      </c>
      <c r="AQ221" s="318">
        <v>9.5125000000000011</v>
      </c>
      <c r="AR221" s="318">
        <v>11.1358</v>
      </c>
      <c r="AS221" s="318">
        <v>8.2137999999999991</v>
      </c>
      <c r="AT221" s="318">
        <v>8.2138000000000009</v>
      </c>
      <c r="AU221" s="318"/>
      <c r="AV221" s="318"/>
      <c r="AW221" s="318"/>
      <c r="AX221" s="318"/>
      <c r="AY221" s="319"/>
      <c r="AZ221" s="311"/>
      <c r="BA221" s="318"/>
      <c r="BB221" s="568"/>
      <c r="BC221" s="569"/>
    </row>
    <row r="222" spans="1:59" ht="14.5" customHeight="1" x14ac:dyDescent="0.3">
      <c r="A222" s="519"/>
      <c r="B222" s="391">
        <v>5</v>
      </c>
      <c r="C222" s="318"/>
      <c r="D222" s="318"/>
      <c r="E222" s="318">
        <v>12.2395</v>
      </c>
      <c r="F222" s="318"/>
      <c r="G222" s="318">
        <v>11.330500000000001</v>
      </c>
      <c r="H222" s="318">
        <v>19.349599999999999</v>
      </c>
      <c r="I222" s="318">
        <v>16.979600000000001</v>
      </c>
      <c r="J222" s="318">
        <v>12.759</v>
      </c>
      <c r="K222" s="318">
        <v>14.122499999999999</v>
      </c>
      <c r="L222" s="318">
        <v>13.278400000000001</v>
      </c>
      <c r="M222" s="318">
        <v>15.421199999999995</v>
      </c>
      <c r="N222" s="319">
        <v>10.388999999999999</v>
      </c>
      <c r="O222" s="391">
        <v>7.6942999999999984</v>
      </c>
      <c r="P222" s="318">
        <v>10.940900000000001</v>
      </c>
      <c r="Q222" s="318">
        <v>12.304500000000001</v>
      </c>
      <c r="R222" s="318">
        <v>15.680899999999998</v>
      </c>
      <c r="S222" s="318">
        <v>15.616000000000001</v>
      </c>
      <c r="T222" s="318">
        <v>13.927800000000001</v>
      </c>
      <c r="U222" s="318">
        <v>9.8696000000000002</v>
      </c>
      <c r="V222" s="318">
        <v>16.232900000000001</v>
      </c>
      <c r="W222" s="318">
        <v>11.330499999999999</v>
      </c>
      <c r="X222" s="318">
        <v>16.9146</v>
      </c>
      <c r="Y222" s="318"/>
      <c r="Z222" s="318">
        <v>12.0448</v>
      </c>
      <c r="AA222" s="318"/>
      <c r="AB222" s="318"/>
      <c r="AC222" s="318"/>
      <c r="AD222" s="318">
        <v>8.8956</v>
      </c>
      <c r="AE222" s="318">
        <v>12.401900000000001</v>
      </c>
      <c r="AF222" s="318">
        <v>8.5385000000000009</v>
      </c>
      <c r="AG222" s="318">
        <v>18.050899999999999</v>
      </c>
      <c r="AH222" s="391">
        <v>12.044799999999999</v>
      </c>
      <c r="AI222" s="318">
        <v>12.856400000000001</v>
      </c>
      <c r="AJ222" s="318">
        <v>9.5449999999999999</v>
      </c>
      <c r="AK222" s="318"/>
      <c r="AL222" s="318">
        <v>13.8629</v>
      </c>
      <c r="AM222" s="318">
        <v>16.2653</v>
      </c>
      <c r="AN222" s="318">
        <v>13.635599999999998</v>
      </c>
      <c r="AO222" s="318">
        <v>13.018699999999999</v>
      </c>
      <c r="AP222" s="318">
        <v>10.778599999999999</v>
      </c>
      <c r="AQ222" s="318">
        <v>13.051200000000001</v>
      </c>
      <c r="AR222" s="318">
        <v>14.707000000000004</v>
      </c>
      <c r="AS222" s="318">
        <v>11.0708</v>
      </c>
      <c r="AT222" s="318">
        <v>11.200600000000001</v>
      </c>
      <c r="AU222" s="318"/>
      <c r="AV222" s="318"/>
      <c r="AW222" s="318"/>
      <c r="AX222" s="318"/>
      <c r="AY222" s="319"/>
      <c r="AZ222" s="311"/>
      <c r="BA222" s="318"/>
    </row>
    <row r="223" spans="1:59" ht="14.5" customHeight="1" x14ac:dyDescent="0.3">
      <c r="A223" s="519"/>
      <c r="B223" s="391">
        <v>6</v>
      </c>
      <c r="C223" s="318"/>
      <c r="D223" s="318"/>
      <c r="E223" s="318">
        <v>14.999100000000004</v>
      </c>
      <c r="F223" s="318"/>
      <c r="G223" s="318">
        <v>14.057600000000004</v>
      </c>
      <c r="H223" s="318">
        <v>23.245400000000004</v>
      </c>
      <c r="I223" s="318">
        <v>20.485899999999997</v>
      </c>
      <c r="J223" s="318">
        <v>15.843200000000001</v>
      </c>
      <c r="K223" s="318">
        <v>17.531399999999998</v>
      </c>
      <c r="L223" s="318">
        <v>16.362700000000004</v>
      </c>
      <c r="M223" s="318">
        <v>18.927499999999998</v>
      </c>
      <c r="N223" s="319">
        <v>12.726500000000001</v>
      </c>
      <c r="O223" s="391">
        <v>9.8370999999999995</v>
      </c>
      <c r="P223" s="318">
        <v>14.057600000000001</v>
      </c>
      <c r="Q223" s="318">
        <v>15.518599999999999</v>
      </c>
      <c r="R223" s="318">
        <v>18.7652</v>
      </c>
      <c r="S223" s="318">
        <v>19.2197</v>
      </c>
      <c r="T223" s="318">
        <v>16.6873</v>
      </c>
      <c r="U223" s="318">
        <v>12.142200000000001</v>
      </c>
      <c r="V223" s="318">
        <v>19.2197</v>
      </c>
      <c r="W223" s="318">
        <v>13.505700000000001</v>
      </c>
      <c r="X223" s="318">
        <v>20.875499999999999</v>
      </c>
      <c r="Y223" s="318"/>
      <c r="Z223" s="318">
        <v>15.129000000000001</v>
      </c>
      <c r="AA223" s="318"/>
      <c r="AB223" s="318"/>
      <c r="AC223" s="318"/>
      <c r="AD223" s="318">
        <v>10.778599999999999</v>
      </c>
      <c r="AE223" s="318">
        <v>14.706900000000003</v>
      </c>
      <c r="AF223" s="318">
        <v>10.486400000000001</v>
      </c>
      <c r="AG223" s="318">
        <v>21.7196</v>
      </c>
      <c r="AH223" s="391">
        <v>14.641999999999999</v>
      </c>
      <c r="AI223" s="318">
        <v>16.005599999999998</v>
      </c>
      <c r="AJ223" s="318">
        <v>12.337</v>
      </c>
      <c r="AK223" s="318"/>
      <c r="AL223" s="318">
        <v>16.947100000000002</v>
      </c>
      <c r="AM223" s="318">
        <v>19.933999999999997</v>
      </c>
      <c r="AN223" s="318">
        <v>16.752300000000002</v>
      </c>
      <c r="AO223" s="318">
        <v>16.395199999999999</v>
      </c>
      <c r="AP223" s="318">
        <v>13.116199999999999</v>
      </c>
      <c r="AQ223" s="318">
        <v>16.395200000000003</v>
      </c>
      <c r="AR223" s="318">
        <v>17.823700000000002</v>
      </c>
      <c r="AS223" s="318">
        <v>14.2849</v>
      </c>
      <c r="AT223" s="318">
        <v>14.025100000000002</v>
      </c>
      <c r="AU223" s="318"/>
      <c r="AV223" s="318"/>
      <c r="AW223" s="318"/>
      <c r="AX223" s="318"/>
      <c r="AY223" s="319"/>
      <c r="AZ223" s="311"/>
      <c r="BA223" s="318"/>
      <c r="BB223" s="318"/>
      <c r="BC223" s="311"/>
    </row>
    <row r="224" spans="1:59" ht="14.5" customHeight="1" x14ac:dyDescent="0.3">
      <c r="A224" s="519"/>
      <c r="B224" s="391">
        <v>7</v>
      </c>
      <c r="C224" s="318"/>
      <c r="D224" s="318"/>
      <c r="E224" s="318">
        <v>17.336600000000001</v>
      </c>
      <c r="F224" s="318"/>
      <c r="G224" s="318">
        <v>16.395100000000003</v>
      </c>
      <c r="H224" s="318">
        <v>26.881599999999995</v>
      </c>
      <c r="I224" s="318">
        <v>23.505200000000002</v>
      </c>
      <c r="J224" s="318">
        <v>18.278199999999998</v>
      </c>
      <c r="K224" s="318">
        <v>20.550799999999995</v>
      </c>
      <c r="L224" s="318">
        <v>19.0898</v>
      </c>
      <c r="M224" s="318">
        <v>21.427399999999995</v>
      </c>
      <c r="N224" s="319">
        <v>14.641999999999999</v>
      </c>
      <c r="O224" s="391">
        <v>11.492800000000001</v>
      </c>
      <c r="P224" s="318">
        <v>16.524999999999999</v>
      </c>
      <c r="Q224" s="318">
        <v>17.856099999999998</v>
      </c>
      <c r="R224" s="318">
        <v>21.589700000000001</v>
      </c>
      <c r="S224" s="318">
        <v>22.401399999999999</v>
      </c>
      <c r="T224" s="318">
        <v>19.317099999999996</v>
      </c>
      <c r="U224" s="318">
        <v>13.7654</v>
      </c>
      <c r="V224" s="318">
        <v>21.816999999999997</v>
      </c>
      <c r="W224" s="318">
        <v>15.356300000000001</v>
      </c>
      <c r="X224" s="318">
        <v>24.511599999999998</v>
      </c>
      <c r="Y224" s="318"/>
      <c r="Z224" s="318">
        <v>17.6614</v>
      </c>
      <c r="AA224" s="318"/>
      <c r="AB224" s="318"/>
      <c r="AC224" s="318"/>
      <c r="AD224" s="318">
        <v>12.239600000000001</v>
      </c>
      <c r="AE224" s="318">
        <v>16.947100000000002</v>
      </c>
      <c r="AF224" s="318">
        <v>11.914900000000001</v>
      </c>
      <c r="AG224" s="318">
        <v>24.9986</v>
      </c>
      <c r="AH224" s="391">
        <v>16.849700000000002</v>
      </c>
      <c r="AI224" s="318">
        <v>18.602799999999998</v>
      </c>
      <c r="AJ224" s="318">
        <v>14.155099999999997</v>
      </c>
      <c r="AK224" s="318"/>
      <c r="AL224" s="318">
        <v>19.511900000000004</v>
      </c>
      <c r="AM224" s="318">
        <v>23.310399999999998</v>
      </c>
      <c r="AN224" s="318">
        <v>19.349599999999999</v>
      </c>
      <c r="AO224" s="318">
        <v>19.2197</v>
      </c>
      <c r="AP224" s="318">
        <v>15.226400000000002</v>
      </c>
      <c r="AQ224" s="318">
        <v>19.479399999999998</v>
      </c>
      <c r="AR224" s="318">
        <v>20.680700000000002</v>
      </c>
      <c r="AS224" s="318">
        <v>16.9146</v>
      </c>
      <c r="AT224" s="318">
        <v>16.427600000000002</v>
      </c>
      <c r="AU224" s="318"/>
      <c r="AV224" s="318"/>
      <c r="AW224" s="318"/>
      <c r="AX224" s="318"/>
      <c r="AY224" s="319"/>
      <c r="AZ224" s="311"/>
      <c r="BA224" s="318"/>
      <c r="BB224" s="568"/>
      <c r="BC224" s="569"/>
    </row>
    <row r="225" spans="1:51" ht="14.5" customHeight="1" x14ac:dyDescent="0.3">
      <c r="A225" s="519"/>
      <c r="B225" s="355">
        <v>8</v>
      </c>
      <c r="C225" s="42"/>
      <c r="D225" s="42"/>
      <c r="E225" s="42">
        <v>19.284600000000001</v>
      </c>
      <c r="F225" s="42"/>
      <c r="G225" s="42">
        <v>18.083400000000001</v>
      </c>
      <c r="H225" s="42">
        <v>30.030800000000003</v>
      </c>
      <c r="I225" s="42">
        <v>26.1999</v>
      </c>
      <c r="J225" s="42">
        <v>20.940300000000001</v>
      </c>
      <c r="K225" s="42">
        <v>23.050599999999999</v>
      </c>
      <c r="L225" s="42">
        <v>21.265000000000001</v>
      </c>
      <c r="M225" s="42">
        <v>24.284299999999998</v>
      </c>
      <c r="N225" s="126">
        <v>16.362700000000004</v>
      </c>
      <c r="O225" s="355">
        <v>13.0512</v>
      </c>
      <c r="P225" s="42">
        <v>18.375599999999999</v>
      </c>
      <c r="Q225" s="42">
        <v>20.063799999999997</v>
      </c>
      <c r="R225" s="42">
        <v>24.089499999999997</v>
      </c>
      <c r="S225" s="42">
        <v>25.4207</v>
      </c>
      <c r="T225" s="42">
        <v>21.719500000000004</v>
      </c>
      <c r="U225" s="42">
        <v>15.388700000000002</v>
      </c>
      <c r="V225" s="42">
        <v>24.122100000000003</v>
      </c>
      <c r="W225" s="42">
        <v>17.304200000000002</v>
      </c>
      <c r="X225" s="42">
        <v>27.855600000000003</v>
      </c>
      <c r="Y225" s="42"/>
      <c r="Z225" s="42">
        <v>19.609299999999998</v>
      </c>
      <c r="AA225" s="42"/>
      <c r="AB225" s="42"/>
      <c r="AC225" s="42"/>
      <c r="AD225" s="42">
        <v>13.440799999999999</v>
      </c>
      <c r="AE225" s="42">
        <v>18.830100000000002</v>
      </c>
      <c r="AF225" s="42">
        <v>13.083600000000001</v>
      </c>
      <c r="AG225" s="42">
        <v>27.952999999999999</v>
      </c>
      <c r="AH225" s="355">
        <v>19.057400000000001</v>
      </c>
      <c r="AI225" s="42">
        <v>20.745599999999996</v>
      </c>
      <c r="AJ225" s="42">
        <v>16.167999999999999</v>
      </c>
      <c r="AK225" s="42"/>
      <c r="AL225" s="42">
        <v>21.979300000000002</v>
      </c>
      <c r="AM225" s="42">
        <v>26.037499999999998</v>
      </c>
      <c r="AN225" s="42">
        <v>22.076699999999999</v>
      </c>
      <c r="AO225" s="42">
        <v>21.849400000000003</v>
      </c>
      <c r="AP225" s="42">
        <v>16.817200000000003</v>
      </c>
      <c r="AQ225" s="42">
        <v>22.239000000000001</v>
      </c>
      <c r="AR225" s="42">
        <v>23.667500000000004</v>
      </c>
      <c r="AS225" s="42">
        <v>18.8626</v>
      </c>
      <c r="AT225" s="42">
        <v>18.667700000000004</v>
      </c>
      <c r="AU225" s="42"/>
      <c r="AV225" s="42"/>
      <c r="AW225" s="42"/>
      <c r="AX225" s="42"/>
      <c r="AY225" s="126"/>
    </row>
    <row r="226" spans="1:51" ht="14.5" customHeight="1" x14ac:dyDescent="0.3">
      <c r="A226" s="519"/>
      <c r="B226" s="355">
        <v>9</v>
      </c>
      <c r="C226" s="42"/>
      <c r="D226" s="42"/>
      <c r="E226" s="42">
        <v>21.297500000000003</v>
      </c>
      <c r="F226" s="42"/>
      <c r="G226" s="42">
        <v>20.323499999999999</v>
      </c>
      <c r="H226" s="42">
        <v>32.692999999999998</v>
      </c>
      <c r="I226" s="42">
        <v>28.569800000000001</v>
      </c>
      <c r="J226" s="42">
        <v>22.790899999999997</v>
      </c>
      <c r="K226" s="42">
        <v>25.290700000000001</v>
      </c>
      <c r="L226" s="42">
        <v>23.342800000000004</v>
      </c>
      <c r="M226" s="42">
        <v>26.654299999999999</v>
      </c>
      <c r="N226" s="126">
        <v>18.278199999999998</v>
      </c>
      <c r="O226" s="355">
        <v>14.771900000000002</v>
      </c>
      <c r="P226" s="42">
        <v>20.063800000000001</v>
      </c>
      <c r="Q226" s="42">
        <v>22.173999999999999</v>
      </c>
      <c r="R226" s="42">
        <v>26.1998</v>
      </c>
      <c r="S226" s="42">
        <v>27.855600000000003</v>
      </c>
      <c r="T226" s="42">
        <v>23.667500000000004</v>
      </c>
      <c r="U226" s="42">
        <v>16.882100000000001</v>
      </c>
      <c r="V226" s="42">
        <v>26.232299999999999</v>
      </c>
      <c r="W226" s="42">
        <v>18.895</v>
      </c>
      <c r="X226" s="42">
        <v>30.615199999999998</v>
      </c>
      <c r="Y226" s="42"/>
      <c r="Z226" s="42">
        <v>21.817</v>
      </c>
      <c r="AA226" s="42"/>
      <c r="AB226" s="42"/>
      <c r="AC226" s="42"/>
      <c r="AD226" s="42">
        <v>14.804400000000001</v>
      </c>
      <c r="AE226" s="42">
        <v>20.583199999999998</v>
      </c>
      <c r="AF226" s="42">
        <v>14.479700000000001</v>
      </c>
      <c r="AG226" s="42">
        <v>30.452799999999996</v>
      </c>
      <c r="AH226" s="355">
        <v>21.167600000000004</v>
      </c>
      <c r="AI226" s="42">
        <v>22.953199999999995</v>
      </c>
      <c r="AJ226" s="42">
        <v>18.1159</v>
      </c>
      <c r="AK226" s="42"/>
      <c r="AL226" s="42">
        <v>24.024600000000003</v>
      </c>
      <c r="AM226" s="42">
        <v>28.537399999999995</v>
      </c>
      <c r="AN226" s="42">
        <v>24.024600000000003</v>
      </c>
      <c r="AO226" s="42">
        <v>23.992100000000001</v>
      </c>
      <c r="AP226" s="42">
        <v>18.310700000000001</v>
      </c>
      <c r="AQ226" s="42">
        <v>24.609000000000002</v>
      </c>
      <c r="AR226" s="42">
        <v>25.810300000000002</v>
      </c>
      <c r="AS226" s="42">
        <v>20.940399999999997</v>
      </c>
      <c r="AT226" s="42">
        <v>20.842900000000004</v>
      </c>
      <c r="AU226" s="42"/>
      <c r="AV226" s="42"/>
      <c r="AW226" s="42"/>
      <c r="AX226" s="42"/>
      <c r="AY226" s="126"/>
    </row>
    <row r="227" spans="1:51" ht="14.5" customHeight="1" x14ac:dyDescent="0.3">
      <c r="A227" s="519"/>
      <c r="B227" s="355">
        <v>10</v>
      </c>
      <c r="C227" s="42"/>
      <c r="D227" s="42"/>
      <c r="E227" s="42">
        <v>23.018100000000004</v>
      </c>
      <c r="F227" s="42"/>
      <c r="G227" s="42">
        <v>21.589600000000004</v>
      </c>
      <c r="H227" s="42">
        <v>35.127900000000004</v>
      </c>
      <c r="I227" s="42">
        <v>30.810000000000002</v>
      </c>
      <c r="J227" s="42">
        <v>24.706400000000002</v>
      </c>
      <c r="K227" s="42">
        <v>27.725699999999996</v>
      </c>
      <c r="L227" s="42">
        <v>25.258299999999998</v>
      </c>
      <c r="M227" s="42">
        <v>28.342600000000001</v>
      </c>
      <c r="N227" s="126">
        <v>19.4145</v>
      </c>
      <c r="O227" s="355">
        <v>15.8108</v>
      </c>
      <c r="P227" s="42">
        <v>22.0442</v>
      </c>
      <c r="Q227" s="42">
        <v>23.927199999999999</v>
      </c>
      <c r="R227" s="42">
        <v>28.245199999999997</v>
      </c>
      <c r="S227" s="42">
        <v>30.355500000000003</v>
      </c>
      <c r="T227" s="42">
        <v>25.290800000000001</v>
      </c>
      <c r="U227" s="42">
        <v>18.083400000000001</v>
      </c>
      <c r="V227" s="42">
        <v>28.082899999999999</v>
      </c>
      <c r="W227" s="42">
        <v>20.323499999999999</v>
      </c>
      <c r="X227" s="42">
        <v>33.050100000000008</v>
      </c>
      <c r="Y227" s="42"/>
      <c r="Z227" s="42">
        <v>23.440200000000004</v>
      </c>
      <c r="AA227" s="42"/>
      <c r="AB227" s="42"/>
      <c r="AC227" s="42"/>
      <c r="AD227" s="42">
        <v>15.973100000000001</v>
      </c>
      <c r="AE227" s="42">
        <v>22.433800000000002</v>
      </c>
      <c r="AF227" s="42">
        <v>15.7134</v>
      </c>
      <c r="AG227" s="42">
        <v>32.8553</v>
      </c>
      <c r="AH227" s="355">
        <v>22.823399999999999</v>
      </c>
      <c r="AI227" s="42">
        <v>24.901199999999996</v>
      </c>
      <c r="AJ227" s="42">
        <v>19.8691</v>
      </c>
      <c r="AK227" s="42"/>
      <c r="AL227" s="42">
        <v>26.1998</v>
      </c>
      <c r="AM227" s="42">
        <v>31.264500000000002</v>
      </c>
      <c r="AN227" s="42">
        <v>26.004999999999999</v>
      </c>
      <c r="AO227" s="42">
        <v>26.329699999999999</v>
      </c>
      <c r="AP227" s="42">
        <v>19.804099999999998</v>
      </c>
      <c r="AQ227" s="42">
        <v>26.816700000000004</v>
      </c>
      <c r="AR227" s="42">
        <v>28.050400000000003</v>
      </c>
      <c r="AS227" s="42">
        <v>23.180499999999999</v>
      </c>
      <c r="AT227" s="42">
        <v>22.888300000000001</v>
      </c>
      <c r="AU227" s="42"/>
      <c r="AV227" s="42"/>
      <c r="AW227" s="42"/>
      <c r="AX227" s="42"/>
      <c r="AY227" s="126"/>
    </row>
    <row r="228" spans="1:51" ht="14.5" customHeight="1" x14ac:dyDescent="0.3">
      <c r="A228" s="519"/>
      <c r="B228" s="355">
        <v>11</v>
      </c>
      <c r="C228" s="42"/>
      <c r="D228" s="42"/>
      <c r="E228" s="42">
        <v>24.316800000000001</v>
      </c>
      <c r="F228" s="42"/>
      <c r="G228" s="42">
        <v>23.115500000000001</v>
      </c>
      <c r="H228" s="42">
        <v>37.270600000000002</v>
      </c>
      <c r="I228" s="42">
        <v>33.050100000000008</v>
      </c>
      <c r="J228" s="42">
        <v>26.264700000000001</v>
      </c>
      <c r="K228" s="42">
        <v>29.381399999999996</v>
      </c>
      <c r="L228" s="42">
        <v>27.2712</v>
      </c>
      <c r="M228" s="42">
        <v>30.452799999999996</v>
      </c>
      <c r="N228" s="126">
        <v>20.5183</v>
      </c>
      <c r="O228" s="355">
        <v>17.174300000000002</v>
      </c>
      <c r="P228" s="42">
        <v>23.6999</v>
      </c>
      <c r="Q228" s="42">
        <v>25.3232</v>
      </c>
      <c r="R228" s="42">
        <v>30.160599999999999</v>
      </c>
      <c r="S228" s="42">
        <v>32.530700000000003</v>
      </c>
      <c r="T228" s="42">
        <v>26.913999999999998</v>
      </c>
      <c r="U228" s="42">
        <v>19.187200000000001</v>
      </c>
      <c r="V228" s="42">
        <v>29.738599999999998</v>
      </c>
      <c r="W228" s="42">
        <v>21.654600000000002</v>
      </c>
      <c r="X228" s="42">
        <v>35.030499999999996</v>
      </c>
      <c r="Y228" s="42"/>
      <c r="Z228" s="42">
        <v>25.128499999999999</v>
      </c>
      <c r="AA228" s="42"/>
      <c r="AB228" s="42"/>
      <c r="AC228" s="42"/>
      <c r="AD228" s="42">
        <v>17.109400000000001</v>
      </c>
      <c r="AE228" s="42">
        <v>23.764900000000004</v>
      </c>
      <c r="AF228" s="42">
        <v>16.525000000000002</v>
      </c>
      <c r="AG228" s="42">
        <v>34.997999999999998</v>
      </c>
      <c r="AH228" s="355">
        <v>24.5441</v>
      </c>
      <c r="AI228" s="42">
        <v>26.881599999999999</v>
      </c>
      <c r="AJ228" s="42">
        <v>21.622200000000003</v>
      </c>
      <c r="AK228" s="42"/>
      <c r="AL228" s="42">
        <v>27.8231</v>
      </c>
      <c r="AM228" s="42">
        <v>33.309800000000003</v>
      </c>
      <c r="AN228" s="42">
        <v>28.017900000000001</v>
      </c>
      <c r="AO228" s="42">
        <v>28.537299999999998</v>
      </c>
      <c r="AP228" s="42">
        <v>21.362400000000001</v>
      </c>
      <c r="AQ228" s="42">
        <v>28.732199999999995</v>
      </c>
      <c r="AR228" s="42">
        <v>29.900900000000004</v>
      </c>
      <c r="AS228" s="42">
        <v>24.8687</v>
      </c>
      <c r="AT228" s="42">
        <v>24.479100000000003</v>
      </c>
      <c r="AU228" s="42"/>
      <c r="AV228" s="42"/>
      <c r="AW228" s="42"/>
      <c r="AX228" s="42"/>
      <c r="AY228" s="126"/>
    </row>
    <row r="229" spans="1:51" ht="14.5" customHeight="1" x14ac:dyDescent="0.3">
      <c r="A229" s="519"/>
      <c r="B229" s="355">
        <v>12</v>
      </c>
      <c r="C229" s="42"/>
      <c r="D229" s="42"/>
      <c r="E229" s="42">
        <v>25.420600000000004</v>
      </c>
      <c r="F229" s="42"/>
      <c r="G229" s="42">
        <v>24.576500000000003</v>
      </c>
      <c r="H229" s="42">
        <v>39.251000000000005</v>
      </c>
      <c r="I229" s="42">
        <v>34.413700000000006</v>
      </c>
      <c r="J229" s="42">
        <v>27.758100000000002</v>
      </c>
      <c r="K229" s="42">
        <v>31.264399999999998</v>
      </c>
      <c r="L229" s="42">
        <v>28.764600000000002</v>
      </c>
      <c r="M229" s="42">
        <v>31.848899999999997</v>
      </c>
      <c r="N229" s="126">
        <v>21.589700000000001</v>
      </c>
      <c r="O229" s="355">
        <v>17.953499999999998</v>
      </c>
      <c r="P229" s="42">
        <v>25.193299999999997</v>
      </c>
      <c r="Q229" s="42">
        <v>27.141299999999998</v>
      </c>
      <c r="R229" s="42">
        <v>31.913799999999998</v>
      </c>
      <c r="S229" s="42">
        <v>34.640900000000002</v>
      </c>
      <c r="T229" s="42">
        <v>28.277600000000003</v>
      </c>
      <c r="U229" s="42">
        <v>20.388399999999997</v>
      </c>
      <c r="V229" s="42">
        <v>31.134600000000002</v>
      </c>
      <c r="W229" s="42">
        <v>22.888300000000001</v>
      </c>
      <c r="X229" s="42">
        <v>37.270600000000002</v>
      </c>
      <c r="Y229" s="42"/>
      <c r="Z229" s="42">
        <v>26.459600000000005</v>
      </c>
      <c r="AA229" s="42"/>
      <c r="AB229" s="42"/>
      <c r="AC229" s="42"/>
      <c r="AD229" s="42">
        <v>17.823700000000002</v>
      </c>
      <c r="AE229" s="42">
        <v>25.128399999999996</v>
      </c>
      <c r="AF229" s="42">
        <v>17.271700000000003</v>
      </c>
      <c r="AG229" s="42">
        <v>36.913499999999999</v>
      </c>
      <c r="AH229" s="355">
        <v>26.037500000000001</v>
      </c>
      <c r="AI229" s="42">
        <v>28.342499999999998</v>
      </c>
      <c r="AJ229" s="42">
        <v>23.3429</v>
      </c>
      <c r="AK229" s="42"/>
      <c r="AL229" s="42">
        <v>29.5763</v>
      </c>
      <c r="AM229" s="42">
        <v>35.063000000000002</v>
      </c>
      <c r="AN229" s="42">
        <v>29.6736</v>
      </c>
      <c r="AO229" s="42">
        <v>29.706100000000003</v>
      </c>
      <c r="AP229" s="42">
        <v>22.303900000000002</v>
      </c>
      <c r="AQ229" s="42">
        <v>30.485300000000002</v>
      </c>
      <c r="AR229" s="42">
        <v>31.816400000000002</v>
      </c>
      <c r="AS229" s="42">
        <v>26.167299999999997</v>
      </c>
      <c r="AT229" s="42">
        <v>26.102400000000003</v>
      </c>
      <c r="AU229" s="42"/>
      <c r="AV229" s="42"/>
      <c r="AW229" s="42"/>
      <c r="AX229" s="42"/>
      <c r="AY229" s="126"/>
    </row>
    <row r="230" spans="1:51" ht="14.5" customHeight="1" x14ac:dyDescent="0.3">
      <c r="A230" s="519"/>
      <c r="B230" s="355">
        <v>13</v>
      </c>
      <c r="C230" s="42"/>
      <c r="D230" s="42"/>
      <c r="E230" s="42">
        <v>26.6218</v>
      </c>
      <c r="F230" s="42"/>
      <c r="G230" s="42">
        <v>25.550500000000003</v>
      </c>
      <c r="H230" s="42">
        <v>40.776900000000005</v>
      </c>
      <c r="I230" s="42">
        <v>36.296700000000001</v>
      </c>
      <c r="J230" s="42">
        <v>29.316500000000001</v>
      </c>
      <c r="K230" s="42">
        <v>32.5306</v>
      </c>
      <c r="L230" s="42">
        <v>30.2255</v>
      </c>
      <c r="M230" s="42">
        <v>33.407199999999996</v>
      </c>
      <c r="N230" s="126">
        <v>22.563600000000001</v>
      </c>
      <c r="O230" s="355">
        <v>19.316999999999997</v>
      </c>
      <c r="P230" s="42">
        <v>26.167300000000004</v>
      </c>
      <c r="Q230" s="42">
        <v>28.9269</v>
      </c>
      <c r="R230" s="42">
        <v>33.439700000000002</v>
      </c>
      <c r="S230" s="42">
        <v>36.264200000000002</v>
      </c>
      <c r="T230" s="42">
        <v>29.6736</v>
      </c>
      <c r="U230" s="42">
        <v>21.427300000000002</v>
      </c>
      <c r="V230" s="42">
        <v>32.563099999999999</v>
      </c>
      <c r="W230" s="42">
        <v>24.3492</v>
      </c>
      <c r="X230" s="42">
        <v>39.218599999999995</v>
      </c>
      <c r="Y230" s="42"/>
      <c r="Z230" s="42">
        <v>27.920500000000004</v>
      </c>
      <c r="AA230" s="42"/>
      <c r="AB230" s="42"/>
      <c r="AC230" s="42"/>
      <c r="AD230" s="42">
        <v>18.700299999999999</v>
      </c>
      <c r="AE230" s="42">
        <v>26.264699999999998</v>
      </c>
      <c r="AF230" s="42">
        <v>18.180800000000001</v>
      </c>
      <c r="AG230" s="42">
        <v>38.828999999999994</v>
      </c>
      <c r="AH230" s="355">
        <v>27.4011</v>
      </c>
      <c r="AI230" s="42">
        <v>29.965799999999998</v>
      </c>
      <c r="AJ230" s="42">
        <v>24.414300000000001</v>
      </c>
      <c r="AK230" s="42"/>
      <c r="AL230" s="42">
        <v>30.939800000000002</v>
      </c>
      <c r="AM230" s="42">
        <v>37.010899999999999</v>
      </c>
      <c r="AN230" s="42">
        <v>31.329400000000003</v>
      </c>
      <c r="AO230" s="42">
        <v>31.686500000000002</v>
      </c>
      <c r="AP230" s="42">
        <v>23.342900000000004</v>
      </c>
      <c r="AQ230" s="42">
        <v>32.206000000000003</v>
      </c>
      <c r="AR230" s="42">
        <v>33.147500000000001</v>
      </c>
      <c r="AS230" s="42">
        <v>27.790599999999998</v>
      </c>
      <c r="AT230" s="42">
        <v>27.595800000000004</v>
      </c>
      <c r="AU230" s="42"/>
      <c r="AV230" s="42"/>
      <c r="AW230" s="42"/>
      <c r="AX230" s="42"/>
      <c r="AY230" s="126"/>
    </row>
    <row r="231" spans="1:51" ht="14.5" customHeight="1" x14ac:dyDescent="0.3">
      <c r="A231" s="519"/>
      <c r="B231" s="355">
        <v>14</v>
      </c>
      <c r="C231" s="42"/>
      <c r="D231" s="42"/>
      <c r="E231" s="42">
        <v>28.0503</v>
      </c>
      <c r="F231" s="42"/>
      <c r="G231" s="42">
        <v>27.011400000000002</v>
      </c>
      <c r="H231" s="42">
        <v>42.270300000000006</v>
      </c>
      <c r="I231" s="42">
        <v>37.5304</v>
      </c>
      <c r="J231" s="42">
        <v>30.193100000000001</v>
      </c>
      <c r="K231" s="42">
        <v>34.348700000000001</v>
      </c>
      <c r="L231" s="42">
        <v>31.264400000000002</v>
      </c>
      <c r="M231" s="42">
        <v>34.576000000000001</v>
      </c>
      <c r="N231" s="126">
        <v>23.277900000000002</v>
      </c>
      <c r="O231" s="355">
        <v>20.128700000000002</v>
      </c>
      <c r="P231" s="42">
        <v>27.465899999999998</v>
      </c>
      <c r="Q231" s="42">
        <v>29.868400000000001</v>
      </c>
      <c r="R231" s="42">
        <v>34.933100000000003</v>
      </c>
      <c r="S231" s="42">
        <v>37.952400000000004</v>
      </c>
      <c r="T231" s="42">
        <v>30.939800000000002</v>
      </c>
      <c r="U231" s="42">
        <v>22.336399999999998</v>
      </c>
      <c r="V231" s="42">
        <v>33.764400000000002</v>
      </c>
      <c r="W231" s="42">
        <v>25.160900000000002</v>
      </c>
      <c r="X231" s="42">
        <v>40.841899999999995</v>
      </c>
      <c r="Y231" s="42"/>
      <c r="Z231" s="42">
        <v>29.056800000000006</v>
      </c>
      <c r="AA231" s="42"/>
      <c r="AB231" s="42"/>
      <c r="AC231" s="42"/>
      <c r="AD231" s="42">
        <v>19.576799999999999</v>
      </c>
      <c r="AE231" s="42">
        <v>27.4984</v>
      </c>
      <c r="AF231" s="42">
        <v>19.089799999999997</v>
      </c>
      <c r="AG231" s="42">
        <v>40.387299999999996</v>
      </c>
      <c r="AH231" s="355">
        <v>28.602300000000003</v>
      </c>
      <c r="AI231" s="42">
        <v>31.296900000000001</v>
      </c>
      <c r="AJ231" s="42">
        <v>25.810300000000002</v>
      </c>
      <c r="AK231" s="42"/>
      <c r="AL231" s="42">
        <v>32.173499999999997</v>
      </c>
      <c r="AM231" s="42">
        <v>38.601700000000001</v>
      </c>
      <c r="AN231" s="42">
        <v>32.920200000000001</v>
      </c>
      <c r="AO231" s="42">
        <v>33.147500000000001</v>
      </c>
      <c r="AP231" s="42">
        <v>24.187000000000001</v>
      </c>
      <c r="AQ231" s="42">
        <v>33.861700000000006</v>
      </c>
      <c r="AR231" s="42">
        <v>34.738300000000002</v>
      </c>
      <c r="AS231" s="42">
        <v>29.381400000000003</v>
      </c>
      <c r="AT231" s="42">
        <v>28.829500000000003</v>
      </c>
      <c r="AU231" s="42"/>
      <c r="AV231" s="42"/>
      <c r="AW231" s="42"/>
      <c r="AX231" s="42"/>
      <c r="AY231" s="126"/>
    </row>
    <row r="232" spans="1:51" ht="14.5" customHeight="1" x14ac:dyDescent="0.3">
      <c r="A232" s="519"/>
      <c r="B232" s="355">
        <v>15</v>
      </c>
      <c r="C232" s="42"/>
      <c r="D232" s="42"/>
      <c r="E232" s="42">
        <v>29.121700000000001</v>
      </c>
      <c r="F232" s="42"/>
      <c r="G232" s="42">
        <v>27.693200000000001</v>
      </c>
      <c r="H232" s="42">
        <v>43.698800000000006</v>
      </c>
      <c r="I232" s="42">
        <v>38.796500000000002</v>
      </c>
      <c r="J232" s="42">
        <v>31.783899999999999</v>
      </c>
      <c r="K232" s="42">
        <v>35.225299999999997</v>
      </c>
      <c r="L232" s="42">
        <v>32.465700000000005</v>
      </c>
      <c r="M232" s="42">
        <v>35.6798</v>
      </c>
      <c r="N232" s="126">
        <v>24.057000000000002</v>
      </c>
      <c r="O232" s="355">
        <v>20.745499999999996</v>
      </c>
      <c r="P232" s="42">
        <v>28.537299999999998</v>
      </c>
      <c r="Q232" s="42">
        <v>30.712499999999999</v>
      </c>
      <c r="R232" s="42">
        <v>36.166800000000002</v>
      </c>
      <c r="S232" s="42">
        <v>39.608200000000004</v>
      </c>
      <c r="T232" s="42">
        <v>31.9787</v>
      </c>
      <c r="U232" s="42">
        <v>23.115600000000001</v>
      </c>
      <c r="V232" s="42">
        <v>35.030499999999996</v>
      </c>
      <c r="W232" s="42">
        <v>26.232300000000002</v>
      </c>
      <c r="X232" s="42">
        <v>42.108000000000004</v>
      </c>
      <c r="Y232" s="42"/>
      <c r="Z232" s="42">
        <v>30.128200000000007</v>
      </c>
      <c r="AA232" s="42"/>
      <c r="AB232" s="42"/>
      <c r="AC232" s="42"/>
      <c r="AD232" s="42">
        <v>20.161200000000001</v>
      </c>
      <c r="AE232" s="42">
        <v>28.634700000000002</v>
      </c>
      <c r="AF232" s="42">
        <v>19.641699999999997</v>
      </c>
      <c r="AG232" s="42">
        <v>41.880800000000001</v>
      </c>
      <c r="AH232" s="355">
        <v>29.738599999999998</v>
      </c>
      <c r="AI232" s="42">
        <v>32.887699999999995</v>
      </c>
      <c r="AJ232" s="42">
        <v>27.173800000000004</v>
      </c>
      <c r="AK232" s="42"/>
      <c r="AL232" s="42">
        <v>33.829300000000003</v>
      </c>
      <c r="AM232" s="42">
        <v>40.095200000000006</v>
      </c>
      <c r="AN232" s="42">
        <v>34.089000000000006</v>
      </c>
      <c r="AO232" s="42">
        <v>34.510999999999996</v>
      </c>
      <c r="AP232" s="42">
        <v>25.160899999999998</v>
      </c>
      <c r="AQ232" s="42">
        <v>35.290200000000006</v>
      </c>
      <c r="AR232" s="42">
        <v>36.101900000000001</v>
      </c>
      <c r="AS232" s="42">
        <v>30.355399999999999</v>
      </c>
      <c r="AT232" s="42">
        <v>30.485200000000003</v>
      </c>
      <c r="AU232" s="42"/>
      <c r="AV232" s="42"/>
      <c r="AW232" s="42"/>
      <c r="AX232" s="42"/>
      <c r="AY232" s="126"/>
    </row>
    <row r="233" spans="1:51" ht="14.5" customHeight="1" x14ac:dyDescent="0.3">
      <c r="A233" s="519"/>
      <c r="B233" s="355">
        <v>16</v>
      </c>
      <c r="C233" s="42"/>
      <c r="D233" s="42"/>
      <c r="E233" s="42">
        <v>29.9983</v>
      </c>
      <c r="F233" s="42"/>
      <c r="G233" s="42">
        <v>28.569800000000001</v>
      </c>
      <c r="H233" s="42">
        <v>44.575400000000002</v>
      </c>
      <c r="I233" s="42">
        <v>39.997799999999998</v>
      </c>
      <c r="J233" s="42">
        <v>32.433199999999999</v>
      </c>
      <c r="K233" s="42">
        <v>36.751100000000001</v>
      </c>
      <c r="L233" s="42">
        <v>33.472099999999998</v>
      </c>
      <c r="M233" s="42">
        <v>36.653799999999997</v>
      </c>
      <c r="N233" s="126">
        <v>24.706400000000002</v>
      </c>
      <c r="O233" s="355">
        <v>21.686999999999998</v>
      </c>
      <c r="P233" s="42">
        <v>29.381400000000003</v>
      </c>
      <c r="Q233" s="42">
        <v>31.913799999999998</v>
      </c>
      <c r="R233" s="42">
        <v>37.173200000000001</v>
      </c>
      <c r="S233" s="42">
        <v>40.874400000000001</v>
      </c>
      <c r="T233" s="42">
        <v>33.147500000000001</v>
      </c>
      <c r="U233" s="42">
        <v>23.959700000000002</v>
      </c>
      <c r="V233" s="42">
        <v>36.036999999999999</v>
      </c>
      <c r="W233" s="42">
        <v>27.141300000000001</v>
      </c>
      <c r="X233" s="42">
        <v>43.568999999999988</v>
      </c>
      <c r="Y233" s="42"/>
      <c r="Z233" s="42">
        <v>31.264499999999995</v>
      </c>
      <c r="AA233" s="42"/>
      <c r="AB233" s="42"/>
      <c r="AC233" s="42"/>
      <c r="AD233" s="42">
        <v>20.875500000000002</v>
      </c>
      <c r="AE233" s="42">
        <v>29.706100000000003</v>
      </c>
      <c r="AF233" s="42">
        <v>20.193600000000004</v>
      </c>
      <c r="AG233" s="42">
        <v>43.179399999999994</v>
      </c>
      <c r="AH233" s="355">
        <v>31.231999999999999</v>
      </c>
      <c r="AI233" s="42">
        <v>33.894199999999998</v>
      </c>
      <c r="AJ233" s="42">
        <v>28.180300000000003</v>
      </c>
      <c r="AK233" s="42"/>
      <c r="AL233" s="42">
        <v>34.738300000000002</v>
      </c>
      <c r="AM233" s="42">
        <v>41.848300000000002</v>
      </c>
      <c r="AN233" s="42">
        <v>35.160299999999999</v>
      </c>
      <c r="AO233" s="42">
        <v>35.809599999999996</v>
      </c>
      <c r="AP233" s="42">
        <v>26.037500000000001</v>
      </c>
      <c r="AQ233" s="42">
        <v>36.751199999999997</v>
      </c>
      <c r="AR233" s="42">
        <v>37.400500000000001</v>
      </c>
      <c r="AS233" s="42">
        <v>31.361800000000002</v>
      </c>
      <c r="AT233" s="42">
        <v>31.4268</v>
      </c>
      <c r="AU233" s="42"/>
      <c r="AV233" s="42"/>
      <c r="AW233" s="42"/>
      <c r="AX233" s="42"/>
      <c r="AY233" s="126"/>
    </row>
    <row r="234" spans="1:51" ht="14.5" customHeight="1" x14ac:dyDescent="0.3">
      <c r="A234" s="519"/>
      <c r="B234" s="355">
        <v>17</v>
      </c>
      <c r="C234" s="42"/>
      <c r="D234" s="42"/>
      <c r="E234" s="42">
        <v>31.037200000000002</v>
      </c>
      <c r="F234" s="42"/>
      <c r="G234" s="42">
        <v>29.4788</v>
      </c>
      <c r="H234" s="42">
        <v>45.679199999999994</v>
      </c>
      <c r="I234" s="42">
        <v>40.906799999999997</v>
      </c>
      <c r="J234" s="42">
        <v>33.374700000000004</v>
      </c>
      <c r="K234" s="42">
        <v>37.595199999999998</v>
      </c>
      <c r="L234" s="42">
        <v>34.673300000000005</v>
      </c>
      <c r="M234" s="42">
        <v>37.433</v>
      </c>
      <c r="N234" s="126">
        <v>25.095900000000004</v>
      </c>
      <c r="O234" s="355">
        <v>22.368799999999997</v>
      </c>
      <c r="P234" s="42">
        <v>30.355399999999999</v>
      </c>
      <c r="Q234" s="42">
        <v>33.342199999999998</v>
      </c>
      <c r="R234" s="42">
        <v>38.341999999999999</v>
      </c>
      <c r="S234" s="42">
        <v>42.302800000000005</v>
      </c>
      <c r="T234" s="42">
        <v>34.121400000000001</v>
      </c>
      <c r="U234" s="42">
        <v>24.706399999999999</v>
      </c>
      <c r="V234" s="42">
        <v>36.913499999999999</v>
      </c>
      <c r="W234" s="42">
        <v>28.082800000000002</v>
      </c>
      <c r="X234" s="42">
        <v>44.802699999999994</v>
      </c>
      <c r="Y234" s="42"/>
      <c r="Z234" s="42">
        <v>32.141100000000002</v>
      </c>
      <c r="AA234" s="42"/>
      <c r="AB234" s="42"/>
      <c r="AC234" s="42"/>
      <c r="AD234" s="42">
        <v>21.492299999999997</v>
      </c>
      <c r="AE234" s="42">
        <v>30.420300000000001</v>
      </c>
      <c r="AF234" s="42">
        <v>20.680600000000002</v>
      </c>
      <c r="AG234" s="42">
        <v>44.4131</v>
      </c>
      <c r="AH234" s="355">
        <v>31.9787</v>
      </c>
      <c r="AI234" s="42">
        <v>34.997999999999998</v>
      </c>
      <c r="AJ234" s="42">
        <v>28.927000000000003</v>
      </c>
      <c r="AK234" s="42"/>
      <c r="AL234" s="42">
        <v>35.842100000000002</v>
      </c>
      <c r="AM234" s="42">
        <v>42.627500000000005</v>
      </c>
      <c r="AN234" s="42">
        <v>36.621299999999998</v>
      </c>
      <c r="AO234" s="42">
        <v>36.978400000000001</v>
      </c>
      <c r="AP234" s="42">
        <v>26.7193</v>
      </c>
      <c r="AQ234" s="42">
        <v>37.92</v>
      </c>
      <c r="AR234" s="42">
        <v>38.536799999999999</v>
      </c>
      <c r="AS234" s="42">
        <v>32.7254</v>
      </c>
      <c r="AT234" s="42">
        <v>32.563099999999999</v>
      </c>
      <c r="AU234" s="42"/>
      <c r="AV234" s="42"/>
      <c r="AW234" s="42"/>
      <c r="AX234" s="42"/>
      <c r="AY234" s="126"/>
    </row>
    <row r="235" spans="1:51" ht="14.5" customHeight="1" x14ac:dyDescent="0.3">
      <c r="A235" s="519"/>
      <c r="B235" s="355">
        <v>18</v>
      </c>
      <c r="C235" s="42"/>
      <c r="D235" s="42"/>
      <c r="E235" s="42">
        <v>31.978700000000003</v>
      </c>
      <c r="F235" s="42"/>
      <c r="G235" s="42">
        <v>29.933300000000003</v>
      </c>
      <c r="H235" s="42">
        <v>46.29610000000001</v>
      </c>
      <c r="I235" s="42">
        <v>41.718500000000006</v>
      </c>
      <c r="J235" s="42">
        <v>34.251300000000001</v>
      </c>
      <c r="K235" s="42">
        <v>38.666599999999995</v>
      </c>
      <c r="L235" s="42">
        <v>35.225200000000001</v>
      </c>
      <c r="M235" s="42">
        <v>38.341999999999999</v>
      </c>
      <c r="N235" s="126">
        <v>25.485499999999998</v>
      </c>
      <c r="O235" s="355">
        <v>22.953199999999999</v>
      </c>
      <c r="P235" s="42">
        <v>31.232000000000003</v>
      </c>
      <c r="Q235" s="42">
        <v>34.413600000000002</v>
      </c>
      <c r="R235" s="42">
        <v>39.543199999999999</v>
      </c>
      <c r="S235" s="42">
        <v>43.341700000000003</v>
      </c>
      <c r="T235" s="42">
        <v>34.998000000000005</v>
      </c>
      <c r="U235" s="42">
        <v>25.388200000000005</v>
      </c>
      <c r="V235" s="42">
        <v>37.92</v>
      </c>
      <c r="W235" s="42">
        <v>28.991800000000001</v>
      </c>
      <c r="X235" s="42">
        <v>46.068799999999996</v>
      </c>
      <c r="Y235" s="42"/>
      <c r="Z235" s="42">
        <v>33.147499999999994</v>
      </c>
      <c r="AA235" s="42"/>
      <c r="AB235" s="42"/>
      <c r="AC235" s="42"/>
      <c r="AD235" s="42">
        <v>22.076699999999999</v>
      </c>
      <c r="AE235" s="42">
        <v>31.329399999999996</v>
      </c>
      <c r="AF235" s="42">
        <v>21.102699999999999</v>
      </c>
      <c r="AG235" s="42">
        <v>45.451999999999998</v>
      </c>
      <c r="AH235" s="355">
        <v>32.7254</v>
      </c>
      <c r="AI235" s="42">
        <v>36.036900000000003</v>
      </c>
      <c r="AJ235" s="42">
        <v>29.998400000000004</v>
      </c>
      <c r="AK235" s="42"/>
      <c r="AL235" s="42">
        <v>36.881</v>
      </c>
      <c r="AM235" s="42">
        <v>44.023499999999999</v>
      </c>
      <c r="AN235" s="42">
        <v>37.497900000000001</v>
      </c>
      <c r="AO235" s="42">
        <v>38.244599999999998</v>
      </c>
      <c r="AP235" s="42">
        <v>27.368599999999997</v>
      </c>
      <c r="AQ235" s="42">
        <v>38.893900000000002</v>
      </c>
      <c r="AR235" s="42">
        <v>39.640700000000002</v>
      </c>
      <c r="AS235" s="42">
        <v>33.601999999999997</v>
      </c>
      <c r="AT235" s="42">
        <v>33.7318</v>
      </c>
      <c r="AU235" s="42"/>
      <c r="AV235" s="42"/>
      <c r="AW235" s="42"/>
      <c r="AX235" s="42"/>
      <c r="AY235" s="126"/>
    </row>
    <row r="236" spans="1:51" ht="14.5" customHeight="1" x14ac:dyDescent="0.3">
      <c r="A236" s="519"/>
      <c r="B236" s="355">
        <v>19</v>
      </c>
      <c r="C236" s="42"/>
      <c r="D236" s="42"/>
      <c r="E236" s="42">
        <v>32.498100000000001</v>
      </c>
      <c r="F236" s="42"/>
      <c r="G236" s="42">
        <v>30.647600000000004</v>
      </c>
      <c r="H236" s="42">
        <v>47.205100000000002</v>
      </c>
      <c r="I236" s="42">
        <v>42.432700000000004</v>
      </c>
      <c r="J236" s="42">
        <v>34.803200000000004</v>
      </c>
      <c r="K236" s="42">
        <v>39.251000000000005</v>
      </c>
      <c r="L236" s="42">
        <v>36.004400000000004</v>
      </c>
      <c r="M236" s="42">
        <v>38.569299999999998</v>
      </c>
      <c r="N236" s="126">
        <v>25.842700000000001</v>
      </c>
      <c r="O236" s="355">
        <v>23.407700000000002</v>
      </c>
      <c r="P236" s="42">
        <v>32.011100000000006</v>
      </c>
      <c r="Q236" s="42">
        <v>35.2577</v>
      </c>
      <c r="R236" s="42">
        <v>40.322399999999995</v>
      </c>
      <c r="S236" s="42">
        <v>44.3157</v>
      </c>
      <c r="T236" s="42">
        <v>35.647300000000001</v>
      </c>
      <c r="U236" s="42">
        <v>25.940100000000001</v>
      </c>
      <c r="V236" s="42">
        <v>38.6342</v>
      </c>
      <c r="W236" s="42">
        <v>29.576200000000004</v>
      </c>
      <c r="X236" s="42">
        <v>46.912999999999997</v>
      </c>
      <c r="Y236" s="42"/>
      <c r="Z236" s="42">
        <v>33.666899999999998</v>
      </c>
      <c r="AA236" s="42"/>
      <c r="AB236" s="42"/>
      <c r="AC236" s="42"/>
      <c r="AD236" s="42">
        <v>22.303899999999999</v>
      </c>
      <c r="AE236" s="42">
        <v>31.946200000000001</v>
      </c>
      <c r="AF236" s="42">
        <v>21.557200000000002</v>
      </c>
      <c r="AG236" s="42">
        <v>46.425999999999995</v>
      </c>
      <c r="AH236" s="355">
        <v>34.0565</v>
      </c>
      <c r="AI236" s="42">
        <v>36.945999999999998</v>
      </c>
      <c r="AJ236" s="42">
        <v>31.102200000000003</v>
      </c>
      <c r="AK236" s="42"/>
      <c r="AL236" s="42">
        <v>37.725099999999998</v>
      </c>
      <c r="AM236" s="42">
        <v>44.997499999999995</v>
      </c>
      <c r="AN236" s="42">
        <v>38.861399999999996</v>
      </c>
      <c r="AO236" s="42">
        <v>38.991299999999995</v>
      </c>
      <c r="AP236" s="42">
        <v>27.888000000000002</v>
      </c>
      <c r="AQ236" s="42">
        <v>39.867899999999999</v>
      </c>
      <c r="AR236" s="42">
        <v>40.614600000000003</v>
      </c>
      <c r="AS236" s="42">
        <v>34.4786</v>
      </c>
      <c r="AT236" s="42">
        <v>34.575900000000004</v>
      </c>
      <c r="AU236" s="42"/>
      <c r="AV236" s="42"/>
      <c r="AW236" s="42"/>
      <c r="AX236" s="42"/>
      <c r="AY236" s="126"/>
    </row>
    <row r="237" spans="1:51" ht="14.5" customHeight="1" x14ac:dyDescent="0.3">
      <c r="A237" s="519"/>
      <c r="B237" s="355">
        <v>20</v>
      </c>
      <c r="C237" s="42"/>
      <c r="D237" s="42"/>
      <c r="E237" s="42">
        <v>33.115000000000002</v>
      </c>
      <c r="F237" s="42"/>
      <c r="G237" s="42">
        <v>31.329400000000003</v>
      </c>
      <c r="H237" s="42">
        <v>47.627200000000002</v>
      </c>
      <c r="I237" s="42">
        <v>43.1145</v>
      </c>
      <c r="J237" s="42">
        <v>35.6798</v>
      </c>
      <c r="K237" s="42">
        <v>40.127599999999994</v>
      </c>
      <c r="L237" s="42">
        <v>36.296599999999998</v>
      </c>
      <c r="M237" s="42">
        <v>39.283499999999997</v>
      </c>
      <c r="N237" s="126">
        <v>26.069900000000001</v>
      </c>
      <c r="O237" s="355">
        <v>24.089500000000001</v>
      </c>
      <c r="P237" s="42">
        <v>32.400700000000008</v>
      </c>
      <c r="Q237" s="42">
        <v>35.777200000000001</v>
      </c>
      <c r="R237" s="42">
        <v>40.971699999999991</v>
      </c>
      <c r="S237" s="42">
        <v>45.7117</v>
      </c>
      <c r="T237" s="42">
        <v>36.134300000000003</v>
      </c>
      <c r="U237" s="42">
        <v>26.459500000000002</v>
      </c>
      <c r="V237" s="42">
        <v>39.316000000000003</v>
      </c>
      <c r="W237" s="42">
        <v>30.258000000000003</v>
      </c>
      <c r="X237" s="42">
        <v>47.757099999999994</v>
      </c>
      <c r="Y237" s="42"/>
      <c r="Z237" s="42">
        <v>34.446100000000001</v>
      </c>
      <c r="AA237" s="42"/>
      <c r="AB237" s="42"/>
      <c r="AC237" s="42"/>
      <c r="AD237" s="42">
        <v>22.758499999999998</v>
      </c>
      <c r="AE237" s="42">
        <v>32.660500000000006</v>
      </c>
      <c r="AF237" s="42">
        <v>21.914300000000001</v>
      </c>
      <c r="AG237" s="42">
        <v>47.335000000000001</v>
      </c>
      <c r="AH237" s="355">
        <v>34.640900000000002</v>
      </c>
      <c r="AI237" s="42">
        <v>37.854999999999997</v>
      </c>
      <c r="AJ237" s="42">
        <v>31.8489</v>
      </c>
      <c r="AK237" s="42"/>
      <c r="AL237" s="42">
        <v>38.3095</v>
      </c>
      <c r="AM237" s="42">
        <v>45.8416</v>
      </c>
      <c r="AN237" s="42">
        <v>39.543200000000006</v>
      </c>
      <c r="AO237" s="42">
        <v>40.127599999999994</v>
      </c>
      <c r="AP237" s="42">
        <v>28.472399999999997</v>
      </c>
      <c r="AQ237" s="42">
        <v>41.004200000000004</v>
      </c>
      <c r="AR237" s="42">
        <v>41.199000000000005</v>
      </c>
      <c r="AS237" s="42">
        <v>35.322700000000005</v>
      </c>
      <c r="AT237" s="42">
        <v>35.517400000000002</v>
      </c>
      <c r="AU237" s="42"/>
      <c r="AV237" s="42"/>
      <c r="AW237" s="42"/>
      <c r="AX237" s="42"/>
      <c r="AY237" s="126"/>
    </row>
    <row r="238" spans="1:51" ht="14.5" customHeight="1" x14ac:dyDescent="0.3">
      <c r="A238" s="519"/>
      <c r="B238" s="355">
        <v>21</v>
      </c>
      <c r="C238" s="42"/>
      <c r="D238" s="42"/>
      <c r="E238" s="42">
        <v>33.796799999999998</v>
      </c>
      <c r="F238" s="42"/>
      <c r="G238" s="42">
        <v>31.621600000000001</v>
      </c>
      <c r="H238" s="42">
        <v>48.081700000000005</v>
      </c>
      <c r="I238" s="42">
        <v>43.796300000000002</v>
      </c>
      <c r="J238" s="42">
        <v>36.199199999999998</v>
      </c>
      <c r="K238" s="42">
        <v>40.906699999999994</v>
      </c>
      <c r="L238" s="42">
        <v>37.335499999999996</v>
      </c>
      <c r="M238" s="42">
        <v>39.543199999999999</v>
      </c>
      <c r="N238" s="126">
        <v>26.329600000000003</v>
      </c>
      <c r="O238" s="355">
        <v>24.641400000000001</v>
      </c>
      <c r="P238" s="42">
        <v>33.212399999999995</v>
      </c>
      <c r="Q238" s="42">
        <v>36.426499999999997</v>
      </c>
      <c r="R238" s="42">
        <v>41.685999999999993</v>
      </c>
      <c r="S238" s="42">
        <v>46.231200000000008</v>
      </c>
      <c r="T238" s="42">
        <v>36.816099999999999</v>
      </c>
      <c r="U238" s="42">
        <v>26.7517</v>
      </c>
      <c r="V238" s="42">
        <v>39.835500000000003</v>
      </c>
      <c r="W238" s="42">
        <v>31.069600000000001</v>
      </c>
      <c r="X238" s="42">
        <v>48.6661</v>
      </c>
      <c r="Y238" s="42"/>
      <c r="Z238" s="42">
        <v>34.933099999999996</v>
      </c>
      <c r="AA238" s="42"/>
      <c r="AB238" s="42"/>
      <c r="AC238" s="42"/>
      <c r="AD238" s="42">
        <v>23.407800000000002</v>
      </c>
      <c r="AE238" s="42">
        <v>33.277299999999997</v>
      </c>
      <c r="AF238" s="42">
        <v>22.206499999999998</v>
      </c>
      <c r="AG238" s="42">
        <v>48.244000000000007</v>
      </c>
      <c r="AH238" s="355">
        <v>35.322700000000005</v>
      </c>
      <c r="AI238" s="42">
        <v>38.504299999999994</v>
      </c>
      <c r="AJ238" s="42">
        <v>32.920300000000005</v>
      </c>
      <c r="AK238" s="42"/>
      <c r="AL238" s="42">
        <v>39.413399999999996</v>
      </c>
      <c r="AM238" s="42">
        <v>46.750600000000006</v>
      </c>
      <c r="AN238" s="42">
        <v>40.354900000000001</v>
      </c>
      <c r="AO238" s="42">
        <v>41.198999999999998</v>
      </c>
      <c r="AP238" s="42">
        <v>28.894500000000001</v>
      </c>
      <c r="AQ238" s="42">
        <v>42.043100000000003</v>
      </c>
      <c r="AR238" s="42">
        <v>42.270400000000002</v>
      </c>
      <c r="AS238" s="42">
        <v>36.199199999999998</v>
      </c>
      <c r="AT238" s="42">
        <v>36.393999999999998</v>
      </c>
      <c r="AU238" s="42"/>
      <c r="AV238" s="42"/>
      <c r="AW238" s="42"/>
      <c r="AX238" s="42"/>
      <c r="AY238" s="126"/>
    </row>
    <row r="239" spans="1:51" ht="14.5" customHeight="1" x14ac:dyDescent="0.3">
      <c r="A239" s="519"/>
      <c r="B239" s="355">
        <v>22</v>
      </c>
      <c r="C239" s="42"/>
      <c r="D239" s="42"/>
      <c r="E239" s="42">
        <v>34.640900000000002</v>
      </c>
      <c r="F239" s="42"/>
      <c r="G239" s="42">
        <v>31.978700000000003</v>
      </c>
      <c r="H239" s="42">
        <v>48.373900000000006</v>
      </c>
      <c r="I239" s="42">
        <v>43.861199999999997</v>
      </c>
      <c r="J239" s="42">
        <v>36.523899999999998</v>
      </c>
      <c r="K239" s="42">
        <v>41.134</v>
      </c>
      <c r="L239" s="42">
        <v>37.432900000000004</v>
      </c>
      <c r="M239" s="42">
        <v>39.705599999999997</v>
      </c>
      <c r="N239" s="126">
        <v>26.329600000000003</v>
      </c>
      <c r="O239" s="355">
        <v>25.031000000000002</v>
      </c>
      <c r="P239" s="42">
        <v>34.024000000000001</v>
      </c>
      <c r="Q239" s="42">
        <v>37.2057</v>
      </c>
      <c r="R239" s="42">
        <v>42.400200000000005</v>
      </c>
      <c r="S239" s="42">
        <v>47.2376</v>
      </c>
      <c r="T239" s="42">
        <v>37.270600000000002</v>
      </c>
      <c r="U239" s="42">
        <v>27.336099999999995</v>
      </c>
      <c r="V239" s="42">
        <v>40.192599999999992</v>
      </c>
      <c r="W239" s="42">
        <v>31.556600000000003</v>
      </c>
      <c r="X239" s="42">
        <v>49.380299999999998</v>
      </c>
      <c r="Y239" s="42"/>
      <c r="Z239" s="42">
        <v>35.550000000000004</v>
      </c>
      <c r="AA239" s="42"/>
      <c r="AB239" s="42"/>
      <c r="AC239" s="42"/>
      <c r="AD239" s="42">
        <v>23.667500000000004</v>
      </c>
      <c r="AE239" s="42">
        <v>33.861700000000006</v>
      </c>
      <c r="AF239" s="42">
        <v>22.498700000000003</v>
      </c>
      <c r="AG239" s="42">
        <v>49.023199999999996</v>
      </c>
      <c r="AH239" s="355">
        <v>36.134300000000003</v>
      </c>
      <c r="AI239" s="42">
        <v>39.510799999999996</v>
      </c>
      <c r="AJ239" s="42">
        <v>33.634500000000003</v>
      </c>
      <c r="AK239" s="42"/>
      <c r="AL239" s="42">
        <v>39.673100000000005</v>
      </c>
      <c r="AM239" s="42">
        <v>47.627199999999995</v>
      </c>
      <c r="AN239" s="42">
        <v>41.296400000000006</v>
      </c>
      <c r="AO239" s="42">
        <v>41.685899999999997</v>
      </c>
      <c r="AP239" s="42">
        <v>29.316500000000001</v>
      </c>
      <c r="AQ239" s="42">
        <v>42.757300000000001</v>
      </c>
      <c r="AR239" s="42">
        <v>42.822299999999998</v>
      </c>
      <c r="AS239" s="42">
        <v>36.881</v>
      </c>
      <c r="AT239" s="42">
        <v>37.043300000000002</v>
      </c>
      <c r="AU239" s="42"/>
      <c r="AV239" s="42"/>
      <c r="AW239" s="42"/>
      <c r="AX239" s="42"/>
      <c r="AY239" s="126"/>
    </row>
    <row r="240" spans="1:51" ht="14.5" customHeight="1" x14ac:dyDescent="0.3">
      <c r="A240" s="519"/>
      <c r="B240" s="355">
        <v>23</v>
      </c>
      <c r="C240" s="42"/>
      <c r="D240" s="42"/>
      <c r="E240" s="42">
        <v>34.933100000000003</v>
      </c>
      <c r="F240" s="42"/>
      <c r="G240" s="42">
        <v>32.465700000000005</v>
      </c>
      <c r="H240" s="42">
        <v>48.536200000000008</v>
      </c>
      <c r="I240" s="42">
        <v>44.218299999999999</v>
      </c>
      <c r="J240" s="42">
        <v>37.270600000000002</v>
      </c>
      <c r="K240" s="42">
        <v>41.913199999999996</v>
      </c>
      <c r="L240" s="42">
        <v>37.8874</v>
      </c>
      <c r="M240" s="42">
        <v>40.127599999999994</v>
      </c>
      <c r="N240" s="126">
        <v>26.297200000000004</v>
      </c>
      <c r="O240" s="355">
        <v>25.420600000000004</v>
      </c>
      <c r="P240" s="42">
        <v>34.478500000000004</v>
      </c>
      <c r="Q240" s="42">
        <v>38.114699999999999</v>
      </c>
      <c r="R240" s="42">
        <v>43.017000000000003</v>
      </c>
      <c r="S240" s="42">
        <v>47.886899999999997</v>
      </c>
      <c r="T240" s="42">
        <v>37.822500000000005</v>
      </c>
      <c r="U240" s="42">
        <v>27.563400000000005</v>
      </c>
      <c r="V240" s="42">
        <v>40.647099999999995</v>
      </c>
      <c r="W240" s="42">
        <v>31.913799999999998</v>
      </c>
      <c r="X240" s="42">
        <v>49.737500000000004</v>
      </c>
      <c r="Y240" s="42"/>
      <c r="Z240" s="42">
        <v>36.069399999999995</v>
      </c>
      <c r="AA240" s="42"/>
      <c r="AB240" s="42"/>
      <c r="AC240" s="42"/>
      <c r="AD240" s="42">
        <v>23.829800000000002</v>
      </c>
      <c r="AE240" s="42">
        <v>34.413600000000002</v>
      </c>
      <c r="AF240" s="42">
        <v>22.563600000000005</v>
      </c>
      <c r="AG240" s="42">
        <v>49.802399999999999</v>
      </c>
      <c r="AH240" s="355">
        <v>36.816099999999999</v>
      </c>
      <c r="AI240" s="42">
        <v>40.224999999999994</v>
      </c>
      <c r="AJ240" s="42">
        <v>34.576000000000001</v>
      </c>
      <c r="AK240" s="42"/>
      <c r="AL240" s="42">
        <v>40.679500000000004</v>
      </c>
      <c r="AM240" s="42">
        <v>48.341399999999993</v>
      </c>
      <c r="AN240" s="42">
        <v>41.7834</v>
      </c>
      <c r="AO240" s="42">
        <v>42.400199999999998</v>
      </c>
      <c r="AP240" s="42">
        <v>29.543799999999997</v>
      </c>
      <c r="AQ240" s="42">
        <v>43.374199999999995</v>
      </c>
      <c r="AR240" s="42">
        <v>43.504100000000008</v>
      </c>
      <c r="AS240" s="42">
        <v>37.432899999999997</v>
      </c>
      <c r="AT240" s="42">
        <v>37.627700000000004</v>
      </c>
      <c r="AU240" s="42"/>
      <c r="AV240" s="42"/>
      <c r="AW240" s="42"/>
      <c r="AX240" s="42"/>
      <c r="AY240" s="126"/>
    </row>
    <row r="241" spans="1:51" ht="14.5" customHeight="1" x14ac:dyDescent="0.3">
      <c r="A241" s="519"/>
      <c r="B241" s="355">
        <v>24</v>
      </c>
      <c r="C241" s="42"/>
      <c r="D241" s="42"/>
      <c r="E241" s="42">
        <v>35.452500000000001</v>
      </c>
      <c r="F241" s="42"/>
      <c r="G241" s="42">
        <v>32.270900000000005</v>
      </c>
      <c r="H241" s="42">
        <v>48.698500000000003</v>
      </c>
      <c r="I241" s="42">
        <v>44.575400000000002</v>
      </c>
      <c r="J241" s="42">
        <v>37.173200000000001</v>
      </c>
      <c r="K241" s="42">
        <v>42.1404</v>
      </c>
      <c r="L241" s="42">
        <v>37.9848</v>
      </c>
      <c r="M241" s="42">
        <v>40.289900000000003</v>
      </c>
      <c r="N241" s="126">
        <v>26.427</v>
      </c>
      <c r="O241" s="355">
        <v>25.582899999999999</v>
      </c>
      <c r="P241" s="42">
        <v>34.770699999999998</v>
      </c>
      <c r="Q241" s="42">
        <v>38.244599999999998</v>
      </c>
      <c r="R241" s="42">
        <v>43.439100000000003</v>
      </c>
      <c r="S241" s="42">
        <v>48.406400000000005</v>
      </c>
      <c r="T241" s="42">
        <v>38.179600000000001</v>
      </c>
      <c r="U241" s="42">
        <v>27.790599999999998</v>
      </c>
      <c r="V241" s="42">
        <v>40.841900000000003</v>
      </c>
      <c r="W241" s="42">
        <v>32.498100000000001</v>
      </c>
      <c r="X241" s="42">
        <v>50.191999999999993</v>
      </c>
      <c r="Y241" s="42"/>
      <c r="Z241" s="42">
        <v>36.361600000000003</v>
      </c>
      <c r="AA241" s="42"/>
      <c r="AB241" s="42"/>
      <c r="AC241" s="42"/>
      <c r="AD241" s="42">
        <v>24.024600000000003</v>
      </c>
      <c r="AE241" s="42">
        <v>34.965500000000006</v>
      </c>
      <c r="AF241" s="42">
        <v>22.628600000000002</v>
      </c>
      <c r="AG241" s="42">
        <v>50.224400000000003</v>
      </c>
      <c r="AH241" s="355">
        <v>37.368000000000002</v>
      </c>
      <c r="AI241" s="42">
        <v>40.874300000000005</v>
      </c>
      <c r="AJ241" s="42">
        <v>35.030500000000004</v>
      </c>
      <c r="AK241" s="42"/>
      <c r="AL241" s="42">
        <v>40.874299999999998</v>
      </c>
      <c r="AM241" s="42">
        <v>48.860900000000001</v>
      </c>
      <c r="AN241" s="42">
        <v>42.497599999999998</v>
      </c>
      <c r="AO241" s="42">
        <v>43.146900000000002</v>
      </c>
      <c r="AP241" s="42">
        <v>29.965900000000001</v>
      </c>
      <c r="AQ241" s="42">
        <v>43.828699999999998</v>
      </c>
      <c r="AR241" s="42">
        <v>44.088500000000003</v>
      </c>
      <c r="AS241" s="42">
        <v>38.114699999999999</v>
      </c>
      <c r="AT241" s="42">
        <v>38.471800000000009</v>
      </c>
      <c r="AU241" s="42"/>
      <c r="AV241" s="42"/>
      <c r="AW241" s="42"/>
      <c r="AX241" s="42"/>
      <c r="AY241" s="126"/>
    </row>
    <row r="242" spans="1:51" ht="14.5" customHeight="1" x14ac:dyDescent="0.3">
      <c r="A242" s="519"/>
      <c r="B242" s="355">
        <v>25</v>
      </c>
      <c r="C242" s="42"/>
      <c r="D242" s="42"/>
      <c r="E242" s="42">
        <v>35.614800000000002</v>
      </c>
      <c r="F242" s="42"/>
      <c r="G242" s="42">
        <v>32.790300000000002</v>
      </c>
      <c r="H242" s="42">
        <v>48.438800000000001</v>
      </c>
      <c r="I242" s="42">
        <v>44.218299999999999</v>
      </c>
      <c r="J242" s="42">
        <v>37.692599999999999</v>
      </c>
      <c r="K242" s="42">
        <v>42.53</v>
      </c>
      <c r="L242" s="42">
        <v>38.342000000000006</v>
      </c>
      <c r="M242" s="42">
        <v>40.289900000000003</v>
      </c>
      <c r="N242" s="126">
        <v>26.167299999999997</v>
      </c>
      <c r="O242" s="355">
        <v>25.939999999999998</v>
      </c>
      <c r="P242" s="42">
        <v>34.900600000000004</v>
      </c>
      <c r="Q242" s="42">
        <v>38.341999999999999</v>
      </c>
      <c r="R242" s="42">
        <v>43.828700000000005</v>
      </c>
      <c r="S242" s="42">
        <v>48.9908</v>
      </c>
      <c r="T242" s="42">
        <v>38.439399999999999</v>
      </c>
      <c r="U242" s="42">
        <v>27.985400000000006</v>
      </c>
      <c r="V242" s="42">
        <v>41.004199999999997</v>
      </c>
      <c r="W242" s="42">
        <v>32.7254</v>
      </c>
      <c r="X242" s="42">
        <v>50.711399999999998</v>
      </c>
      <c r="Y242" s="42"/>
      <c r="Z242" s="42">
        <v>36.913499999999999</v>
      </c>
      <c r="AA242" s="42"/>
      <c r="AB242" s="42"/>
      <c r="AC242" s="42"/>
      <c r="AD242" s="42">
        <v>24.316800000000001</v>
      </c>
      <c r="AE242" s="42">
        <v>35.2577</v>
      </c>
      <c r="AF242" s="42">
        <v>22.628600000000002</v>
      </c>
      <c r="AG242" s="42">
        <v>50.646500000000003</v>
      </c>
      <c r="AH242" s="355">
        <v>38.017299999999999</v>
      </c>
      <c r="AI242" s="42">
        <v>41.101599999999998</v>
      </c>
      <c r="AJ242" s="42">
        <v>35.9071</v>
      </c>
      <c r="AK242" s="42"/>
      <c r="AL242" s="42">
        <v>41.686</v>
      </c>
      <c r="AM242" s="42">
        <v>49.640100000000004</v>
      </c>
      <c r="AN242" s="42">
        <v>43.017000000000003</v>
      </c>
      <c r="AO242" s="42">
        <v>43.8611</v>
      </c>
      <c r="AP242" s="42">
        <v>30.063300000000005</v>
      </c>
      <c r="AQ242" s="42">
        <v>44.542999999999999</v>
      </c>
      <c r="AR242" s="42">
        <v>44.6404</v>
      </c>
      <c r="AS242" s="42">
        <v>38.828999999999994</v>
      </c>
      <c r="AT242" s="42">
        <v>39.088700000000003</v>
      </c>
      <c r="AU242" s="42"/>
      <c r="AV242" s="42"/>
      <c r="AW242" s="42"/>
      <c r="AX242" s="42"/>
      <c r="AY242" s="126"/>
    </row>
    <row r="243" spans="1:51" ht="14.5" customHeight="1" x14ac:dyDescent="0.3">
      <c r="A243" s="519"/>
      <c r="B243" s="355">
        <v>26</v>
      </c>
      <c r="C243" s="42"/>
      <c r="D243" s="42"/>
      <c r="E243" s="42">
        <v>35.906999999999996</v>
      </c>
      <c r="F243" s="42"/>
      <c r="G243" s="42">
        <v>32.757899999999999</v>
      </c>
      <c r="H243" s="42">
        <v>48.471300000000006</v>
      </c>
      <c r="I243" s="42">
        <v>44.348199999999991</v>
      </c>
      <c r="J243" s="42">
        <v>37.757600000000004</v>
      </c>
      <c r="K243" s="42">
        <v>42.53</v>
      </c>
      <c r="L243" s="42">
        <v>38.764000000000003</v>
      </c>
      <c r="M243" s="42">
        <v>40.225000000000001</v>
      </c>
      <c r="N243" s="126">
        <v>25.972500000000004</v>
      </c>
      <c r="O243" s="355">
        <v>26.232199999999995</v>
      </c>
      <c r="P243" s="42">
        <v>35.419999999999995</v>
      </c>
      <c r="Q243" s="42">
        <v>39.056199999999997</v>
      </c>
      <c r="R243" s="42">
        <v>44.283199999999994</v>
      </c>
      <c r="S243" s="42">
        <v>49.445300000000003</v>
      </c>
      <c r="T243" s="42">
        <v>38.666600000000003</v>
      </c>
      <c r="U243" s="42">
        <v>28.115299999999998</v>
      </c>
      <c r="V243" s="42">
        <v>41.231500000000004</v>
      </c>
      <c r="W243" s="42">
        <v>33.472099999999998</v>
      </c>
      <c r="X243" s="42">
        <v>51.036099999999998</v>
      </c>
      <c r="Y243" s="42"/>
      <c r="Z243" s="42">
        <v>37.043400000000005</v>
      </c>
      <c r="AA243" s="42"/>
      <c r="AB243" s="42"/>
      <c r="AC243" s="42"/>
      <c r="AD243" s="42">
        <v>24.381799999999998</v>
      </c>
      <c r="AE243" s="42">
        <v>35.355100000000007</v>
      </c>
      <c r="AF243" s="42">
        <v>22.888300000000005</v>
      </c>
      <c r="AG243" s="42">
        <v>51.068500000000007</v>
      </c>
      <c r="AH243" s="355">
        <v>38.4069</v>
      </c>
      <c r="AI243" s="42">
        <v>41.718399999999995</v>
      </c>
      <c r="AJ243" s="42">
        <v>36.2318</v>
      </c>
      <c r="AK243" s="42"/>
      <c r="AL243" s="42">
        <v>41.848300000000002</v>
      </c>
      <c r="AM243" s="42">
        <v>49.932300000000005</v>
      </c>
      <c r="AN243" s="42">
        <v>43.406599999999997</v>
      </c>
      <c r="AO243" s="42">
        <v>44.413099999999993</v>
      </c>
      <c r="AP243" s="42">
        <v>30.517800000000005</v>
      </c>
      <c r="AQ243" s="42">
        <v>44.997500000000002</v>
      </c>
      <c r="AR243" s="42">
        <v>45.03</v>
      </c>
      <c r="AS243" s="42">
        <v>39.121200000000002</v>
      </c>
      <c r="AT243" s="42">
        <v>39.575600000000009</v>
      </c>
      <c r="AU243" s="42"/>
      <c r="AV243" s="42"/>
      <c r="AW243" s="42"/>
      <c r="AX243" s="42"/>
      <c r="AY243" s="126"/>
    </row>
    <row r="244" spans="1:51" ht="14.5" customHeight="1" x14ac:dyDescent="0.3">
      <c r="A244" s="519"/>
      <c r="B244" s="355">
        <v>27</v>
      </c>
      <c r="C244" s="42"/>
      <c r="D244" s="42"/>
      <c r="E244" s="42">
        <v>36.036900000000003</v>
      </c>
      <c r="F244" s="42"/>
      <c r="G244" s="42">
        <v>32.660500000000006</v>
      </c>
      <c r="H244" s="42">
        <v>48.179100000000005</v>
      </c>
      <c r="I244" s="42">
        <v>44.055999999999997</v>
      </c>
      <c r="J244" s="42">
        <v>37.627699999999997</v>
      </c>
      <c r="K244" s="42">
        <v>42.919600000000003</v>
      </c>
      <c r="L244" s="42">
        <v>38.634099999999997</v>
      </c>
      <c r="M244" s="42">
        <v>40.1601</v>
      </c>
      <c r="N244" s="126">
        <v>26.1998</v>
      </c>
      <c r="O244" s="355">
        <v>26.816600000000001</v>
      </c>
      <c r="P244" s="42">
        <v>35.614800000000002</v>
      </c>
      <c r="Q244" s="42">
        <v>39.6081</v>
      </c>
      <c r="R244" s="42">
        <v>44.737699999999997</v>
      </c>
      <c r="S244" s="42">
        <v>49.737500000000004</v>
      </c>
      <c r="T244" s="42">
        <v>38.7316</v>
      </c>
      <c r="U244" s="42">
        <v>28.147699999999997</v>
      </c>
      <c r="V244" s="42">
        <v>41.166499999999999</v>
      </c>
      <c r="W244" s="42">
        <v>33.569500000000005</v>
      </c>
      <c r="X244" s="42">
        <v>51.133499999999998</v>
      </c>
      <c r="Y244" s="42"/>
      <c r="Z244" s="42">
        <v>37.465400000000002</v>
      </c>
      <c r="AA244" s="42"/>
      <c r="AB244" s="42"/>
      <c r="AC244" s="42"/>
      <c r="AD244" s="42">
        <v>24.706400000000002</v>
      </c>
      <c r="AE244" s="42">
        <v>35.647300000000001</v>
      </c>
      <c r="AF244" s="42">
        <v>22.823400000000003</v>
      </c>
      <c r="AG244" s="42">
        <v>51.393200000000007</v>
      </c>
      <c r="AH244" s="355">
        <v>38.764099999999999</v>
      </c>
      <c r="AI244" s="42">
        <v>42.140499999999996</v>
      </c>
      <c r="AJ244" s="42">
        <v>36.783700000000003</v>
      </c>
      <c r="AK244" s="42"/>
      <c r="AL244" s="42">
        <v>42.140500000000003</v>
      </c>
      <c r="AM244" s="42">
        <v>50.224500000000006</v>
      </c>
      <c r="AN244" s="42">
        <v>43.991</v>
      </c>
      <c r="AO244" s="42">
        <v>44.770200000000003</v>
      </c>
      <c r="AP244" s="42">
        <v>30.355399999999999</v>
      </c>
      <c r="AQ244" s="42">
        <v>45.451999999999991</v>
      </c>
      <c r="AR244" s="42">
        <v>45.240999999999993</v>
      </c>
      <c r="AS244" s="42">
        <v>39.380900000000004</v>
      </c>
      <c r="AT244" s="42">
        <v>40.127600000000001</v>
      </c>
      <c r="AU244" s="42"/>
      <c r="AV244" s="42"/>
      <c r="AW244" s="42"/>
      <c r="AX244" s="42"/>
      <c r="AY244" s="126"/>
    </row>
    <row r="245" spans="1:51" ht="14.5" customHeight="1" x14ac:dyDescent="0.3">
      <c r="A245" s="519"/>
      <c r="B245" s="355">
        <v>28</v>
      </c>
      <c r="C245" s="42"/>
      <c r="D245" s="42"/>
      <c r="E245" s="42">
        <v>36.036900000000003</v>
      </c>
      <c r="F245" s="42"/>
      <c r="G245" s="42">
        <v>32.985100000000003</v>
      </c>
      <c r="H245" s="42">
        <v>47.984300000000005</v>
      </c>
      <c r="I245" s="42">
        <v>43.63389999999999</v>
      </c>
      <c r="J245" s="42">
        <v>37.854999999999997</v>
      </c>
      <c r="K245" s="42">
        <v>42.724799999999995</v>
      </c>
      <c r="L245" s="42">
        <v>38.277000000000001</v>
      </c>
      <c r="M245" s="42">
        <v>39.965300000000006</v>
      </c>
      <c r="N245" s="126">
        <v>25.582900000000002</v>
      </c>
      <c r="O245" s="355">
        <v>26.621799999999997</v>
      </c>
      <c r="P245" s="42">
        <v>35.906999999999996</v>
      </c>
      <c r="Q245" s="42">
        <v>39.575700000000005</v>
      </c>
      <c r="R245" s="42">
        <v>44.867600000000003</v>
      </c>
      <c r="S245" s="42">
        <v>49.997199999999999</v>
      </c>
      <c r="T245" s="42">
        <v>38.861400000000003</v>
      </c>
      <c r="U245" s="42">
        <v>28.310100000000006</v>
      </c>
      <c r="V245" s="42">
        <v>41.069099999999999</v>
      </c>
      <c r="W245" s="42">
        <v>33.7318</v>
      </c>
      <c r="X245" s="42">
        <v>51.165999999999997</v>
      </c>
      <c r="Y245" s="42"/>
      <c r="Z245" s="42">
        <v>37.400500000000001</v>
      </c>
      <c r="AA245" s="42"/>
      <c r="AB245" s="42"/>
      <c r="AC245" s="42"/>
      <c r="AD245" s="42">
        <v>24.803799999999999</v>
      </c>
      <c r="AE245" s="42">
        <v>35.842100000000002</v>
      </c>
      <c r="AF245" s="42">
        <v>22.5961</v>
      </c>
      <c r="AG245" s="42">
        <v>51.6205</v>
      </c>
      <c r="AH245" s="355">
        <v>39.121200000000002</v>
      </c>
      <c r="AI245" s="42">
        <v>42.432699999999997</v>
      </c>
      <c r="AJ245" s="42">
        <v>37.270699999999998</v>
      </c>
      <c r="AK245" s="42"/>
      <c r="AL245" s="42">
        <v>42.335299999999997</v>
      </c>
      <c r="AM245" s="42">
        <v>50.711400000000005</v>
      </c>
      <c r="AN245" s="42">
        <v>44.478000000000002</v>
      </c>
      <c r="AO245" s="42">
        <v>45.322099999999999</v>
      </c>
      <c r="AP245" s="42">
        <v>30.355399999999999</v>
      </c>
      <c r="AQ245" s="42">
        <v>46.003899999999994</v>
      </c>
      <c r="AR245" s="42">
        <v>45.451999999999998</v>
      </c>
      <c r="AS245" s="42">
        <v>39.802900000000001</v>
      </c>
      <c r="AT245" s="42">
        <v>40.549600000000005</v>
      </c>
      <c r="AU245" s="42"/>
      <c r="AV245" s="42"/>
      <c r="AW245" s="42"/>
      <c r="AX245" s="42"/>
      <c r="AY245" s="126"/>
    </row>
    <row r="246" spans="1:51" ht="14.5" customHeight="1" x14ac:dyDescent="0.3">
      <c r="A246" s="519"/>
      <c r="B246" s="355">
        <v>29</v>
      </c>
      <c r="C246" s="42"/>
      <c r="D246" s="42"/>
      <c r="E246" s="42">
        <v>36.296599999999998</v>
      </c>
      <c r="F246" s="42"/>
      <c r="G246" s="42">
        <v>32.335800000000006</v>
      </c>
      <c r="H246" s="42">
        <v>47.335000000000008</v>
      </c>
      <c r="I246" s="42">
        <v>43.146900000000002</v>
      </c>
      <c r="J246" s="42">
        <v>37.432900000000004</v>
      </c>
      <c r="K246" s="42">
        <v>42.497600000000006</v>
      </c>
      <c r="L246" s="42">
        <v>38.147199999999998</v>
      </c>
      <c r="M246" s="42">
        <v>39.575700000000005</v>
      </c>
      <c r="N246" s="126">
        <v>25.193300000000001</v>
      </c>
      <c r="O246" s="355">
        <v>26.556899999999995</v>
      </c>
      <c r="P246" s="42">
        <v>35.972000000000001</v>
      </c>
      <c r="Q246" s="42">
        <v>39.478299999999997</v>
      </c>
      <c r="R246" s="42">
        <v>45.029899999999998</v>
      </c>
      <c r="S246" s="42">
        <v>50.321899999999999</v>
      </c>
      <c r="T246" s="42">
        <v>38.926400000000001</v>
      </c>
      <c r="U246" s="42">
        <v>28.277600000000003</v>
      </c>
      <c r="V246" s="42">
        <v>40.939299999999996</v>
      </c>
      <c r="W246" s="42">
        <v>33.94285</v>
      </c>
      <c r="X246" s="42">
        <v>51.26339999999999</v>
      </c>
      <c r="Y246" s="42"/>
      <c r="Z246" s="42">
        <v>37.660199999999996</v>
      </c>
      <c r="AA246" s="42"/>
      <c r="AB246" s="42"/>
      <c r="AC246" s="42"/>
      <c r="AD246" s="42">
        <v>24.738900000000001</v>
      </c>
      <c r="AE246" s="42">
        <v>36.134299999999996</v>
      </c>
      <c r="AF246" s="42">
        <v>22.433800000000002</v>
      </c>
      <c r="AG246" s="42">
        <v>51.782800000000009</v>
      </c>
      <c r="AH246" s="355">
        <v>39.705600000000004</v>
      </c>
      <c r="AI246" s="42">
        <v>42.6599</v>
      </c>
      <c r="AJ246" s="42">
        <v>37.790100000000002</v>
      </c>
      <c r="AK246" s="42"/>
      <c r="AL246" s="42">
        <v>42.530100000000004</v>
      </c>
      <c r="AM246" s="42">
        <v>50.906199999999998</v>
      </c>
      <c r="AN246" s="42">
        <v>44.802700000000002</v>
      </c>
      <c r="AO246" s="42">
        <v>45.906499999999994</v>
      </c>
      <c r="AP246" s="42">
        <v>30.355399999999999</v>
      </c>
      <c r="AQ246" s="42">
        <v>46.360999999999997</v>
      </c>
      <c r="AR246" s="42">
        <v>45.58185000000001</v>
      </c>
      <c r="AS246" s="42">
        <v>40.192499999999995</v>
      </c>
      <c r="AT246" s="42">
        <v>40.582100000000004</v>
      </c>
      <c r="AU246" s="42"/>
      <c r="AV246" s="42"/>
      <c r="AW246" s="42"/>
      <c r="AX246" s="42"/>
      <c r="AY246" s="126"/>
    </row>
    <row r="247" spans="1:51" ht="14.5" customHeight="1" x14ac:dyDescent="0.3">
      <c r="A247" s="519"/>
      <c r="B247" s="355">
        <v>30</v>
      </c>
      <c r="C247" s="42"/>
      <c r="D247" s="42"/>
      <c r="E247" s="42">
        <v>36.394000000000005</v>
      </c>
      <c r="F247" s="42"/>
      <c r="G247" s="42">
        <v>32.530600000000007</v>
      </c>
      <c r="H247" s="42">
        <v>46.880500000000005</v>
      </c>
      <c r="I247" s="42">
        <v>42.400199999999998</v>
      </c>
      <c r="J247" s="42">
        <v>37.270600000000002</v>
      </c>
      <c r="K247" s="42">
        <v>42.627399999999994</v>
      </c>
      <c r="L247" s="42">
        <v>37.8874</v>
      </c>
      <c r="M247" s="42">
        <v>39.251000000000005</v>
      </c>
      <c r="N247" s="126">
        <v>24.836200000000002</v>
      </c>
      <c r="O247" s="355">
        <v>26.524400000000004</v>
      </c>
      <c r="P247" s="42">
        <v>35.906999999999996</v>
      </c>
      <c r="Q247" s="42">
        <v>39.802899999999994</v>
      </c>
      <c r="R247" s="42">
        <v>45.159799999999997</v>
      </c>
      <c r="S247" s="42">
        <v>50.549100000000003</v>
      </c>
      <c r="T247" s="42">
        <v>39.121100000000006</v>
      </c>
      <c r="U247" s="42">
        <v>28.180199999999999</v>
      </c>
      <c r="V247" s="42">
        <v>40.614599999999996</v>
      </c>
      <c r="W247" s="42">
        <v>34.1539</v>
      </c>
      <c r="X247" s="42">
        <v>51.165999999999997</v>
      </c>
      <c r="Y247" s="42"/>
      <c r="Z247" s="42">
        <v>37.660199999999996</v>
      </c>
      <c r="AA247" s="42"/>
      <c r="AB247" s="42"/>
      <c r="AC247" s="42"/>
      <c r="AD247" s="42">
        <v>24.706400000000002</v>
      </c>
      <c r="AE247" s="42">
        <v>36.264200000000002</v>
      </c>
      <c r="AF247" s="42">
        <v>22.368800000000004</v>
      </c>
      <c r="AG247" s="42">
        <v>51.880200000000002</v>
      </c>
      <c r="AH247" s="355">
        <v>39.802999999999997</v>
      </c>
      <c r="AI247" s="42">
        <v>42.854699999999994</v>
      </c>
      <c r="AJ247" s="42">
        <v>37.887500000000003</v>
      </c>
      <c r="AK247" s="42"/>
      <c r="AL247" s="42">
        <v>42.757300000000001</v>
      </c>
      <c r="AM247" s="42">
        <v>51.036100000000005</v>
      </c>
      <c r="AN247" s="42">
        <v>45.484399999999994</v>
      </c>
      <c r="AO247" s="42">
        <v>45.776600000000002</v>
      </c>
      <c r="AP247" s="42">
        <v>30.582699999999996</v>
      </c>
      <c r="AQ247" s="42">
        <v>46.620799999999996</v>
      </c>
      <c r="AR247" s="42">
        <v>45.711700000000008</v>
      </c>
      <c r="AS247" s="42">
        <v>40.225000000000001</v>
      </c>
      <c r="AT247" s="42">
        <v>41.166499999999999</v>
      </c>
      <c r="AU247" s="42"/>
      <c r="AV247" s="42"/>
      <c r="AW247" s="42"/>
      <c r="AX247" s="42"/>
      <c r="AY247" s="126"/>
    </row>
    <row r="248" spans="1:51" ht="14.5" customHeight="1" x14ac:dyDescent="0.3">
      <c r="A248" s="519"/>
      <c r="B248" s="355">
        <v>31</v>
      </c>
      <c r="C248" s="42"/>
      <c r="D248" s="42"/>
      <c r="E248" s="42">
        <v>36.036900000000003</v>
      </c>
      <c r="F248" s="42"/>
      <c r="G248" s="42">
        <v>32.011100000000006</v>
      </c>
      <c r="H248" s="42">
        <v>46.166200000000003</v>
      </c>
      <c r="I248" s="42">
        <v>41.783399999999993</v>
      </c>
      <c r="J248" s="42">
        <v>36.913499999999999</v>
      </c>
      <c r="K248" s="42">
        <v>42.2378</v>
      </c>
      <c r="L248" s="42">
        <v>37.919899999999998</v>
      </c>
      <c r="M248" s="42">
        <v>38.926399999999994</v>
      </c>
      <c r="N248" s="126">
        <v>24.154400000000003</v>
      </c>
      <c r="O248" s="355">
        <v>26.394600000000001</v>
      </c>
      <c r="P248" s="42">
        <v>36.036899999999996</v>
      </c>
      <c r="Q248" s="42">
        <v>40.289900000000003</v>
      </c>
      <c r="R248" s="42">
        <v>45.159799999999997</v>
      </c>
      <c r="S248" s="42">
        <v>50.549100000000003</v>
      </c>
      <c r="T248" s="42">
        <v>38.699100000000001</v>
      </c>
      <c r="U248" s="42">
        <v>28.212700000000002</v>
      </c>
      <c r="V248" s="42">
        <v>40.29</v>
      </c>
      <c r="W248" s="42">
        <v>34.381099999999996</v>
      </c>
      <c r="X248" s="42">
        <v>51.036099999999998</v>
      </c>
      <c r="Y248" s="42"/>
      <c r="Z248" s="42">
        <v>37.5304</v>
      </c>
      <c r="AA248" s="42"/>
      <c r="AB248" s="42"/>
      <c r="AC248" s="42"/>
      <c r="AD248" s="42">
        <v>24.901200000000003</v>
      </c>
      <c r="AE248" s="42">
        <v>36.394000000000005</v>
      </c>
      <c r="AF248" s="42">
        <v>22.239000000000001</v>
      </c>
      <c r="AG248" s="42">
        <v>51.928899999999999</v>
      </c>
      <c r="AH248" s="355">
        <v>39.997799999999998</v>
      </c>
      <c r="AI248" s="42">
        <v>43.471599999999995</v>
      </c>
      <c r="AJ248" s="42">
        <v>38.342000000000006</v>
      </c>
      <c r="AK248" s="42"/>
      <c r="AL248" s="42">
        <v>42.724899999999998</v>
      </c>
      <c r="AM248" s="42">
        <v>51.328300000000006</v>
      </c>
      <c r="AN248" s="42">
        <v>45.5169</v>
      </c>
      <c r="AO248" s="42">
        <v>46.296099999999996</v>
      </c>
      <c r="AP248" s="42">
        <v>30.517800000000005</v>
      </c>
      <c r="AQ248" s="42">
        <v>46.718199999999996</v>
      </c>
      <c r="AR248" s="42">
        <v>45.809099999999994</v>
      </c>
      <c r="AS248" s="42">
        <v>40.484700000000004</v>
      </c>
      <c r="AT248" s="42">
        <v>41.653400000000005</v>
      </c>
      <c r="AU248" s="42"/>
      <c r="AV248" s="42"/>
      <c r="AW248" s="42"/>
      <c r="AX248" s="42"/>
      <c r="AY248" s="126"/>
    </row>
    <row r="249" spans="1:51" ht="14.5" customHeight="1" x14ac:dyDescent="0.3">
      <c r="A249" s="519"/>
      <c r="B249" s="355">
        <v>32</v>
      </c>
      <c r="C249" s="42"/>
      <c r="D249" s="42"/>
      <c r="E249" s="42">
        <v>35.777200000000001</v>
      </c>
      <c r="F249" s="42"/>
      <c r="G249" s="42">
        <v>31.589100000000002</v>
      </c>
      <c r="H249" s="42">
        <v>45.419499999999999</v>
      </c>
      <c r="I249" s="42">
        <v>40.971699999999998</v>
      </c>
      <c r="J249" s="42">
        <v>36.426499999999997</v>
      </c>
      <c r="K249" s="42">
        <v>41.913199999999996</v>
      </c>
      <c r="L249" s="42">
        <v>37.335499999999996</v>
      </c>
      <c r="M249" s="42">
        <v>38.017299999999999</v>
      </c>
      <c r="N249" s="126">
        <v>23.537600000000005</v>
      </c>
      <c r="O249" s="355">
        <v>26.427</v>
      </c>
      <c r="P249" s="42">
        <v>36.199199999999998</v>
      </c>
      <c r="Q249" s="42">
        <v>40.484699999999997</v>
      </c>
      <c r="R249" s="42">
        <v>44.964999999999996</v>
      </c>
      <c r="S249" s="42">
        <v>50.4193</v>
      </c>
      <c r="T249" s="42">
        <v>38.374400000000001</v>
      </c>
      <c r="U249" s="42">
        <v>28.212700000000002</v>
      </c>
      <c r="V249" s="42">
        <v>39.835500000000003</v>
      </c>
      <c r="W249" s="42">
        <v>34.446100000000001</v>
      </c>
      <c r="X249" s="42">
        <v>50.711399999999998</v>
      </c>
      <c r="Y249" s="42"/>
      <c r="Z249" s="42">
        <v>37.725200000000001</v>
      </c>
      <c r="AA249" s="42"/>
      <c r="AB249" s="42"/>
      <c r="AC249" s="42"/>
      <c r="AD249" s="42">
        <v>25.031100000000002</v>
      </c>
      <c r="AE249" s="42">
        <v>36.329100000000004</v>
      </c>
      <c r="AF249" s="42">
        <v>21.654599999999999</v>
      </c>
      <c r="AG249" s="42">
        <v>51.87210000000001</v>
      </c>
      <c r="AH249" s="355">
        <v>40.387299999999996</v>
      </c>
      <c r="AI249" s="42">
        <v>43.276800000000001</v>
      </c>
      <c r="AJ249" s="42">
        <v>38.9589</v>
      </c>
      <c r="AK249" s="42"/>
      <c r="AL249" s="42">
        <v>42.8872</v>
      </c>
      <c r="AM249" s="42">
        <v>51.165999999999997</v>
      </c>
      <c r="AN249" s="42">
        <v>45.646800000000006</v>
      </c>
      <c r="AO249" s="42">
        <v>46.653199999999998</v>
      </c>
      <c r="AP249" s="42">
        <v>30.290499999999998</v>
      </c>
      <c r="AQ249" s="42">
        <v>46.847999999999999</v>
      </c>
      <c r="AR249" s="42">
        <v>45.711700000000008</v>
      </c>
      <c r="AS249" s="42">
        <v>40.646999999999991</v>
      </c>
      <c r="AT249" s="42">
        <v>41.750800000000005</v>
      </c>
      <c r="AU249" s="42"/>
      <c r="AV249" s="42"/>
      <c r="AW249" s="42"/>
      <c r="AX249" s="42"/>
      <c r="AY249" s="126"/>
    </row>
    <row r="250" spans="1:51" ht="14.5" customHeight="1" x14ac:dyDescent="0.3">
      <c r="A250" s="519"/>
      <c r="B250" s="355">
        <v>33</v>
      </c>
      <c r="C250" s="42"/>
      <c r="D250" s="42"/>
      <c r="E250" s="42">
        <v>35.517400000000002</v>
      </c>
      <c r="F250" s="42"/>
      <c r="G250" s="42">
        <v>31.361800000000002</v>
      </c>
      <c r="H250" s="42">
        <v>44.672800000000002</v>
      </c>
      <c r="I250" s="42">
        <v>39.9328</v>
      </c>
      <c r="J250" s="42">
        <v>36.036900000000003</v>
      </c>
      <c r="K250" s="42">
        <v>41.166499999999992</v>
      </c>
      <c r="L250" s="42">
        <v>36.881</v>
      </c>
      <c r="M250" s="42">
        <v>37.854999999999997</v>
      </c>
      <c r="N250" s="126">
        <v>23.180500000000002</v>
      </c>
      <c r="O250" s="355">
        <v>25.907599999999999</v>
      </c>
      <c r="P250" s="42">
        <v>35.939500000000002</v>
      </c>
      <c r="Q250" s="42">
        <v>40.159999999999997</v>
      </c>
      <c r="R250" s="42">
        <v>44.964999999999996</v>
      </c>
      <c r="S250" s="42">
        <v>50.581600000000002</v>
      </c>
      <c r="T250" s="42">
        <v>38.244599999999998</v>
      </c>
      <c r="U250" s="42">
        <v>28.050300000000007</v>
      </c>
      <c r="V250" s="42">
        <v>39.283499999999997</v>
      </c>
      <c r="W250" s="42">
        <v>34.511000000000003</v>
      </c>
      <c r="X250" s="42">
        <v>50.159500000000001</v>
      </c>
      <c r="Y250" s="42"/>
      <c r="Z250" s="42">
        <v>37.465400000000002</v>
      </c>
      <c r="AA250" s="42"/>
      <c r="AB250" s="42"/>
      <c r="AC250" s="42"/>
      <c r="AD250" s="42">
        <v>24.9986</v>
      </c>
      <c r="AE250" s="42">
        <v>36.004400000000004</v>
      </c>
      <c r="AF250" s="42">
        <v>21.297499999999999</v>
      </c>
      <c r="AG250" s="42">
        <v>51.815300000000008</v>
      </c>
      <c r="AH250" s="355">
        <v>40.419800000000009</v>
      </c>
      <c r="AI250" s="42">
        <v>43.536499999999997</v>
      </c>
      <c r="AJ250" s="42">
        <v>39.153700000000001</v>
      </c>
      <c r="AK250" s="42"/>
      <c r="AL250" s="42">
        <v>42.530100000000004</v>
      </c>
      <c r="AM250" s="42">
        <v>51.133499999999998</v>
      </c>
      <c r="AN250" s="42">
        <v>45.8416</v>
      </c>
      <c r="AO250" s="42">
        <v>46.653199999999998</v>
      </c>
      <c r="AP250" s="42">
        <v>29.965900000000001</v>
      </c>
      <c r="AQ250" s="42">
        <v>46.977899999999991</v>
      </c>
      <c r="AR250" s="42">
        <v>45.387099999999997</v>
      </c>
      <c r="AS250" s="42">
        <v>40.841799999999999</v>
      </c>
      <c r="AT250" s="42">
        <v>42.172899999999998</v>
      </c>
      <c r="AU250" s="42"/>
      <c r="AV250" s="42"/>
      <c r="AW250" s="42"/>
      <c r="AX250" s="42"/>
      <c r="AY250" s="126"/>
    </row>
    <row r="251" spans="1:51" ht="14.5" customHeight="1" x14ac:dyDescent="0.3">
      <c r="A251" s="519"/>
      <c r="B251" s="355">
        <v>34</v>
      </c>
      <c r="C251" s="42"/>
      <c r="D251" s="42"/>
      <c r="E251" s="42">
        <v>35.062899999999999</v>
      </c>
      <c r="F251" s="42"/>
      <c r="G251" s="42">
        <v>30.517700000000005</v>
      </c>
      <c r="H251" s="42">
        <v>43.536500000000004</v>
      </c>
      <c r="I251" s="42">
        <v>39.023799999999994</v>
      </c>
      <c r="J251" s="42">
        <v>35.192800000000005</v>
      </c>
      <c r="K251" s="42">
        <v>40.906699999999994</v>
      </c>
      <c r="L251" s="42">
        <v>36.166800000000002</v>
      </c>
      <c r="M251" s="42">
        <v>36.978400000000001</v>
      </c>
      <c r="N251" s="126">
        <v>22.563600000000001</v>
      </c>
      <c r="O251" s="355">
        <v>25.712800000000001</v>
      </c>
      <c r="P251" s="42">
        <v>35.5824</v>
      </c>
      <c r="Q251" s="42">
        <v>40.095099999999995</v>
      </c>
      <c r="R251" s="42">
        <v>44.672799999999995</v>
      </c>
      <c r="S251" s="42">
        <v>50.0946</v>
      </c>
      <c r="T251" s="42">
        <v>37.952400000000004</v>
      </c>
      <c r="U251" s="42">
        <v>28.115299999999998</v>
      </c>
      <c r="V251" s="42">
        <v>38.569299999999998</v>
      </c>
      <c r="W251" s="42">
        <v>34.494750000000003</v>
      </c>
      <c r="X251" s="42">
        <v>49.899799999999992</v>
      </c>
      <c r="Y251" s="42"/>
      <c r="Z251" s="42">
        <v>37.465400000000002</v>
      </c>
      <c r="AA251" s="42"/>
      <c r="AB251" s="42"/>
      <c r="AC251" s="42"/>
      <c r="AD251" s="42">
        <v>24.738900000000001</v>
      </c>
      <c r="AE251" s="42">
        <v>35.906999999999996</v>
      </c>
      <c r="AF251" s="42">
        <v>21.102699999999999</v>
      </c>
      <c r="AG251" s="42">
        <v>51.6205</v>
      </c>
      <c r="AH251" s="355">
        <v>40.354900000000001</v>
      </c>
      <c r="AI251" s="42">
        <v>43.536499999999997</v>
      </c>
      <c r="AJ251" s="42">
        <v>39.413399999999996</v>
      </c>
      <c r="AK251" s="42"/>
      <c r="AL251" s="42">
        <v>42.757300000000001</v>
      </c>
      <c r="AM251" s="42">
        <v>51.068600000000011</v>
      </c>
      <c r="AN251" s="42">
        <v>45.776600000000009</v>
      </c>
      <c r="AO251" s="42">
        <v>46.653199999999998</v>
      </c>
      <c r="AP251" s="42">
        <v>29.900899999999996</v>
      </c>
      <c r="AQ251" s="42">
        <v>46.880500000000005</v>
      </c>
      <c r="AR251" s="42">
        <v>45.257200000000005</v>
      </c>
      <c r="AS251" s="42">
        <v>40.517199999999995</v>
      </c>
      <c r="AT251" s="42">
        <v>42.205399999999997</v>
      </c>
      <c r="AU251" s="42"/>
      <c r="AV251" s="42"/>
      <c r="AW251" s="42"/>
      <c r="AX251" s="42"/>
      <c r="AY251" s="126"/>
    </row>
    <row r="252" spans="1:51" ht="14.5" customHeight="1" x14ac:dyDescent="0.3">
      <c r="A252" s="519"/>
      <c r="B252" s="355">
        <v>35</v>
      </c>
      <c r="C252" s="42"/>
      <c r="D252" s="42"/>
      <c r="E252" s="42">
        <v>34.705800000000004</v>
      </c>
      <c r="F252" s="42"/>
      <c r="G252" s="42">
        <v>30.258000000000003</v>
      </c>
      <c r="H252" s="42">
        <v>42.659900000000007</v>
      </c>
      <c r="I252" s="42">
        <v>38.179700000000004</v>
      </c>
      <c r="J252" s="42">
        <v>34.835699999999996</v>
      </c>
      <c r="K252" s="42">
        <v>40.062600000000003</v>
      </c>
      <c r="L252" s="42">
        <v>35.6798</v>
      </c>
      <c r="M252" s="42">
        <v>36.264199999999995</v>
      </c>
      <c r="N252" s="126">
        <v>21.751999999999999</v>
      </c>
      <c r="O252" s="355">
        <v>25.355700000000002</v>
      </c>
      <c r="P252" s="42">
        <v>35.225200000000001</v>
      </c>
      <c r="Q252" s="42">
        <v>39.802899999999994</v>
      </c>
      <c r="R252" s="42">
        <v>44.218300000000006</v>
      </c>
      <c r="S252" s="42">
        <v>50.192</v>
      </c>
      <c r="T252" s="42">
        <v>37.465399999999995</v>
      </c>
      <c r="U252" s="42">
        <v>27.628300000000007</v>
      </c>
      <c r="V252" s="42">
        <v>37.822600000000001</v>
      </c>
      <c r="W252" s="42">
        <v>34.478500000000004</v>
      </c>
      <c r="X252" s="42">
        <v>49.347900000000003</v>
      </c>
      <c r="Y252" s="42"/>
      <c r="Z252" s="42">
        <v>36.978400000000001</v>
      </c>
      <c r="AA252" s="42"/>
      <c r="AB252" s="42"/>
      <c r="AC252" s="42"/>
      <c r="AD252" s="42">
        <v>24.7713</v>
      </c>
      <c r="AE252" s="42">
        <v>35.5824</v>
      </c>
      <c r="AF252" s="42">
        <v>20.7456</v>
      </c>
      <c r="AG252" s="42">
        <v>51.2958</v>
      </c>
      <c r="AH252" s="355">
        <v>40.614600000000003</v>
      </c>
      <c r="AI252" s="42">
        <v>43.503999999999991</v>
      </c>
      <c r="AJ252" s="42">
        <v>39.608200000000004</v>
      </c>
      <c r="AK252" s="42"/>
      <c r="AL252" s="42">
        <v>42.172899999999998</v>
      </c>
      <c r="AM252" s="42">
        <v>50.679000000000009</v>
      </c>
      <c r="AN252" s="42">
        <v>45.906500000000001</v>
      </c>
      <c r="AO252" s="42">
        <v>46.977800000000002</v>
      </c>
      <c r="AP252" s="42">
        <v>29.835999999999995</v>
      </c>
      <c r="AQ252" s="42">
        <v>46.977899999999991</v>
      </c>
      <c r="AR252" s="42">
        <v>45.094899999999996</v>
      </c>
      <c r="AS252" s="42">
        <v>40.614599999999996</v>
      </c>
      <c r="AT252" s="42">
        <v>42.140400000000007</v>
      </c>
      <c r="AU252" s="42"/>
      <c r="AV252" s="42"/>
      <c r="AW252" s="42"/>
      <c r="AX252" s="42"/>
      <c r="AY252" s="126"/>
    </row>
    <row r="253" spans="1:51" ht="14.5" customHeight="1" x14ac:dyDescent="0.3">
      <c r="A253" s="519"/>
      <c r="B253" s="355">
        <v>36</v>
      </c>
      <c r="C253" s="42"/>
      <c r="D253" s="42"/>
      <c r="E253" s="42">
        <v>34.348700000000001</v>
      </c>
      <c r="F253" s="42"/>
      <c r="G253" s="42">
        <v>29.641100000000005</v>
      </c>
      <c r="H253" s="42">
        <v>41.5886</v>
      </c>
      <c r="I253" s="42">
        <v>36.913499999999999</v>
      </c>
      <c r="J253" s="42">
        <v>33.926600000000001</v>
      </c>
      <c r="K253" s="42">
        <v>39.445799999999998</v>
      </c>
      <c r="L253" s="42">
        <v>35.160299999999999</v>
      </c>
      <c r="M253" s="42">
        <v>35.712299999999999</v>
      </c>
      <c r="N253" s="126">
        <v>21.135100000000001</v>
      </c>
      <c r="O253" s="355">
        <v>25.031000000000002</v>
      </c>
      <c r="P253" s="42">
        <v>34.900600000000004</v>
      </c>
      <c r="Q253" s="42">
        <v>39.6081</v>
      </c>
      <c r="R253" s="42">
        <v>43.504000000000005</v>
      </c>
      <c r="S253" s="42">
        <v>49.575199999999995</v>
      </c>
      <c r="T253" s="42">
        <v>36.945899999999995</v>
      </c>
      <c r="U253" s="42">
        <v>27.271199999999997</v>
      </c>
      <c r="V253" s="42">
        <v>37.075899999999997</v>
      </c>
      <c r="W253" s="42">
        <v>34.299950000000003</v>
      </c>
      <c r="X253" s="42">
        <v>48.6661</v>
      </c>
      <c r="Y253" s="42"/>
      <c r="Z253" s="42">
        <v>36.653800000000004</v>
      </c>
      <c r="AA253" s="42"/>
      <c r="AB253" s="42"/>
      <c r="AC253" s="42"/>
      <c r="AD253" s="42">
        <v>24.4467</v>
      </c>
      <c r="AE253" s="42">
        <v>35.517499999999998</v>
      </c>
      <c r="AF253" s="42">
        <v>19.998800000000003</v>
      </c>
      <c r="AG253" s="42">
        <v>51.036100000000005</v>
      </c>
      <c r="AH253" s="355">
        <v>40.582099999999997</v>
      </c>
      <c r="AI253" s="42">
        <v>43.471599999999995</v>
      </c>
      <c r="AJ253" s="42">
        <v>40.062700000000007</v>
      </c>
      <c r="AK253" s="42"/>
      <c r="AL253" s="42">
        <v>42.205400000000004</v>
      </c>
      <c r="AM253" s="42">
        <v>50.614000000000004</v>
      </c>
      <c r="AN253" s="42">
        <v>46.068800000000003</v>
      </c>
      <c r="AO253" s="42">
        <v>47.172599999999996</v>
      </c>
      <c r="AP253" s="42">
        <v>29.641200000000001</v>
      </c>
      <c r="AQ253" s="42">
        <v>46.945399999999992</v>
      </c>
      <c r="AR253" s="42">
        <v>44.7378</v>
      </c>
      <c r="AS253" s="42">
        <v>40.776899999999998</v>
      </c>
      <c r="AT253" s="42">
        <v>42.205399999999997</v>
      </c>
      <c r="AU253" s="42"/>
      <c r="AV253" s="42"/>
      <c r="AW253" s="42"/>
      <c r="AX253" s="42"/>
      <c r="AY253" s="126"/>
    </row>
    <row r="254" spans="1:51" ht="14.5" customHeight="1" x14ac:dyDescent="0.3">
      <c r="A254" s="519"/>
      <c r="B254" s="355">
        <v>37</v>
      </c>
      <c r="C254" s="42"/>
      <c r="D254" s="42"/>
      <c r="E254" s="42">
        <v>33.7318</v>
      </c>
      <c r="F254" s="42"/>
      <c r="G254" s="42">
        <v>28.959400000000002</v>
      </c>
      <c r="H254" s="42">
        <v>40.452300000000008</v>
      </c>
      <c r="I254" s="42">
        <v>36.004499999999993</v>
      </c>
      <c r="J254" s="42">
        <v>33.0501</v>
      </c>
      <c r="K254" s="42">
        <v>38.569200000000002</v>
      </c>
      <c r="L254" s="42">
        <v>34.316200000000002</v>
      </c>
      <c r="M254" s="42">
        <v>34.673400000000001</v>
      </c>
      <c r="N254" s="126">
        <v>20.648100000000003</v>
      </c>
      <c r="O254" s="355">
        <v>24.738799999999998</v>
      </c>
      <c r="P254" s="42">
        <v>34.478500000000004</v>
      </c>
      <c r="Q254" s="42">
        <v>39.315900000000006</v>
      </c>
      <c r="R254" s="42">
        <v>42.8872</v>
      </c>
      <c r="S254" s="42">
        <v>49.153100000000002</v>
      </c>
      <c r="T254" s="42">
        <v>36.361600000000003</v>
      </c>
      <c r="U254" s="42">
        <v>26.946499999999997</v>
      </c>
      <c r="V254" s="42">
        <v>36.101900000000001</v>
      </c>
      <c r="W254" s="42">
        <v>34.121400000000001</v>
      </c>
      <c r="X254" s="42">
        <v>47.951899999999995</v>
      </c>
      <c r="Y254" s="42"/>
      <c r="Z254" s="42">
        <v>36.166800000000002</v>
      </c>
      <c r="AA254" s="42"/>
      <c r="AB254" s="42"/>
      <c r="AC254" s="42"/>
      <c r="AD254" s="42">
        <v>24.414200000000001</v>
      </c>
      <c r="AE254" s="42">
        <v>35.192800000000005</v>
      </c>
      <c r="AF254" s="42">
        <v>19.349499999999999</v>
      </c>
      <c r="AG254" s="42">
        <v>50.516599999999997</v>
      </c>
      <c r="AH254" s="355">
        <v>40.517199999999995</v>
      </c>
      <c r="AI254" s="42">
        <v>43.146899999999995</v>
      </c>
      <c r="AJ254" s="42">
        <v>39.932900000000004</v>
      </c>
      <c r="AK254" s="42"/>
      <c r="AL254" s="42">
        <v>41.556100000000008</v>
      </c>
      <c r="AM254" s="42">
        <v>50.159500000000001</v>
      </c>
      <c r="AN254" s="42">
        <v>45.873999999999995</v>
      </c>
      <c r="AO254" s="42">
        <v>46.718099999999993</v>
      </c>
      <c r="AP254" s="42">
        <v>29.316500000000001</v>
      </c>
      <c r="AQ254" s="42">
        <v>46.653199999999998</v>
      </c>
      <c r="AR254" s="42">
        <v>43.991100000000003</v>
      </c>
      <c r="AS254" s="42">
        <v>40.289900000000003</v>
      </c>
      <c r="AT254" s="42">
        <v>42.400200000000005</v>
      </c>
      <c r="AU254" s="42"/>
      <c r="AV254" s="42"/>
      <c r="AW254" s="42"/>
      <c r="AX254" s="42"/>
      <c r="AY254" s="126"/>
    </row>
    <row r="255" spans="1:51" ht="14.5" customHeight="1" x14ac:dyDescent="0.3">
      <c r="A255" s="519"/>
      <c r="B255" s="355">
        <v>38</v>
      </c>
      <c r="C255" s="42"/>
      <c r="D255" s="42"/>
      <c r="E255" s="42">
        <v>33.212400000000002</v>
      </c>
      <c r="F255" s="42"/>
      <c r="G255" s="42">
        <v>28.310000000000002</v>
      </c>
      <c r="H255" s="42">
        <v>39.380900000000011</v>
      </c>
      <c r="I255" s="42">
        <v>34.770800000000001</v>
      </c>
      <c r="J255" s="42">
        <v>32.238399999999999</v>
      </c>
      <c r="K255" s="42">
        <v>38.017299999999999</v>
      </c>
      <c r="L255" s="42">
        <v>33.504600000000003</v>
      </c>
      <c r="M255" s="42">
        <v>33.699399999999997</v>
      </c>
      <c r="N255" s="126">
        <v>19.544300000000003</v>
      </c>
      <c r="O255" s="355">
        <v>23.992100000000001</v>
      </c>
      <c r="P255" s="42">
        <v>34.316199999999995</v>
      </c>
      <c r="Q255" s="42">
        <v>39.153599999999997</v>
      </c>
      <c r="R255" s="42">
        <v>42.367699999999999</v>
      </c>
      <c r="S255" s="42">
        <v>48.698600000000006</v>
      </c>
      <c r="T255" s="42">
        <v>36.036900000000003</v>
      </c>
      <c r="U255" s="42">
        <v>26.589399999999998</v>
      </c>
      <c r="V255" s="42">
        <v>35.192900000000002</v>
      </c>
      <c r="W255" s="42">
        <v>33.991599999999998</v>
      </c>
      <c r="X255" s="42">
        <v>47.2376</v>
      </c>
      <c r="Y255" s="42"/>
      <c r="Z255" s="42">
        <v>35.550000000000004</v>
      </c>
      <c r="AA255" s="42"/>
      <c r="AB255" s="42"/>
      <c r="AC255" s="42"/>
      <c r="AD255" s="42">
        <v>24.2194</v>
      </c>
      <c r="AE255" s="42">
        <v>34.673299999999998</v>
      </c>
      <c r="AF255" s="42">
        <v>18.927499999999998</v>
      </c>
      <c r="AG255" s="42">
        <v>49.8673</v>
      </c>
      <c r="AH255" s="355">
        <v>40.1601</v>
      </c>
      <c r="AI255" s="42">
        <v>43.017000000000003</v>
      </c>
      <c r="AJ255" s="42">
        <v>40.127699999999997</v>
      </c>
      <c r="AK255" s="42"/>
      <c r="AL255" s="42">
        <v>41.328800000000001</v>
      </c>
      <c r="AM255" s="42">
        <v>49.640100000000004</v>
      </c>
      <c r="AN255" s="42">
        <v>45.744199999999999</v>
      </c>
      <c r="AO255" s="42">
        <v>46.880400000000002</v>
      </c>
      <c r="AP255" s="42">
        <v>28.732199999999995</v>
      </c>
      <c r="AQ255" s="42">
        <v>46.490900000000003</v>
      </c>
      <c r="AR255" s="42">
        <v>43.504100000000008</v>
      </c>
      <c r="AS255" s="42">
        <v>40.095100000000002</v>
      </c>
      <c r="AT255" s="42">
        <v>42.302800000000005</v>
      </c>
      <c r="AU255" s="42"/>
      <c r="AV255" s="42"/>
      <c r="AW255" s="42"/>
      <c r="AX255" s="42"/>
      <c r="AY255" s="126"/>
    </row>
    <row r="256" spans="1:51" ht="14.5" customHeight="1" x14ac:dyDescent="0.3">
      <c r="A256" s="519"/>
      <c r="B256" s="355">
        <v>39</v>
      </c>
      <c r="C256" s="42"/>
      <c r="D256" s="42"/>
      <c r="E256" s="42">
        <v>32.368299999999998</v>
      </c>
      <c r="F256" s="42"/>
      <c r="G256" s="42">
        <v>27.563300000000002</v>
      </c>
      <c r="H256" s="42">
        <v>38.147200000000005</v>
      </c>
      <c r="I256" s="42">
        <v>33.731900000000003</v>
      </c>
      <c r="J256" s="42">
        <v>31.361800000000002</v>
      </c>
      <c r="K256" s="42">
        <v>37.043300000000002</v>
      </c>
      <c r="L256" s="42">
        <v>32.757899999999999</v>
      </c>
      <c r="M256" s="42">
        <v>32.822799999999994</v>
      </c>
      <c r="N256" s="126">
        <v>19.057299999999998</v>
      </c>
      <c r="O256" s="355">
        <v>23.862199999999998</v>
      </c>
      <c r="P256" s="42">
        <v>33.8292</v>
      </c>
      <c r="Q256" s="42">
        <v>38.341999999999999</v>
      </c>
      <c r="R256" s="42">
        <v>41.556100000000001</v>
      </c>
      <c r="S256" s="42">
        <v>47.919400000000003</v>
      </c>
      <c r="T256" s="42">
        <v>35.484999999999999</v>
      </c>
      <c r="U256" s="42">
        <v>26.069900000000001</v>
      </c>
      <c r="V256" s="42">
        <v>34.154000000000003</v>
      </c>
      <c r="W256" s="42">
        <v>33.796799999999998</v>
      </c>
      <c r="X256" s="42">
        <v>46.393499999999996</v>
      </c>
      <c r="Y256" s="42"/>
      <c r="Z256" s="42">
        <v>34.900600000000004</v>
      </c>
      <c r="AA256" s="42"/>
      <c r="AB256" s="42"/>
      <c r="AC256" s="42"/>
      <c r="AD256" s="42">
        <v>24.057099999999998</v>
      </c>
      <c r="AE256" s="42">
        <v>34.251299999999993</v>
      </c>
      <c r="AF256" s="42">
        <v>18.5379</v>
      </c>
      <c r="AG256" s="42">
        <v>49.218000000000004</v>
      </c>
      <c r="AH256" s="355">
        <v>40.0627</v>
      </c>
      <c r="AI256" s="42">
        <v>42.692399999999999</v>
      </c>
      <c r="AJ256" s="42">
        <v>40.030299999999997</v>
      </c>
      <c r="AK256" s="42"/>
      <c r="AL256" s="42">
        <v>40.744500000000002</v>
      </c>
      <c r="AM256" s="42">
        <v>49.218000000000004</v>
      </c>
      <c r="AN256" s="42">
        <v>45.5169</v>
      </c>
      <c r="AO256" s="42">
        <v>46.9129</v>
      </c>
      <c r="AP256" s="42">
        <v>28.504899999999999</v>
      </c>
      <c r="AQ256" s="42">
        <v>46.101300000000002</v>
      </c>
      <c r="AR256" s="42">
        <v>42.724900000000005</v>
      </c>
      <c r="AS256" s="42">
        <v>40.095100000000002</v>
      </c>
      <c r="AT256" s="42">
        <v>42.2378</v>
      </c>
      <c r="AU256" s="42"/>
      <c r="AV256" s="42"/>
      <c r="AW256" s="42"/>
      <c r="AX256" s="42"/>
      <c r="AY256" s="126"/>
    </row>
    <row r="257" spans="1:51" ht="14.5" customHeight="1" x14ac:dyDescent="0.3">
      <c r="A257" s="519"/>
      <c r="B257" s="355">
        <v>40</v>
      </c>
      <c r="C257" s="42"/>
      <c r="D257" s="42"/>
      <c r="E257" s="42">
        <v>31.491700000000002</v>
      </c>
      <c r="F257" s="42"/>
      <c r="G257" s="42">
        <v>26.654300000000003</v>
      </c>
      <c r="H257" s="42">
        <v>37.075800000000001</v>
      </c>
      <c r="I257" s="42">
        <v>32.595600000000005</v>
      </c>
      <c r="J257" s="42">
        <v>30.680099999999999</v>
      </c>
      <c r="K257" s="42">
        <v>35.972000000000001</v>
      </c>
      <c r="L257" s="42">
        <v>31.816400000000002</v>
      </c>
      <c r="M257" s="42">
        <v>32.335799999999999</v>
      </c>
      <c r="N257" s="126">
        <v>18.213200000000001</v>
      </c>
      <c r="O257" s="355">
        <v>23.212900000000001</v>
      </c>
      <c r="P257" s="42">
        <v>33.082500000000003</v>
      </c>
      <c r="Q257" s="42">
        <v>37.530299999999997</v>
      </c>
      <c r="R257" s="42">
        <v>40.679499999999997</v>
      </c>
      <c r="S257" s="42">
        <v>47.529800000000002</v>
      </c>
      <c r="T257" s="42">
        <v>34.705800000000004</v>
      </c>
      <c r="U257" s="42">
        <v>25.485599999999998</v>
      </c>
      <c r="V257" s="42">
        <v>32.985199999999999</v>
      </c>
      <c r="W257" s="42">
        <v>33.504600000000003</v>
      </c>
      <c r="X257" s="42">
        <v>45.354599999999998</v>
      </c>
      <c r="Y257" s="42"/>
      <c r="Z257" s="42">
        <v>34.251299999999993</v>
      </c>
      <c r="AA257" s="42"/>
      <c r="AB257" s="42"/>
      <c r="AC257" s="42"/>
      <c r="AD257" s="42">
        <v>23.797400000000003</v>
      </c>
      <c r="AE257" s="42">
        <v>33.472100000000005</v>
      </c>
      <c r="AF257" s="42">
        <v>18.148300000000003</v>
      </c>
      <c r="AG257" s="42">
        <v>48.666099999999993</v>
      </c>
      <c r="AH257" s="355">
        <v>39.965300000000006</v>
      </c>
      <c r="AI257" s="42">
        <v>42.400199999999991</v>
      </c>
      <c r="AJ257" s="42">
        <v>40.322400000000002</v>
      </c>
      <c r="AK257" s="42"/>
      <c r="AL257" s="42">
        <v>40.419800000000009</v>
      </c>
      <c r="AM257" s="42">
        <v>48.601199999999992</v>
      </c>
      <c r="AN257" s="42">
        <v>45.224699999999999</v>
      </c>
      <c r="AO257" s="42">
        <v>46.425899999999999</v>
      </c>
      <c r="AP257" s="42">
        <v>28.245200000000004</v>
      </c>
      <c r="AQ257" s="42">
        <v>45.809100000000001</v>
      </c>
      <c r="AR257" s="42">
        <v>41.880800000000001</v>
      </c>
      <c r="AS257" s="42">
        <v>39.640599999999999</v>
      </c>
      <c r="AT257" s="42">
        <v>42.042999999999999</v>
      </c>
      <c r="AU257" s="42"/>
      <c r="AV257" s="42"/>
      <c r="AW257" s="42"/>
      <c r="AX257" s="42"/>
      <c r="AY257" s="126"/>
    </row>
    <row r="258" spans="1:51" ht="14.5" customHeight="1" x14ac:dyDescent="0.3">
      <c r="A258" s="519"/>
      <c r="B258" s="355">
        <v>41</v>
      </c>
      <c r="C258" s="42"/>
      <c r="D258" s="42"/>
      <c r="E258" s="42">
        <v>30.452800000000003</v>
      </c>
      <c r="F258" s="42"/>
      <c r="G258" s="42">
        <v>25.972500000000004</v>
      </c>
      <c r="H258" s="42">
        <v>35.874600000000001</v>
      </c>
      <c r="I258" s="42">
        <v>31.264499999999995</v>
      </c>
      <c r="J258" s="42">
        <v>29.641200000000001</v>
      </c>
      <c r="K258" s="42">
        <v>35.127900000000004</v>
      </c>
      <c r="L258" s="42">
        <v>31.329400000000003</v>
      </c>
      <c r="M258" s="42">
        <v>31.037199999999999</v>
      </c>
      <c r="N258" s="126">
        <v>17.499000000000002</v>
      </c>
      <c r="O258" s="355">
        <v>22.8233</v>
      </c>
      <c r="P258" s="42">
        <v>32.400700000000008</v>
      </c>
      <c r="Q258" s="42">
        <v>37.173200000000001</v>
      </c>
      <c r="R258" s="42">
        <v>39.867899999999992</v>
      </c>
      <c r="S258" s="42">
        <v>46.718199999999996</v>
      </c>
      <c r="T258" s="42">
        <v>33.894200000000005</v>
      </c>
      <c r="U258" s="42">
        <v>24.966100000000001</v>
      </c>
      <c r="V258" s="42">
        <v>32.076100000000004</v>
      </c>
      <c r="W258" s="42">
        <v>32.887700000000002</v>
      </c>
      <c r="X258" s="42">
        <v>44.348199999999991</v>
      </c>
      <c r="Y258" s="42"/>
      <c r="Z258" s="42">
        <v>33.504599999999996</v>
      </c>
      <c r="AA258" s="42"/>
      <c r="AB258" s="42"/>
      <c r="AC258" s="42"/>
      <c r="AD258" s="42">
        <v>23.180499999999999</v>
      </c>
      <c r="AE258" s="42">
        <v>32.887699999999995</v>
      </c>
      <c r="AF258" s="42">
        <v>17.109400000000001</v>
      </c>
      <c r="AG258" s="42">
        <v>47.984299999999998</v>
      </c>
      <c r="AH258" s="355">
        <v>39.316000000000003</v>
      </c>
      <c r="AI258" s="42">
        <v>41.653499999999994</v>
      </c>
      <c r="AJ258" s="42">
        <v>39.932900000000004</v>
      </c>
      <c r="AK258" s="42"/>
      <c r="AL258" s="42">
        <v>39.738000000000007</v>
      </c>
      <c r="AM258" s="42">
        <v>47.659700000000001</v>
      </c>
      <c r="AN258" s="42">
        <v>44.965000000000003</v>
      </c>
      <c r="AO258" s="42">
        <v>46.198700000000002</v>
      </c>
      <c r="AP258" s="42">
        <v>27.888000000000002</v>
      </c>
      <c r="AQ258" s="42">
        <v>45.484499999999997</v>
      </c>
      <c r="AR258" s="42">
        <v>41.4587</v>
      </c>
      <c r="AS258" s="42">
        <v>39.088699999999996</v>
      </c>
      <c r="AT258" s="42">
        <v>41.653400000000005</v>
      </c>
      <c r="AU258" s="42"/>
      <c r="AV258" s="42"/>
      <c r="AW258" s="42"/>
      <c r="AX258" s="42"/>
      <c r="AY258" s="126"/>
    </row>
    <row r="259" spans="1:51" ht="14.5" customHeight="1" x14ac:dyDescent="0.3">
      <c r="A259" s="519"/>
      <c r="B259" s="355">
        <v>42</v>
      </c>
      <c r="C259" s="42"/>
      <c r="D259" s="42"/>
      <c r="E259" s="42">
        <v>29.706100000000003</v>
      </c>
      <c r="F259" s="42"/>
      <c r="G259" s="42">
        <v>25.3232</v>
      </c>
      <c r="H259" s="42">
        <v>34.640899999999995</v>
      </c>
      <c r="I259" s="42">
        <v>30.387900000000002</v>
      </c>
      <c r="J259" s="42">
        <v>28.764600000000002</v>
      </c>
      <c r="K259" s="42">
        <v>33.894199999999998</v>
      </c>
      <c r="L259" s="42">
        <v>30.322900000000004</v>
      </c>
      <c r="M259" s="42">
        <v>30.160599999999999</v>
      </c>
      <c r="N259" s="126">
        <v>16.817200000000003</v>
      </c>
      <c r="O259" s="355">
        <v>22.076599999999999</v>
      </c>
      <c r="P259" s="42">
        <v>31.751399999999997</v>
      </c>
      <c r="Q259" s="42">
        <v>36.426499999999997</v>
      </c>
      <c r="R259" s="42">
        <v>38.763999999999996</v>
      </c>
      <c r="S259" s="42">
        <v>45.744199999999999</v>
      </c>
      <c r="T259" s="42">
        <v>33.082500000000003</v>
      </c>
      <c r="U259" s="42">
        <v>24.4466</v>
      </c>
      <c r="V259" s="42">
        <v>30.972299999999997</v>
      </c>
      <c r="W259" s="42">
        <v>32.498100000000001</v>
      </c>
      <c r="X259" s="42">
        <v>43.276799999999994</v>
      </c>
      <c r="Y259" s="42"/>
      <c r="Z259" s="42">
        <v>32.5306</v>
      </c>
      <c r="AA259" s="42"/>
      <c r="AB259" s="42"/>
      <c r="AC259" s="42"/>
      <c r="AD259" s="42">
        <v>22.726000000000003</v>
      </c>
      <c r="AE259" s="42">
        <v>32.011199999999995</v>
      </c>
      <c r="AF259" s="42">
        <v>16.3627</v>
      </c>
      <c r="AG259" s="42">
        <v>47.205099999999995</v>
      </c>
      <c r="AH259" s="355">
        <v>38.991300000000003</v>
      </c>
      <c r="AI259" s="42">
        <v>41.101599999999998</v>
      </c>
      <c r="AJ259" s="42">
        <v>39.997800000000005</v>
      </c>
      <c r="AK259" s="42"/>
      <c r="AL259" s="42">
        <v>39.608200000000004</v>
      </c>
      <c r="AM259" s="42">
        <v>46.783099999999997</v>
      </c>
      <c r="AN259" s="42">
        <v>44.607900000000008</v>
      </c>
      <c r="AO259" s="42">
        <v>46.036299999999997</v>
      </c>
      <c r="AP259" s="42">
        <v>27.141300000000001</v>
      </c>
      <c r="AQ259" s="42">
        <v>45.127299999999991</v>
      </c>
      <c r="AR259" s="42">
        <v>40.744500000000002</v>
      </c>
      <c r="AS259" s="42">
        <v>38.763999999999996</v>
      </c>
      <c r="AT259" s="42">
        <v>41.685900000000004</v>
      </c>
      <c r="AU259" s="42"/>
      <c r="AV259" s="42"/>
      <c r="AW259" s="42"/>
      <c r="AX259" s="42"/>
      <c r="AY259" s="126"/>
    </row>
    <row r="260" spans="1:51" ht="14.5" customHeight="1" x14ac:dyDescent="0.3">
      <c r="A260" s="519"/>
      <c r="B260" s="355">
        <v>43</v>
      </c>
      <c r="C260" s="42"/>
      <c r="D260" s="42"/>
      <c r="E260" s="42">
        <v>28.797000000000001</v>
      </c>
      <c r="F260" s="42"/>
      <c r="G260" s="42">
        <v>24.316800000000001</v>
      </c>
      <c r="H260" s="42">
        <v>33.569499999999998</v>
      </c>
      <c r="I260" s="42">
        <v>29.186699999999998</v>
      </c>
      <c r="J260" s="42">
        <v>27.985399999999998</v>
      </c>
      <c r="K260" s="42">
        <v>33.017599999999995</v>
      </c>
      <c r="L260" s="42">
        <v>29.2516</v>
      </c>
      <c r="M260" s="42">
        <v>29.543799999999997</v>
      </c>
      <c r="N260" s="126">
        <v>16.232800000000005</v>
      </c>
      <c r="O260" s="355">
        <v>21.524699999999999</v>
      </c>
      <c r="P260" s="42">
        <v>30.907300000000003</v>
      </c>
      <c r="Q260" s="42">
        <v>35.322600000000001</v>
      </c>
      <c r="R260" s="42">
        <v>37.692700000000002</v>
      </c>
      <c r="S260" s="42">
        <v>45.159800000000004</v>
      </c>
      <c r="T260" s="42">
        <v>32.303399999999996</v>
      </c>
      <c r="U260" s="42">
        <v>23.862300000000001</v>
      </c>
      <c r="V260" s="42">
        <v>29.836000000000002</v>
      </c>
      <c r="W260" s="42">
        <v>32.076100000000004</v>
      </c>
      <c r="X260" s="42">
        <v>42.20539999999999</v>
      </c>
      <c r="Y260" s="42"/>
      <c r="Z260" s="42">
        <v>31.686499999999995</v>
      </c>
      <c r="AA260" s="42"/>
      <c r="AB260" s="42"/>
      <c r="AC260" s="42"/>
      <c r="AD260" s="42">
        <v>22.238999999999997</v>
      </c>
      <c r="AE260" s="42">
        <v>31.361799999999995</v>
      </c>
      <c r="AF260" s="42">
        <v>15.8757</v>
      </c>
      <c r="AG260" s="42">
        <v>46.555799999999998</v>
      </c>
      <c r="AH260" s="355">
        <v>38.504300000000001</v>
      </c>
      <c r="AI260" s="42">
        <v>40.614599999999996</v>
      </c>
      <c r="AJ260" s="42">
        <v>39.835500000000003</v>
      </c>
      <c r="AK260" s="42"/>
      <c r="AL260" s="42">
        <v>38.536800000000007</v>
      </c>
      <c r="AM260" s="42">
        <v>46.166199999999996</v>
      </c>
      <c r="AN260" s="42">
        <v>44.055999999999997</v>
      </c>
      <c r="AO260" s="42">
        <v>45.7117</v>
      </c>
      <c r="AP260" s="42">
        <v>26.7193</v>
      </c>
      <c r="AQ260" s="42">
        <v>44.672800000000002</v>
      </c>
      <c r="AR260" s="42">
        <v>39.965299999999999</v>
      </c>
      <c r="AS260" s="42">
        <v>38.536799999999999</v>
      </c>
      <c r="AT260" s="42">
        <v>41.4587</v>
      </c>
      <c r="AU260" s="42"/>
      <c r="AV260" s="42"/>
      <c r="AW260" s="42"/>
      <c r="AX260" s="42"/>
      <c r="AY260" s="126"/>
    </row>
    <row r="261" spans="1:51" ht="14.5" customHeight="1" x14ac:dyDescent="0.3">
      <c r="A261" s="519"/>
      <c r="B261" s="355">
        <v>44</v>
      </c>
      <c r="C261" s="42"/>
      <c r="D261" s="42"/>
      <c r="E261" s="42">
        <v>27.985399999999998</v>
      </c>
      <c r="F261" s="42"/>
      <c r="G261" s="42">
        <v>23.862200000000001</v>
      </c>
      <c r="H261" s="42">
        <v>32.335800000000006</v>
      </c>
      <c r="I261" s="42">
        <v>27.953000000000007</v>
      </c>
      <c r="J261" s="42">
        <v>27.011400000000002</v>
      </c>
      <c r="K261" s="42">
        <v>31.848800000000001</v>
      </c>
      <c r="L261" s="42">
        <v>28.277600000000003</v>
      </c>
      <c r="M261" s="42">
        <v>28.310099999999998</v>
      </c>
      <c r="N261" s="126">
        <v>15.3887</v>
      </c>
      <c r="O261" s="355">
        <v>21.005300000000002</v>
      </c>
      <c r="P261" s="42">
        <v>30.225499999999993</v>
      </c>
      <c r="Q261" s="42">
        <v>34.251300000000001</v>
      </c>
      <c r="R261" s="42">
        <v>36.751199999999997</v>
      </c>
      <c r="S261" s="42">
        <v>44.056000000000004</v>
      </c>
      <c r="T261" s="42">
        <v>31.719000000000001</v>
      </c>
      <c r="U261" s="42">
        <v>23.277899999999999</v>
      </c>
      <c r="V261" s="42">
        <v>28.894500000000001</v>
      </c>
      <c r="W261" s="42">
        <v>31.491700000000002</v>
      </c>
      <c r="X261" s="42">
        <v>41.069099999999992</v>
      </c>
      <c r="Y261" s="42"/>
      <c r="Z261" s="42">
        <v>30.550200000000004</v>
      </c>
      <c r="AA261" s="42"/>
      <c r="AB261" s="42"/>
      <c r="AC261" s="42"/>
      <c r="AD261" s="42">
        <v>21.849400000000003</v>
      </c>
      <c r="AE261" s="42">
        <v>30.517700000000005</v>
      </c>
      <c r="AF261" s="42">
        <v>15.453600000000002</v>
      </c>
      <c r="AG261" s="42">
        <v>45.646799999999992</v>
      </c>
      <c r="AH261" s="355">
        <v>37.790099999999995</v>
      </c>
      <c r="AI261" s="42">
        <v>39.705500000000001</v>
      </c>
      <c r="AJ261" s="42">
        <v>39.770499999999998</v>
      </c>
      <c r="AK261" s="42"/>
      <c r="AL261" s="42">
        <v>38.179699999999997</v>
      </c>
      <c r="AM261" s="42">
        <v>45.062399999999997</v>
      </c>
      <c r="AN261" s="42">
        <v>43.893600000000006</v>
      </c>
      <c r="AO261" s="42">
        <v>45.289599999999993</v>
      </c>
      <c r="AP261" s="42">
        <v>26.070000000000004</v>
      </c>
      <c r="AQ261" s="42">
        <v>44.023499999999991</v>
      </c>
      <c r="AR261" s="42">
        <v>38.829000000000001</v>
      </c>
      <c r="AS261" s="42">
        <v>37.822499999999998</v>
      </c>
      <c r="AT261" s="42">
        <v>41.134</v>
      </c>
      <c r="AU261" s="42"/>
      <c r="AV261" s="42"/>
      <c r="AW261" s="42"/>
      <c r="AX261" s="42"/>
      <c r="AY261" s="126"/>
    </row>
    <row r="262" spans="1:51" ht="14.5" customHeight="1" x14ac:dyDescent="0.3">
      <c r="A262" s="519"/>
      <c r="B262" s="355">
        <v>45</v>
      </c>
      <c r="C262" s="42"/>
      <c r="D262" s="42"/>
      <c r="E262" s="42">
        <v>26.979000000000003</v>
      </c>
      <c r="F262" s="42"/>
      <c r="G262" s="42">
        <v>22.661000000000005</v>
      </c>
      <c r="H262" s="42">
        <v>31.296900000000004</v>
      </c>
      <c r="I262" s="42">
        <v>27.044</v>
      </c>
      <c r="J262" s="42">
        <v>26.037500000000001</v>
      </c>
      <c r="K262" s="42">
        <v>31.004699999999996</v>
      </c>
      <c r="L262" s="42">
        <v>27.595800000000004</v>
      </c>
      <c r="M262" s="42">
        <v>27.465999999999998</v>
      </c>
      <c r="N262" s="126">
        <v>15.161400000000002</v>
      </c>
      <c r="O262" s="355">
        <v>20.4209</v>
      </c>
      <c r="P262" s="42">
        <v>29.121699999999993</v>
      </c>
      <c r="Q262" s="42">
        <v>33.244799999999998</v>
      </c>
      <c r="R262" s="42">
        <v>35.5824</v>
      </c>
      <c r="S262" s="42">
        <v>43.146900000000002</v>
      </c>
      <c r="T262" s="42">
        <v>30.907299999999999</v>
      </c>
      <c r="U262" s="42">
        <v>22.531199999999998</v>
      </c>
      <c r="V262" s="42">
        <v>27.725699999999996</v>
      </c>
      <c r="W262" s="42">
        <v>30.809900000000003</v>
      </c>
      <c r="X262" s="42">
        <v>39.965299999999992</v>
      </c>
      <c r="Y262" s="42"/>
      <c r="Z262" s="42">
        <v>29.673700000000004</v>
      </c>
      <c r="AA262" s="42"/>
      <c r="AB262" s="42"/>
      <c r="AC262" s="42"/>
      <c r="AD262" s="42">
        <v>21.070300000000003</v>
      </c>
      <c r="AE262" s="42">
        <v>29.543799999999997</v>
      </c>
      <c r="AF262" s="42">
        <v>14.771900000000002</v>
      </c>
      <c r="AG262" s="42">
        <v>44.835099999999997</v>
      </c>
      <c r="AH262" s="355">
        <v>37.497900000000001</v>
      </c>
      <c r="AI262" s="42">
        <v>39.056200000000004</v>
      </c>
      <c r="AJ262" s="42">
        <v>39.31600000000001</v>
      </c>
      <c r="AK262" s="42"/>
      <c r="AL262" s="42">
        <v>37.433</v>
      </c>
      <c r="AM262" s="42">
        <v>44.348199999999999</v>
      </c>
      <c r="AN262" s="42">
        <v>43.211800000000004</v>
      </c>
      <c r="AO262" s="42">
        <v>44.835099999999997</v>
      </c>
      <c r="AP262" s="42">
        <v>25.940100000000001</v>
      </c>
      <c r="AQ262" s="42">
        <v>43.309299999999993</v>
      </c>
      <c r="AR262" s="42">
        <v>37.984899999999996</v>
      </c>
      <c r="AS262" s="42">
        <v>37.2057</v>
      </c>
      <c r="AT262" s="42">
        <v>40.679499999999997</v>
      </c>
      <c r="AU262" s="42"/>
      <c r="AV262" s="42"/>
      <c r="AW262" s="42"/>
      <c r="AX262" s="42"/>
      <c r="AY262" s="126"/>
    </row>
    <row r="263" spans="1:51" ht="14.5" customHeight="1" x14ac:dyDescent="0.3">
      <c r="A263" s="519"/>
      <c r="B263" s="355">
        <v>46</v>
      </c>
      <c r="C263" s="42"/>
      <c r="D263" s="42"/>
      <c r="E263" s="42">
        <v>26.167300000000004</v>
      </c>
      <c r="F263" s="42"/>
      <c r="G263" s="42">
        <v>22.109100000000005</v>
      </c>
      <c r="H263" s="42">
        <v>29.9983</v>
      </c>
      <c r="I263" s="42">
        <v>25.745300000000004</v>
      </c>
      <c r="J263" s="42">
        <v>25.3232</v>
      </c>
      <c r="K263" s="42">
        <v>29.8035</v>
      </c>
      <c r="L263" s="42">
        <v>26.784200000000002</v>
      </c>
      <c r="M263" s="42">
        <v>26.621899999999997</v>
      </c>
      <c r="N263" s="126">
        <v>14.447199999999999</v>
      </c>
      <c r="O263" s="355">
        <v>20.128700000000002</v>
      </c>
      <c r="P263" s="42">
        <v>28.212700000000002</v>
      </c>
      <c r="Q263" s="42">
        <v>32.303299999999993</v>
      </c>
      <c r="R263" s="42">
        <v>34.510999999999996</v>
      </c>
      <c r="S263" s="42">
        <v>42.140500000000003</v>
      </c>
      <c r="T263" s="42">
        <v>30.193100000000001</v>
      </c>
      <c r="U263" s="42">
        <v>21.816900000000004</v>
      </c>
      <c r="V263" s="42">
        <v>26.589400000000001</v>
      </c>
      <c r="W263" s="42">
        <v>30.420300000000001</v>
      </c>
      <c r="X263" s="42">
        <v>38.699099999999994</v>
      </c>
      <c r="Y263" s="42"/>
      <c r="Z263" s="42">
        <v>28.602300000000003</v>
      </c>
      <c r="AA263" s="42"/>
      <c r="AB263" s="42"/>
      <c r="AC263" s="42"/>
      <c r="AD263" s="42">
        <v>20.453399999999998</v>
      </c>
      <c r="AE263" s="42">
        <v>28.667200000000005</v>
      </c>
      <c r="AF263" s="42">
        <v>13.992699999999999</v>
      </c>
      <c r="AG263" s="42">
        <v>43.958599999999997</v>
      </c>
      <c r="AH263" s="355">
        <v>36.653800000000004</v>
      </c>
      <c r="AI263" s="42">
        <v>38.114699999999999</v>
      </c>
      <c r="AJ263" s="42">
        <v>38.926400000000001</v>
      </c>
      <c r="AK263" s="42"/>
      <c r="AL263" s="42">
        <v>36.751199999999997</v>
      </c>
      <c r="AM263" s="42">
        <v>43.374200000000002</v>
      </c>
      <c r="AN263" s="42">
        <v>42.5625</v>
      </c>
      <c r="AO263" s="42">
        <v>44.218299999999999</v>
      </c>
      <c r="AP263" s="42">
        <v>25.063500000000005</v>
      </c>
      <c r="AQ263" s="42">
        <v>42.757300000000001</v>
      </c>
      <c r="AR263" s="42">
        <v>37.010899999999999</v>
      </c>
      <c r="AS263" s="42">
        <v>36.751199999999997</v>
      </c>
      <c r="AT263" s="42">
        <v>40.322399999999995</v>
      </c>
      <c r="AU263" s="42"/>
      <c r="AV263" s="42"/>
      <c r="AW263" s="42"/>
      <c r="AX263" s="42"/>
      <c r="AY263" s="126"/>
    </row>
    <row r="264" spans="1:51" ht="14.5" customHeight="1" x14ac:dyDescent="0.3">
      <c r="A264" s="519"/>
      <c r="B264" s="355">
        <v>47</v>
      </c>
      <c r="C264" s="42"/>
      <c r="D264" s="42"/>
      <c r="E264" s="42">
        <v>25.095900000000004</v>
      </c>
      <c r="F264" s="42"/>
      <c r="G264" s="42">
        <v>21.459800000000001</v>
      </c>
      <c r="H264" s="42">
        <v>29.154199999999996</v>
      </c>
      <c r="I264" s="42">
        <v>24.8688</v>
      </c>
      <c r="J264" s="42">
        <v>24.251800000000003</v>
      </c>
      <c r="K264" s="42">
        <v>28.894399999999997</v>
      </c>
      <c r="L264" s="42">
        <v>25.8751</v>
      </c>
      <c r="M264" s="42">
        <v>25.712799999999998</v>
      </c>
      <c r="N264" s="126">
        <v>13.7654</v>
      </c>
      <c r="O264" s="355">
        <v>19.187200000000001</v>
      </c>
      <c r="P264" s="42">
        <v>27.400999999999996</v>
      </c>
      <c r="Q264" s="42">
        <v>31.1021</v>
      </c>
      <c r="R264" s="42">
        <v>33.179900000000004</v>
      </c>
      <c r="S264" s="42">
        <v>41.004200000000004</v>
      </c>
      <c r="T264" s="42">
        <v>29.186600000000002</v>
      </c>
      <c r="U264" s="42">
        <v>21.362400000000001</v>
      </c>
      <c r="V264" s="42">
        <v>25.582999999999998</v>
      </c>
      <c r="W264" s="42">
        <v>29.641200000000001</v>
      </c>
      <c r="X264" s="42">
        <v>37.5304</v>
      </c>
      <c r="Y264" s="42"/>
      <c r="Z264" s="42">
        <v>27.530900000000003</v>
      </c>
      <c r="AA264" s="42"/>
      <c r="AB264" s="42"/>
      <c r="AC264" s="42"/>
      <c r="AD264" s="42">
        <v>19.933999999999997</v>
      </c>
      <c r="AE264" s="42">
        <v>27.628300000000007</v>
      </c>
      <c r="AF264" s="42">
        <v>13.5382</v>
      </c>
      <c r="AG264" s="42">
        <v>42.8872</v>
      </c>
      <c r="AH264" s="355">
        <v>35.842100000000002</v>
      </c>
      <c r="AI264" s="42">
        <v>37.530299999999997</v>
      </c>
      <c r="AJ264" s="42">
        <v>38.7316</v>
      </c>
      <c r="AK264" s="42"/>
      <c r="AL264" s="42">
        <v>36.296700000000001</v>
      </c>
      <c r="AM264" s="42">
        <v>42.237900000000003</v>
      </c>
      <c r="AN264" s="42">
        <v>42.075500000000005</v>
      </c>
      <c r="AO264" s="42">
        <v>44.023500000000006</v>
      </c>
      <c r="AP264" s="42">
        <v>24.5441</v>
      </c>
      <c r="AQ264" s="42">
        <v>42.172999999999995</v>
      </c>
      <c r="AR264" s="42">
        <v>36.036999999999999</v>
      </c>
      <c r="AS264" s="42">
        <v>36.231700000000004</v>
      </c>
      <c r="AT264" s="42">
        <v>39.835400000000007</v>
      </c>
      <c r="AU264" s="42"/>
      <c r="AV264" s="42"/>
      <c r="AW264" s="42"/>
      <c r="AX264" s="42"/>
      <c r="AY264" s="126"/>
    </row>
    <row r="265" spans="1:51" ht="14.5" customHeight="1" x14ac:dyDescent="0.3">
      <c r="A265" s="519"/>
      <c r="B265" s="355">
        <v>48</v>
      </c>
      <c r="C265" s="42"/>
      <c r="D265" s="42"/>
      <c r="E265" s="42">
        <v>24.089500000000001</v>
      </c>
      <c r="F265" s="42"/>
      <c r="G265" s="42">
        <v>20.453399999999998</v>
      </c>
      <c r="H265" s="42">
        <v>27.952999999999996</v>
      </c>
      <c r="I265" s="42">
        <v>23.894800000000004</v>
      </c>
      <c r="J265" s="42">
        <v>23.537599999999998</v>
      </c>
      <c r="K265" s="42">
        <v>28.082799999999995</v>
      </c>
      <c r="L265" s="42">
        <v>24.901200000000003</v>
      </c>
      <c r="M265" s="42">
        <v>24.8687</v>
      </c>
      <c r="N265" s="126">
        <v>13.375799999999998</v>
      </c>
      <c r="O265" s="355">
        <v>18.700199999999999</v>
      </c>
      <c r="P265" s="42">
        <v>26.654299999999999</v>
      </c>
      <c r="Q265" s="42">
        <v>29.738500000000002</v>
      </c>
      <c r="R265" s="42">
        <v>32.238399999999999</v>
      </c>
      <c r="S265" s="42">
        <v>40.095199999999998</v>
      </c>
      <c r="T265" s="42">
        <v>28.277600000000003</v>
      </c>
      <c r="U265" s="42">
        <v>20.6157</v>
      </c>
      <c r="V265" s="42">
        <v>24.576599999999999</v>
      </c>
      <c r="W265" s="42">
        <v>28.861999999999998</v>
      </c>
      <c r="X265" s="42">
        <v>36.069399999999995</v>
      </c>
      <c r="Y265" s="42"/>
      <c r="Z265" s="42">
        <v>26.621899999999997</v>
      </c>
      <c r="AA265" s="42"/>
      <c r="AB265" s="42"/>
      <c r="AC265" s="42"/>
      <c r="AD265" s="42">
        <v>19.154799999999998</v>
      </c>
      <c r="AE265" s="42">
        <v>26.524499999999996</v>
      </c>
      <c r="AF265" s="42">
        <v>12.9863</v>
      </c>
      <c r="AG265" s="42">
        <v>42.010600000000004</v>
      </c>
      <c r="AH265" s="355">
        <v>35.225299999999997</v>
      </c>
      <c r="AI265" s="42">
        <v>36.393999999999998</v>
      </c>
      <c r="AJ265" s="42">
        <v>37.92</v>
      </c>
      <c r="AK265" s="42"/>
      <c r="AL265" s="42">
        <v>35.387599999999999</v>
      </c>
      <c r="AM265" s="42">
        <v>41.491199999999999</v>
      </c>
      <c r="AN265" s="42">
        <v>41.231400000000001</v>
      </c>
      <c r="AO265" s="42">
        <v>43.146900000000002</v>
      </c>
      <c r="AP265" s="42">
        <v>23.764900000000004</v>
      </c>
      <c r="AQ265" s="42">
        <v>41.783399999999993</v>
      </c>
      <c r="AR265" s="42">
        <v>35.095500000000001</v>
      </c>
      <c r="AS265" s="42">
        <v>35.3551</v>
      </c>
      <c r="AT265" s="42">
        <v>39.250999999999998</v>
      </c>
      <c r="AU265" s="42"/>
      <c r="AV265" s="42"/>
      <c r="AW265" s="42"/>
      <c r="AX265" s="42"/>
      <c r="AY265" s="126"/>
    </row>
    <row r="266" spans="1:51" ht="14.5" customHeight="1" x14ac:dyDescent="0.3">
      <c r="A266" s="519"/>
      <c r="B266" s="355">
        <v>49</v>
      </c>
      <c r="C266" s="42"/>
      <c r="D266" s="42"/>
      <c r="E266" s="42">
        <v>23.212900000000005</v>
      </c>
      <c r="F266" s="42"/>
      <c r="G266" s="42">
        <v>19.9664</v>
      </c>
      <c r="H266" s="42">
        <v>27.108900000000002</v>
      </c>
      <c r="I266" s="42">
        <v>22.791000000000004</v>
      </c>
      <c r="J266" s="42">
        <v>22.433799999999998</v>
      </c>
      <c r="K266" s="42">
        <v>26.9465</v>
      </c>
      <c r="L266" s="42">
        <v>24.089500000000001</v>
      </c>
      <c r="M266" s="42">
        <v>24.089499999999997</v>
      </c>
      <c r="N266" s="126">
        <v>12.791499999999999</v>
      </c>
      <c r="O266" s="355">
        <v>18.050899999999999</v>
      </c>
      <c r="P266" s="42">
        <v>25.582899999999999</v>
      </c>
      <c r="Q266" s="42">
        <v>28.407499999999995</v>
      </c>
      <c r="R266" s="42">
        <v>31.167099999999998</v>
      </c>
      <c r="S266" s="42">
        <v>39.023800000000001</v>
      </c>
      <c r="T266" s="42">
        <v>27.368599999999997</v>
      </c>
      <c r="U266" s="42">
        <v>20.031299999999998</v>
      </c>
      <c r="V266" s="42">
        <v>23.5701</v>
      </c>
      <c r="W266" s="42">
        <v>28.115299999999998</v>
      </c>
      <c r="X266" s="42">
        <v>34.965599999999995</v>
      </c>
      <c r="Y266" s="42"/>
      <c r="Z266" s="42">
        <v>25.582999999999998</v>
      </c>
      <c r="AA266" s="42"/>
      <c r="AB266" s="42"/>
      <c r="AC266" s="42"/>
      <c r="AD266" s="42">
        <v>18.570399999999999</v>
      </c>
      <c r="AE266" s="42">
        <v>25.517999999999997</v>
      </c>
      <c r="AF266" s="42">
        <v>12.4993</v>
      </c>
      <c r="AG266" s="42">
        <v>41.101599999999998</v>
      </c>
      <c r="AH266" s="355">
        <v>34.543500000000002</v>
      </c>
      <c r="AI266" s="42">
        <v>35.5824</v>
      </c>
      <c r="AJ266" s="42">
        <v>37.497900000000001</v>
      </c>
      <c r="AK266" s="42"/>
      <c r="AL266" s="42">
        <v>34.835700000000003</v>
      </c>
      <c r="AM266" s="42">
        <v>40.517200000000003</v>
      </c>
      <c r="AN266" s="42">
        <v>40.419800000000002</v>
      </c>
      <c r="AO266" s="42">
        <v>42.53</v>
      </c>
      <c r="AP266" s="42">
        <v>23.407799999999998</v>
      </c>
      <c r="AQ266" s="42">
        <v>41.134099999999997</v>
      </c>
      <c r="AR266" s="42">
        <v>34.348700000000001</v>
      </c>
      <c r="AS266" s="42">
        <v>34.738300000000002</v>
      </c>
      <c r="AT266" s="42">
        <v>39.121100000000006</v>
      </c>
      <c r="AU266" s="42"/>
      <c r="AV266" s="42"/>
      <c r="AW266" s="42"/>
      <c r="AX266" s="42"/>
      <c r="AY266" s="126"/>
    </row>
    <row r="267" spans="1:51" ht="14.5" customHeight="1" x14ac:dyDescent="0.3">
      <c r="A267" s="519"/>
      <c r="B267" s="355">
        <v>50</v>
      </c>
      <c r="C267" s="42"/>
      <c r="D267" s="42"/>
      <c r="E267" s="42">
        <v>22.466200000000004</v>
      </c>
      <c r="F267" s="42"/>
      <c r="G267" s="42">
        <v>19.122300000000003</v>
      </c>
      <c r="H267" s="42">
        <v>25.9726</v>
      </c>
      <c r="I267" s="42">
        <v>21.979299999999999</v>
      </c>
      <c r="J267" s="42">
        <v>21.914299999999997</v>
      </c>
      <c r="K267" s="42">
        <v>26.102399999999999</v>
      </c>
      <c r="L267" s="42">
        <v>23.310300000000002</v>
      </c>
      <c r="M267" s="42">
        <v>23.375299999999999</v>
      </c>
      <c r="N267" s="126">
        <v>12.3369</v>
      </c>
      <c r="O267" s="355">
        <v>17.5639</v>
      </c>
      <c r="P267" s="42">
        <v>24.6739</v>
      </c>
      <c r="Q267" s="42">
        <v>27.433499999999999</v>
      </c>
      <c r="R267" s="42">
        <v>30.160599999999999</v>
      </c>
      <c r="S267" s="42">
        <v>37.887500000000003</v>
      </c>
      <c r="T267" s="42">
        <v>26.784200000000002</v>
      </c>
      <c r="U267" s="42">
        <v>19.382000000000001</v>
      </c>
      <c r="V267" s="42">
        <v>22.628599999999999</v>
      </c>
      <c r="W267" s="42">
        <v>26.9465</v>
      </c>
      <c r="X267" s="42">
        <v>33.796800000000005</v>
      </c>
      <c r="Y267" s="42"/>
      <c r="Z267" s="42">
        <v>24.836299999999998</v>
      </c>
      <c r="AA267" s="42"/>
      <c r="AB267" s="42"/>
      <c r="AC267" s="42"/>
      <c r="AD267" s="42">
        <v>17.758800000000001</v>
      </c>
      <c r="AE267" s="42">
        <v>24.544</v>
      </c>
      <c r="AF267" s="42">
        <v>11.687600000000002</v>
      </c>
      <c r="AG267" s="42">
        <v>39.965299999999999</v>
      </c>
      <c r="AH267" s="355">
        <v>33.764300000000006</v>
      </c>
      <c r="AI267" s="42">
        <v>34.705799999999996</v>
      </c>
      <c r="AJ267" s="42">
        <v>36.783700000000003</v>
      </c>
      <c r="AK267" s="42"/>
      <c r="AL267" s="42">
        <v>34.089000000000006</v>
      </c>
      <c r="AM267" s="42">
        <v>39.251100000000001</v>
      </c>
      <c r="AN267" s="42">
        <v>39.543200000000006</v>
      </c>
      <c r="AO267" s="42">
        <v>41.978099999999998</v>
      </c>
      <c r="AP267" s="42">
        <v>23.115600000000001</v>
      </c>
      <c r="AQ267" s="42">
        <v>40.322400000000002</v>
      </c>
      <c r="AR267" s="42">
        <v>33.601999999999997</v>
      </c>
      <c r="AS267" s="42">
        <v>34.024000000000001</v>
      </c>
      <c r="AT267" s="42">
        <v>38.4069</v>
      </c>
      <c r="AU267" s="42"/>
      <c r="AV267" s="42"/>
      <c r="AW267" s="42"/>
      <c r="AX267" s="42"/>
      <c r="AY267" s="126"/>
    </row>
    <row r="268" spans="1:51" ht="14.5" customHeight="1" x14ac:dyDescent="0.3">
      <c r="A268" s="519"/>
      <c r="B268" s="355">
        <v>51</v>
      </c>
      <c r="C268" s="42"/>
      <c r="D268" s="42"/>
      <c r="E268" s="42">
        <v>21.6221</v>
      </c>
      <c r="F268" s="42"/>
      <c r="G268" s="42">
        <v>18.505399999999998</v>
      </c>
      <c r="H268" s="42">
        <v>24.9986</v>
      </c>
      <c r="I268" s="42">
        <v>21.102699999999999</v>
      </c>
      <c r="J268" s="42">
        <v>20.875399999999999</v>
      </c>
      <c r="K268" s="42">
        <v>24.9986</v>
      </c>
      <c r="L268" s="42">
        <v>22.726000000000003</v>
      </c>
      <c r="M268" s="42">
        <v>22.368899999999996</v>
      </c>
      <c r="N268" s="126">
        <v>11.8499</v>
      </c>
      <c r="O268" s="355">
        <v>17.076899999999998</v>
      </c>
      <c r="P268" s="42">
        <v>23.732400000000002</v>
      </c>
      <c r="Q268" s="42">
        <v>26.459499999999998</v>
      </c>
      <c r="R268" s="42">
        <v>29.089300000000001</v>
      </c>
      <c r="S268" s="42">
        <v>36.881100000000004</v>
      </c>
      <c r="T268" s="42">
        <v>26.102400000000003</v>
      </c>
      <c r="U268" s="42">
        <v>18.732699999999998</v>
      </c>
      <c r="V268" s="42">
        <v>21.622199999999996</v>
      </c>
      <c r="W268" s="42">
        <v>26.232300000000002</v>
      </c>
      <c r="X268" s="42">
        <v>32.790399999999998</v>
      </c>
      <c r="Y268" s="42"/>
      <c r="Z268" s="42">
        <v>23.700000000000003</v>
      </c>
      <c r="AA268" s="42"/>
      <c r="AB268" s="42"/>
      <c r="AC268" s="42"/>
      <c r="AD268" s="42">
        <v>17.077000000000002</v>
      </c>
      <c r="AE268" s="42">
        <v>23.440200000000004</v>
      </c>
      <c r="AF268" s="42">
        <v>11.363000000000001</v>
      </c>
      <c r="AG268" s="42">
        <v>38.991300000000003</v>
      </c>
      <c r="AH268" s="355">
        <v>32.822800000000001</v>
      </c>
      <c r="AI268" s="42">
        <v>33.829299999999996</v>
      </c>
      <c r="AJ268" s="42">
        <v>36.134399999999999</v>
      </c>
      <c r="AK268" s="42"/>
      <c r="AL268" s="42">
        <v>33.472099999999998</v>
      </c>
      <c r="AM268" s="42">
        <v>38.374499999999998</v>
      </c>
      <c r="AN268" s="42">
        <v>38.569200000000002</v>
      </c>
      <c r="AO268" s="42">
        <v>41.231399999999994</v>
      </c>
      <c r="AP268" s="42">
        <v>22.206600000000002</v>
      </c>
      <c r="AQ268" s="42">
        <v>39.737999999999992</v>
      </c>
      <c r="AR268" s="42">
        <v>32.335900000000002</v>
      </c>
      <c r="AS268" s="42">
        <v>33.439700000000002</v>
      </c>
      <c r="AT268" s="42">
        <v>37.757600000000004</v>
      </c>
      <c r="AU268" s="42"/>
      <c r="AV268" s="42"/>
      <c r="AW268" s="42"/>
      <c r="AX268" s="42"/>
      <c r="AY268" s="126"/>
    </row>
    <row r="269" spans="1:51" ht="14.5" customHeight="1" x14ac:dyDescent="0.3">
      <c r="A269" s="519"/>
      <c r="B269" s="355">
        <v>52</v>
      </c>
      <c r="C269" s="42"/>
      <c r="D269" s="42"/>
      <c r="E269" s="42">
        <v>20.680599999999998</v>
      </c>
      <c r="F269" s="42"/>
      <c r="G269" s="42">
        <v>17.8886</v>
      </c>
      <c r="H269" s="42">
        <v>24.154499999999999</v>
      </c>
      <c r="I269" s="42">
        <v>19.966399999999997</v>
      </c>
      <c r="J269" s="42">
        <v>20.031300000000002</v>
      </c>
      <c r="K269" s="42">
        <v>24.284299999999998</v>
      </c>
      <c r="L269" s="42">
        <v>21.6221</v>
      </c>
      <c r="M269" s="42">
        <v>21.654599999999995</v>
      </c>
      <c r="N269" s="126">
        <v>11.2331</v>
      </c>
      <c r="O269" s="355">
        <v>16.200299999999999</v>
      </c>
      <c r="P269" s="42">
        <v>22.920700000000004</v>
      </c>
      <c r="Q269" s="42">
        <v>25.2258</v>
      </c>
      <c r="R269" s="42">
        <v>27.952999999999999</v>
      </c>
      <c r="S269" s="42">
        <v>35.712299999999999</v>
      </c>
      <c r="T269" s="42">
        <v>25.063500000000001</v>
      </c>
      <c r="U269" s="42">
        <v>18.0184</v>
      </c>
      <c r="V269" s="42">
        <v>20.680700000000002</v>
      </c>
      <c r="W269" s="42">
        <v>25.3232</v>
      </c>
      <c r="X269" s="42">
        <v>31.5242</v>
      </c>
      <c r="Y269" s="42"/>
      <c r="Z269" s="42">
        <v>23.148100000000003</v>
      </c>
      <c r="AA269" s="42"/>
      <c r="AB269" s="42"/>
      <c r="AC269" s="42"/>
      <c r="AD269" s="42">
        <v>16.330300000000001</v>
      </c>
      <c r="AE269" s="42">
        <v>22.303900000000002</v>
      </c>
      <c r="AF269" s="42">
        <v>10.9734</v>
      </c>
      <c r="AG269" s="42">
        <v>38.147199999999998</v>
      </c>
      <c r="AH269" s="355">
        <v>31.9787</v>
      </c>
      <c r="AI269" s="42">
        <v>32.660499999999999</v>
      </c>
      <c r="AJ269" s="42">
        <v>35.192900000000002</v>
      </c>
      <c r="AK269" s="42"/>
      <c r="AL269" s="42">
        <v>32.530600000000007</v>
      </c>
      <c r="AM269" s="42">
        <v>37.400500000000001</v>
      </c>
      <c r="AN269" s="42">
        <v>38.114699999999999</v>
      </c>
      <c r="AO269" s="42">
        <v>40.387300000000003</v>
      </c>
      <c r="AP269" s="42">
        <v>21.394900000000003</v>
      </c>
      <c r="AQ269" s="42">
        <v>38.861500000000007</v>
      </c>
      <c r="AR269" s="42">
        <v>31.4268</v>
      </c>
      <c r="AS269" s="42">
        <v>32.498100000000001</v>
      </c>
      <c r="AT269" s="42">
        <v>37.335499999999996</v>
      </c>
      <c r="AU269" s="42"/>
      <c r="AV269" s="42"/>
      <c r="AW269" s="42"/>
      <c r="AX269" s="42"/>
      <c r="AY269" s="126"/>
    </row>
    <row r="270" spans="1:51" ht="14.5" customHeight="1" x14ac:dyDescent="0.3">
      <c r="A270" s="519"/>
      <c r="B270" s="355">
        <v>53</v>
      </c>
      <c r="C270" s="42"/>
      <c r="D270" s="42"/>
      <c r="E270" s="42">
        <v>19.901400000000002</v>
      </c>
      <c r="F270" s="42"/>
      <c r="G270" s="42">
        <v>16.947100000000002</v>
      </c>
      <c r="H270" s="42">
        <v>23.050600000000003</v>
      </c>
      <c r="I270" s="42">
        <v>19.2197</v>
      </c>
      <c r="J270" s="42">
        <v>19.2197</v>
      </c>
      <c r="K270" s="42">
        <v>23.212899999999998</v>
      </c>
      <c r="L270" s="42">
        <v>21.005299999999998</v>
      </c>
      <c r="M270" s="42">
        <v>20.843</v>
      </c>
      <c r="N270" s="126">
        <v>10.746100000000002</v>
      </c>
      <c r="O270" s="355">
        <v>15.8432</v>
      </c>
      <c r="P270" s="42">
        <v>22.141599999999997</v>
      </c>
      <c r="Q270" s="42">
        <v>23.7973</v>
      </c>
      <c r="R270" s="42">
        <v>26.7193</v>
      </c>
      <c r="S270" s="42">
        <v>34.673400000000001</v>
      </c>
      <c r="T270" s="42">
        <v>24.349300000000003</v>
      </c>
      <c r="U270" s="42">
        <v>17.401600000000002</v>
      </c>
      <c r="V270" s="42">
        <v>19.836599999999997</v>
      </c>
      <c r="W270" s="42">
        <v>24.4466</v>
      </c>
      <c r="X270" s="42">
        <v>30.290499999999998</v>
      </c>
      <c r="Y270" s="42"/>
      <c r="Z270" s="42">
        <v>21.946800000000003</v>
      </c>
      <c r="AA270" s="42"/>
      <c r="AB270" s="42"/>
      <c r="AC270" s="42"/>
      <c r="AD270" s="42">
        <v>15.8108</v>
      </c>
      <c r="AE270" s="42">
        <v>21.427300000000002</v>
      </c>
      <c r="AF270" s="42">
        <v>10.389000000000001</v>
      </c>
      <c r="AG270" s="42">
        <v>37.140799999999999</v>
      </c>
      <c r="AH270" s="355">
        <v>31.329400000000003</v>
      </c>
      <c r="AI270" s="42">
        <v>31.783899999999999</v>
      </c>
      <c r="AJ270" s="42">
        <v>34.835700000000003</v>
      </c>
      <c r="AK270" s="42"/>
      <c r="AL270" s="42">
        <v>32.108600000000003</v>
      </c>
      <c r="AM270" s="42">
        <v>36.101900000000001</v>
      </c>
      <c r="AN270" s="42">
        <v>37.2057</v>
      </c>
      <c r="AO270" s="42">
        <v>39.543199999999999</v>
      </c>
      <c r="AP270" s="42">
        <v>20.810500000000001</v>
      </c>
      <c r="AQ270" s="42">
        <v>38.017400000000002</v>
      </c>
      <c r="AR270" s="42">
        <v>30.517800000000001</v>
      </c>
      <c r="AS270" s="42">
        <v>31.881300000000003</v>
      </c>
      <c r="AT270" s="42">
        <v>36.491399999999999</v>
      </c>
      <c r="AU270" s="42"/>
      <c r="AV270" s="42"/>
      <c r="AW270" s="42"/>
      <c r="AX270" s="42"/>
      <c r="AY270" s="126"/>
    </row>
    <row r="271" spans="1:51" ht="14.5" customHeight="1" x14ac:dyDescent="0.3">
      <c r="A271" s="519"/>
      <c r="B271" s="355">
        <v>54</v>
      </c>
      <c r="C271" s="42"/>
      <c r="D271" s="42"/>
      <c r="E271" s="42">
        <v>18.830099999999998</v>
      </c>
      <c r="F271" s="42"/>
      <c r="G271" s="42">
        <v>16.492500000000003</v>
      </c>
      <c r="H271" s="42">
        <v>22.3689</v>
      </c>
      <c r="I271" s="42">
        <v>18.375599999999999</v>
      </c>
      <c r="J271" s="42">
        <v>18.310600000000001</v>
      </c>
      <c r="K271" s="42">
        <v>22.3688</v>
      </c>
      <c r="L271" s="42">
        <v>19.9664</v>
      </c>
      <c r="M271" s="42">
        <v>19.901499999999999</v>
      </c>
      <c r="N271" s="126">
        <v>10.4864</v>
      </c>
      <c r="O271" s="355">
        <v>15.129000000000001</v>
      </c>
      <c r="P271" s="42">
        <v>21.1676</v>
      </c>
      <c r="Q271" s="42">
        <v>22.628599999999999</v>
      </c>
      <c r="R271" s="42">
        <v>25.777799999999999</v>
      </c>
      <c r="S271" s="42">
        <v>33.472200000000001</v>
      </c>
      <c r="T271" s="42">
        <v>23.505100000000002</v>
      </c>
      <c r="U271" s="42">
        <v>16.752300000000002</v>
      </c>
      <c r="V271" s="42">
        <v>18.9925</v>
      </c>
      <c r="W271" s="42">
        <v>23.5701</v>
      </c>
      <c r="X271" s="42">
        <v>29.056800000000006</v>
      </c>
      <c r="Y271" s="42"/>
      <c r="Z271" s="42">
        <v>20.9404</v>
      </c>
      <c r="AA271" s="42"/>
      <c r="AB271" s="42"/>
      <c r="AC271" s="42"/>
      <c r="AD271" s="42">
        <v>15.3888</v>
      </c>
      <c r="AE271" s="42">
        <v>20.4209</v>
      </c>
      <c r="AF271" s="42">
        <v>9.8371000000000013</v>
      </c>
      <c r="AG271" s="42">
        <v>36.264199999999995</v>
      </c>
      <c r="AH271" s="355">
        <v>30.323</v>
      </c>
      <c r="AI271" s="42">
        <v>30.809899999999995</v>
      </c>
      <c r="AJ271" s="42">
        <v>33.699400000000004</v>
      </c>
      <c r="AK271" s="42"/>
      <c r="AL271" s="42">
        <v>31.069700000000001</v>
      </c>
      <c r="AM271" s="42">
        <v>35.452600000000004</v>
      </c>
      <c r="AN271" s="42">
        <v>36.329100000000004</v>
      </c>
      <c r="AO271" s="42">
        <v>38.958800000000004</v>
      </c>
      <c r="AP271" s="42">
        <v>20.453400000000002</v>
      </c>
      <c r="AQ271" s="42">
        <v>37.368000000000002</v>
      </c>
      <c r="AR271" s="42">
        <v>29.543800000000005</v>
      </c>
      <c r="AS271" s="42">
        <v>31.231999999999999</v>
      </c>
      <c r="AT271" s="42">
        <v>36.004400000000004</v>
      </c>
      <c r="AU271" s="42"/>
      <c r="AV271" s="42"/>
      <c r="AW271" s="42"/>
      <c r="AX271" s="42"/>
      <c r="AY271" s="126"/>
    </row>
    <row r="272" spans="1:51" ht="14.5" customHeight="1" x14ac:dyDescent="0.3">
      <c r="A272" s="519"/>
      <c r="B272" s="355">
        <v>55</v>
      </c>
      <c r="C272" s="42"/>
      <c r="D272" s="42"/>
      <c r="E272" s="42">
        <v>18.115800000000004</v>
      </c>
      <c r="F272" s="42"/>
      <c r="G272" s="42">
        <v>15.810800000000002</v>
      </c>
      <c r="H272" s="42">
        <v>21.394899999999996</v>
      </c>
      <c r="I272" s="42">
        <v>17.499000000000002</v>
      </c>
      <c r="J272" s="42">
        <v>17.823599999999999</v>
      </c>
      <c r="K272" s="42">
        <v>21.459800000000001</v>
      </c>
      <c r="L272" s="42">
        <v>19.6417</v>
      </c>
      <c r="M272" s="42">
        <v>19.4145</v>
      </c>
      <c r="N272" s="126">
        <v>10.0319</v>
      </c>
      <c r="O272" s="355">
        <v>14.9666</v>
      </c>
      <c r="P272" s="42">
        <v>20.291</v>
      </c>
      <c r="Q272" s="42">
        <v>21.784500000000001</v>
      </c>
      <c r="R272" s="42">
        <v>24.901200000000003</v>
      </c>
      <c r="S272" s="42">
        <v>32.335900000000002</v>
      </c>
      <c r="T272" s="42">
        <v>22.888300000000001</v>
      </c>
      <c r="U272" s="42">
        <v>16.038</v>
      </c>
      <c r="V272" s="42">
        <v>18.051000000000002</v>
      </c>
      <c r="W272" s="42">
        <v>22.531200000000002</v>
      </c>
      <c r="X272" s="42">
        <v>28.180199999999999</v>
      </c>
      <c r="Y272" s="42"/>
      <c r="Z272" s="42">
        <v>20.161199999999997</v>
      </c>
      <c r="AA272" s="42"/>
      <c r="AB272" s="42"/>
      <c r="AC272" s="42"/>
      <c r="AD272" s="42">
        <v>14.707000000000001</v>
      </c>
      <c r="AE272" s="42">
        <v>19.804099999999998</v>
      </c>
      <c r="AF272" s="42">
        <v>9.2852000000000015</v>
      </c>
      <c r="AG272" s="42">
        <v>35.387599999999999</v>
      </c>
      <c r="AH272" s="355">
        <v>29.641200000000001</v>
      </c>
      <c r="AI272" s="42">
        <v>29.738599999999998</v>
      </c>
      <c r="AJ272" s="42">
        <v>33.017699999999998</v>
      </c>
      <c r="AK272" s="42"/>
      <c r="AL272" s="42">
        <v>30.452800000000003</v>
      </c>
      <c r="AM272" s="42">
        <v>34.348700000000001</v>
      </c>
      <c r="AN272" s="42">
        <v>35.6798</v>
      </c>
      <c r="AO272" s="42">
        <v>38.0822</v>
      </c>
      <c r="AP272" s="42">
        <v>20.096300000000003</v>
      </c>
      <c r="AQ272" s="42">
        <v>36.588900000000002</v>
      </c>
      <c r="AR272" s="42">
        <v>28.959400000000002</v>
      </c>
      <c r="AS272" s="42">
        <v>30.355399999999999</v>
      </c>
      <c r="AT272" s="42">
        <v>35.517400000000002</v>
      </c>
      <c r="AU272" s="42"/>
      <c r="AV272" s="42"/>
      <c r="AW272" s="42"/>
      <c r="AX272" s="42"/>
      <c r="AY272" s="126"/>
    </row>
    <row r="273" spans="1:51" ht="14.5" customHeight="1" x14ac:dyDescent="0.3">
      <c r="A273" s="519"/>
      <c r="B273" s="355">
        <v>56</v>
      </c>
      <c r="C273" s="42"/>
      <c r="D273" s="42"/>
      <c r="E273" s="42">
        <v>17.271700000000003</v>
      </c>
      <c r="F273" s="42"/>
      <c r="G273" s="42">
        <v>15.161400000000002</v>
      </c>
      <c r="H273" s="42">
        <v>20.388500000000001</v>
      </c>
      <c r="I273" s="42">
        <v>16.914700000000003</v>
      </c>
      <c r="J273" s="42">
        <v>16.979499999999998</v>
      </c>
      <c r="K273" s="42">
        <v>20.972799999999996</v>
      </c>
      <c r="L273" s="42">
        <v>18.895</v>
      </c>
      <c r="M273" s="42">
        <v>18.635300000000001</v>
      </c>
      <c r="N273" s="126">
        <v>9.5448999999999984</v>
      </c>
      <c r="O273" s="355">
        <v>14.057600000000001</v>
      </c>
      <c r="P273" s="42">
        <v>19.349499999999999</v>
      </c>
      <c r="Q273" s="42">
        <v>20.875399999999999</v>
      </c>
      <c r="R273" s="42">
        <v>23.8947</v>
      </c>
      <c r="S273" s="42">
        <v>31.459300000000002</v>
      </c>
      <c r="T273" s="42">
        <v>22.206500000000002</v>
      </c>
      <c r="U273" s="42">
        <v>15.421199999999999</v>
      </c>
      <c r="V273" s="42">
        <v>17.304300000000001</v>
      </c>
      <c r="W273" s="42">
        <v>21.979300000000002</v>
      </c>
      <c r="X273" s="42">
        <v>27.141300000000001</v>
      </c>
      <c r="Y273" s="42"/>
      <c r="Z273" s="42">
        <v>19.349599999999999</v>
      </c>
      <c r="AA273" s="42"/>
      <c r="AB273" s="42"/>
      <c r="AC273" s="42"/>
      <c r="AD273" s="42">
        <v>14.025199999999998</v>
      </c>
      <c r="AE273" s="42">
        <v>19.024900000000002</v>
      </c>
      <c r="AF273" s="42">
        <v>8.9605000000000015</v>
      </c>
      <c r="AG273" s="42">
        <v>34.608400000000003</v>
      </c>
      <c r="AH273" s="355">
        <v>28.894500000000001</v>
      </c>
      <c r="AI273" s="42">
        <v>29.089299999999994</v>
      </c>
      <c r="AJ273" s="42">
        <v>32.0762</v>
      </c>
      <c r="AK273" s="42"/>
      <c r="AL273" s="42">
        <v>29.868400000000001</v>
      </c>
      <c r="AM273" s="42">
        <v>33.309800000000003</v>
      </c>
      <c r="AN273" s="42">
        <v>34.803200000000004</v>
      </c>
      <c r="AO273" s="42">
        <v>37.010899999999999</v>
      </c>
      <c r="AP273" s="42">
        <v>19.349600000000002</v>
      </c>
      <c r="AQ273" s="42">
        <v>35.9071</v>
      </c>
      <c r="AR273" s="42">
        <v>28.115299999999998</v>
      </c>
      <c r="AS273" s="42">
        <v>29.543799999999997</v>
      </c>
      <c r="AT273" s="42">
        <v>34.738300000000002</v>
      </c>
      <c r="AU273" s="42"/>
      <c r="AV273" s="42"/>
      <c r="AW273" s="42"/>
      <c r="AX273" s="42"/>
      <c r="AY273" s="126"/>
    </row>
    <row r="274" spans="1:51" ht="14.5" customHeight="1" x14ac:dyDescent="0.3">
      <c r="A274" s="519"/>
      <c r="B274" s="355">
        <v>57</v>
      </c>
      <c r="C274" s="42"/>
      <c r="D274" s="42"/>
      <c r="E274" s="42">
        <v>16.5899</v>
      </c>
      <c r="F274" s="42"/>
      <c r="G274" s="42">
        <v>14.609500000000002</v>
      </c>
      <c r="H274" s="42">
        <v>19.804099999999998</v>
      </c>
      <c r="I274" s="42">
        <v>16.200400000000002</v>
      </c>
      <c r="J274" s="42">
        <v>16.2653</v>
      </c>
      <c r="K274" s="42">
        <v>19.933899999999998</v>
      </c>
      <c r="L274" s="42">
        <v>18.245700000000003</v>
      </c>
      <c r="M274" s="42">
        <v>18.148299999999999</v>
      </c>
      <c r="N274" s="126">
        <v>9.2851999999999997</v>
      </c>
      <c r="O274" s="355">
        <v>13.505699999999997</v>
      </c>
      <c r="P274" s="42">
        <v>18.278199999999998</v>
      </c>
      <c r="Q274" s="42">
        <v>19.868999999999996</v>
      </c>
      <c r="R274" s="42">
        <v>22.920799999999996</v>
      </c>
      <c r="S274" s="42">
        <v>30.193100000000001</v>
      </c>
      <c r="T274" s="42">
        <v>21.167600000000004</v>
      </c>
      <c r="U274" s="42">
        <v>14.901699999999998</v>
      </c>
      <c r="V274" s="42">
        <v>16.654900000000001</v>
      </c>
      <c r="W274" s="42">
        <v>20.875399999999999</v>
      </c>
      <c r="X274" s="42">
        <v>26.134899999999995</v>
      </c>
      <c r="Y274" s="42"/>
      <c r="Z274" s="42">
        <v>18.570399999999999</v>
      </c>
      <c r="AA274" s="42"/>
      <c r="AB274" s="42"/>
      <c r="AC274" s="42"/>
      <c r="AD274" s="42">
        <v>13.408300000000001</v>
      </c>
      <c r="AE274" s="42">
        <v>18.050899999999999</v>
      </c>
      <c r="AF274" s="42">
        <v>8.5060000000000002</v>
      </c>
      <c r="AG274" s="42">
        <v>33.796799999999998</v>
      </c>
      <c r="AH274" s="355">
        <v>27.888000000000002</v>
      </c>
      <c r="AI274" s="42">
        <v>28.050399999999996</v>
      </c>
      <c r="AJ274" s="42">
        <v>31.654100000000003</v>
      </c>
      <c r="AK274" s="42"/>
      <c r="AL274" s="42">
        <v>28.894500000000001</v>
      </c>
      <c r="AM274" s="42">
        <v>32.628099999999996</v>
      </c>
      <c r="AN274" s="42">
        <v>33.731900000000003</v>
      </c>
      <c r="AO274" s="42">
        <v>36.458999999999996</v>
      </c>
      <c r="AP274" s="42">
        <v>18.5379</v>
      </c>
      <c r="AQ274" s="42">
        <v>35.387599999999999</v>
      </c>
      <c r="AR274" s="42">
        <v>27.141399999999997</v>
      </c>
      <c r="AS274" s="42">
        <v>28.959400000000002</v>
      </c>
      <c r="AT274" s="42">
        <v>34.088900000000002</v>
      </c>
      <c r="AU274" s="42"/>
      <c r="AV274" s="42"/>
      <c r="AW274" s="42"/>
      <c r="AX274" s="42"/>
      <c r="AY274" s="126"/>
    </row>
    <row r="275" spans="1:51" ht="14.5" customHeight="1" x14ac:dyDescent="0.3">
      <c r="A275" s="519"/>
      <c r="B275" s="355">
        <v>58</v>
      </c>
      <c r="C275" s="42"/>
      <c r="D275" s="42"/>
      <c r="E275" s="42">
        <v>16.135400000000001</v>
      </c>
      <c r="F275" s="42"/>
      <c r="G275" s="42">
        <v>14.219900000000003</v>
      </c>
      <c r="H275" s="42">
        <v>18.797599999999999</v>
      </c>
      <c r="I275" s="42">
        <v>15.323800000000002</v>
      </c>
      <c r="J275" s="42">
        <v>15.875699999999998</v>
      </c>
      <c r="K275" s="42">
        <v>19.2197</v>
      </c>
      <c r="L275" s="42">
        <v>17.271700000000003</v>
      </c>
      <c r="M275" s="42">
        <v>17.3691</v>
      </c>
      <c r="N275" s="126">
        <v>8.9280000000000008</v>
      </c>
      <c r="O275" s="355">
        <v>13.3109</v>
      </c>
      <c r="P275" s="42">
        <v>17.5639</v>
      </c>
      <c r="Q275" s="42">
        <v>18.797599999999999</v>
      </c>
      <c r="R275" s="42">
        <v>21.979300000000002</v>
      </c>
      <c r="S275" s="42">
        <v>29.414000000000001</v>
      </c>
      <c r="T275" s="42">
        <v>20.420900000000003</v>
      </c>
      <c r="U275" s="42">
        <v>14.1875</v>
      </c>
      <c r="V275" s="42">
        <v>15.7134</v>
      </c>
      <c r="W275" s="42">
        <v>20.128699999999998</v>
      </c>
      <c r="X275" s="42">
        <v>24.966100000000001</v>
      </c>
      <c r="Y275" s="42"/>
      <c r="Z275" s="42">
        <v>17.628900000000002</v>
      </c>
      <c r="AA275" s="42"/>
      <c r="AB275" s="42"/>
      <c r="AC275" s="42"/>
      <c r="AD275" s="42">
        <v>13.018800000000001</v>
      </c>
      <c r="AE275" s="42">
        <v>17.141900000000003</v>
      </c>
      <c r="AF275" s="42">
        <v>8.2138000000000009</v>
      </c>
      <c r="AG275" s="42">
        <v>32.627999999999993</v>
      </c>
      <c r="AH275" s="355">
        <v>27.108900000000002</v>
      </c>
      <c r="AI275" s="42">
        <v>27.368599999999997</v>
      </c>
      <c r="AJ275" s="42">
        <v>30.4529</v>
      </c>
      <c r="AK275" s="42"/>
      <c r="AL275" s="42">
        <v>28.440000000000005</v>
      </c>
      <c r="AM275" s="42">
        <v>31.589200000000002</v>
      </c>
      <c r="AN275" s="42">
        <v>33.179900000000004</v>
      </c>
      <c r="AO275" s="42">
        <v>35.614899999999999</v>
      </c>
      <c r="AP275" s="42">
        <v>18.083400000000001</v>
      </c>
      <c r="AQ275" s="42">
        <v>34.608499999999999</v>
      </c>
      <c r="AR275" s="42">
        <v>26.264800000000001</v>
      </c>
      <c r="AS275" s="42">
        <v>28.342499999999998</v>
      </c>
      <c r="AT275" s="42">
        <v>33.439600000000006</v>
      </c>
      <c r="AU275" s="42"/>
      <c r="AV275" s="42"/>
      <c r="AW275" s="42"/>
      <c r="AX275" s="42"/>
      <c r="AY275" s="126"/>
    </row>
    <row r="276" spans="1:51" ht="14.5" customHeight="1" x14ac:dyDescent="0.3">
      <c r="A276" s="519"/>
      <c r="B276" s="355">
        <v>59</v>
      </c>
      <c r="C276" s="42"/>
      <c r="D276" s="42"/>
      <c r="E276" s="42">
        <v>15.486100000000002</v>
      </c>
      <c r="F276" s="42"/>
      <c r="G276" s="42">
        <v>13.440800000000003</v>
      </c>
      <c r="H276" s="42">
        <v>18.148299999999999</v>
      </c>
      <c r="I276" s="42">
        <v>14.934300000000004</v>
      </c>
      <c r="J276" s="42">
        <v>15.031600000000001</v>
      </c>
      <c r="K276" s="42">
        <v>18.505399999999998</v>
      </c>
      <c r="L276" s="42">
        <v>16.882100000000001</v>
      </c>
      <c r="M276" s="42">
        <v>16.8172</v>
      </c>
      <c r="N276" s="126">
        <v>8.376100000000001</v>
      </c>
      <c r="O276" s="355">
        <v>12.629099999999999</v>
      </c>
      <c r="P276" s="42">
        <v>17.076899999999998</v>
      </c>
      <c r="Q276" s="42">
        <v>17.856099999999998</v>
      </c>
      <c r="R276" s="42">
        <v>21.167599999999997</v>
      </c>
      <c r="S276" s="42">
        <v>28.277699999999999</v>
      </c>
      <c r="T276" s="42">
        <v>19.674200000000003</v>
      </c>
      <c r="U276" s="42">
        <v>13.667999999999999</v>
      </c>
      <c r="V276" s="42">
        <v>15.194000000000003</v>
      </c>
      <c r="W276" s="42">
        <v>19.349500000000003</v>
      </c>
      <c r="X276" s="42">
        <v>23.959699999999998</v>
      </c>
      <c r="Y276" s="42"/>
      <c r="Z276" s="42">
        <v>17.141900000000003</v>
      </c>
      <c r="AA276" s="42"/>
      <c r="AB276" s="42"/>
      <c r="AC276" s="42"/>
      <c r="AD276" s="42">
        <v>12.337000000000002</v>
      </c>
      <c r="AE276" s="42">
        <v>16.265300000000003</v>
      </c>
      <c r="AF276" s="42">
        <v>7.694300000000001</v>
      </c>
      <c r="AG276" s="42">
        <v>31.881299999999996</v>
      </c>
      <c r="AH276" s="355">
        <v>26.394600000000001</v>
      </c>
      <c r="AI276" s="42">
        <v>26.394599999999997</v>
      </c>
      <c r="AJ276" s="42">
        <v>29.738600000000005</v>
      </c>
      <c r="AK276" s="42"/>
      <c r="AL276" s="42">
        <v>27.595800000000004</v>
      </c>
      <c r="AM276" s="42">
        <v>30.680099999999999</v>
      </c>
      <c r="AN276" s="42">
        <v>32.108600000000003</v>
      </c>
      <c r="AO276" s="42">
        <v>34.510999999999996</v>
      </c>
      <c r="AP276" s="42">
        <v>17.6938</v>
      </c>
      <c r="AQ276" s="42">
        <v>33.894199999999998</v>
      </c>
      <c r="AR276" s="42">
        <v>25.4207</v>
      </c>
      <c r="AS276" s="42">
        <v>27.303599999999999</v>
      </c>
      <c r="AT276" s="42">
        <v>32.7254</v>
      </c>
      <c r="AU276" s="42"/>
      <c r="AV276" s="42"/>
      <c r="AW276" s="42"/>
      <c r="AX276" s="42"/>
      <c r="AY276" s="126"/>
    </row>
    <row r="277" spans="1:51" ht="14.5" customHeight="1" x14ac:dyDescent="0.3">
      <c r="A277" s="519"/>
      <c r="B277" s="355">
        <v>60</v>
      </c>
      <c r="C277" s="42"/>
      <c r="D277" s="42"/>
      <c r="E277" s="42">
        <v>14.739400000000003</v>
      </c>
      <c r="F277" s="42"/>
      <c r="G277" s="42">
        <v>12.921300000000002</v>
      </c>
      <c r="H277" s="42">
        <v>17.3691</v>
      </c>
      <c r="I277" s="42">
        <v>14.1875</v>
      </c>
      <c r="J277" s="42">
        <v>14.641999999999999</v>
      </c>
      <c r="K277" s="42">
        <v>18.0184</v>
      </c>
      <c r="L277" s="42">
        <v>16.005600000000005</v>
      </c>
      <c r="M277" s="42">
        <v>16.460100000000001</v>
      </c>
      <c r="N277" s="126">
        <v>8.2138000000000009</v>
      </c>
      <c r="O277" s="355">
        <v>12.3369</v>
      </c>
      <c r="P277" s="42">
        <v>16.3627</v>
      </c>
      <c r="Q277" s="42">
        <v>17.109399999999997</v>
      </c>
      <c r="R277" s="42">
        <v>20.226099999999995</v>
      </c>
      <c r="S277" s="42">
        <v>27.173800000000004</v>
      </c>
      <c r="T277" s="42">
        <v>19.057299999999998</v>
      </c>
      <c r="U277" s="42">
        <v>13.2135</v>
      </c>
      <c r="V277" s="42">
        <v>14.479699999999998</v>
      </c>
      <c r="W277" s="42">
        <v>18.4405</v>
      </c>
      <c r="X277" s="42">
        <v>23.083099999999998</v>
      </c>
      <c r="Y277" s="42"/>
      <c r="Z277" s="42">
        <v>16.3627</v>
      </c>
      <c r="AA277" s="42"/>
      <c r="AB277" s="42"/>
      <c r="AC277" s="42"/>
      <c r="AD277" s="42">
        <v>11.914900000000001</v>
      </c>
      <c r="AE277" s="42">
        <v>15.583500000000003</v>
      </c>
      <c r="AF277" s="42">
        <v>7.4345999999999997</v>
      </c>
      <c r="AG277" s="42">
        <v>31.069700000000001</v>
      </c>
      <c r="AH277" s="355">
        <v>25.6479</v>
      </c>
      <c r="AI277" s="42">
        <v>25.485599999999998</v>
      </c>
      <c r="AJ277" s="42">
        <v>28.829599999999999</v>
      </c>
      <c r="AK277" s="42"/>
      <c r="AL277" s="42">
        <v>26.9465</v>
      </c>
      <c r="AM277" s="42">
        <v>29.900899999999996</v>
      </c>
      <c r="AN277" s="42">
        <v>31.296900000000001</v>
      </c>
      <c r="AO277" s="42">
        <v>33.861699999999999</v>
      </c>
      <c r="AP277" s="42">
        <v>17.141900000000003</v>
      </c>
      <c r="AQ277" s="42">
        <v>32.985200000000006</v>
      </c>
      <c r="AR277" s="42">
        <v>24.641500000000001</v>
      </c>
      <c r="AS277" s="42">
        <v>26.621899999999997</v>
      </c>
      <c r="AT277" s="42">
        <v>32.043599999999998</v>
      </c>
      <c r="AU277" s="42"/>
      <c r="AV277" s="42"/>
      <c r="AW277" s="42"/>
      <c r="AX277" s="42"/>
      <c r="AY277" s="126"/>
    </row>
    <row r="278" spans="1:51" ht="14.5" customHeight="1" x14ac:dyDescent="0.3">
      <c r="A278" s="519"/>
      <c r="B278" s="355">
        <v>61</v>
      </c>
      <c r="C278" s="42"/>
      <c r="D278" s="42"/>
      <c r="E278" s="42">
        <v>14.0901</v>
      </c>
      <c r="F278" s="42"/>
      <c r="G278" s="42">
        <v>12.369400000000001</v>
      </c>
      <c r="H278" s="42">
        <v>16.524999999999999</v>
      </c>
      <c r="I278" s="42">
        <v>13.4084</v>
      </c>
      <c r="J278" s="42">
        <v>14.057599999999997</v>
      </c>
      <c r="K278" s="42">
        <v>17.109399999999997</v>
      </c>
      <c r="L278" s="42">
        <v>15.745799999999999</v>
      </c>
      <c r="M278" s="42">
        <v>15.551100000000002</v>
      </c>
      <c r="N278" s="126">
        <v>7.6943000000000001</v>
      </c>
      <c r="O278" s="355">
        <v>11.6227</v>
      </c>
      <c r="P278" s="42">
        <v>15.518600000000001</v>
      </c>
      <c r="Q278" s="42">
        <v>16.395099999999996</v>
      </c>
      <c r="R278" s="42">
        <v>19.674199999999999</v>
      </c>
      <c r="S278" s="42">
        <v>26.492000000000004</v>
      </c>
      <c r="T278" s="42">
        <v>18.6678</v>
      </c>
      <c r="U278" s="42">
        <v>12.531700000000001</v>
      </c>
      <c r="V278" s="42">
        <v>13.9603</v>
      </c>
      <c r="W278" s="42">
        <v>17.8886</v>
      </c>
      <c r="X278" s="42">
        <v>22.3689</v>
      </c>
      <c r="Y278" s="42"/>
      <c r="Z278" s="42">
        <v>15.908199999999997</v>
      </c>
      <c r="AA278" s="42"/>
      <c r="AB278" s="42"/>
      <c r="AC278" s="42"/>
      <c r="AD278" s="42">
        <v>11.427899999999999</v>
      </c>
      <c r="AE278" s="42">
        <v>14.869299999999999</v>
      </c>
      <c r="AF278" s="42">
        <v>7.0125999999999991</v>
      </c>
      <c r="AG278" s="42">
        <v>30.257999999999996</v>
      </c>
      <c r="AH278" s="355">
        <v>24.6739</v>
      </c>
      <c r="AI278" s="42">
        <v>24.576499999999996</v>
      </c>
      <c r="AJ278" s="42">
        <v>28.082899999999999</v>
      </c>
      <c r="AK278" s="42"/>
      <c r="AL278" s="42">
        <v>26.329699999999999</v>
      </c>
      <c r="AM278" s="42">
        <v>28.926999999999996</v>
      </c>
      <c r="AN278" s="42">
        <v>30.615200000000005</v>
      </c>
      <c r="AO278" s="42">
        <v>32.920200000000001</v>
      </c>
      <c r="AP278" s="42">
        <v>16.3627</v>
      </c>
      <c r="AQ278" s="42">
        <v>32.303400000000003</v>
      </c>
      <c r="AR278" s="42">
        <v>23.797400000000003</v>
      </c>
      <c r="AS278" s="42">
        <v>25.940100000000001</v>
      </c>
      <c r="AT278" s="42">
        <v>31.589100000000002</v>
      </c>
      <c r="AU278" s="42"/>
      <c r="AV278" s="42"/>
      <c r="AW278" s="42"/>
      <c r="AX278" s="42"/>
      <c r="AY278" s="126"/>
    </row>
    <row r="279" spans="1:51" ht="14.5" customHeight="1" x14ac:dyDescent="0.3">
      <c r="A279" s="519"/>
      <c r="B279" s="355">
        <v>62</v>
      </c>
      <c r="C279" s="42"/>
      <c r="D279" s="42"/>
      <c r="E279" s="42">
        <v>13.440800000000003</v>
      </c>
      <c r="F279" s="42"/>
      <c r="G279" s="42">
        <v>11.785</v>
      </c>
      <c r="H279" s="42">
        <v>16.102999999999998</v>
      </c>
      <c r="I279" s="42">
        <v>12.953800000000001</v>
      </c>
      <c r="J279" s="42">
        <v>13.408300000000001</v>
      </c>
      <c r="K279" s="42">
        <v>16.297699999999999</v>
      </c>
      <c r="L279" s="42">
        <v>14.706900000000001</v>
      </c>
      <c r="M279" s="42">
        <v>15.1615</v>
      </c>
      <c r="N279" s="126">
        <v>7.3372000000000011</v>
      </c>
      <c r="O279" s="355">
        <v>11.492800000000001</v>
      </c>
      <c r="P279" s="42">
        <v>14.901699999999998</v>
      </c>
      <c r="Q279" s="42">
        <v>15.550999999999998</v>
      </c>
      <c r="R279" s="42">
        <v>19.024899999999999</v>
      </c>
      <c r="S279" s="42">
        <v>25.290800000000001</v>
      </c>
      <c r="T279" s="42">
        <v>17.953499999999998</v>
      </c>
      <c r="U279" s="42">
        <v>12.142200000000001</v>
      </c>
      <c r="V279" s="42">
        <v>13.2136</v>
      </c>
      <c r="W279" s="42">
        <v>17.044500000000003</v>
      </c>
      <c r="X279" s="42">
        <v>21.524799999999995</v>
      </c>
      <c r="Y279" s="42"/>
      <c r="Z279" s="42">
        <v>14.999199999999998</v>
      </c>
      <c r="AA279" s="42"/>
      <c r="AB279" s="42"/>
      <c r="AC279" s="42"/>
      <c r="AD279" s="42">
        <v>10.9734</v>
      </c>
      <c r="AE279" s="42">
        <v>14.414800000000003</v>
      </c>
      <c r="AF279" s="42">
        <v>6.7528000000000006</v>
      </c>
      <c r="AG279" s="42">
        <v>29.511299999999995</v>
      </c>
      <c r="AH279" s="355">
        <v>23.927199999999999</v>
      </c>
      <c r="AI279" s="42">
        <v>23.602599999999995</v>
      </c>
      <c r="AJ279" s="42">
        <v>26.8492</v>
      </c>
      <c r="AK279" s="42"/>
      <c r="AL279" s="42">
        <v>25.615400000000001</v>
      </c>
      <c r="AM279" s="42">
        <v>27.920499999999997</v>
      </c>
      <c r="AN279" s="42">
        <v>30.030800000000003</v>
      </c>
      <c r="AO279" s="42">
        <v>32.173499999999997</v>
      </c>
      <c r="AP279" s="42">
        <v>16.005600000000001</v>
      </c>
      <c r="AQ279" s="42">
        <v>31.491700000000002</v>
      </c>
      <c r="AR279" s="42">
        <v>23.148099999999999</v>
      </c>
      <c r="AS279" s="42">
        <v>25.355699999999999</v>
      </c>
      <c r="AT279" s="42">
        <v>30.8748</v>
      </c>
      <c r="AU279" s="42"/>
      <c r="AV279" s="42"/>
      <c r="AW279" s="42"/>
      <c r="AX279" s="42"/>
      <c r="AY279" s="126"/>
    </row>
    <row r="280" spans="1:51" ht="14.5" customHeight="1" x14ac:dyDescent="0.3">
      <c r="A280" s="519"/>
      <c r="B280" s="355">
        <v>63</v>
      </c>
      <c r="C280" s="42"/>
      <c r="D280" s="42"/>
      <c r="E280" s="42">
        <v>12.726500000000001</v>
      </c>
      <c r="F280" s="42"/>
      <c r="G280" s="42">
        <v>11.720100000000002</v>
      </c>
      <c r="H280" s="42">
        <v>15.356299999999997</v>
      </c>
      <c r="I280" s="42">
        <v>12.207100000000001</v>
      </c>
      <c r="J280" s="42">
        <v>13.148599999999998</v>
      </c>
      <c r="K280" s="42">
        <v>16.103000000000002</v>
      </c>
      <c r="L280" s="42">
        <v>14.349800000000002</v>
      </c>
      <c r="M280" s="42">
        <v>14.771899999999999</v>
      </c>
      <c r="N280" s="126">
        <v>7.3047000000000013</v>
      </c>
      <c r="O280" s="355">
        <v>10.9734</v>
      </c>
      <c r="P280" s="42">
        <v>14.382300000000001</v>
      </c>
      <c r="Q280" s="42">
        <v>14.609499999999997</v>
      </c>
      <c r="R280" s="42">
        <v>18.2133</v>
      </c>
      <c r="S280" s="42">
        <v>24.609000000000002</v>
      </c>
      <c r="T280" s="42">
        <v>17.206800000000001</v>
      </c>
      <c r="U280" s="42">
        <v>11.7201</v>
      </c>
      <c r="V280" s="42">
        <v>12.726599999999999</v>
      </c>
      <c r="W280" s="42">
        <v>16.297800000000002</v>
      </c>
      <c r="X280" s="42">
        <v>20.713099999999997</v>
      </c>
      <c r="Y280" s="42"/>
      <c r="Z280" s="42">
        <v>14.707000000000001</v>
      </c>
      <c r="AA280" s="42"/>
      <c r="AB280" s="42"/>
      <c r="AC280" s="42"/>
      <c r="AD280" s="42">
        <v>10.3241</v>
      </c>
      <c r="AE280" s="42">
        <v>13.895299999999999</v>
      </c>
      <c r="AF280" s="42">
        <v>6.2333999999999996</v>
      </c>
      <c r="AG280" s="42">
        <v>28.764599999999994</v>
      </c>
      <c r="AH280" s="355">
        <v>23.277900000000002</v>
      </c>
      <c r="AI280" s="42">
        <v>22.953199999999995</v>
      </c>
      <c r="AJ280" s="42">
        <v>26.264800000000001</v>
      </c>
      <c r="AK280" s="42"/>
      <c r="AL280" s="42">
        <v>24.706400000000002</v>
      </c>
      <c r="AM280" s="42">
        <v>27.206299999999999</v>
      </c>
      <c r="AN280" s="42">
        <v>29.056799999999999</v>
      </c>
      <c r="AO280" s="42">
        <v>31.1995</v>
      </c>
      <c r="AP280" s="42">
        <v>15.356300000000001</v>
      </c>
      <c r="AQ280" s="42">
        <v>30.907399999999996</v>
      </c>
      <c r="AR280" s="42">
        <v>22.4663</v>
      </c>
      <c r="AS280" s="42">
        <v>24.349300000000003</v>
      </c>
      <c r="AT280" s="42">
        <v>29.965800000000005</v>
      </c>
      <c r="AU280" s="42"/>
      <c r="AV280" s="42"/>
      <c r="AW280" s="42"/>
      <c r="AX280" s="42"/>
      <c r="AY280" s="126"/>
    </row>
    <row r="281" spans="1:51" ht="14.5" customHeight="1" x14ac:dyDescent="0.3">
      <c r="A281" s="519"/>
      <c r="B281" s="355">
        <v>64</v>
      </c>
      <c r="C281" s="42"/>
      <c r="D281" s="42"/>
      <c r="E281" s="42">
        <v>12.207100000000001</v>
      </c>
      <c r="F281" s="42"/>
      <c r="G281" s="42">
        <v>10.9084</v>
      </c>
      <c r="H281" s="42">
        <v>14.674499999999998</v>
      </c>
      <c r="I281" s="42">
        <v>11.687700000000001</v>
      </c>
      <c r="J281" s="42">
        <v>12.2395</v>
      </c>
      <c r="K281" s="42">
        <v>15.128999999999998</v>
      </c>
      <c r="L281" s="42">
        <v>13.733000000000001</v>
      </c>
      <c r="M281" s="42">
        <v>13.960299999999998</v>
      </c>
      <c r="N281" s="126">
        <v>6.7853000000000012</v>
      </c>
      <c r="O281" s="355">
        <v>10.6487</v>
      </c>
      <c r="P281" s="42">
        <v>13.797899999999998</v>
      </c>
      <c r="Q281" s="42">
        <v>14.122499999999999</v>
      </c>
      <c r="R281" s="42">
        <v>17.3691</v>
      </c>
      <c r="S281" s="42">
        <v>23.764900000000001</v>
      </c>
      <c r="T281" s="42">
        <v>16.395199999999999</v>
      </c>
      <c r="U281" s="42">
        <v>11.103199999999999</v>
      </c>
      <c r="V281" s="42">
        <v>12.207099999999999</v>
      </c>
      <c r="W281" s="42">
        <v>15.745799999999999</v>
      </c>
      <c r="X281" s="42">
        <v>19.836600000000001</v>
      </c>
      <c r="Y281" s="42"/>
      <c r="Z281" s="42">
        <v>13.895299999999999</v>
      </c>
      <c r="AA281" s="42"/>
      <c r="AB281" s="42"/>
      <c r="AC281" s="42"/>
      <c r="AD281" s="42">
        <v>9.902099999999999</v>
      </c>
      <c r="AE281" s="42">
        <v>13.0837</v>
      </c>
      <c r="AF281" s="42">
        <v>6.2009000000000007</v>
      </c>
      <c r="AG281" s="42">
        <v>28.050399999999996</v>
      </c>
      <c r="AH281" s="355">
        <v>22.4663</v>
      </c>
      <c r="AI281" s="42">
        <v>22.011700000000001</v>
      </c>
      <c r="AJ281" s="42">
        <v>25.388200000000001</v>
      </c>
      <c r="AK281" s="42"/>
      <c r="AL281" s="42">
        <v>24.316800000000001</v>
      </c>
      <c r="AM281" s="42">
        <v>26.394599999999997</v>
      </c>
      <c r="AN281" s="42">
        <v>28.277600000000003</v>
      </c>
      <c r="AO281" s="42">
        <v>30.452800000000003</v>
      </c>
      <c r="AP281" s="42">
        <v>15.096600000000002</v>
      </c>
      <c r="AQ281" s="42">
        <v>30.128200000000007</v>
      </c>
      <c r="AR281" s="42">
        <v>21.687100000000004</v>
      </c>
      <c r="AS281" s="42">
        <v>23.862299999999998</v>
      </c>
      <c r="AT281" s="42">
        <v>29.316500000000001</v>
      </c>
      <c r="AU281" s="42"/>
      <c r="AV281" s="42"/>
      <c r="AW281" s="42"/>
      <c r="AX281" s="42"/>
      <c r="AY281" s="126"/>
    </row>
    <row r="282" spans="1:51" ht="14.5" customHeight="1" x14ac:dyDescent="0.3">
      <c r="A282" s="519"/>
      <c r="B282" s="355">
        <v>65</v>
      </c>
      <c r="C282" s="42"/>
      <c r="D282" s="42"/>
      <c r="E282" s="42">
        <v>11.785</v>
      </c>
      <c r="F282" s="42"/>
      <c r="G282" s="42">
        <v>10.3565</v>
      </c>
      <c r="H282" s="42">
        <v>14.317399999999999</v>
      </c>
      <c r="I282" s="42">
        <v>11.265600000000001</v>
      </c>
      <c r="J282" s="42">
        <v>11.914900000000001</v>
      </c>
      <c r="K282" s="42">
        <v>14.5121</v>
      </c>
      <c r="L282" s="42">
        <v>13.473200000000002</v>
      </c>
      <c r="M282" s="42">
        <v>13.5382</v>
      </c>
      <c r="N282" s="126">
        <v>6.2658000000000005</v>
      </c>
      <c r="O282" s="355">
        <v>10.161699999999998</v>
      </c>
      <c r="P282" s="42">
        <v>13.018699999999999</v>
      </c>
      <c r="Q282" s="42">
        <v>13.5382</v>
      </c>
      <c r="R282" s="42">
        <v>16.752299999999998</v>
      </c>
      <c r="S282" s="42">
        <v>22.628600000000006</v>
      </c>
      <c r="T282" s="42">
        <v>16.038000000000004</v>
      </c>
      <c r="U282" s="42">
        <v>10.6487</v>
      </c>
      <c r="V282" s="42">
        <v>11.590300000000001</v>
      </c>
      <c r="W282" s="42">
        <v>15.1615</v>
      </c>
      <c r="X282" s="42">
        <v>19.187200000000001</v>
      </c>
      <c r="Y282" s="42"/>
      <c r="Z282" s="42">
        <v>13.3759</v>
      </c>
      <c r="AA282" s="42"/>
      <c r="AB282" s="42"/>
      <c r="AC282" s="42"/>
      <c r="AD282" s="42">
        <v>9.6747999999999994</v>
      </c>
      <c r="AE282" s="42">
        <v>12.466799999999999</v>
      </c>
      <c r="AF282" s="42">
        <v>5.7464000000000013</v>
      </c>
      <c r="AG282" s="42">
        <v>27.336099999999995</v>
      </c>
      <c r="AH282" s="355">
        <v>21.654600000000002</v>
      </c>
      <c r="AI282" s="42">
        <v>21.427399999999995</v>
      </c>
      <c r="AJ282" s="42">
        <v>24.511600000000001</v>
      </c>
      <c r="AK282" s="42"/>
      <c r="AL282" s="42">
        <v>23.440200000000001</v>
      </c>
      <c r="AM282" s="42">
        <v>25.485599999999998</v>
      </c>
      <c r="AN282" s="42">
        <v>27.433499999999999</v>
      </c>
      <c r="AO282" s="42">
        <v>29.868400000000001</v>
      </c>
      <c r="AP282" s="42">
        <v>14.674500000000002</v>
      </c>
      <c r="AQ282" s="42">
        <v>29.381500000000006</v>
      </c>
      <c r="AR282" s="42">
        <v>20.875500000000002</v>
      </c>
      <c r="AS282" s="42">
        <v>23.180499999999999</v>
      </c>
      <c r="AT282" s="42">
        <v>28.764600000000002</v>
      </c>
      <c r="AU282" s="42"/>
      <c r="AV282" s="42"/>
      <c r="AW282" s="42"/>
      <c r="AX282" s="42"/>
      <c r="AY282" s="126"/>
    </row>
    <row r="283" spans="1:51" ht="14.5" customHeight="1" x14ac:dyDescent="0.3">
      <c r="A283" s="519"/>
      <c r="B283" s="355">
        <v>66</v>
      </c>
      <c r="C283" s="42"/>
      <c r="D283" s="42"/>
      <c r="E283" s="42">
        <v>11.2331</v>
      </c>
      <c r="F283" s="42"/>
      <c r="G283" s="42">
        <v>10.194199999999999</v>
      </c>
      <c r="H283" s="42">
        <v>13.505700000000001</v>
      </c>
      <c r="I283" s="42">
        <v>10.5189</v>
      </c>
      <c r="J283" s="42">
        <v>11.363000000000001</v>
      </c>
      <c r="K283" s="42">
        <v>14.057599999999997</v>
      </c>
      <c r="L283" s="42">
        <v>12.726500000000001</v>
      </c>
      <c r="M283" s="42">
        <v>13.116100000000003</v>
      </c>
      <c r="N283" s="126">
        <v>6.1684000000000001</v>
      </c>
      <c r="O283" s="355">
        <v>9.7396999999999991</v>
      </c>
      <c r="P283" s="42">
        <v>12.434299999999999</v>
      </c>
      <c r="Q283" s="42">
        <v>12.694100000000002</v>
      </c>
      <c r="R283" s="42">
        <v>16.070499999999999</v>
      </c>
      <c r="S283" s="42">
        <v>22.174100000000003</v>
      </c>
      <c r="T283" s="42">
        <v>15.356300000000001</v>
      </c>
      <c r="U283" s="42">
        <v>10.291600000000001</v>
      </c>
      <c r="V283" s="42">
        <v>10.9734</v>
      </c>
      <c r="W283" s="42">
        <v>14.349800000000002</v>
      </c>
      <c r="X283" s="42">
        <v>18.245699999999999</v>
      </c>
      <c r="Y283" s="42"/>
      <c r="Z283" s="42">
        <v>12.6616</v>
      </c>
      <c r="AA283" s="42"/>
      <c r="AB283" s="42"/>
      <c r="AC283" s="42"/>
      <c r="AD283" s="42">
        <v>9.2202999999999999</v>
      </c>
      <c r="AE283" s="42">
        <v>11.7201</v>
      </c>
      <c r="AF283" s="42">
        <v>5.6164999999999994</v>
      </c>
      <c r="AG283" s="42">
        <v>26.654299999999999</v>
      </c>
      <c r="AH283" s="355">
        <v>21.167600000000004</v>
      </c>
      <c r="AI283" s="42">
        <v>20.550799999999995</v>
      </c>
      <c r="AJ283" s="42">
        <v>23.764900000000001</v>
      </c>
      <c r="AK283" s="42"/>
      <c r="AL283" s="42">
        <v>23.050600000000003</v>
      </c>
      <c r="AM283" s="42">
        <v>24.836300000000001</v>
      </c>
      <c r="AN283" s="42">
        <v>26.784200000000002</v>
      </c>
      <c r="AO283" s="42">
        <v>28.797099999999997</v>
      </c>
      <c r="AP283" s="42">
        <v>13.9603</v>
      </c>
      <c r="AQ283" s="42">
        <v>28.537400000000002</v>
      </c>
      <c r="AR283" s="42">
        <v>20.193700000000003</v>
      </c>
      <c r="AS283" s="42">
        <v>22.401300000000003</v>
      </c>
      <c r="AT283" s="42">
        <v>28.017900000000001</v>
      </c>
      <c r="AU283" s="42"/>
      <c r="AV283" s="42"/>
      <c r="AW283" s="42"/>
      <c r="AX283" s="42"/>
      <c r="AY283" s="126"/>
    </row>
    <row r="284" spans="1:51" ht="14.5" customHeight="1" x14ac:dyDescent="0.3">
      <c r="A284" s="519"/>
      <c r="B284" s="355">
        <v>67</v>
      </c>
      <c r="C284" s="42"/>
      <c r="D284" s="42"/>
      <c r="E284" s="42">
        <v>10.811</v>
      </c>
      <c r="F284" s="42"/>
      <c r="G284" s="42">
        <v>9.4149999999999991</v>
      </c>
      <c r="H284" s="42">
        <v>13.148600000000002</v>
      </c>
      <c r="I284" s="42">
        <v>10.226699999999999</v>
      </c>
      <c r="J284" s="42">
        <v>10.7461</v>
      </c>
      <c r="K284" s="42">
        <v>13.603100000000001</v>
      </c>
      <c r="L284" s="42">
        <v>12.304500000000001</v>
      </c>
      <c r="M284" s="42">
        <v>12.564199999999998</v>
      </c>
      <c r="N284" s="126">
        <v>5.8762999999999996</v>
      </c>
      <c r="O284" s="355">
        <v>9.4474999999999998</v>
      </c>
      <c r="P284" s="42">
        <v>11.8499</v>
      </c>
      <c r="Q284" s="42">
        <v>11.979800000000001</v>
      </c>
      <c r="R284" s="42">
        <v>15.616000000000001</v>
      </c>
      <c r="S284" s="42">
        <v>21.037800000000001</v>
      </c>
      <c r="T284" s="42">
        <v>14.869300000000003</v>
      </c>
      <c r="U284" s="42">
        <v>9.9019999999999992</v>
      </c>
      <c r="V284" s="42">
        <v>10.6488</v>
      </c>
      <c r="W284" s="42">
        <v>13.797899999999998</v>
      </c>
      <c r="X284" s="42">
        <v>17.564</v>
      </c>
      <c r="Y284" s="42"/>
      <c r="Z284" s="42">
        <v>12.2721</v>
      </c>
      <c r="AA284" s="42"/>
      <c r="AB284" s="42"/>
      <c r="AC284" s="42"/>
      <c r="AD284" s="42">
        <v>8.5384999999999991</v>
      </c>
      <c r="AE284" s="42">
        <v>11.298</v>
      </c>
      <c r="AF284" s="42">
        <v>5.097100000000002</v>
      </c>
      <c r="AG284" s="42">
        <v>25.7453</v>
      </c>
      <c r="AH284" s="355">
        <v>20.193700000000003</v>
      </c>
      <c r="AI284" s="42">
        <v>20.161199999999997</v>
      </c>
      <c r="AJ284" s="42">
        <v>23.050700000000003</v>
      </c>
      <c r="AK284" s="42"/>
      <c r="AL284" s="42">
        <v>22.239000000000004</v>
      </c>
      <c r="AM284" s="42">
        <v>24.186999999999998</v>
      </c>
      <c r="AN284" s="42">
        <v>26.037500000000001</v>
      </c>
      <c r="AO284" s="42">
        <v>28.082800000000002</v>
      </c>
      <c r="AP284" s="42">
        <v>13.375900000000001</v>
      </c>
      <c r="AQ284" s="42">
        <v>27.920500000000004</v>
      </c>
      <c r="AR284" s="42">
        <v>19.674299999999999</v>
      </c>
      <c r="AS284" s="42">
        <v>21.654600000000002</v>
      </c>
      <c r="AT284" s="42">
        <v>27.433499999999999</v>
      </c>
      <c r="AU284" s="42"/>
      <c r="AV284" s="42"/>
      <c r="AW284" s="42"/>
      <c r="AX284" s="42"/>
      <c r="AY284" s="126"/>
    </row>
    <row r="285" spans="1:51" ht="14.5" customHeight="1" x14ac:dyDescent="0.3">
      <c r="A285" s="519"/>
      <c r="B285" s="355">
        <v>68</v>
      </c>
      <c r="C285" s="42"/>
      <c r="D285" s="42"/>
      <c r="E285" s="42">
        <v>10.388999999999999</v>
      </c>
      <c r="F285" s="42"/>
      <c r="G285" s="42">
        <v>9.4474999999999998</v>
      </c>
      <c r="H285" s="42">
        <v>12.401899999999999</v>
      </c>
      <c r="I285" s="42">
        <v>9.8371000000000013</v>
      </c>
      <c r="J285" s="42">
        <v>10.389000000000001</v>
      </c>
      <c r="K285" s="42">
        <v>12.888899999999998</v>
      </c>
      <c r="L285" s="42">
        <v>11.6876</v>
      </c>
      <c r="M285" s="42">
        <v>12.142199999999999</v>
      </c>
      <c r="N285" s="126">
        <v>5.5191000000000008</v>
      </c>
      <c r="O285" s="355">
        <v>9.0903999999999989</v>
      </c>
      <c r="P285" s="42">
        <v>11.265600000000001</v>
      </c>
      <c r="Q285" s="42">
        <v>11.427900000000001</v>
      </c>
      <c r="R285" s="42">
        <v>14.934199999999997</v>
      </c>
      <c r="S285" s="42">
        <v>20.583300000000005</v>
      </c>
      <c r="T285" s="42">
        <v>14.349800000000002</v>
      </c>
      <c r="U285" s="42">
        <v>9.6747999999999994</v>
      </c>
      <c r="V285" s="42">
        <v>10.064399999999999</v>
      </c>
      <c r="W285" s="42">
        <v>13.278400000000001</v>
      </c>
      <c r="X285" s="42">
        <v>16.752300000000002</v>
      </c>
      <c r="Y285" s="42"/>
      <c r="Z285" s="42">
        <v>11.785100000000002</v>
      </c>
      <c r="AA285" s="42"/>
      <c r="AB285" s="42"/>
      <c r="AC285" s="42"/>
      <c r="AD285" s="42">
        <v>8.2463000000000015</v>
      </c>
      <c r="AE285" s="42">
        <v>10.778599999999999</v>
      </c>
      <c r="AF285" s="42">
        <v>5.097100000000002</v>
      </c>
      <c r="AG285" s="42">
        <v>25.258299999999998</v>
      </c>
      <c r="AH285" s="355">
        <v>19.447000000000003</v>
      </c>
      <c r="AI285" s="42">
        <v>19.154799999999998</v>
      </c>
      <c r="AJ285" s="42">
        <v>22.239000000000004</v>
      </c>
      <c r="AK285" s="42"/>
      <c r="AL285" s="42">
        <v>21.784500000000001</v>
      </c>
      <c r="AM285" s="42">
        <v>23.310399999999998</v>
      </c>
      <c r="AN285" s="42">
        <v>25.388200000000001</v>
      </c>
      <c r="AO285" s="42">
        <v>27.433499999999999</v>
      </c>
      <c r="AP285" s="42">
        <v>13.051200000000001</v>
      </c>
      <c r="AQ285" s="42">
        <v>27.303699999999999</v>
      </c>
      <c r="AR285" s="42">
        <v>18.96</v>
      </c>
      <c r="AS285" s="42">
        <v>21.102700000000002</v>
      </c>
      <c r="AT285" s="42">
        <v>26.784200000000002</v>
      </c>
      <c r="AU285" s="42"/>
      <c r="AV285" s="42"/>
      <c r="AW285" s="42"/>
      <c r="AX285" s="42"/>
      <c r="AY285" s="126"/>
    </row>
    <row r="286" spans="1:51" ht="14.5" customHeight="1" x14ac:dyDescent="0.3">
      <c r="A286" s="519"/>
      <c r="B286" s="355">
        <v>69</v>
      </c>
      <c r="C286" s="42"/>
      <c r="D286" s="42"/>
      <c r="E286" s="42">
        <v>9.7396999999999991</v>
      </c>
      <c r="F286" s="42"/>
      <c r="G286" s="42">
        <v>8.7981999999999996</v>
      </c>
      <c r="H286" s="42">
        <v>12.077199999999999</v>
      </c>
      <c r="I286" s="42">
        <v>9.2528000000000006</v>
      </c>
      <c r="J286" s="42">
        <v>9.7396999999999991</v>
      </c>
      <c r="K286" s="42">
        <v>12.304500000000001</v>
      </c>
      <c r="L286" s="42">
        <v>11.525300000000001</v>
      </c>
      <c r="M286" s="42">
        <v>11.525300000000001</v>
      </c>
      <c r="N286" s="126">
        <v>5.4867000000000017</v>
      </c>
      <c r="O286" s="355">
        <v>8.8956</v>
      </c>
      <c r="P286" s="42">
        <v>10.9734</v>
      </c>
      <c r="Q286" s="42">
        <v>11.070799999999998</v>
      </c>
      <c r="R286" s="42">
        <v>14.252399999999998</v>
      </c>
      <c r="S286" s="42">
        <v>19.7392</v>
      </c>
      <c r="T286" s="42">
        <v>13.570599999999999</v>
      </c>
      <c r="U286" s="42">
        <v>9.4150000000000009</v>
      </c>
      <c r="V286" s="42">
        <v>9.5124999999999993</v>
      </c>
      <c r="W286" s="42">
        <v>12.823899999999998</v>
      </c>
      <c r="X286" s="42">
        <v>16.167899999999999</v>
      </c>
      <c r="Y286" s="42"/>
      <c r="Z286" s="42">
        <v>11.330499999999999</v>
      </c>
      <c r="AA286" s="42"/>
      <c r="AB286" s="42"/>
      <c r="AC286" s="42"/>
      <c r="AD286" s="42">
        <v>8.3437000000000019</v>
      </c>
      <c r="AE286" s="42">
        <v>10.5189</v>
      </c>
      <c r="AF286" s="42">
        <v>4.7724000000000002</v>
      </c>
      <c r="AG286" s="42">
        <v>24.576499999999996</v>
      </c>
      <c r="AH286" s="355">
        <v>19.154799999999998</v>
      </c>
      <c r="AI286" s="42">
        <v>18.7652</v>
      </c>
      <c r="AJ286" s="42">
        <v>21.232600000000001</v>
      </c>
      <c r="AK286" s="42"/>
      <c r="AL286" s="42">
        <v>21.102700000000002</v>
      </c>
      <c r="AM286" s="42">
        <v>22.758499999999998</v>
      </c>
      <c r="AN286" s="42">
        <v>24.8687</v>
      </c>
      <c r="AO286" s="42">
        <v>26.7193</v>
      </c>
      <c r="AP286" s="42">
        <v>12.856400000000001</v>
      </c>
      <c r="AQ286" s="42">
        <v>26.7193</v>
      </c>
      <c r="AR286" s="42">
        <v>18.375600000000002</v>
      </c>
      <c r="AS286" s="42">
        <v>20.290999999999997</v>
      </c>
      <c r="AT286" s="42">
        <v>25.94</v>
      </c>
      <c r="AU286" s="42"/>
      <c r="AV286" s="42"/>
      <c r="AW286" s="42"/>
      <c r="AX286" s="42"/>
      <c r="AY286" s="126"/>
    </row>
    <row r="287" spans="1:51" ht="14.5" customHeight="1" x14ac:dyDescent="0.3">
      <c r="A287" s="519"/>
      <c r="B287" s="355">
        <v>70</v>
      </c>
      <c r="C287" s="42"/>
      <c r="D287" s="42"/>
      <c r="E287" s="42">
        <v>9.4474999999999998</v>
      </c>
      <c r="F287" s="42"/>
      <c r="G287" s="42">
        <v>8.5709</v>
      </c>
      <c r="H287" s="42">
        <v>11.5253</v>
      </c>
      <c r="I287" s="42">
        <v>8.9281000000000006</v>
      </c>
      <c r="J287" s="42">
        <v>9.6097999999999981</v>
      </c>
      <c r="K287" s="42">
        <v>12.044700000000001</v>
      </c>
      <c r="L287" s="42">
        <v>11.070799999999998</v>
      </c>
      <c r="M287" s="42">
        <v>11.817499999999999</v>
      </c>
      <c r="N287" s="126">
        <v>4.9996999999999998</v>
      </c>
      <c r="O287" s="355">
        <v>8.2787000000000006</v>
      </c>
      <c r="P287" s="42">
        <v>10.551299999999999</v>
      </c>
      <c r="Q287" s="42">
        <v>10.746099999999998</v>
      </c>
      <c r="R287" s="42">
        <v>13.797899999999998</v>
      </c>
      <c r="S287" s="42">
        <v>18.895100000000003</v>
      </c>
      <c r="T287" s="42">
        <v>13.148599999999998</v>
      </c>
      <c r="U287" s="42">
        <v>8.7982000000000014</v>
      </c>
      <c r="V287" s="42">
        <v>9.025500000000001</v>
      </c>
      <c r="W287" s="42">
        <v>12.207100000000001</v>
      </c>
      <c r="X287" s="42">
        <v>15.680999999999997</v>
      </c>
      <c r="Y287" s="42"/>
      <c r="Z287" s="42">
        <v>10.908499999999998</v>
      </c>
      <c r="AA287" s="42"/>
      <c r="AB287" s="42"/>
      <c r="AC287" s="42"/>
      <c r="AD287" s="42">
        <v>7.6295000000000002</v>
      </c>
      <c r="AE287" s="42">
        <v>10.031899999999998</v>
      </c>
      <c r="AF287" s="42">
        <v>4.4478</v>
      </c>
      <c r="AG287" s="42">
        <v>24.186999999999998</v>
      </c>
      <c r="AH287" s="355">
        <v>18.148299999999999</v>
      </c>
      <c r="AI287" s="42">
        <v>18.050899999999999</v>
      </c>
      <c r="AJ287" s="42">
        <v>20.908000000000005</v>
      </c>
      <c r="AK287" s="42"/>
      <c r="AL287" s="42">
        <v>20.550800000000002</v>
      </c>
      <c r="AM287" s="42">
        <v>21.914400000000001</v>
      </c>
      <c r="AN287" s="42">
        <v>23.992100000000001</v>
      </c>
      <c r="AO287" s="42">
        <v>25.907599999999999</v>
      </c>
      <c r="AP287" s="42">
        <v>12.337000000000002</v>
      </c>
      <c r="AQ287" s="42">
        <v>26.297199999999997</v>
      </c>
      <c r="AR287" s="42">
        <v>17.758800000000001</v>
      </c>
      <c r="AS287" s="42">
        <v>19.771599999999999</v>
      </c>
      <c r="AT287" s="42">
        <v>25.290700000000001</v>
      </c>
      <c r="AU287" s="42"/>
      <c r="AV287" s="42"/>
      <c r="AW287" s="42"/>
      <c r="AX287" s="42"/>
      <c r="AY287" s="126"/>
    </row>
    <row r="288" spans="1:51" ht="14.5" customHeight="1" x14ac:dyDescent="0.3">
      <c r="A288" s="519"/>
      <c r="B288" s="355">
        <v>71</v>
      </c>
      <c r="C288" s="42"/>
      <c r="D288" s="42"/>
      <c r="E288" s="42">
        <v>8.9604999999999997</v>
      </c>
      <c r="F288" s="42"/>
      <c r="G288" s="42">
        <v>8.3436000000000003</v>
      </c>
      <c r="H288" s="42">
        <v>11.005899999999999</v>
      </c>
      <c r="I288" s="42">
        <v>8.7332999999999998</v>
      </c>
      <c r="J288" s="42">
        <v>8.9930000000000003</v>
      </c>
      <c r="K288" s="42">
        <v>11.492799999999999</v>
      </c>
      <c r="L288" s="42">
        <v>10.746099999999998</v>
      </c>
      <c r="M288" s="42">
        <v>10.876000000000001</v>
      </c>
      <c r="N288" s="126">
        <v>4.8374000000000015</v>
      </c>
      <c r="O288" s="355">
        <v>8.0838999999999999</v>
      </c>
      <c r="P288" s="42">
        <v>9.9993999999999996</v>
      </c>
      <c r="Q288" s="42">
        <v>9.966899999999999</v>
      </c>
      <c r="R288" s="42">
        <v>13.083699999999999</v>
      </c>
      <c r="S288" s="42">
        <v>18.472999999999999</v>
      </c>
      <c r="T288" s="42">
        <v>12.758999999999999</v>
      </c>
      <c r="U288" s="42">
        <v>8.4735000000000014</v>
      </c>
      <c r="V288" s="42">
        <v>8.6034000000000006</v>
      </c>
      <c r="W288" s="42">
        <v>11.590200000000001</v>
      </c>
      <c r="X288" s="42">
        <v>14.901800000000001</v>
      </c>
      <c r="Y288" s="42"/>
      <c r="Z288" s="42">
        <v>10.486400000000001</v>
      </c>
      <c r="AA288" s="42"/>
      <c r="AB288" s="42"/>
      <c r="AC288" s="42"/>
      <c r="AD288" s="42">
        <v>7.3373000000000008</v>
      </c>
      <c r="AE288" s="42">
        <v>9.5449000000000002</v>
      </c>
      <c r="AF288" s="42">
        <v>4.2205000000000004</v>
      </c>
      <c r="AG288" s="42">
        <v>23.440200000000001</v>
      </c>
      <c r="AH288" s="355">
        <v>17.531500000000001</v>
      </c>
      <c r="AI288" s="42">
        <v>17.3691</v>
      </c>
      <c r="AJ288" s="42">
        <v>19.771700000000003</v>
      </c>
      <c r="AK288" s="42"/>
      <c r="AL288" s="42">
        <v>19.998900000000003</v>
      </c>
      <c r="AM288" s="42">
        <v>21.070299999999996</v>
      </c>
      <c r="AN288" s="42">
        <v>23.635000000000002</v>
      </c>
      <c r="AO288" s="42">
        <v>25.063500000000001</v>
      </c>
      <c r="AP288" s="42">
        <v>11.6227</v>
      </c>
      <c r="AQ288" s="42">
        <v>25.388200000000005</v>
      </c>
      <c r="AR288" s="42">
        <v>17.1419</v>
      </c>
      <c r="AS288" s="42">
        <v>19.154699999999998</v>
      </c>
      <c r="AT288" s="42">
        <v>24.8687</v>
      </c>
      <c r="AU288" s="42"/>
      <c r="AV288" s="42"/>
      <c r="AW288" s="42"/>
      <c r="AX288" s="42"/>
      <c r="AY288" s="126"/>
    </row>
    <row r="289" spans="1:51" ht="14.5" customHeight="1" x14ac:dyDescent="0.3">
      <c r="A289" s="519"/>
      <c r="B289" s="355">
        <v>72</v>
      </c>
      <c r="C289" s="42"/>
      <c r="D289" s="42"/>
      <c r="E289" s="42">
        <v>8.700800000000001</v>
      </c>
      <c r="F289" s="42"/>
      <c r="G289" s="42">
        <v>7.6294000000000013</v>
      </c>
      <c r="H289" s="42">
        <v>10.6487</v>
      </c>
      <c r="I289" s="42">
        <v>8.2788000000000004</v>
      </c>
      <c r="J289" s="42">
        <v>8.8306000000000004</v>
      </c>
      <c r="K289" s="42">
        <v>11.265599999999999</v>
      </c>
      <c r="L289" s="42">
        <v>10.1617</v>
      </c>
      <c r="M289" s="42">
        <v>10.551400000000001</v>
      </c>
      <c r="N289" s="126">
        <v>4.5775999999999994</v>
      </c>
      <c r="O289" s="355">
        <v>8.0838999999999999</v>
      </c>
      <c r="P289" s="42">
        <v>9.4474999999999998</v>
      </c>
      <c r="Q289" s="42">
        <v>9.2201999999999984</v>
      </c>
      <c r="R289" s="42">
        <v>12.6616</v>
      </c>
      <c r="S289" s="42">
        <v>17.434100000000001</v>
      </c>
      <c r="T289" s="42">
        <v>12.369399999999999</v>
      </c>
      <c r="U289" s="42">
        <v>8.0515000000000008</v>
      </c>
      <c r="V289" s="42">
        <v>8.1814</v>
      </c>
      <c r="W289" s="42">
        <v>11.103199999999999</v>
      </c>
      <c r="X289" s="42">
        <v>14.252499999999998</v>
      </c>
      <c r="Y289" s="42"/>
      <c r="Z289" s="42">
        <v>10.259199999999998</v>
      </c>
      <c r="AA289" s="42"/>
      <c r="AB289" s="42"/>
      <c r="AC289" s="42"/>
      <c r="AD289" s="42">
        <v>7.0450999999999997</v>
      </c>
      <c r="AE289" s="42">
        <v>9.0579000000000001</v>
      </c>
      <c r="AF289" s="42">
        <v>4.1556000000000006</v>
      </c>
      <c r="AG289" s="42">
        <v>22.661100000000001</v>
      </c>
      <c r="AH289" s="355">
        <v>17.109400000000001</v>
      </c>
      <c r="AI289" s="42">
        <v>16.947099999999999</v>
      </c>
      <c r="AJ289" s="42">
        <v>19.252200000000002</v>
      </c>
      <c r="AK289" s="42"/>
      <c r="AL289" s="42">
        <v>19.284600000000001</v>
      </c>
      <c r="AM289" s="42">
        <v>20.713100000000001</v>
      </c>
      <c r="AN289" s="42">
        <v>22.6935</v>
      </c>
      <c r="AO289" s="42">
        <v>24.641400000000001</v>
      </c>
      <c r="AP289" s="42">
        <v>11.265600000000001</v>
      </c>
      <c r="AQ289" s="42">
        <v>24.803800000000003</v>
      </c>
      <c r="AR289" s="42">
        <v>16.460100000000001</v>
      </c>
      <c r="AS289" s="42">
        <v>18.635300000000001</v>
      </c>
      <c r="AT289" s="42">
        <v>24.024600000000003</v>
      </c>
      <c r="AU289" s="42"/>
      <c r="AV289" s="42"/>
      <c r="AW289" s="42"/>
      <c r="AX289" s="42"/>
      <c r="AY289" s="126"/>
    </row>
    <row r="290" spans="1:51" ht="14.5" customHeight="1" x14ac:dyDescent="0.3">
      <c r="A290" s="519"/>
      <c r="B290" s="355">
        <v>73</v>
      </c>
      <c r="C290" s="42"/>
      <c r="D290" s="42"/>
      <c r="E290" s="42">
        <v>8.4410000000000007</v>
      </c>
      <c r="F290" s="42"/>
      <c r="G290" s="42">
        <v>7.5320000000000009</v>
      </c>
      <c r="H290" s="42">
        <v>10.226699999999999</v>
      </c>
      <c r="I290" s="42">
        <v>7.7592999999999996</v>
      </c>
      <c r="J290" s="42">
        <v>8.4085999999999999</v>
      </c>
      <c r="K290" s="42">
        <v>10.453900000000001</v>
      </c>
      <c r="L290" s="42">
        <v>9.7396999999999991</v>
      </c>
      <c r="M290" s="42">
        <v>10.3566</v>
      </c>
      <c r="N290" s="126">
        <v>4.4801999999999991</v>
      </c>
      <c r="O290" s="355">
        <v>7.5644999999999989</v>
      </c>
      <c r="P290" s="42">
        <v>9.2202000000000002</v>
      </c>
      <c r="Q290" s="42">
        <v>8.7657000000000007</v>
      </c>
      <c r="R290" s="42">
        <v>12.142200000000001</v>
      </c>
      <c r="S290" s="42">
        <v>17.109500000000001</v>
      </c>
      <c r="T290" s="42">
        <v>11.817499999999999</v>
      </c>
      <c r="U290" s="42">
        <v>7.694300000000001</v>
      </c>
      <c r="V290" s="42">
        <v>7.8243000000000009</v>
      </c>
      <c r="W290" s="42">
        <v>10.551299999999999</v>
      </c>
      <c r="X290" s="42">
        <v>13.668099999999997</v>
      </c>
      <c r="Y290" s="42"/>
      <c r="Z290" s="42">
        <v>9.6423000000000005</v>
      </c>
      <c r="AA290" s="42"/>
      <c r="AB290" s="42"/>
      <c r="AC290" s="42"/>
      <c r="AD290" s="42">
        <v>6.6555</v>
      </c>
      <c r="AE290" s="42">
        <v>8.5060000000000002</v>
      </c>
      <c r="AF290" s="42">
        <v>3.9608000000000003</v>
      </c>
      <c r="AG290" s="42">
        <v>22.368899999999996</v>
      </c>
      <c r="AH290" s="355">
        <v>16.525100000000002</v>
      </c>
      <c r="AI290" s="42">
        <v>16.103000000000002</v>
      </c>
      <c r="AJ290" s="42">
        <v>18.4406</v>
      </c>
      <c r="AK290" s="42"/>
      <c r="AL290" s="42">
        <v>18.96</v>
      </c>
      <c r="AM290" s="42">
        <v>19.836599999999997</v>
      </c>
      <c r="AN290" s="42">
        <v>21.9468</v>
      </c>
      <c r="AO290" s="42">
        <v>23.732399999999998</v>
      </c>
      <c r="AP290" s="42">
        <v>11.005900000000002</v>
      </c>
      <c r="AQ290" s="42">
        <v>24.0246</v>
      </c>
      <c r="AR290" s="42">
        <v>15.875800000000002</v>
      </c>
      <c r="AS290" s="42">
        <v>18.0184</v>
      </c>
      <c r="AT290" s="42">
        <v>23.5701</v>
      </c>
      <c r="AU290" s="42"/>
      <c r="AV290" s="42"/>
      <c r="AW290" s="42"/>
      <c r="AX290" s="42"/>
      <c r="AY290" s="126"/>
    </row>
    <row r="291" spans="1:51" ht="14.5" customHeight="1" x14ac:dyDescent="0.3">
      <c r="A291" s="519"/>
      <c r="B291" s="355">
        <v>74</v>
      </c>
      <c r="C291" s="42"/>
      <c r="D291" s="42"/>
      <c r="E291" s="42">
        <v>8.0190000000000001</v>
      </c>
      <c r="F291" s="42"/>
      <c r="G291" s="42">
        <v>7.2398000000000007</v>
      </c>
      <c r="H291" s="42">
        <v>9.7071999999999985</v>
      </c>
      <c r="I291" s="42">
        <v>7.4671000000000012</v>
      </c>
      <c r="J291" s="42">
        <v>8.0189999999999984</v>
      </c>
      <c r="K291" s="42">
        <v>10.226700000000001</v>
      </c>
      <c r="L291" s="42">
        <v>9.3175999999999988</v>
      </c>
      <c r="M291" s="42">
        <v>9.7721999999999998</v>
      </c>
      <c r="N291" s="126">
        <v>4.2205000000000004</v>
      </c>
      <c r="O291" s="355">
        <v>7.1098999999999997</v>
      </c>
      <c r="P291" s="42">
        <v>8.8630999999999993</v>
      </c>
      <c r="Q291" s="42">
        <v>8.5709</v>
      </c>
      <c r="R291" s="42">
        <v>11.6227</v>
      </c>
      <c r="S291" s="42">
        <v>16.297800000000002</v>
      </c>
      <c r="T291" s="42">
        <v>11.297999999999998</v>
      </c>
      <c r="U291" s="42">
        <v>7.2398000000000016</v>
      </c>
      <c r="V291" s="42">
        <v>7.4671999999999992</v>
      </c>
      <c r="W291" s="42">
        <v>10.1942</v>
      </c>
      <c r="X291" s="42">
        <v>13.0512</v>
      </c>
      <c r="Y291" s="42"/>
      <c r="Z291" s="42">
        <v>9.2202999999999999</v>
      </c>
      <c r="AA291" s="42"/>
      <c r="AB291" s="42"/>
      <c r="AC291" s="42"/>
      <c r="AD291" s="42">
        <v>6.2984</v>
      </c>
      <c r="AE291" s="42">
        <v>8.0838999999999999</v>
      </c>
      <c r="AF291" s="42">
        <v>3.5712000000000006</v>
      </c>
      <c r="AG291" s="42">
        <v>21.524799999999999</v>
      </c>
      <c r="AH291" s="355">
        <v>15.908200000000001</v>
      </c>
      <c r="AI291" s="42">
        <v>15.648499999999999</v>
      </c>
      <c r="AJ291" s="42">
        <v>17.921100000000003</v>
      </c>
      <c r="AK291" s="42"/>
      <c r="AL291" s="42">
        <v>18.180800000000001</v>
      </c>
      <c r="AM291" s="42">
        <v>19.317099999999996</v>
      </c>
      <c r="AN291" s="42">
        <v>21.459800000000001</v>
      </c>
      <c r="AO291" s="42">
        <v>22.985699999999998</v>
      </c>
      <c r="AP291" s="42">
        <v>10.681200000000002</v>
      </c>
      <c r="AQ291" s="42">
        <v>23.342900000000004</v>
      </c>
      <c r="AR291" s="42">
        <v>15.518599999999999</v>
      </c>
      <c r="AS291" s="42">
        <v>17.271700000000003</v>
      </c>
      <c r="AT291" s="42">
        <v>22.953200000000002</v>
      </c>
      <c r="AU291" s="42"/>
      <c r="AV291" s="42"/>
      <c r="AW291" s="42"/>
      <c r="AX291" s="42"/>
      <c r="AY291" s="126"/>
    </row>
    <row r="292" spans="1:51" ht="14.5" customHeight="1" x14ac:dyDescent="0.3">
      <c r="A292" s="519"/>
      <c r="B292" s="355">
        <v>75</v>
      </c>
      <c r="C292" s="42"/>
      <c r="D292" s="42"/>
      <c r="E292" s="42">
        <v>7.5320000000000009</v>
      </c>
      <c r="F292" s="42"/>
      <c r="G292" s="42">
        <v>6.8178000000000001</v>
      </c>
      <c r="H292" s="42">
        <v>9.3177000000000003</v>
      </c>
      <c r="I292" s="42">
        <v>7.0776000000000003</v>
      </c>
      <c r="J292" s="42">
        <v>7.9216000000000006</v>
      </c>
      <c r="K292" s="42">
        <v>9.6746999999999979</v>
      </c>
      <c r="L292" s="42">
        <v>9.1877999999999993</v>
      </c>
      <c r="M292" s="42">
        <v>9.5774000000000008</v>
      </c>
      <c r="N292" s="126">
        <v>4.2853999999999992</v>
      </c>
      <c r="O292" s="355">
        <v>6.9151999999999987</v>
      </c>
      <c r="P292" s="42">
        <v>8.6682999999999986</v>
      </c>
      <c r="Q292" s="42">
        <v>8.2462999999999997</v>
      </c>
      <c r="R292" s="42">
        <v>11.005899999999999</v>
      </c>
      <c r="S292" s="42">
        <v>15.518600000000005</v>
      </c>
      <c r="T292" s="42">
        <v>10.746099999999998</v>
      </c>
      <c r="U292" s="42">
        <v>7.0125999999999991</v>
      </c>
      <c r="V292" s="42">
        <v>7.1424999999999992</v>
      </c>
      <c r="W292" s="42">
        <v>9.577399999999999</v>
      </c>
      <c r="X292" s="42">
        <v>12.824</v>
      </c>
      <c r="Y292" s="42"/>
      <c r="Z292" s="42">
        <v>8.9930000000000003</v>
      </c>
      <c r="AA292" s="42"/>
      <c r="AB292" s="42"/>
      <c r="AC292" s="42"/>
      <c r="AD292" s="42">
        <v>6.0385999999999997</v>
      </c>
      <c r="AE292" s="42">
        <v>7.8567</v>
      </c>
      <c r="AF292" s="42">
        <v>3.4089000000000009</v>
      </c>
      <c r="AG292" s="42">
        <v>20.907899999999994</v>
      </c>
      <c r="AH292" s="355">
        <v>15.323799999999999</v>
      </c>
      <c r="AI292" s="42">
        <v>14.901799999999998</v>
      </c>
      <c r="AJ292" s="42">
        <v>17.012100000000004</v>
      </c>
      <c r="AK292" s="42"/>
      <c r="AL292" s="42">
        <v>17.7912</v>
      </c>
      <c r="AM292" s="42">
        <v>18.830099999999998</v>
      </c>
      <c r="AN292" s="42">
        <v>21.037800000000001</v>
      </c>
      <c r="AO292" s="42">
        <v>22.563600000000001</v>
      </c>
      <c r="AP292" s="42">
        <v>10.3241</v>
      </c>
      <c r="AQ292" s="42">
        <v>22.888300000000005</v>
      </c>
      <c r="AR292" s="42">
        <v>15.031700000000004</v>
      </c>
      <c r="AS292" s="42">
        <v>16.687400000000004</v>
      </c>
      <c r="AT292" s="42">
        <v>22.173999999999999</v>
      </c>
      <c r="AU292" s="42"/>
      <c r="AV292" s="42"/>
      <c r="AW292" s="42"/>
      <c r="AX292" s="42"/>
      <c r="AY292" s="126"/>
    </row>
    <row r="293" spans="1:51" ht="14.5" customHeight="1" x14ac:dyDescent="0.3">
      <c r="A293" s="519"/>
      <c r="B293" s="355">
        <v>76</v>
      </c>
      <c r="C293" s="42"/>
      <c r="D293" s="42"/>
      <c r="E293" s="42">
        <v>7.2073000000000009</v>
      </c>
      <c r="F293" s="42"/>
      <c r="G293" s="42">
        <v>6.5255999999999998</v>
      </c>
      <c r="H293" s="42">
        <v>8.9604999999999997</v>
      </c>
      <c r="I293" s="42">
        <v>6.8178000000000019</v>
      </c>
      <c r="J293" s="42">
        <v>7.4670999999999985</v>
      </c>
      <c r="K293" s="42">
        <v>9.48</v>
      </c>
      <c r="L293" s="42">
        <v>8.8956</v>
      </c>
      <c r="M293" s="42">
        <v>9.0904000000000007</v>
      </c>
      <c r="N293" s="126">
        <v>3.8634000000000017</v>
      </c>
      <c r="O293" s="355">
        <v>7.1423999999999985</v>
      </c>
      <c r="P293" s="42">
        <v>8.0189999999999984</v>
      </c>
      <c r="Q293" s="42">
        <v>7.7593000000000005</v>
      </c>
      <c r="R293" s="42">
        <v>10.583799999999998</v>
      </c>
      <c r="S293" s="42">
        <v>15.1615</v>
      </c>
      <c r="T293" s="42">
        <v>10.388999999999999</v>
      </c>
      <c r="U293" s="42">
        <v>6.6554000000000002</v>
      </c>
      <c r="V293" s="42">
        <v>6.7203999999999988</v>
      </c>
      <c r="W293" s="42">
        <v>9.0253999999999994</v>
      </c>
      <c r="X293" s="42">
        <v>12.207099999999999</v>
      </c>
      <c r="Y293" s="42"/>
      <c r="Z293" s="42">
        <v>8.3762000000000008</v>
      </c>
      <c r="AA293" s="42"/>
      <c r="AB293" s="42"/>
      <c r="AC293" s="42"/>
      <c r="AD293" s="42">
        <v>5.9412000000000003</v>
      </c>
      <c r="AE293" s="42">
        <v>7.532</v>
      </c>
      <c r="AF293" s="42">
        <v>3.2789999999999999</v>
      </c>
      <c r="AG293" s="42">
        <v>20.355999999999995</v>
      </c>
      <c r="AH293" s="355">
        <v>14.8368</v>
      </c>
      <c r="AI293" s="42">
        <v>14.6096</v>
      </c>
      <c r="AJ293" s="42">
        <v>16.849700000000002</v>
      </c>
      <c r="AK293" s="42"/>
      <c r="AL293" s="42">
        <v>17.271800000000002</v>
      </c>
      <c r="AM293" s="42">
        <v>18.083400000000001</v>
      </c>
      <c r="AN293" s="42">
        <v>20.323499999999999</v>
      </c>
      <c r="AO293" s="42">
        <v>21.751999999999999</v>
      </c>
      <c r="AP293" s="42">
        <v>9.7721999999999998</v>
      </c>
      <c r="AQ293" s="42">
        <v>22.401400000000002</v>
      </c>
      <c r="AR293" s="42">
        <v>14.479700000000001</v>
      </c>
      <c r="AS293" s="42">
        <v>16.362700000000004</v>
      </c>
      <c r="AT293" s="42">
        <v>21.784400000000005</v>
      </c>
      <c r="AU293" s="42"/>
      <c r="AV293" s="42"/>
      <c r="AW293" s="42"/>
      <c r="AX293" s="42"/>
      <c r="AY293" s="126"/>
    </row>
    <row r="294" spans="1:51" ht="14.5" customHeight="1" x14ac:dyDescent="0.3">
      <c r="A294" s="519"/>
      <c r="B294" s="355">
        <v>77</v>
      </c>
      <c r="C294" s="42"/>
      <c r="D294" s="42"/>
      <c r="E294" s="42">
        <v>6.8178000000000001</v>
      </c>
      <c r="F294" s="42"/>
      <c r="G294" s="42">
        <v>6.1684000000000001</v>
      </c>
      <c r="H294" s="42">
        <v>8.5709</v>
      </c>
      <c r="I294" s="42">
        <v>6.5905999999999993</v>
      </c>
      <c r="J294" s="42">
        <v>7.3048000000000002</v>
      </c>
      <c r="K294" s="42">
        <v>8.9604999999999997</v>
      </c>
      <c r="L294" s="42">
        <v>8.3760999999999992</v>
      </c>
      <c r="M294" s="42">
        <v>9.0904000000000007</v>
      </c>
      <c r="N294" s="126">
        <v>3.668600000000001</v>
      </c>
      <c r="O294" s="355">
        <v>6.6229999999999984</v>
      </c>
      <c r="P294" s="42">
        <v>7.532</v>
      </c>
      <c r="Q294" s="42">
        <v>7.0126000000000008</v>
      </c>
      <c r="R294" s="42">
        <v>10.0968</v>
      </c>
      <c r="S294" s="42">
        <v>14.317400000000003</v>
      </c>
      <c r="T294" s="42">
        <v>10.129299999999999</v>
      </c>
      <c r="U294" s="42">
        <v>6.2658999999999994</v>
      </c>
      <c r="V294" s="42">
        <v>6.3957999999999986</v>
      </c>
      <c r="W294" s="42">
        <v>8.700800000000001</v>
      </c>
      <c r="X294" s="42">
        <v>11.492900000000001</v>
      </c>
      <c r="Y294" s="42"/>
      <c r="Z294" s="42">
        <v>8.1489000000000011</v>
      </c>
      <c r="AA294" s="42"/>
      <c r="AB294" s="42"/>
      <c r="AC294" s="42"/>
      <c r="AD294" s="42">
        <v>5.5841000000000003</v>
      </c>
      <c r="AE294" s="42">
        <v>7.2723000000000013</v>
      </c>
      <c r="AF294" s="42">
        <v>3.3115000000000006</v>
      </c>
      <c r="AG294" s="42">
        <v>19.739199999999997</v>
      </c>
      <c r="AH294" s="355">
        <v>14.382299999999997</v>
      </c>
      <c r="AI294" s="42">
        <v>13.9602</v>
      </c>
      <c r="AJ294" s="42">
        <v>16.135500000000004</v>
      </c>
      <c r="AK294" s="42"/>
      <c r="AL294" s="42">
        <v>16.752300000000002</v>
      </c>
      <c r="AM294" s="42">
        <v>17.823699999999999</v>
      </c>
      <c r="AN294" s="42">
        <v>19.9664</v>
      </c>
      <c r="AO294" s="42">
        <v>21.232499999999998</v>
      </c>
      <c r="AP294" s="42">
        <v>9.577399999999999</v>
      </c>
      <c r="AQ294" s="42">
        <v>21.719600000000003</v>
      </c>
      <c r="AR294" s="42">
        <v>14.025199999999998</v>
      </c>
      <c r="AS294" s="42">
        <v>15.745900000000002</v>
      </c>
      <c r="AT294" s="42">
        <v>21.167600000000004</v>
      </c>
      <c r="AU294" s="42"/>
      <c r="AV294" s="42"/>
      <c r="AW294" s="42"/>
      <c r="AX294" s="42"/>
      <c r="AY294" s="126"/>
    </row>
    <row r="295" spans="1:51" ht="14.5" customHeight="1" x14ac:dyDescent="0.3">
      <c r="A295" s="519"/>
      <c r="B295" s="355">
        <v>78</v>
      </c>
      <c r="C295" s="42"/>
      <c r="D295" s="42"/>
      <c r="E295" s="42">
        <v>6.5255999999999998</v>
      </c>
      <c r="F295" s="42"/>
      <c r="G295" s="42">
        <v>5.8762999999999996</v>
      </c>
      <c r="H295" s="42">
        <v>8.1163999999999987</v>
      </c>
      <c r="I295" s="42">
        <v>6.1685000000000016</v>
      </c>
      <c r="J295" s="42">
        <v>7.0125999999999991</v>
      </c>
      <c r="K295" s="42">
        <v>8.7657000000000007</v>
      </c>
      <c r="L295" s="42">
        <v>8.0190000000000001</v>
      </c>
      <c r="M295" s="42">
        <v>8.4734999999999996</v>
      </c>
      <c r="N295" s="126">
        <v>3.668600000000001</v>
      </c>
      <c r="O295" s="355">
        <v>6.2982999999999985</v>
      </c>
      <c r="P295" s="42">
        <v>7.1423999999999985</v>
      </c>
      <c r="Q295" s="42">
        <v>6.7203999999999997</v>
      </c>
      <c r="R295" s="42">
        <v>9.7071999999999985</v>
      </c>
      <c r="S295" s="42">
        <v>14.057700000000001</v>
      </c>
      <c r="T295" s="42">
        <v>9.8695999999999984</v>
      </c>
      <c r="U295" s="42">
        <v>6.0711000000000013</v>
      </c>
      <c r="V295" s="42">
        <v>6.103600000000001</v>
      </c>
      <c r="W295" s="42">
        <v>8.2787000000000006</v>
      </c>
      <c r="X295" s="42">
        <v>10.7462</v>
      </c>
      <c r="Y295" s="42"/>
      <c r="Z295" s="42">
        <v>7.6618999999999993</v>
      </c>
      <c r="AA295" s="42"/>
      <c r="AB295" s="42"/>
      <c r="AC295" s="42"/>
      <c r="AD295" s="42">
        <v>5.0971000000000002</v>
      </c>
      <c r="AE295" s="42">
        <v>6.7852999999999994</v>
      </c>
      <c r="AF295" s="42">
        <v>3.0517000000000003</v>
      </c>
      <c r="AG295" s="42">
        <v>19.122299999999999</v>
      </c>
      <c r="AH295" s="355">
        <v>13.603100000000001</v>
      </c>
      <c r="AI295" s="42">
        <v>13.570700000000002</v>
      </c>
      <c r="AJ295" s="42">
        <v>15.843299999999999</v>
      </c>
      <c r="AK295" s="42"/>
      <c r="AL295" s="42">
        <v>16.232900000000001</v>
      </c>
      <c r="AM295" s="42">
        <v>17.109399999999997</v>
      </c>
      <c r="AN295" s="42">
        <v>19.317100000000003</v>
      </c>
      <c r="AO295" s="42">
        <v>20.388400000000001</v>
      </c>
      <c r="AP295" s="42">
        <v>9.1229000000000013</v>
      </c>
      <c r="AQ295" s="42">
        <v>21.167700000000004</v>
      </c>
      <c r="AR295" s="42">
        <v>13.505800000000001</v>
      </c>
      <c r="AS295" s="42">
        <v>15.031600000000001</v>
      </c>
      <c r="AT295" s="42">
        <v>20.5183</v>
      </c>
      <c r="AU295" s="42"/>
      <c r="AV295" s="42"/>
      <c r="AW295" s="42"/>
      <c r="AX295" s="42"/>
      <c r="AY295" s="126"/>
    </row>
    <row r="296" spans="1:51" ht="14.5" customHeight="1" x14ac:dyDescent="0.3">
      <c r="A296" s="519"/>
      <c r="B296" s="355">
        <v>79</v>
      </c>
      <c r="C296" s="42"/>
      <c r="D296" s="42"/>
      <c r="E296" s="42">
        <v>6.3632000000000009</v>
      </c>
      <c r="F296" s="42"/>
      <c r="G296" s="42">
        <v>5.7139000000000006</v>
      </c>
      <c r="H296" s="42">
        <v>7.8242000000000003</v>
      </c>
      <c r="I296" s="42">
        <v>6.103600000000001</v>
      </c>
      <c r="J296" s="42">
        <v>6.5256000000000007</v>
      </c>
      <c r="K296" s="42">
        <v>8.4411000000000005</v>
      </c>
      <c r="L296" s="42">
        <v>7.8241999999999994</v>
      </c>
      <c r="M296" s="42">
        <v>8.2788000000000022</v>
      </c>
      <c r="N296" s="126">
        <v>3.4413</v>
      </c>
      <c r="O296" s="355">
        <v>6.1683999999999992</v>
      </c>
      <c r="P296" s="42">
        <v>6.8826999999999998</v>
      </c>
      <c r="Q296" s="42">
        <v>6.6229999999999993</v>
      </c>
      <c r="R296" s="42">
        <v>9.5449000000000002</v>
      </c>
      <c r="S296" s="42">
        <v>13.343399999999999</v>
      </c>
      <c r="T296" s="42">
        <v>9.2851999999999997</v>
      </c>
      <c r="U296" s="42">
        <v>5.8438000000000017</v>
      </c>
      <c r="V296" s="42">
        <v>5.7464999999999993</v>
      </c>
      <c r="W296" s="42">
        <v>7.7917000000000014</v>
      </c>
      <c r="X296" s="42">
        <v>10.4215</v>
      </c>
      <c r="Y296" s="42"/>
      <c r="Z296" s="42">
        <v>7.6618999999999993</v>
      </c>
      <c r="AA296" s="42"/>
      <c r="AB296" s="42"/>
      <c r="AC296" s="42"/>
      <c r="AD296" s="42">
        <v>5.0647000000000002</v>
      </c>
      <c r="AE296" s="42">
        <v>6.3632999999999997</v>
      </c>
      <c r="AF296" s="42">
        <v>2.6622000000000008</v>
      </c>
      <c r="AG296" s="42">
        <v>18.4405</v>
      </c>
      <c r="AH296" s="355">
        <v>13.408300000000001</v>
      </c>
      <c r="AI296" s="42">
        <v>13.246000000000002</v>
      </c>
      <c r="AJ296" s="42">
        <v>14.869300000000003</v>
      </c>
      <c r="AK296" s="42"/>
      <c r="AL296" s="42">
        <v>15.908200000000001</v>
      </c>
      <c r="AM296" s="42">
        <v>16.460100000000001</v>
      </c>
      <c r="AN296" s="42">
        <v>18.5379</v>
      </c>
      <c r="AO296" s="42">
        <v>19.9664</v>
      </c>
      <c r="AP296" s="42">
        <v>9.0579000000000001</v>
      </c>
      <c r="AQ296" s="42">
        <v>20.550799999999999</v>
      </c>
      <c r="AR296" s="42">
        <v>13.018799999999997</v>
      </c>
      <c r="AS296" s="42">
        <v>14.641999999999999</v>
      </c>
      <c r="AT296" s="42">
        <v>19.869000000000003</v>
      </c>
      <c r="AU296" s="42"/>
      <c r="AV296" s="42"/>
      <c r="AW296" s="42"/>
      <c r="AX296" s="42"/>
      <c r="AY296" s="126"/>
    </row>
    <row r="297" spans="1:51" ht="14.5" customHeight="1" x14ac:dyDescent="0.3">
      <c r="A297" s="519"/>
      <c r="B297" s="355">
        <v>80</v>
      </c>
      <c r="C297" s="42"/>
      <c r="D297" s="42"/>
      <c r="E297" s="42">
        <v>6.2658000000000005</v>
      </c>
      <c r="F297" s="42"/>
      <c r="G297" s="42">
        <v>5.5191000000000008</v>
      </c>
      <c r="H297" s="42">
        <v>7.4996000000000009</v>
      </c>
      <c r="I297" s="42">
        <v>5.778900000000001</v>
      </c>
      <c r="J297" s="42">
        <v>6.4282000000000004</v>
      </c>
      <c r="K297" s="42">
        <v>8.051499999999999</v>
      </c>
      <c r="L297" s="42">
        <v>7.661900000000001</v>
      </c>
      <c r="M297" s="42">
        <v>8.1488999999999994</v>
      </c>
      <c r="N297" s="126">
        <v>3.2465000000000006</v>
      </c>
      <c r="O297" s="355">
        <v>5.9411999999999994</v>
      </c>
      <c r="P297" s="42">
        <v>6.6554000000000002</v>
      </c>
      <c r="Q297" s="42">
        <v>6.3307999999999991</v>
      </c>
      <c r="R297" s="42">
        <v>9.2202999999999999</v>
      </c>
      <c r="S297" s="42">
        <v>12.856499999999999</v>
      </c>
      <c r="T297" s="42">
        <v>8.9930000000000003</v>
      </c>
      <c r="U297" s="42">
        <v>5.5516000000000005</v>
      </c>
      <c r="V297" s="42">
        <v>5.4542999999999981</v>
      </c>
      <c r="W297" s="42">
        <v>7.4996000000000009</v>
      </c>
      <c r="X297" s="42">
        <v>10.129299999999999</v>
      </c>
      <c r="Y297" s="42"/>
      <c r="Z297" s="42">
        <v>7.1424999999999992</v>
      </c>
      <c r="AA297" s="42"/>
      <c r="AB297" s="42"/>
      <c r="AC297" s="42"/>
      <c r="AD297" s="42">
        <v>5.0322000000000005</v>
      </c>
      <c r="AE297" s="42">
        <v>6.0711000000000013</v>
      </c>
      <c r="AF297" s="42">
        <v>2.6622000000000008</v>
      </c>
      <c r="AG297" s="42">
        <v>18.0185</v>
      </c>
      <c r="AH297" s="355">
        <v>12.9214</v>
      </c>
      <c r="AI297" s="42">
        <v>12.6616</v>
      </c>
      <c r="AJ297" s="42">
        <v>14.771900000000004</v>
      </c>
      <c r="AK297" s="42"/>
      <c r="AL297" s="42">
        <v>15.258900000000002</v>
      </c>
      <c r="AM297" s="42">
        <v>16.070499999999999</v>
      </c>
      <c r="AN297" s="42">
        <v>18.245700000000003</v>
      </c>
      <c r="AO297" s="42">
        <v>19.674199999999999</v>
      </c>
      <c r="AP297" s="42">
        <v>8.5710000000000015</v>
      </c>
      <c r="AQ297" s="42">
        <v>19.804099999999998</v>
      </c>
      <c r="AR297" s="42">
        <v>12.531799999999999</v>
      </c>
      <c r="AS297" s="42">
        <v>14.382300000000001</v>
      </c>
      <c r="AT297" s="42">
        <v>19.511800000000001</v>
      </c>
      <c r="AU297" s="42"/>
      <c r="AV297" s="42"/>
      <c r="AW297" s="42"/>
      <c r="AX297" s="42"/>
      <c r="AY297" s="126"/>
    </row>
    <row r="298" spans="1:51" ht="14.5" customHeight="1" x14ac:dyDescent="0.3">
      <c r="A298" s="519"/>
      <c r="B298" s="355">
        <v>81</v>
      </c>
      <c r="C298" s="42"/>
      <c r="D298" s="42"/>
      <c r="E298" s="42">
        <v>5.8762999999999996</v>
      </c>
      <c r="F298" s="42"/>
      <c r="G298" s="42">
        <v>4.9996999999999998</v>
      </c>
      <c r="H298" s="42">
        <v>7.2073999999999998</v>
      </c>
      <c r="I298" s="42">
        <v>5.2270000000000012</v>
      </c>
      <c r="J298" s="42">
        <v>5.9086999999999996</v>
      </c>
      <c r="K298" s="42">
        <v>7.6293999999999986</v>
      </c>
      <c r="L298" s="42">
        <v>7.3696999999999999</v>
      </c>
      <c r="M298" s="42">
        <v>7.6943999999999999</v>
      </c>
      <c r="N298" s="126">
        <v>3.5062999999999995</v>
      </c>
      <c r="O298" s="355">
        <v>6.0061</v>
      </c>
      <c r="P298" s="42">
        <v>6.4282000000000004</v>
      </c>
      <c r="Q298" s="42">
        <v>5.649</v>
      </c>
      <c r="R298" s="42">
        <v>8.8955999999999982</v>
      </c>
      <c r="S298" s="42">
        <v>12.531799999999999</v>
      </c>
      <c r="T298" s="42">
        <v>8.7657000000000007</v>
      </c>
      <c r="U298" s="42">
        <v>5.3244000000000016</v>
      </c>
      <c r="V298" s="42">
        <v>5.1620999999999997</v>
      </c>
      <c r="W298" s="42">
        <v>7.0125999999999991</v>
      </c>
      <c r="X298" s="42">
        <v>9.6747999999999994</v>
      </c>
      <c r="Y298" s="42"/>
      <c r="Z298" s="42">
        <v>7.1099999999999994</v>
      </c>
      <c r="AA298" s="42"/>
      <c r="AB298" s="42"/>
      <c r="AC298" s="42"/>
      <c r="AD298" s="42">
        <v>4.6751000000000005</v>
      </c>
      <c r="AE298" s="42">
        <v>5.778900000000001</v>
      </c>
      <c r="AF298" s="42">
        <v>2.5972000000000008</v>
      </c>
      <c r="AG298" s="42">
        <v>17.5639</v>
      </c>
      <c r="AH298" s="355">
        <v>12.077300000000001</v>
      </c>
      <c r="AI298" s="42">
        <v>12.207100000000001</v>
      </c>
      <c r="AJ298" s="42">
        <v>14.057700000000001</v>
      </c>
      <c r="AK298" s="42"/>
      <c r="AL298" s="42">
        <v>15.194000000000003</v>
      </c>
      <c r="AM298" s="42">
        <v>15.583599999999997</v>
      </c>
      <c r="AN298" s="42">
        <v>17.5639</v>
      </c>
      <c r="AO298" s="42">
        <v>18.4405</v>
      </c>
      <c r="AP298" s="42">
        <v>8.3437000000000019</v>
      </c>
      <c r="AQ298" s="42">
        <v>19.414499999999997</v>
      </c>
      <c r="AR298" s="42">
        <v>12.4344</v>
      </c>
      <c r="AS298" s="42">
        <v>13.700499999999998</v>
      </c>
      <c r="AT298" s="42">
        <v>18.7651</v>
      </c>
      <c r="AU298" s="42"/>
      <c r="AV298" s="42"/>
      <c r="AW298" s="42"/>
      <c r="AX298" s="42"/>
      <c r="AY298" s="126"/>
    </row>
    <row r="299" spans="1:51" ht="14.5" customHeight="1" x14ac:dyDescent="0.3">
      <c r="A299" s="519"/>
      <c r="B299" s="355">
        <v>82</v>
      </c>
      <c r="C299" s="42"/>
      <c r="D299" s="42"/>
      <c r="E299" s="42">
        <v>5.7139000000000006</v>
      </c>
      <c r="F299" s="42"/>
      <c r="G299" s="42">
        <v>5.1620000000000017</v>
      </c>
      <c r="H299" s="42">
        <v>6.8826999999999998</v>
      </c>
      <c r="I299" s="42">
        <v>5.2918999999999992</v>
      </c>
      <c r="J299" s="42">
        <v>5.5841000000000003</v>
      </c>
      <c r="K299" s="42">
        <v>7.402099999999999</v>
      </c>
      <c r="L299" s="42">
        <v>7.0774999999999988</v>
      </c>
      <c r="M299" s="42">
        <v>7.3696999999999999</v>
      </c>
      <c r="N299" s="126">
        <v>3.2141000000000002</v>
      </c>
      <c r="O299" s="355">
        <v>5.5841000000000003</v>
      </c>
      <c r="P299" s="42">
        <v>6.0385999999999997</v>
      </c>
      <c r="Q299" s="42">
        <v>5.2268999999999997</v>
      </c>
      <c r="R299" s="42">
        <v>8.5060000000000002</v>
      </c>
      <c r="S299" s="42">
        <v>11.850000000000001</v>
      </c>
      <c r="T299" s="42">
        <v>8.5385000000000009</v>
      </c>
      <c r="U299" s="42">
        <v>5.1945000000000014</v>
      </c>
      <c r="V299" s="42">
        <v>4.9672999999999998</v>
      </c>
      <c r="W299" s="42">
        <v>6.7204000000000015</v>
      </c>
      <c r="X299" s="42">
        <v>9.2851999999999997</v>
      </c>
      <c r="Y299" s="42"/>
      <c r="Z299" s="42">
        <v>6.5905999999999993</v>
      </c>
      <c r="AA299" s="42"/>
      <c r="AB299" s="42"/>
      <c r="AC299" s="42"/>
      <c r="AD299" s="42">
        <v>4.3829000000000011</v>
      </c>
      <c r="AE299" s="42">
        <v>5.6164999999999994</v>
      </c>
      <c r="AF299" s="42">
        <v>2.6946000000000012</v>
      </c>
      <c r="AG299" s="42">
        <v>17.109399999999997</v>
      </c>
      <c r="AH299" s="355">
        <v>11.914899999999999</v>
      </c>
      <c r="AI299" s="42">
        <v>11.622699999999998</v>
      </c>
      <c r="AJ299" s="42">
        <v>13.570700000000002</v>
      </c>
      <c r="AK299" s="42"/>
      <c r="AL299" s="42">
        <v>14.4148</v>
      </c>
      <c r="AM299" s="42">
        <v>14.9343</v>
      </c>
      <c r="AN299" s="42">
        <v>17.077000000000002</v>
      </c>
      <c r="AO299" s="42">
        <v>18.310600000000001</v>
      </c>
      <c r="AP299" s="42">
        <v>7.9865999999999993</v>
      </c>
      <c r="AQ299" s="42">
        <v>19.024900000000002</v>
      </c>
      <c r="AR299" s="42">
        <v>11.914999999999999</v>
      </c>
      <c r="AS299" s="42">
        <v>13.278499999999999</v>
      </c>
      <c r="AT299" s="42">
        <v>18.408000000000001</v>
      </c>
      <c r="AU299" s="42"/>
      <c r="AV299" s="42"/>
      <c r="AW299" s="42"/>
      <c r="AX299" s="42"/>
      <c r="AY299" s="126"/>
    </row>
    <row r="300" spans="1:51" ht="14.5" customHeight="1" x14ac:dyDescent="0.3">
      <c r="A300" s="519"/>
      <c r="B300" s="355">
        <v>83</v>
      </c>
      <c r="C300" s="42"/>
      <c r="D300" s="42"/>
      <c r="E300" s="42">
        <v>5.5191000000000008</v>
      </c>
      <c r="F300" s="42"/>
      <c r="G300" s="42">
        <v>4.7724000000000002</v>
      </c>
      <c r="H300" s="42">
        <v>6.6555</v>
      </c>
      <c r="I300" s="42">
        <v>4.9672999999999998</v>
      </c>
      <c r="J300" s="42">
        <v>5.4866999999999999</v>
      </c>
      <c r="K300" s="42">
        <v>7.2398000000000007</v>
      </c>
      <c r="L300" s="42">
        <v>6.7527999999999988</v>
      </c>
      <c r="M300" s="42">
        <v>7.1425000000000001</v>
      </c>
      <c r="N300" s="126">
        <v>2.9868000000000006</v>
      </c>
      <c r="O300" s="355">
        <v>5.3892999999999995</v>
      </c>
      <c r="P300" s="42">
        <v>5.6489999999999982</v>
      </c>
      <c r="Q300" s="42">
        <v>4.9672000000000009</v>
      </c>
      <c r="R300" s="42">
        <v>8.1814</v>
      </c>
      <c r="S300" s="42">
        <v>11.525400000000001</v>
      </c>
      <c r="T300" s="42">
        <v>8.2138000000000009</v>
      </c>
      <c r="U300" s="42">
        <v>4.9671999999999992</v>
      </c>
      <c r="V300" s="42">
        <v>4.7076000000000011</v>
      </c>
      <c r="W300" s="42">
        <v>6.4607000000000001</v>
      </c>
      <c r="X300" s="42">
        <v>8.6683999999999983</v>
      </c>
      <c r="Y300" s="42"/>
      <c r="Z300" s="42">
        <v>6.5580999999999996</v>
      </c>
      <c r="AA300" s="42"/>
      <c r="AB300" s="42"/>
      <c r="AC300" s="42"/>
      <c r="AD300" s="42">
        <v>4.220600000000001</v>
      </c>
      <c r="AE300" s="42">
        <v>5.4866999999999999</v>
      </c>
      <c r="AF300" s="42">
        <v>2.2726000000000011</v>
      </c>
      <c r="AG300" s="42">
        <v>16.654900000000001</v>
      </c>
      <c r="AH300" s="355">
        <v>11.850000000000001</v>
      </c>
      <c r="AI300" s="42">
        <v>11.363</v>
      </c>
      <c r="AJ300" s="42">
        <v>13.051299999999999</v>
      </c>
      <c r="AK300" s="42"/>
      <c r="AL300" s="42">
        <v>14.219999999999999</v>
      </c>
      <c r="AM300" s="42">
        <v>14.7395</v>
      </c>
      <c r="AN300" s="42">
        <v>16.719800000000003</v>
      </c>
      <c r="AO300" s="42">
        <v>17.596400000000003</v>
      </c>
      <c r="AP300" s="42">
        <v>7.7269000000000005</v>
      </c>
      <c r="AQ300" s="42">
        <v>18.635300000000001</v>
      </c>
      <c r="AR300" s="42">
        <v>11.590299999999999</v>
      </c>
      <c r="AS300" s="42">
        <v>13.018699999999999</v>
      </c>
      <c r="AT300" s="42">
        <v>18.083300000000001</v>
      </c>
      <c r="AU300" s="42"/>
      <c r="AV300" s="42"/>
      <c r="AW300" s="42"/>
      <c r="AX300" s="42"/>
      <c r="AY300" s="126"/>
    </row>
    <row r="301" spans="1:51" ht="14.5" customHeight="1" x14ac:dyDescent="0.3">
      <c r="A301" s="519"/>
      <c r="B301" s="355">
        <v>84</v>
      </c>
      <c r="C301" s="42"/>
      <c r="D301" s="42"/>
      <c r="E301" s="42">
        <v>5.0971000000000002</v>
      </c>
      <c r="F301" s="42"/>
      <c r="G301" s="42">
        <v>4.4801999999999991</v>
      </c>
      <c r="H301" s="42">
        <v>6.3308</v>
      </c>
      <c r="I301" s="42">
        <v>4.6751000000000014</v>
      </c>
      <c r="J301" s="42">
        <v>5.2269000000000005</v>
      </c>
      <c r="K301" s="42">
        <v>6.7853000000000012</v>
      </c>
      <c r="L301" s="42">
        <v>6.6879000000000008</v>
      </c>
      <c r="M301" s="42">
        <v>7.0450999999999997</v>
      </c>
      <c r="N301" s="126">
        <v>3.1166999999999998</v>
      </c>
      <c r="O301" s="355">
        <v>5.0645999999999995</v>
      </c>
      <c r="P301" s="42">
        <v>5.5515999999999979</v>
      </c>
      <c r="Q301" s="42">
        <v>5.0971000000000002</v>
      </c>
      <c r="R301" s="42">
        <v>7.6294000000000004</v>
      </c>
      <c r="S301" s="42">
        <v>11.0059</v>
      </c>
      <c r="T301" s="42">
        <v>7.6293999999999986</v>
      </c>
      <c r="U301" s="42">
        <v>4.9023000000000012</v>
      </c>
      <c r="V301" s="42">
        <v>4.5128000000000004</v>
      </c>
      <c r="W301" s="42">
        <v>6.1360000000000001</v>
      </c>
      <c r="X301" s="42">
        <v>8.1814</v>
      </c>
      <c r="Y301" s="42"/>
      <c r="Z301" s="42">
        <v>5.9737000000000009</v>
      </c>
      <c r="AA301" s="42"/>
      <c r="AB301" s="42"/>
      <c r="AC301" s="42"/>
      <c r="AD301" s="42">
        <v>3.9932999999999996</v>
      </c>
      <c r="AE301" s="42">
        <v>5.1619999999999999</v>
      </c>
      <c r="AF301" s="42">
        <v>2.0778000000000003</v>
      </c>
      <c r="AG301" s="42">
        <v>16.103000000000002</v>
      </c>
      <c r="AH301" s="355">
        <v>11.038399999999999</v>
      </c>
      <c r="AI301" s="42">
        <v>10.940899999999999</v>
      </c>
      <c r="AJ301" s="42">
        <v>12.726599999999999</v>
      </c>
      <c r="AK301" s="42"/>
      <c r="AL301" s="42">
        <v>13.700499999999998</v>
      </c>
      <c r="AM301" s="42">
        <v>14.349899999999998</v>
      </c>
      <c r="AN301" s="42">
        <v>16.200400000000002</v>
      </c>
      <c r="AO301" s="42">
        <v>17.1419</v>
      </c>
      <c r="AP301" s="42">
        <v>7.4346999999999994</v>
      </c>
      <c r="AQ301" s="42">
        <v>18.083400000000001</v>
      </c>
      <c r="AR301" s="42">
        <v>11.070799999999998</v>
      </c>
      <c r="AS301" s="42">
        <v>12.629099999999999</v>
      </c>
      <c r="AT301" s="42">
        <v>17.434000000000001</v>
      </c>
      <c r="AU301" s="42"/>
      <c r="AV301" s="42"/>
      <c r="AW301" s="42"/>
      <c r="AX301" s="42"/>
      <c r="AY301" s="126"/>
    </row>
    <row r="302" spans="1:51" ht="14.5" customHeight="1" x14ac:dyDescent="0.3">
      <c r="A302" s="519"/>
      <c r="B302" s="355">
        <v>85</v>
      </c>
      <c r="C302" s="42"/>
      <c r="D302" s="42"/>
      <c r="E302" s="42">
        <v>4.9672000000000009</v>
      </c>
      <c r="F302" s="42"/>
      <c r="G302" s="42">
        <v>4.7400000000000011</v>
      </c>
      <c r="H302" s="42">
        <v>6.2333999999999996</v>
      </c>
      <c r="I302" s="42">
        <v>4.74</v>
      </c>
      <c r="J302" s="42">
        <v>5.2594000000000003</v>
      </c>
      <c r="K302" s="42">
        <v>6.6553999999999984</v>
      </c>
      <c r="L302" s="42">
        <v>6.5905000000000005</v>
      </c>
      <c r="M302" s="42">
        <v>6.9800999999999984</v>
      </c>
      <c r="N302" s="126">
        <v>2.7919999999999998</v>
      </c>
      <c r="O302" s="355">
        <v>5.1295000000000011</v>
      </c>
      <c r="P302" s="42">
        <v>5.454200000000001</v>
      </c>
      <c r="Q302" s="42">
        <v>4.4153000000000011</v>
      </c>
      <c r="R302" s="42">
        <v>7.6943999999999981</v>
      </c>
      <c r="S302" s="42">
        <v>10.551400000000001</v>
      </c>
      <c r="T302" s="42">
        <v>7.3696999999999999</v>
      </c>
      <c r="U302" s="42">
        <v>4.5451999999999995</v>
      </c>
      <c r="V302" s="42">
        <v>4.2205999999999992</v>
      </c>
      <c r="W302" s="42">
        <v>5.8113000000000001</v>
      </c>
      <c r="X302" s="42">
        <v>7.7917999999999985</v>
      </c>
      <c r="Y302" s="42"/>
      <c r="Z302" s="42">
        <v>5.778900000000001</v>
      </c>
      <c r="AA302" s="42"/>
      <c r="AB302" s="42"/>
      <c r="AC302" s="42"/>
      <c r="AD302" s="42">
        <v>3.7985000000000007</v>
      </c>
      <c r="AE302" s="42">
        <v>4.8049000000000008</v>
      </c>
      <c r="AF302" s="42">
        <v>2.1102000000000007</v>
      </c>
      <c r="AG302" s="42">
        <v>15.810799999999997</v>
      </c>
      <c r="AH302" s="355">
        <v>10.843599999999999</v>
      </c>
      <c r="AI302" s="42">
        <v>10.518899999999999</v>
      </c>
      <c r="AJ302" s="42">
        <v>12.077300000000001</v>
      </c>
      <c r="AK302" s="42"/>
      <c r="AL302" s="42">
        <v>13.473299999999998</v>
      </c>
      <c r="AM302" s="42">
        <v>13.700600000000001</v>
      </c>
      <c r="AN302" s="42">
        <v>15.843299999999999</v>
      </c>
      <c r="AO302" s="42">
        <v>16.719800000000003</v>
      </c>
      <c r="AP302" s="42">
        <v>7.4022000000000006</v>
      </c>
      <c r="AQ302" s="42">
        <v>17.596399999999999</v>
      </c>
      <c r="AR302" s="42">
        <v>10.713699999999999</v>
      </c>
      <c r="AS302" s="42">
        <v>12.0448</v>
      </c>
      <c r="AT302" s="42">
        <v>16.8172</v>
      </c>
      <c r="AU302" s="42"/>
      <c r="AV302" s="42"/>
      <c r="AW302" s="42"/>
      <c r="AX302" s="42"/>
      <c r="AY302" s="126"/>
    </row>
    <row r="303" spans="1:51" ht="14.5" customHeight="1" x14ac:dyDescent="0.3">
      <c r="A303" s="519"/>
      <c r="B303" s="355">
        <v>86</v>
      </c>
      <c r="C303" s="42"/>
      <c r="D303" s="42"/>
      <c r="E303" s="42">
        <v>4.8698000000000006</v>
      </c>
      <c r="F303" s="42"/>
      <c r="G303" s="42">
        <v>4.0906000000000011</v>
      </c>
      <c r="H303" s="42">
        <v>5.7139999999999995</v>
      </c>
      <c r="I303" s="42">
        <v>4.3829000000000011</v>
      </c>
      <c r="J303" s="42">
        <v>4.9996999999999989</v>
      </c>
      <c r="K303" s="42">
        <v>6.5255999999999998</v>
      </c>
      <c r="L303" s="42">
        <v>6.1359999999999983</v>
      </c>
      <c r="M303" s="42">
        <v>6.3956999999999997</v>
      </c>
      <c r="N303" s="126">
        <v>2.759500000000001</v>
      </c>
      <c r="O303" s="355">
        <v>5.0970999999999993</v>
      </c>
      <c r="P303" s="42">
        <v>5.1619999999999999</v>
      </c>
      <c r="Q303" s="42">
        <v>4.1555999999999997</v>
      </c>
      <c r="R303" s="42">
        <v>7.3371999999999993</v>
      </c>
      <c r="S303" s="42">
        <v>10.3566</v>
      </c>
      <c r="T303" s="42">
        <v>7.1099999999999985</v>
      </c>
      <c r="U303" s="42">
        <v>4.3828000000000005</v>
      </c>
      <c r="V303" s="42">
        <v>4.1881000000000004</v>
      </c>
      <c r="W303" s="42">
        <v>5.6490000000000009</v>
      </c>
      <c r="X303" s="42">
        <v>7.5320999999999998</v>
      </c>
      <c r="Y303" s="42"/>
      <c r="Z303" s="42">
        <v>5.6165999999999991</v>
      </c>
      <c r="AA303" s="42"/>
      <c r="AB303" s="42"/>
      <c r="AC303" s="42"/>
      <c r="AD303" s="42">
        <v>3.8634000000000004</v>
      </c>
      <c r="AE303" s="42">
        <v>4.4802000000000008</v>
      </c>
      <c r="AF303" s="42">
        <v>2.0453000000000001</v>
      </c>
      <c r="AG303" s="42">
        <v>15.486099999999997</v>
      </c>
      <c r="AH303" s="355">
        <v>10.5838</v>
      </c>
      <c r="AI303" s="42">
        <v>10.194199999999999</v>
      </c>
      <c r="AJ303" s="42">
        <v>11.817599999999999</v>
      </c>
      <c r="AK303" s="42"/>
      <c r="AL303" s="42">
        <v>12.9214</v>
      </c>
      <c r="AM303" s="42">
        <v>13.311</v>
      </c>
      <c r="AN303" s="42">
        <v>15.193899999999999</v>
      </c>
      <c r="AO303" s="42">
        <v>15.875699999999998</v>
      </c>
      <c r="AP303" s="42">
        <v>6.9477000000000011</v>
      </c>
      <c r="AQ303" s="42">
        <v>16.979600000000001</v>
      </c>
      <c r="AR303" s="42">
        <v>10.421499999999998</v>
      </c>
      <c r="AS303" s="42">
        <v>11.6227</v>
      </c>
      <c r="AT303" s="42">
        <v>16.460100000000001</v>
      </c>
      <c r="AU303" s="42"/>
      <c r="AV303" s="42"/>
      <c r="AW303" s="42"/>
      <c r="AX303" s="42"/>
      <c r="AY303" s="126"/>
    </row>
    <row r="304" spans="1:51" ht="14.5" customHeight="1" x14ac:dyDescent="0.3">
      <c r="A304" s="519"/>
      <c r="B304" s="355">
        <v>87</v>
      </c>
      <c r="C304" s="42"/>
      <c r="D304" s="42"/>
      <c r="E304" s="42">
        <v>4.6101000000000019</v>
      </c>
      <c r="F304" s="42"/>
      <c r="G304" s="42">
        <v>4.2530000000000001</v>
      </c>
      <c r="H304" s="42">
        <v>5.6815000000000007</v>
      </c>
      <c r="I304" s="42">
        <v>3.9932999999999996</v>
      </c>
      <c r="J304" s="42">
        <v>4.8373999999999997</v>
      </c>
      <c r="K304" s="42">
        <v>6.3307999999999991</v>
      </c>
      <c r="L304" s="42">
        <v>5.8762999999999996</v>
      </c>
      <c r="M304" s="42">
        <v>6.3956999999999997</v>
      </c>
      <c r="N304" s="126">
        <v>2.5972000000000008</v>
      </c>
      <c r="O304" s="355">
        <v>4.6749999999999989</v>
      </c>
      <c r="P304" s="42">
        <v>4.9996999999999989</v>
      </c>
      <c r="Q304" s="42">
        <v>3.960799999999999</v>
      </c>
      <c r="R304" s="42">
        <v>7.1749000000000009</v>
      </c>
      <c r="S304" s="42">
        <v>9.6422999999999988</v>
      </c>
      <c r="T304" s="42">
        <v>6.9800999999999984</v>
      </c>
      <c r="U304" s="42">
        <v>4.2855000000000008</v>
      </c>
      <c r="V304" s="42">
        <v>3.9609000000000005</v>
      </c>
      <c r="W304" s="42">
        <v>5.1619999999999999</v>
      </c>
      <c r="X304" s="42">
        <v>7.0125999999999991</v>
      </c>
      <c r="Y304" s="42"/>
      <c r="Z304" s="42">
        <v>5.1944999999999988</v>
      </c>
      <c r="AA304" s="42"/>
      <c r="AB304" s="42"/>
      <c r="AC304" s="42"/>
      <c r="AD304" s="42">
        <v>3.7336000000000009</v>
      </c>
      <c r="AE304" s="42">
        <v>4.0907</v>
      </c>
      <c r="AF304" s="42">
        <v>2.0128000000000008</v>
      </c>
      <c r="AG304" s="42">
        <v>15.031600000000001</v>
      </c>
      <c r="AH304" s="355">
        <v>9.9344999999999999</v>
      </c>
      <c r="AI304" s="42">
        <v>9.8370999999999995</v>
      </c>
      <c r="AJ304" s="42">
        <v>11.363</v>
      </c>
      <c r="AK304" s="42"/>
      <c r="AL304" s="42">
        <v>12.726599999999999</v>
      </c>
      <c r="AM304" s="42">
        <v>12.9214</v>
      </c>
      <c r="AN304" s="42">
        <v>14.641999999999999</v>
      </c>
      <c r="AO304" s="42">
        <v>15.843200000000001</v>
      </c>
      <c r="AP304" s="42">
        <v>6.7852999999999994</v>
      </c>
      <c r="AQ304" s="42">
        <v>16.460100000000004</v>
      </c>
      <c r="AR304" s="42">
        <v>9.9669999999999987</v>
      </c>
      <c r="AS304" s="42">
        <v>11.265600000000001</v>
      </c>
      <c r="AT304" s="42">
        <v>15.908100000000003</v>
      </c>
      <c r="AU304" s="42"/>
      <c r="AV304" s="42"/>
      <c r="AW304" s="42"/>
      <c r="AX304" s="42"/>
      <c r="AY304" s="126"/>
    </row>
    <row r="305" spans="1:51" ht="14.5" customHeight="1" x14ac:dyDescent="0.3">
      <c r="A305" s="519"/>
      <c r="B305" s="355">
        <v>88</v>
      </c>
      <c r="C305" s="42"/>
      <c r="D305" s="42"/>
      <c r="E305" s="42">
        <v>4.5775999999999994</v>
      </c>
      <c r="F305" s="42"/>
      <c r="G305" s="42">
        <v>3.9282999999999997</v>
      </c>
      <c r="H305" s="42">
        <v>5.5191999999999988</v>
      </c>
      <c r="I305" s="42">
        <v>4.0582000000000011</v>
      </c>
      <c r="J305" s="42">
        <v>4.6749999999999989</v>
      </c>
      <c r="K305" s="42">
        <v>5.9086999999999987</v>
      </c>
      <c r="L305" s="42">
        <v>5.7788999999999993</v>
      </c>
      <c r="M305" s="42">
        <v>6.1035999999999992</v>
      </c>
      <c r="N305" s="126">
        <v>2.4024000000000005</v>
      </c>
      <c r="O305" s="355">
        <v>4.5775999999999986</v>
      </c>
      <c r="P305" s="42">
        <v>4.5451999999999995</v>
      </c>
      <c r="Q305" s="42">
        <v>4.1231</v>
      </c>
      <c r="R305" s="42">
        <v>6.6878999999999991</v>
      </c>
      <c r="S305" s="42">
        <v>9.4151000000000007</v>
      </c>
      <c r="T305" s="42">
        <v>6.8501999999999992</v>
      </c>
      <c r="U305" s="42">
        <v>4.0582000000000011</v>
      </c>
      <c r="V305" s="42">
        <v>3.7335999999999983</v>
      </c>
      <c r="W305" s="42">
        <v>5.1296000000000008</v>
      </c>
      <c r="X305" s="42">
        <v>6.8826999999999998</v>
      </c>
      <c r="Y305" s="42"/>
      <c r="Z305" s="42">
        <v>5.1296000000000008</v>
      </c>
      <c r="AA305" s="42"/>
      <c r="AB305" s="42"/>
      <c r="AC305" s="42"/>
      <c r="AD305" s="42">
        <v>3.2791000000000001</v>
      </c>
      <c r="AE305" s="42">
        <v>4.1556000000000006</v>
      </c>
      <c r="AF305" s="42">
        <v>1.6233000000000011</v>
      </c>
      <c r="AG305" s="42">
        <v>14.8368</v>
      </c>
      <c r="AH305" s="355">
        <v>9.6747999999999994</v>
      </c>
      <c r="AI305" s="42">
        <v>9.6097999999999999</v>
      </c>
      <c r="AJ305" s="42">
        <v>10.778700000000001</v>
      </c>
      <c r="AK305" s="42"/>
      <c r="AL305" s="42">
        <v>12.337</v>
      </c>
      <c r="AM305" s="42">
        <v>12.4993</v>
      </c>
      <c r="AN305" s="42">
        <v>14.4148</v>
      </c>
      <c r="AO305" s="42">
        <v>15.064099999999996</v>
      </c>
      <c r="AP305" s="42">
        <v>6.6230000000000011</v>
      </c>
      <c r="AQ305" s="42">
        <v>16.167899999999999</v>
      </c>
      <c r="AR305" s="42">
        <v>9.6424000000000003</v>
      </c>
      <c r="AS305" s="42">
        <v>11.038299999999998</v>
      </c>
      <c r="AT305" s="42">
        <v>15.518599999999999</v>
      </c>
      <c r="AU305" s="42"/>
      <c r="AV305" s="42"/>
      <c r="AW305" s="42"/>
      <c r="AX305" s="42"/>
      <c r="AY305" s="126"/>
    </row>
    <row r="306" spans="1:51" ht="14.5" customHeight="1" x14ac:dyDescent="0.3">
      <c r="A306" s="519"/>
      <c r="B306" s="355">
        <v>89</v>
      </c>
      <c r="C306" s="42"/>
      <c r="D306" s="42"/>
      <c r="E306" s="42">
        <v>4.3827999999999996</v>
      </c>
      <c r="F306" s="42"/>
      <c r="G306" s="42">
        <v>3.5062999999999995</v>
      </c>
      <c r="H306" s="42">
        <v>5.2918999999999992</v>
      </c>
      <c r="I306" s="42">
        <v>3.8635000000000002</v>
      </c>
      <c r="J306" s="42">
        <v>4.4477999999999991</v>
      </c>
      <c r="K306" s="42">
        <v>5.6814999999999989</v>
      </c>
      <c r="L306" s="42">
        <v>5.6814999999999989</v>
      </c>
      <c r="M306" s="42">
        <v>5.7464000000000004</v>
      </c>
      <c r="N306" s="126">
        <v>2.4674</v>
      </c>
      <c r="O306" s="355">
        <v>4.3828000000000005</v>
      </c>
      <c r="P306" s="42">
        <v>4.4802000000000008</v>
      </c>
      <c r="Q306" s="42">
        <v>3.668600000000001</v>
      </c>
      <c r="R306" s="42">
        <v>6.4607000000000001</v>
      </c>
      <c r="S306" s="42">
        <v>9.025500000000001</v>
      </c>
      <c r="T306" s="42">
        <v>6.8178000000000001</v>
      </c>
      <c r="U306" s="42">
        <v>3.8634000000000004</v>
      </c>
      <c r="V306" s="42">
        <v>3.6686999999999999</v>
      </c>
      <c r="W306" s="42">
        <v>4.8373999999999997</v>
      </c>
      <c r="X306" s="42">
        <v>6.493199999999999</v>
      </c>
      <c r="Y306" s="42"/>
      <c r="Z306" s="42">
        <v>4.8373999999999997</v>
      </c>
      <c r="AA306" s="42"/>
      <c r="AB306" s="42"/>
      <c r="AC306" s="42"/>
      <c r="AD306" s="42">
        <v>3.0518000000000005</v>
      </c>
      <c r="AE306" s="42">
        <v>4.0257000000000014</v>
      </c>
      <c r="AF306" s="42">
        <v>1.6882000000000008</v>
      </c>
      <c r="AG306" s="42">
        <v>14.447199999999999</v>
      </c>
      <c r="AH306" s="355">
        <v>9.4151000000000007</v>
      </c>
      <c r="AI306" s="42">
        <v>9.1552999999999987</v>
      </c>
      <c r="AJ306" s="42">
        <v>10.8111</v>
      </c>
      <c r="AK306" s="42"/>
      <c r="AL306" s="42">
        <v>11.8825</v>
      </c>
      <c r="AM306" s="42">
        <v>12.142199999999999</v>
      </c>
      <c r="AN306" s="42">
        <v>13.8629</v>
      </c>
      <c r="AO306" s="42">
        <v>14.544600000000003</v>
      </c>
      <c r="AP306" s="42">
        <v>6.4282000000000004</v>
      </c>
      <c r="AQ306" s="42">
        <v>15.745899999999999</v>
      </c>
      <c r="AR306" s="42">
        <v>9.5124999999999993</v>
      </c>
      <c r="AS306" s="42">
        <v>10.616300000000001</v>
      </c>
      <c r="AT306" s="42">
        <v>15.226400000000002</v>
      </c>
      <c r="AU306" s="42"/>
      <c r="AV306" s="42"/>
      <c r="AW306" s="42"/>
      <c r="AX306" s="42"/>
      <c r="AY306" s="126"/>
    </row>
    <row r="307" spans="1:51" ht="14.5" customHeight="1" x14ac:dyDescent="0.3">
      <c r="A307" s="519"/>
      <c r="B307" s="355">
        <v>90</v>
      </c>
      <c r="C307" s="42"/>
      <c r="D307" s="42"/>
      <c r="E307" s="42">
        <v>4.2854000000000019</v>
      </c>
      <c r="F307" s="42"/>
      <c r="G307" s="42">
        <v>3.7334999999999994</v>
      </c>
      <c r="H307" s="42">
        <v>5.0970999999999993</v>
      </c>
      <c r="I307" s="42">
        <v>3.3765000000000018</v>
      </c>
      <c r="J307" s="42">
        <v>4.4477999999999991</v>
      </c>
      <c r="K307" s="42">
        <v>5.7788999999999993</v>
      </c>
      <c r="L307" s="42">
        <v>5.4866999999999981</v>
      </c>
      <c r="M307" s="42">
        <v>5.8114000000000017</v>
      </c>
      <c r="N307" s="126">
        <v>2.2401000000000004</v>
      </c>
      <c r="O307" s="355">
        <v>4.5775999999999986</v>
      </c>
      <c r="P307" s="42">
        <v>4.1879999999999997</v>
      </c>
      <c r="Q307" s="42">
        <v>3.5062999999999995</v>
      </c>
      <c r="R307" s="42">
        <v>6.1035000000000004</v>
      </c>
      <c r="S307" s="42">
        <v>8.700800000000001</v>
      </c>
      <c r="T307" s="42">
        <v>6.4281999999999995</v>
      </c>
      <c r="U307" s="42">
        <v>3.7011000000000016</v>
      </c>
      <c r="V307" s="42">
        <v>3.4413999999999998</v>
      </c>
      <c r="W307" s="42">
        <v>4.74</v>
      </c>
      <c r="X307" s="42">
        <v>6.3308</v>
      </c>
      <c r="Y307" s="42"/>
      <c r="Z307" s="42">
        <v>4.8698999999999995</v>
      </c>
      <c r="AA307" s="42"/>
      <c r="AB307" s="42"/>
      <c r="AC307" s="42"/>
      <c r="AD307" s="42">
        <v>3.1166999999999998</v>
      </c>
      <c r="AE307" s="42">
        <v>3.8958999999999993</v>
      </c>
      <c r="AF307" s="42">
        <v>1.6233000000000011</v>
      </c>
      <c r="AG307" s="42">
        <v>14.155099999999997</v>
      </c>
      <c r="AH307" s="355">
        <v>9.1877999999999993</v>
      </c>
      <c r="AI307" s="42">
        <v>9.0254999999999992</v>
      </c>
      <c r="AJ307" s="42">
        <v>10.324100000000001</v>
      </c>
      <c r="AK307" s="42"/>
      <c r="AL307" s="42">
        <v>11.817500000000001</v>
      </c>
      <c r="AM307" s="42">
        <v>11.979900000000001</v>
      </c>
      <c r="AN307" s="42">
        <v>13.570700000000002</v>
      </c>
      <c r="AO307" s="42">
        <v>14.317400000000003</v>
      </c>
      <c r="AP307" s="42">
        <v>6.103600000000001</v>
      </c>
      <c r="AQ307" s="42">
        <v>15.453700000000001</v>
      </c>
      <c r="AR307" s="42">
        <v>9.2851999999999997</v>
      </c>
      <c r="AS307" s="42">
        <v>10.356499999999999</v>
      </c>
      <c r="AT307" s="42">
        <v>14.804300000000003</v>
      </c>
      <c r="AU307" s="42"/>
      <c r="AV307" s="42"/>
      <c r="AW307" s="42"/>
      <c r="AX307" s="42"/>
      <c r="AY307" s="126"/>
    </row>
    <row r="308" spans="1:51" ht="14.5" customHeight="1" x14ac:dyDescent="0.3">
      <c r="A308" s="519"/>
      <c r="B308" s="355">
        <v>91</v>
      </c>
      <c r="C308" s="42"/>
      <c r="D308" s="42"/>
      <c r="E308" s="42">
        <v>4.1231</v>
      </c>
      <c r="F308" s="42"/>
      <c r="G308" s="42">
        <v>3.2465000000000006</v>
      </c>
      <c r="H308" s="42">
        <v>4.8698999999999995</v>
      </c>
      <c r="I308" s="42">
        <v>3.5063000000000013</v>
      </c>
      <c r="J308" s="42">
        <v>4.1879999999999997</v>
      </c>
      <c r="K308" s="42">
        <v>5.4217000000000004</v>
      </c>
      <c r="L308" s="42">
        <v>5.1619999999999981</v>
      </c>
      <c r="M308" s="42">
        <v>5.5840999999999985</v>
      </c>
      <c r="N308" s="126">
        <v>2.0453000000000001</v>
      </c>
      <c r="O308" s="355">
        <v>4.1879999999999997</v>
      </c>
      <c r="P308" s="42">
        <v>4.2204999999999995</v>
      </c>
      <c r="Q308" s="42">
        <v>3.2465000000000006</v>
      </c>
      <c r="R308" s="42">
        <v>6.0710999999999986</v>
      </c>
      <c r="S308" s="42">
        <v>8.5060000000000002</v>
      </c>
      <c r="T308" s="42">
        <v>5.9086999999999987</v>
      </c>
      <c r="U308" s="42">
        <v>3.5063000000000013</v>
      </c>
      <c r="V308" s="42">
        <v>3.5388000000000002</v>
      </c>
      <c r="W308" s="42">
        <v>4.6750000000000016</v>
      </c>
      <c r="X308" s="42">
        <v>5.843799999999999</v>
      </c>
      <c r="Y308" s="42"/>
      <c r="Z308" s="42">
        <v>4.6425999999999998</v>
      </c>
      <c r="AA308" s="42"/>
      <c r="AB308" s="42"/>
      <c r="AC308" s="42"/>
      <c r="AD308" s="42">
        <v>3.1166999999999998</v>
      </c>
      <c r="AE308" s="42">
        <v>3.6361000000000003</v>
      </c>
      <c r="AF308" s="42">
        <v>1.6233000000000011</v>
      </c>
      <c r="AG308" s="42">
        <v>13.8629</v>
      </c>
      <c r="AH308" s="355">
        <v>8.7007999999999992</v>
      </c>
      <c r="AI308" s="42">
        <v>8.7007999999999992</v>
      </c>
      <c r="AJ308" s="42">
        <v>9.9345999999999997</v>
      </c>
      <c r="AK308" s="42"/>
      <c r="AL308" s="42">
        <v>11.168199999999999</v>
      </c>
      <c r="AM308" s="42">
        <v>11.622699999999998</v>
      </c>
      <c r="AN308" s="42">
        <v>13.148599999999998</v>
      </c>
      <c r="AO308" s="42">
        <v>13.700499999999998</v>
      </c>
      <c r="AP308" s="42">
        <v>5.9088000000000003</v>
      </c>
      <c r="AQ308" s="42">
        <v>14.966700000000003</v>
      </c>
      <c r="AR308" s="42">
        <v>8.7981999999999996</v>
      </c>
      <c r="AS308" s="42">
        <v>10.064399999999999</v>
      </c>
      <c r="AT308" s="42">
        <v>14.187500000000004</v>
      </c>
      <c r="AU308" s="42"/>
      <c r="AV308" s="42"/>
      <c r="AW308" s="42"/>
      <c r="AX308" s="42"/>
      <c r="AY308" s="126"/>
    </row>
    <row r="309" spans="1:51" ht="14.5" customHeight="1" x14ac:dyDescent="0.3">
      <c r="A309" s="519"/>
      <c r="B309" s="355">
        <v>92</v>
      </c>
      <c r="C309" s="42"/>
      <c r="D309" s="42"/>
      <c r="E309" s="42">
        <v>3.9282999999999997</v>
      </c>
      <c r="F309" s="42"/>
      <c r="G309" s="42">
        <v>3.3114999999999992</v>
      </c>
      <c r="H309" s="42">
        <v>4.9348000000000001</v>
      </c>
      <c r="I309" s="42">
        <v>3.3439999999999999</v>
      </c>
      <c r="J309" s="42">
        <v>4.2204999999999995</v>
      </c>
      <c r="K309" s="42">
        <v>5.4541999999999993</v>
      </c>
      <c r="L309" s="42">
        <v>5.0971000000000002</v>
      </c>
      <c r="M309" s="42">
        <v>5.4867000000000017</v>
      </c>
      <c r="N309" s="126">
        <v>2.1101999999999994</v>
      </c>
      <c r="O309" s="355">
        <v>4.1230999999999991</v>
      </c>
      <c r="P309" s="42">
        <v>3.7335000000000007</v>
      </c>
      <c r="Q309" s="42">
        <v>3.2140999999999988</v>
      </c>
      <c r="R309" s="42">
        <v>5.843799999999999</v>
      </c>
      <c r="S309" s="42">
        <v>7.8892000000000007</v>
      </c>
      <c r="T309" s="42">
        <v>5.7788999999999993</v>
      </c>
      <c r="U309" s="42">
        <v>3.3438999999999997</v>
      </c>
      <c r="V309" s="42">
        <v>3.2141000000000002</v>
      </c>
      <c r="W309" s="42">
        <v>4.1881000000000004</v>
      </c>
      <c r="X309" s="42">
        <v>5.6490999999999989</v>
      </c>
      <c r="Y309" s="42"/>
      <c r="Z309" s="42">
        <v>4.4154</v>
      </c>
      <c r="AA309" s="42"/>
      <c r="AB309" s="42"/>
      <c r="AC309" s="42"/>
      <c r="AD309" s="42">
        <v>2.8245000000000005</v>
      </c>
      <c r="AE309" s="42">
        <v>3.3438999999999997</v>
      </c>
      <c r="AF309" s="42">
        <v>1.2337</v>
      </c>
      <c r="AG309" s="42">
        <v>13.310899999999998</v>
      </c>
      <c r="AH309" s="355">
        <v>8.4411000000000005</v>
      </c>
      <c r="AI309" s="42">
        <v>8.6359000000000012</v>
      </c>
      <c r="AJ309" s="42">
        <v>9.4475999999999996</v>
      </c>
      <c r="AK309" s="42"/>
      <c r="AL309" s="42">
        <v>11.070800000000002</v>
      </c>
      <c r="AM309" s="42">
        <v>11.265599999999999</v>
      </c>
      <c r="AN309" s="42">
        <v>12.726599999999999</v>
      </c>
      <c r="AO309" s="42">
        <v>13.440799999999998</v>
      </c>
      <c r="AP309" s="42">
        <v>5.7464000000000013</v>
      </c>
      <c r="AQ309" s="42">
        <v>14.739500000000003</v>
      </c>
      <c r="AR309" s="42">
        <v>8.5061000000000018</v>
      </c>
      <c r="AS309" s="42">
        <v>9.8045999999999989</v>
      </c>
      <c r="AT309" s="42">
        <v>13.830300000000001</v>
      </c>
      <c r="AU309" s="42"/>
      <c r="AV309" s="42"/>
      <c r="AW309" s="42"/>
      <c r="AX309" s="42"/>
      <c r="AY309" s="126"/>
    </row>
    <row r="310" spans="1:51" ht="14.5" customHeight="1" x14ac:dyDescent="0.3">
      <c r="A310" s="519"/>
      <c r="B310" s="355">
        <v>93</v>
      </c>
      <c r="C310" s="42"/>
      <c r="D310" s="42"/>
      <c r="E310" s="42">
        <v>4.0906000000000011</v>
      </c>
      <c r="F310" s="42"/>
      <c r="G310" s="42">
        <v>3.0841999999999996</v>
      </c>
      <c r="H310" s="42">
        <v>4.5451999999999995</v>
      </c>
      <c r="I310" s="42">
        <v>3.0518000000000018</v>
      </c>
      <c r="J310" s="42">
        <v>3.7984999999999989</v>
      </c>
      <c r="K310" s="42">
        <v>4.9996999999999998</v>
      </c>
      <c r="L310" s="42">
        <v>4.7074999999999996</v>
      </c>
      <c r="M310" s="42">
        <v>5.2919000000000009</v>
      </c>
      <c r="N310" s="126">
        <v>2.1101999999999994</v>
      </c>
      <c r="O310" s="355">
        <v>4.0582000000000011</v>
      </c>
      <c r="P310" s="42">
        <v>3.4089000000000009</v>
      </c>
      <c r="Q310" s="42">
        <v>2.9542999999999999</v>
      </c>
      <c r="R310" s="42">
        <v>5.5841000000000003</v>
      </c>
      <c r="S310" s="42">
        <v>8.0190999999999999</v>
      </c>
      <c r="T310" s="42">
        <v>5.6165000000000003</v>
      </c>
      <c r="U310" s="42">
        <v>3.1491999999999991</v>
      </c>
      <c r="V310" s="42">
        <v>3.1166999999999998</v>
      </c>
      <c r="W310" s="42">
        <v>4.1230999999999991</v>
      </c>
      <c r="X310" s="42">
        <v>5.3569000000000004</v>
      </c>
      <c r="Y310" s="42"/>
      <c r="Z310" s="42">
        <v>4.4154</v>
      </c>
      <c r="AA310" s="42"/>
      <c r="AB310" s="42"/>
      <c r="AC310" s="42"/>
      <c r="AD310" s="42">
        <v>2.4999000000000007</v>
      </c>
      <c r="AE310" s="42">
        <v>3.2141000000000002</v>
      </c>
      <c r="AF310" s="42">
        <v>1.460900000000001</v>
      </c>
      <c r="AG310" s="42">
        <v>13.083699999999999</v>
      </c>
      <c r="AH310" s="355">
        <v>8.1813999999999982</v>
      </c>
      <c r="AI310" s="42">
        <v>8.0190000000000001</v>
      </c>
      <c r="AJ310" s="42">
        <v>9.4151000000000007</v>
      </c>
      <c r="AK310" s="42"/>
      <c r="AL310" s="42">
        <v>10.8111</v>
      </c>
      <c r="AM310" s="42">
        <v>11.103300000000001</v>
      </c>
      <c r="AN310" s="42">
        <v>12.337</v>
      </c>
      <c r="AO310" s="42">
        <v>12.8889</v>
      </c>
      <c r="AP310" s="42">
        <v>5.6815000000000007</v>
      </c>
      <c r="AQ310" s="42">
        <v>14.122600000000002</v>
      </c>
      <c r="AR310" s="42">
        <v>8.311300000000001</v>
      </c>
      <c r="AS310" s="42">
        <v>9.2851999999999997</v>
      </c>
      <c r="AT310" s="42">
        <v>13.668000000000003</v>
      </c>
      <c r="AU310" s="42"/>
      <c r="AV310" s="42"/>
      <c r="AW310" s="42"/>
      <c r="AX310" s="42"/>
      <c r="AY310" s="126"/>
    </row>
    <row r="311" spans="1:51" ht="14.5" customHeight="1" x14ac:dyDescent="0.3">
      <c r="A311" s="519"/>
      <c r="B311" s="355">
        <v>94</v>
      </c>
      <c r="C311" s="42"/>
      <c r="D311" s="42"/>
      <c r="E311" s="42">
        <v>3.7984000000000004</v>
      </c>
      <c r="F311" s="42"/>
      <c r="G311" s="42">
        <v>2.9219000000000008</v>
      </c>
      <c r="H311" s="42">
        <v>4.4803000000000006</v>
      </c>
      <c r="I311" s="42">
        <v>3.1491999999999991</v>
      </c>
      <c r="J311" s="42">
        <v>3.5387000000000004</v>
      </c>
      <c r="K311" s="42">
        <v>5.1945000000000006</v>
      </c>
      <c r="L311" s="42">
        <v>4.9996999999999998</v>
      </c>
      <c r="M311" s="42">
        <v>5.2269999999999994</v>
      </c>
      <c r="N311" s="126">
        <v>1.883</v>
      </c>
      <c r="O311" s="355">
        <v>3.9282999999999983</v>
      </c>
      <c r="P311" s="42">
        <v>3.5062999999999982</v>
      </c>
      <c r="Q311" s="42">
        <v>2.8893999999999989</v>
      </c>
      <c r="R311" s="42">
        <v>5.1944999999999988</v>
      </c>
      <c r="S311" s="42">
        <v>7.4022000000000014</v>
      </c>
      <c r="T311" s="42">
        <v>5.4218000000000002</v>
      </c>
      <c r="U311" s="42">
        <v>3.1166999999999998</v>
      </c>
      <c r="V311" s="42">
        <v>3.1491999999999991</v>
      </c>
      <c r="W311" s="42">
        <v>3.8634000000000004</v>
      </c>
      <c r="X311" s="42">
        <v>5.1620999999999997</v>
      </c>
      <c r="Y311" s="42"/>
      <c r="Z311" s="42">
        <v>4.0582000000000011</v>
      </c>
      <c r="AA311" s="42"/>
      <c r="AB311" s="42"/>
      <c r="AC311" s="42"/>
      <c r="AD311" s="42">
        <v>2.4025000000000003</v>
      </c>
      <c r="AE311" s="42">
        <v>3.1166999999999998</v>
      </c>
      <c r="AF311" s="42">
        <v>1.3311000000000004</v>
      </c>
      <c r="AG311" s="42">
        <v>12.726599999999999</v>
      </c>
      <c r="AH311" s="355">
        <v>7.9540999999999986</v>
      </c>
      <c r="AI311" s="42">
        <v>7.986600000000001</v>
      </c>
      <c r="AJ311" s="42">
        <v>8.9606000000000012</v>
      </c>
      <c r="AK311" s="42"/>
      <c r="AL311" s="42">
        <v>10.4864</v>
      </c>
      <c r="AM311" s="42">
        <v>10.616299999999999</v>
      </c>
      <c r="AN311" s="42">
        <v>12.142199999999999</v>
      </c>
      <c r="AO311" s="42">
        <v>12.466799999999999</v>
      </c>
      <c r="AP311" s="42">
        <v>5.3569000000000004</v>
      </c>
      <c r="AQ311" s="42">
        <v>13.733000000000001</v>
      </c>
      <c r="AR311" s="42">
        <v>8.1165000000000003</v>
      </c>
      <c r="AS311" s="42">
        <v>9.1227999999999998</v>
      </c>
      <c r="AT311" s="42">
        <v>13.083600000000001</v>
      </c>
      <c r="AU311" s="42"/>
      <c r="AV311" s="42"/>
      <c r="AW311" s="42"/>
      <c r="AX311" s="42"/>
      <c r="AY311" s="126"/>
    </row>
    <row r="312" spans="1:51" ht="14.5" customHeight="1" x14ac:dyDescent="0.3">
      <c r="A312" s="519"/>
      <c r="B312" s="355">
        <v>95</v>
      </c>
      <c r="C312" s="42"/>
      <c r="D312" s="42"/>
      <c r="E312" s="42">
        <v>3.7660000000000013</v>
      </c>
      <c r="F312" s="42"/>
      <c r="G312" s="42">
        <v>2.8894000000000015</v>
      </c>
      <c r="H312" s="42">
        <v>4.3829000000000011</v>
      </c>
      <c r="I312" s="42">
        <v>2.9544000000000015</v>
      </c>
      <c r="J312" s="42">
        <v>3.6361000000000003</v>
      </c>
      <c r="K312" s="42">
        <v>4.6749999999999998</v>
      </c>
      <c r="L312" s="42">
        <v>4.7074999999999996</v>
      </c>
      <c r="M312" s="42">
        <v>4.9996999999999998</v>
      </c>
      <c r="N312" s="126">
        <v>1.883</v>
      </c>
      <c r="O312" s="355">
        <v>3.8957999999999995</v>
      </c>
      <c r="P312" s="42">
        <v>3.5387000000000004</v>
      </c>
      <c r="Q312" s="42">
        <v>2.7595999999999994</v>
      </c>
      <c r="R312" s="42">
        <v>4.9671999999999992</v>
      </c>
      <c r="S312" s="42">
        <v>7.1425000000000001</v>
      </c>
      <c r="T312" s="42">
        <v>5.3243999999999998</v>
      </c>
      <c r="U312" s="42">
        <v>2.8570000000000011</v>
      </c>
      <c r="V312" s="42">
        <v>2.8895000000000004</v>
      </c>
      <c r="W312" s="42">
        <v>3.7335000000000007</v>
      </c>
      <c r="X312" s="42">
        <v>4.9348000000000001</v>
      </c>
      <c r="Y312" s="42"/>
      <c r="Z312" s="42">
        <v>3.8958999999999993</v>
      </c>
      <c r="AA312" s="42"/>
      <c r="AB312" s="42"/>
      <c r="AC312" s="42"/>
      <c r="AD312" s="42">
        <v>2.37</v>
      </c>
      <c r="AE312" s="42">
        <v>3.0518000000000018</v>
      </c>
      <c r="AF312" s="42">
        <v>1.3311000000000004</v>
      </c>
      <c r="AG312" s="42">
        <v>12.369399999999999</v>
      </c>
      <c r="AH312" s="355">
        <v>7.5645000000000007</v>
      </c>
      <c r="AI312" s="42">
        <v>7.726799999999999</v>
      </c>
      <c r="AJ312" s="42">
        <v>8.6684000000000001</v>
      </c>
      <c r="AK312" s="42"/>
      <c r="AL312" s="42">
        <v>9.9669999999999987</v>
      </c>
      <c r="AM312" s="42">
        <v>10.518899999999999</v>
      </c>
      <c r="AN312" s="42">
        <v>11.752600000000001</v>
      </c>
      <c r="AO312" s="42">
        <v>12.077199999999999</v>
      </c>
      <c r="AP312" s="42">
        <v>5.3892999999999995</v>
      </c>
      <c r="AQ312" s="42">
        <v>13.505800000000001</v>
      </c>
      <c r="AR312" s="42">
        <v>7.7918000000000003</v>
      </c>
      <c r="AS312" s="42">
        <v>9.0253999999999994</v>
      </c>
      <c r="AT312" s="42">
        <v>13.018699999999999</v>
      </c>
      <c r="AU312" s="42"/>
      <c r="AV312" s="42"/>
      <c r="AW312" s="42"/>
      <c r="AX312" s="42"/>
      <c r="AY312" s="126"/>
    </row>
    <row r="313" spans="1:51" ht="14.5" customHeight="1" x14ac:dyDescent="0.3">
      <c r="A313" s="519"/>
      <c r="B313" s="355">
        <v>96</v>
      </c>
      <c r="C313" s="42"/>
      <c r="D313" s="42"/>
      <c r="E313" s="42">
        <v>3.636099999999999</v>
      </c>
      <c r="F313" s="42"/>
      <c r="G313" s="42">
        <v>2.7271000000000005</v>
      </c>
      <c r="H313" s="42">
        <v>3.9282999999999983</v>
      </c>
      <c r="I313" s="42">
        <v>2.6622000000000008</v>
      </c>
      <c r="J313" s="42">
        <v>3.1816000000000013</v>
      </c>
      <c r="K313" s="42">
        <v>4.6749999999999998</v>
      </c>
      <c r="L313" s="42">
        <v>4.7074999999999996</v>
      </c>
      <c r="M313" s="42">
        <v>4.6751000000000005</v>
      </c>
      <c r="N313" s="126">
        <v>1.8180000000000001</v>
      </c>
      <c r="O313" s="355">
        <v>3.5387000000000004</v>
      </c>
      <c r="P313" s="42">
        <v>3.4413</v>
      </c>
      <c r="Q313" s="42">
        <v>2.5972000000000008</v>
      </c>
      <c r="R313" s="42">
        <v>4.8048999999999982</v>
      </c>
      <c r="S313" s="42">
        <v>7.0775999999999994</v>
      </c>
      <c r="T313" s="42">
        <v>5.0321999999999996</v>
      </c>
      <c r="U313" s="42">
        <v>2.8570000000000011</v>
      </c>
      <c r="V313" s="42">
        <v>2.8245999999999993</v>
      </c>
      <c r="W313" s="42">
        <v>3.5711999999999993</v>
      </c>
      <c r="X313" s="42">
        <v>4.5128000000000004</v>
      </c>
      <c r="Y313" s="42"/>
      <c r="Z313" s="42">
        <v>3.7336000000000009</v>
      </c>
      <c r="AA313" s="42"/>
      <c r="AB313" s="42"/>
      <c r="AC313" s="42"/>
      <c r="AD313" s="42">
        <v>2.4348999999999994</v>
      </c>
      <c r="AE313" s="42">
        <v>2.6945999999999999</v>
      </c>
      <c r="AF313" s="42">
        <v>1.1687000000000003</v>
      </c>
      <c r="AG313" s="42">
        <v>12.1097</v>
      </c>
      <c r="AH313" s="355">
        <v>7.5969999999999995</v>
      </c>
      <c r="AI313" s="42">
        <v>7.3696999999999999</v>
      </c>
      <c r="AJ313" s="42">
        <v>8.376199999999999</v>
      </c>
      <c r="AK313" s="42"/>
      <c r="AL313" s="42">
        <v>10.161799999999999</v>
      </c>
      <c r="AM313" s="42">
        <v>10.064399999999999</v>
      </c>
      <c r="AN313" s="42">
        <v>11.4604</v>
      </c>
      <c r="AO313" s="42">
        <v>11.687600000000002</v>
      </c>
      <c r="AP313" s="42">
        <v>5.1296000000000008</v>
      </c>
      <c r="AQ313" s="42">
        <v>13.051200000000001</v>
      </c>
      <c r="AR313" s="42">
        <v>7.5969999999999995</v>
      </c>
      <c r="AS313" s="42">
        <v>8.6358999999999995</v>
      </c>
      <c r="AT313" s="42">
        <v>12.369399999999999</v>
      </c>
      <c r="AU313" s="42"/>
      <c r="AV313" s="42"/>
      <c r="AW313" s="42"/>
      <c r="AX313" s="42"/>
      <c r="AY313" s="126"/>
    </row>
    <row r="314" spans="1:51" ht="14.5" customHeight="1" x14ac:dyDescent="0.3">
      <c r="A314" s="519"/>
      <c r="B314" s="355">
        <v>97</v>
      </c>
      <c r="C314" s="42"/>
      <c r="D314" s="42"/>
      <c r="E314" s="42">
        <v>3.4738000000000007</v>
      </c>
      <c r="F314" s="42"/>
      <c r="G314" s="42">
        <v>2.6620999999999992</v>
      </c>
      <c r="H314" s="42">
        <v>4.1556000000000006</v>
      </c>
      <c r="I314" s="42">
        <v>2.9218999999999995</v>
      </c>
      <c r="J314" s="42">
        <v>3.376399999999999</v>
      </c>
      <c r="K314" s="42">
        <v>4.4153000000000011</v>
      </c>
      <c r="L314" s="42">
        <v>4.2853999999999992</v>
      </c>
      <c r="M314" s="42">
        <v>4.9022999999999994</v>
      </c>
      <c r="N314" s="126">
        <v>1.6231999999999998</v>
      </c>
      <c r="O314" s="355">
        <v>3.8309000000000011</v>
      </c>
      <c r="P314" s="42">
        <v>3.2464999999999993</v>
      </c>
      <c r="Q314" s="42">
        <v>2.4673999999999987</v>
      </c>
      <c r="R314" s="42">
        <v>4.5776999999999983</v>
      </c>
      <c r="S314" s="42">
        <v>6.4932000000000007</v>
      </c>
      <c r="T314" s="42">
        <v>5.0645999999999987</v>
      </c>
      <c r="U314" s="42">
        <v>2.8570000000000011</v>
      </c>
      <c r="V314" s="42">
        <v>2.8245999999999993</v>
      </c>
      <c r="W314" s="42">
        <v>3.4089000000000009</v>
      </c>
      <c r="X314" s="42">
        <v>4.3829000000000011</v>
      </c>
      <c r="Y314" s="42"/>
      <c r="Z314" s="42">
        <v>3.7336000000000009</v>
      </c>
      <c r="AA314" s="42"/>
      <c r="AB314" s="42"/>
      <c r="AC314" s="42"/>
      <c r="AD314" s="42">
        <v>2.1428000000000003</v>
      </c>
      <c r="AE314" s="42">
        <v>2.6622000000000008</v>
      </c>
      <c r="AF314" s="42">
        <v>1.0712999999999999</v>
      </c>
      <c r="AG314" s="42">
        <v>11.7851</v>
      </c>
      <c r="AH314" s="355">
        <v>7.3047999999999984</v>
      </c>
      <c r="AI314" s="42">
        <v>7.2398000000000007</v>
      </c>
      <c r="AJ314" s="42">
        <v>8.3437000000000001</v>
      </c>
      <c r="AK314" s="42"/>
      <c r="AL314" s="42">
        <v>9.5448999999999984</v>
      </c>
      <c r="AM314" s="42">
        <v>9.577399999999999</v>
      </c>
      <c r="AN314" s="42">
        <v>11.200700000000001</v>
      </c>
      <c r="AO314" s="42">
        <v>11.492800000000001</v>
      </c>
      <c r="AP314" s="42">
        <v>4.8699000000000003</v>
      </c>
      <c r="AQ314" s="42">
        <v>12.953800000000001</v>
      </c>
      <c r="AR314" s="42">
        <v>7.2399000000000004</v>
      </c>
      <c r="AS314" s="42">
        <v>8.1813000000000002</v>
      </c>
      <c r="AT314" s="42">
        <v>12.207100000000001</v>
      </c>
      <c r="AU314" s="42"/>
      <c r="AV314" s="42"/>
      <c r="AW314" s="42"/>
      <c r="AX314" s="42"/>
      <c r="AY314" s="126"/>
    </row>
    <row r="315" spans="1:51" ht="14.5" customHeight="1" x14ac:dyDescent="0.3">
      <c r="A315" s="519"/>
      <c r="B315" s="355">
        <v>98</v>
      </c>
      <c r="C315" s="42"/>
      <c r="D315" s="42"/>
      <c r="E315" s="42">
        <v>3.2465000000000006</v>
      </c>
      <c r="F315" s="42"/>
      <c r="G315" s="42">
        <v>2.6297000000000001</v>
      </c>
      <c r="H315" s="42">
        <v>3.6362000000000005</v>
      </c>
      <c r="I315" s="42">
        <v>2.6947000000000001</v>
      </c>
      <c r="J315" s="42">
        <v>3.1816000000000013</v>
      </c>
      <c r="K315" s="42">
        <v>4.4801999999999991</v>
      </c>
      <c r="L315" s="42">
        <v>4.3827999999999996</v>
      </c>
      <c r="M315" s="42">
        <v>4.5777000000000001</v>
      </c>
      <c r="N315" s="126">
        <v>1.5908000000000007</v>
      </c>
      <c r="O315" s="355">
        <v>3.4737999999999989</v>
      </c>
      <c r="P315" s="42">
        <v>3.051699999999999</v>
      </c>
      <c r="Q315" s="42">
        <v>2.2400999999999991</v>
      </c>
      <c r="R315" s="42">
        <v>4.480299999999998</v>
      </c>
      <c r="S315" s="42">
        <v>6.5581000000000014</v>
      </c>
      <c r="T315" s="42">
        <v>5.0321999999999996</v>
      </c>
      <c r="U315" s="42">
        <v>2.6945999999999999</v>
      </c>
      <c r="V315" s="42">
        <v>2.5324</v>
      </c>
      <c r="W315" s="42">
        <v>3.2464999999999993</v>
      </c>
      <c r="X315" s="42">
        <v>4.0582000000000011</v>
      </c>
      <c r="Y315" s="42"/>
      <c r="Z315" s="42">
        <v>3.3439999999999999</v>
      </c>
      <c r="AA315" s="42"/>
      <c r="AB315" s="42"/>
      <c r="AC315" s="42"/>
      <c r="AD315" s="42">
        <v>2.0778000000000003</v>
      </c>
      <c r="AE315" s="42">
        <v>2.4674</v>
      </c>
      <c r="AF315" s="42">
        <v>1.2337</v>
      </c>
      <c r="AG315" s="42">
        <v>11.6877</v>
      </c>
      <c r="AH315" s="355">
        <v>6.7528999999999995</v>
      </c>
      <c r="AI315" s="42">
        <v>6.9152000000000005</v>
      </c>
      <c r="AJ315" s="42">
        <v>7.7593000000000005</v>
      </c>
      <c r="AK315" s="42"/>
      <c r="AL315" s="42">
        <v>9.5448999999999984</v>
      </c>
      <c r="AM315" s="42">
        <v>9.5124999999999993</v>
      </c>
      <c r="AN315" s="42">
        <v>10.616299999999999</v>
      </c>
      <c r="AO315" s="42">
        <v>11.103299999999999</v>
      </c>
      <c r="AP315" s="42">
        <v>4.8373999999999997</v>
      </c>
      <c r="AQ315" s="42">
        <v>12.694100000000001</v>
      </c>
      <c r="AR315" s="42">
        <v>6.9152000000000005</v>
      </c>
      <c r="AS315" s="42">
        <v>8.2137999999999991</v>
      </c>
      <c r="AT315" s="42">
        <v>12.1097</v>
      </c>
      <c r="AU315" s="42"/>
      <c r="AV315" s="42"/>
      <c r="AW315" s="42"/>
      <c r="AX315" s="42"/>
      <c r="AY315" s="126"/>
    </row>
    <row r="316" spans="1:51" ht="14.5" customHeight="1" x14ac:dyDescent="0.3">
      <c r="A316" s="519"/>
      <c r="B316" s="355">
        <v>99</v>
      </c>
      <c r="C316" s="42"/>
      <c r="D316" s="42"/>
      <c r="E316" s="42">
        <v>3.4088999999999996</v>
      </c>
      <c r="F316" s="42"/>
      <c r="G316" s="42">
        <v>2.5647999999999991</v>
      </c>
      <c r="H316" s="42">
        <v>3.5711999999999993</v>
      </c>
      <c r="I316" s="42">
        <v>2.402499999999999</v>
      </c>
      <c r="J316" s="42">
        <v>3.0842000000000009</v>
      </c>
      <c r="K316" s="42">
        <v>4.2205000000000004</v>
      </c>
      <c r="L316" s="42">
        <v>4.1555999999999997</v>
      </c>
      <c r="M316" s="42">
        <v>4.4478</v>
      </c>
      <c r="N316" s="126">
        <v>1.5583</v>
      </c>
      <c r="O316" s="355">
        <v>3.5062999999999982</v>
      </c>
      <c r="P316" s="42">
        <v>2.9542999999999986</v>
      </c>
      <c r="Q316" s="42">
        <v>2.3700000000000014</v>
      </c>
      <c r="R316" s="42">
        <v>4.5451999999999995</v>
      </c>
      <c r="S316" s="42">
        <v>6.1685000000000008</v>
      </c>
      <c r="T316" s="42">
        <v>5.0971000000000002</v>
      </c>
      <c r="U316" s="42">
        <v>2.7596000000000007</v>
      </c>
      <c r="V316" s="42">
        <v>2.402499999999999</v>
      </c>
      <c r="W316" s="42">
        <v>3.2141000000000002</v>
      </c>
      <c r="X316" s="42">
        <v>4.0582000000000011</v>
      </c>
      <c r="Y316" s="42"/>
      <c r="Z316" s="42">
        <v>3.376399999999999</v>
      </c>
      <c r="AA316" s="42"/>
      <c r="AB316" s="42"/>
      <c r="AC316" s="42"/>
      <c r="AD316" s="42">
        <v>1.9479999999999997</v>
      </c>
      <c r="AE316" s="42">
        <v>2.3375000000000008</v>
      </c>
      <c r="AF316" s="42">
        <v>1.2661000000000007</v>
      </c>
      <c r="AG316" s="42">
        <v>11.363</v>
      </c>
      <c r="AH316" s="355">
        <v>6.8178000000000001</v>
      </c>
      <c r="AI316" s="42">
        <v>6.9152000000000005</v>
      </c>
      <c r="AJ316" s="42">
        <v>7.7268999999999988</v>
      </c>
      <c r="AK316" s="42"/>
      <c r="AL316" s="42">
        <v>9.1553000000000004</v>
      </c>
      <c r="AM316" s="42">
        <v>9.2851999999999997</v>
      </c>
      <c r="AN316" s="42">
        <v>10.454000000000001</v>
      </c>
      <c r="AO316" s="42">
        <v>10.908499999999998</v>
      </c>
      <c r="AP316" s="42">
        <v>4.6101000000000001</v>
      </c>
      <c r="AQ316" s="42">
        <v>12.239600000000001</v>
      </c>
      <c r="AR316" s="42">
        <v>6.6229999999999993</v>
      </c>
      <c r="AS316" s="42">
        <v>7.9541000000000004</v>
      </c>
      <c r="AT316" s="42">
        <v>11.817499999999999</v>
      </c>
      <c r="AU316" s="42"/>
      <c r="AV316" s="42"/>
      <c r="AW316" s="42"/>
      <c r="AX316" s="42"/>
      <c r="AY316" s="126"/>
    </row>
    <row r="317" spans="1:51" ht="14.5" customHeight="1" x14ac:dyDescent="0.3">
      <c r="A317" s="519"/>
      <c r="B317" s="355">
        <v>100</v>
      </c>
      <c r="C317" s="42"/>
      <c r="D317" s="42"/>
      <c r="E317" s="42">
        <v>3.1491000000000007</v>
      </c>
      <c r="F317" s="42"/>
      <c r="G317" s="42">
        <v>2.3700000000000014</v>
      </c>
      <c r="H317" s="42">
        <v>3.6036999999999986</v>
      </c>
      <c r="I317" s="42">
        <v>2.4998999999999993</v>
      </c>
      <c r="J317" s="42">
        <v>3.2789999999999986</v>
      </c>
      <c r="K317" s="42">
        <v>4.0581999999999994</v>
      </c>
      <c r="L317" s="42">
        <v>4.2530000000000001</v>
      </c>
      <c r="M317" s="42">
        <v>4.5452000000000004</v>
      </c>
      <c r="N317" s="126">
        <v>1.4934000000000003</v>
      </c>
      <c r="O317" s="355">
        <v>3.376399999999999</v>
      </c>
      <c r="P317" s="42">
        <v>2.7919999999999998</v>
      </c>
      <c r="Q317" s="42">
        <v>2.3050000000000002</v>
      </c>
      <c r="R317" s="42">
        <v>4.3829000000000011</v>
      </c>
      <c r="S317" s="42">
        <v>5.8439000000000005</v>
      </c>
      <c r="T317" s="42">
        <v>4.6425999999999981</v>
      </c>
      <c r="U317" s="42">
        <v>2.6297000000000015</v>
      </c>
      <c r="V317" s="42">
        <v>2.402499999999999</v>
      </c>
      <c r="W317" s="42">
        <v>2.8894000000000002</v>
      </c>
      <c r="X317" s="42">
        <v>4.155599999999998</v>
      </c>
      <c r="Y317" s="42"/>
      <c r="Z317" s="42">
        <v>3.1817000000000011</v>
      </c>
      <c r="AA317" s="42"/>
      <c r="AB317" s="42"/>
      <c r="AC317" s="42"/>
      <c r="AD317" s="42">
        <v>1.7206999999999999</v>
      </c>
      <c r="AE317" s="42">
        <v>2.0778000000000016</v>
      </c>
      <c r="AF317" s="42">
        <v>1.0389000000000008</v>
      </c>
      <c r="AG317" s="42">
        <v>11.0383</v>
      </c>
      <c r="AH317" s="355">
        <v>6.6879000000000008</v>
      </c>
      <c r="AI317" s="42">
        <v>6.6229999999999993</v>
      </c>
      <c r="AJ317" s="42">
        <v>7.4347000000000012</v>
      </c>
      <c r="AK317" s="42"/>
      <c r="AL317" s="42">
        <v>8.8956</v>
      </c>
      <c r="AM317" s="42">
        <v>8.9606000000000012</v>
      </c>
      <c r="AN317" s="42">
        <v>10.161799999999999</v>
      </c>
      <c r="AO317" s="42">
        <v>10.129299999999999</v>
      </c>
      <c r="AP317" s="42">
        <v>4.7075000000000005</v>
      </c>
      <c r="AQ317" s="42">
        <v>11.752599999999999</v>
      </c>
      <c r="AR317" s="42">
        <v>6.6229999999999993</v>
      </c>
      <c r="AS317" s="42">
        <v>7.4996000000000009</v>
      </c>
      <c r="AT317" s="42">
        <v>11.070799999999998</v>
      </c>
      <c r="AU317" s="42"/>
      <c r="AV317" s="42"/>
      <c r="AW317" s="42"/>
      <c r="AX317" s="42"/>
      <c r="AY317" s="126"/>
    </row>
    <row r="318" spans="1:51" ht="14.5" customHeight="1" x14ac:dyDescent="0.3">
      <c r="A318" s="519"/>
      <c r="B318" s="355">
        <v>101</v>
      </c>
      <c r="C318" s="42"/>
      <c r="D318" s="42"/>
      <c r="E318" s="42">
        <v>3.2141000000000015</v>
      </c>
      <c r="F318" s="42"/>
      <c r="G318" s="42">
        <v>2.2075999999999998</v>
      </c>
      <c r="H318" s="42">
        <v>3.2789999999999986</v>
      </c>
      <c r="I318" s="42">
        <v>2.37</v>
      </c>
      <c r="J318" s="42">
        <v>2.9218999999999995</v>
      </c>
      <c r="K318" s="42">
        <v>3.993300000000001</v>
      </c>
      <c r="L318" s="42">
        <v>3.8959000000000006</v>
      </c>
      <c r="M318" s="42">
        <v>4.2205000000000004</v>
      </c>
      <c r="N318" s="126">
        <v>1.4608999999999996</v>
      </c>
      <c r="O318" s="355">
        <v>3.1490999999999989</v>
      </c>
      <c r="P318" s="42">
        <v>2.8244999999999991</v>
      </c>
      <c r="Q318" s="42">
        <v>2.1101999999999994</v>
      </c>
      <c r="R318" s="42">
        <v>4.0907</v>
      </c>
      <c r="S318" s="42">
        <v>5.8762999999999996</v>
      </c>
      <c r="T318" s="42">
        <v>4.4152999999999984</v>
      </c>
      <c r="U318" s="42">
        <v>2.5323000000000011</v>
      </c>
      <c r="V318" s="42">
        <v>2.2077</v>
      </c>
      <c r="W318" s="42">
        <v>3.0192999999999999</v>
      </c>
      <c r="X318" s="42">
        <v>3.6362000000000005</v>
      </c>
      <c r="Y318" s="42"/>
      <c r="Z318" s="42">
        <v>3.2465999999999995</v>
      </c>
      <c r="AA318" s="42"/>
      <c r="AB318" s="42"/>
      <c r="AC318" s="42"/>
      <c r="AD318" s="42">
        <v>1.6232999999999997</v>
      </c>
      <c r="AE318" s="42">
        <v>2.012900000000001</v>
      </c>
      <c r="AF318" s="42">
        <v>0.84410000000000041</v>
      </c>
      <c r="AG318" s="42">
        <v>10.778600000000001</v>
      </c>
      <c r="AH318" s="355">
        <v>6.2984</v>
      </c>
      <c r="AI318" s="42">
        <v>6.7203999999999997</v>
      </c>
      <c r="AJ318" s="42">
        <v>7.2723999999999993</v>
      </c>
      <c r="AK318" s="42"/>
      <c r="AL318" s="42">
        <v>8.7333000000000016</v>
      </c>
      <c r="AM318" s="42">
        <v>8.7981999999999996</v>
      </c>
      <c r="AN318" s="42">
        <v>9.7721999999999998</v>
      </c>
      <c r="AO318" s="42">
        <v>10.3241</v>
      </c>
      <c r="AP318" s="42">
        <v>4.3504000000000005</v>
      </c>
      <c r="AQ318" s="42">
        <v>11.3955</v>
      </c>
      <c r="AR318" s="42">
        <v>6.5580999999999987</v>
      </c>
      <c r="AS318" s="42">
        <v>7.3696999999999981</v>
      </c>
      <c r="AT318" s="42">
        <v>10.973399999999998</v>
      </c>
      <c r="AU318" s="42"/>
      <c r="AV318" s="42"/>
      <c r="AW318" s="42"/>
      <c r="AX318" s="42"/>
      <c r="AY318" s="126"/>
    </row>
    <row r="319" spans="1:51" ht="14.5" customHeight="1" x14ac:dyDescent="0.3">
      <c r="A319" s="519"/>
      <c r="B319" s="355">
        <v>102</v>
      </c>
      <c r="C319" s="42"/>
      <c r="D319" s="42"/>
      <c r="E319" s="42">
        <v>3.3764000000000003</v>
      </c>
      <c r="F319" s="42"/>
      <c r="G319" s="42">
        <v>2.2400999999999991</v>
      </c>
      <c r="H319" s="42">
        <v>3.3115000000000006</v>
      </c>
      <c r="I319" s="42">
        <v>2.1751999999999994</v>
      </c>
      <c r="J319" s="42">
        <v>2.9218999999999995</v>
      </c>
      <c r="K319" s="42">
        <v>3.8959000000000006</v>
      </c>
      <c r="L319" s="42">
        <v>4.0257000000000005</v>
      </c>
      <c r="M319" s="42">
        <v>4.4478</v>
      </c>
      <c r="N319" s="126">
        <v>1.5908000000000007</v>
      </c>
      <c r="O319" s="355">
        <v>3.1490999999999989</v>
      </c>
      <c r="P319" s="42">
        <v>2.7595999999999981</v>
      </c>
      <c r="Q319" s="42">
        <v>1.8505000000000007</v>
      </c>
      <c r="R319" s="42">
        <v>3.8958999999999993</v>
      </c>
      <c r="S319" s="42">
        <v>5.6490999999999998</v>
      </c>
      <c r="T319" s="42">
        <v>4.1880999999999986</v>
      </c>
      <c r="U319" s="42">
        <v>2.4997999999999991</v>
      </c>
      <c r="V319" s="42">
        <v>2.0453999999999999</v>
      </c>
      <c r="W319" s="42">
        <v>2.7270999999999992</v>
      </c>
      <c r="X319" s="42">
        <v>3.3439999999999999</v>
      </c>
      <c r="Y319" s="42"/>
      <c r="Z319" s="42">
        <v>3.0517999999999992</v>
      </c>
      <c r="AA319" s="42"/>
      <c r="AB319" s="42"/>
      <c r="AC319" s="42"/>
      <c r="AD319" s="42">
        <v>1.6558000000000004</v>
      </c>
      <c r="AE319" s="42">
        <v>1.8830000000000013</v>
      </c>
      <c r="AF319" s="42">
        <v>0.81160000000000121</v>
      </c>
      <c r="AG319" s="42">
        <v>10.551399999999997</v>
      </c>
      <c r="AH319" s="355">
        <v>6.3633000000000006</v>
      </c>
      <c r="AI319" s="42">
        <v>6.2982999999999993</v>
      </c>
      <c r="AJ319" s="42">
        <v>6.7528999999999995</v>
      </c>
      <c r="AK319" s="42"/>
      <c r="AL319" s="42">
        <v>8.8630999999999993</v>
      </c>
      <c r="AM319" s="42">
        <v>8.7658000000000005</v>
      </c>
      <c r="AN319" s="42">
        <v>9.6097999999999999</v>
      </c>
      <c r="AO319" s="42">
        <v>9.9670000000000005</v>
      </c>
      <c r="AP319" s="42">
        <v>4.220600000000001</v>
      </c>
      <c r="AQ319" s="42">
        <v>11.330600000000002</v>
      </c>
      <c r="AR319" s="42">
        <v>6.2659000000000002</v>
      </c>
      <c r="AS319" s="42">
        <v>7.2397999999999989</v>
      </c>
      <c r="AT319" s="42">
        <v>10.7136</v>
      </c>
      <c r="AU319" s="42"/>
      <c r="AV319" s="42"/>
      <c r="AW319" s="42"/>
      <c r="AX319" s="42"/>
      <c r="AY319" s="126"/>
    </row>
    <row r="320" spans="1:51" ht="14.5" customHeight="1" x14ac:dyDescent="0.3">
      <c r="A320" s="519"/>
      <c r="B320" s="355">
        <v>103</v>
      </c>
      <c r="C320" s="42"/>
      <c r="D320" s="42"/>
      <c r="E320" s="42">
        <v>3.1491000000000007</v>
      </c>
      <c r="F320" s="42"/>
      <c r="G320" s="42">
        <v>2.1427000000000014</v>
      </c>
      <c r="H320" s="42">
        <v>3.2789999999999986</v>
      </c>
      <c r="I320" s="42">
        <v>2.110300000000001</v>
      </c>
      <c r="J320" s="42">
        <v>2.9218999999999995</v>
      </c>
      <c r="K320" s="42">
        <v>3.8633999999999986</v>
      </c>
      <c r="L320" s="42">
        <v>3.7011000000000003</v>
      </c>
      <c r="M320" s="42">
        <v>3.7985000000000007</v>
      </c>
      <c r="N320" s="126">
        <v>1.3311000000000004</v>
      </c>
      <c r="O320" s="355">
        <v>3.1166999999999998</v>
      </c>
      <c r="P320" s="42">
        <v>2.5648000000000004</v>
      </c>
      <c r="Q320" s="42">
        <v>1.883</v>
      </c>
      <c r="R320" s="42">
        <v>3.8958999999999993</v>
      </c>
      <c r="S320" s="42">
        <v>5.3893000000000013</v>
      </c>
      <c r="T320" s="42">
        <v>4.1231</v>
      </c>
      <c r="U320" s="42">
        <v>2.3375000000000008</v>
      </c>
      <c r="V320" s="42">
        <v>1.9479999999999997</v>
      </c>
      <c r="W320" s="42">
        <v>2.6297000000000015</v>
      </c>
      <c r="X320" s="42">
        <v>3.2465999999999995</v>
      </c>
      <c r="Y320" s="42"/>
      <c r="Z320" s="42">
        <v>3.0517999999999992</v>
      </c>
      <c r="AA320" s="42"/>
      <c r="AB320" s="42"/>
      <c r="AC320" s="42"/>
      <c r="AD320" s="42">
        <v>1.6558000000000004</v>
      </c>
      <c r="AE320" s="42">
        <v>1.9804000000000017</v>
      </c>
      <c r="AF320" s="42">
        <v>0.9739000000000011</v>
      </c>
      <c r="AG320" s="42">
        <v>10.324099999999998</v>
      </c>
      <c r="AH320" s="355">
        <v>6.0711000000000004</v>
      </c>
      <c r="AI320" s="42">
        <v>6.2008999999999999</v>
      </c>
      <c r="AJ320" s="42">
        <v>6.9476999999999993</v>
      </c>
      <c r="AK320" s="42"/>
      <c r="AL320" s="42">
        <v>8.3112000000000013</v>
      </c>
      <c r="AM320" s="42">
        <v>8.2138000000000009</v>
      </c>
      <c r="AN320" s="42">
        <v>9.2851999999999997</v>
      </c>
      <c r="AO320" s="42">
        <v>9.3500999999999994</v>
      </c>
      <c r="AP320" s="42">
        <v>4.220600000000001</v>
      </c>
      <c r="AQ320" s="42">
        <v>11.005900000000002</v>
      </c>
      <c r="AR320" s="42">
        <v>5.8762999999999996</v>
      </c>
      <c r="AS320" s="42">
        <v>7.1099999999999994</v>
      </c>
      <c r="AT320" s="42">
        <v>10.453900000000001</v>
      </c>
      <c r="AU320" s="42"/>
      <c r="AV320" s="42"/>
      <c r="AW320" s="42"/>
      <c r="AX320" s="42"/>
      <c r="AY320" s="126"/>
    </row>
    <row r="321" spans="1:51" ht="14.5" customHeight="1" x14ac:dyDescent="0.3">
      <c r="A321" s="519"/>
      <c r="B321" s="355">
        <v>104</v>
      </c>
      <c r="C321" s="42"/>
      <c r="D321" s="42"/>
      <c r="E321" s="42">
        <v>3.1491000000000007</v>
      </c>
      <c r="F321" s="42"/>
      <c r="G321" s="42">
        <v>2.2726000000000011</v>
      </c>
      <c r="H321" s="42">
        <v>3.0192999999999999</v>
      </c>
      <c r="I321" s="42">
        <v>1.8505999999999996</v>
      </c>
      <c r="J321" s="42">
        <v>2.6296999999999988</v>
      </c>
      <c r="K321" s="42">
        <v>3.6036999999999999</v>
      </c>
      <c r="L321" s="42">
        <v>3.9282999999999997</v>
      </c>
      <c r="M321" s="42">
        <v>4.0257000000000005</v>
      </c>
      <c r="N321" s="126">
        <v>1.3959999999999999</v>
      </c>
      <c r="O321" s="355">
        <v>3.2464999999999993</v>
      </c>
      <c r="P321" s="42">
        <v>2.2075999999999985</v>
      </c>
      <c r="Q321" s="42">
        <v>2.0127999999999995</v>
      </c>
      <c r="R321" s="42">
        <v>3.7335999999999983</v>
      </c>
      <c r="S321" s="42">
        <v>5.4218000000000002</v>
      </c>
      <c r="T321" s="42">
        <v>4.0257000000000005</v>
      </c>
      <c r="U321" s="42">
        <v>2.2401000000000004</v>
      </c>
      <c r="V321" s="42">
        <v>1.9154999999999991</v>
      </c>
      <c r="W321" s="42">
        <v>2.5648000000000004</v>
      </c>
      <c r="X321" s="42">
        <v>3.1491999999999991</v>
      </c>
      <c r="Y321" s="42"/>
      <c r="Z321" s="42">
        <v>2.9543999999999988</v>
      </c>
      <c r="AA321" s="42"/>
      <c r="AB321" s="42"/>
      <c r="AC321" s="42"/>
      <c r="AD321" s="42">
        <v>1.3311000000000004</v>
      </c>
      <c r="AE321" s="42">
        <v>1.8830000000000013</v>
      </c>
      <c r="AF321" s="42">
        <v>0.9739000000000011</v>
      </c>
      <c r="AG321" s="42">
        <v>10.0319</v>
      </c>
      <c r="AH321" s="355">
        <v>5.8113999999999981</v>
      </c>
      <c r="AI321" s="42">
        <v>5.9087999999999985</v>
      </c>
      <c r="AJ321" s="42">
        <v>6.5256999999999996</v>
      </c>
      <c r="AK321" s="42"/>
      <c r="AL321" s="42">
        <v>8.0190000000000001</v>
      </c>
      <c r="AM321" s="42">
        <v>8.1488999999999994</v>
      </c>
      <c r="AN321" s="42">
        <v>9.1228999999999996</v>
      </c>
      <c r="AO321" s="42">
        <v>9.252699999999999</v>
      </c>
      <c r="AP321" s="42">
        <v>4.1881000000000004</v>
      </c>
      <c r="AQ321" s="42">
        <v>10.583800000000002</v>
      </c>
      <c r="AR321" s="42">
        <v>5.8113999999999981</v>
      </c>
      <c r="AS321" s="42">
        <v>6.6229999999999984</v>
      </c>
      <c r="AT321" s="42">
        <v>10.194199999999999</v>
      </c>
      <c r="AU321" s="42"/>
      <c r="AV321" s="42"/>
      <c r="AW321" s="42"/>
      <c r="AX321" s="42"/>
      <c r="AY321" s="126"/>
    </row>
    <row r="322" spans="1:51" ht="14.5" customHeight="1" x14ac:dyDescent="0.3">
      <c r="A322" s="519"/>
      <c r="B322" s="355">
        <v>105</v>
      </c>
      <c r="C322" s="42"/>
      <c r="D322" s="42"/>
      <c r="E322" s="42">
        <v>2.9867999999999992</v>
      </c>
      <c r="F322" s="42"/>
      <c r="G322" s="42">
        <v>2.0127999999999995</v>
      </c>
      <c r="H322" s="42">
        <v>3.0842000000000009</v>
      </c>
      <c r="I322" s="42">
        <v>1.8830000000000013</v>
      </c>
      <c r="J322" s="42">
        <v>3.0192999999999999</v>
      </c>
      <c r="K322" s="42">
        <v>3.7334999999999994</v>
      </c>
      <c r="L322" s="42">
        <v>3.4088999999999996</v>
      </c>
      <c r="M322" s="42">
        <v>3.993300000000001</v>
      </c>
      <c r="N322" s="126">
        <v>1.2985999999999998</v>
      </c>
      <c r="O322" s="355">
        <v>2.8568999999999982</v>
      </c>
      <c r="P322" s="42">
        <v>2.2725999999999997</v>
      </c>
      <c r="Q322" s="42">
        <v>1.9479000000000011</v>
      </c>
      <c r="R322" s="42">
        <v>3.7984999999999989</v>
      </c>
      <c r="S322" s="42">
        <v>4.9024000000000001</v>
      </c>
      <c r="T322" s="42">
        <v>4.0906999999999982</v>
      </c>
      <c r="U322" s="42">
        <v>2.2725999999999997</v>
      </c>
      <c r="V322" s="42">
        <v>1.7856999999999998</v>
      </c>
      <c r="W322" s="42">
        <v>2.4674</v>
      </c>
      <c r="X322" s="42">
        <v>3.0517999999999992</v>
      </c>
      <c r="Y322" s="42"/>
      <c r="Z322" s="42">
        <v>2.7270999999999992</v>
      </c>
      <c r="AA322" s="42"/>
      <c r="AB322" s="42"/>
      <c r="AC322" s="42"/>
      <c r="AD322" s="42">
        <v>1.3635999999999995</v>
      </c>
      <c r="AE322" s="42">
        <v>1.6882000000000008</v>
      </c>
      <c r="AF322" s="42">
        <v>0.87650000000000095</v>
      </c>
      <c r="AG322" s="42">
        <v>9.8370999999999995</v>
      </c>
      <c r="AH322" s="355">
        <v>5.8113999999999981</v>
      </c>
      <c r="AI322" s="42">
        <v>5.7464000000000004</v>
      </c>
      <c r="AJ322" s="42">
        <v>6.3308999999999989</v>
      </c>
      <c r="AK322" s="42"/>
      <c r="AL322" s="42">
        <v>8.1164000000000005</v>
      </c>
      <c r="AM322" s="42">
        <v>7.9216999999999995</v>
      </c>
      <c r="AN322" s="42">
        <v>8.8956</v>
      </c>
      <c r="AO322" s="42">
        <v>8.8956</v>
      </c>
      <c r="AP322" s="42">
        <v>4.0258000000000003</v>
      </c>
      <c r="AQ322" s="42">
        <v>10.4215</v>
      </c>
      <c r="AR322" s="42">
        <v>5.5192000000000005</v>
      </c>
      <c r="AS322" s="42">
        <v>6.4930999999999992</v>
      </c>
      <c r="AT322" s="42">
        <v>9.9993999999999978</v>
      </c>
      <c r="AU322" s="42"/>
      <c r="AV322" s="42"/>
      <c r="AW322" s="42"/>
      <c r="AX322" s="42"/>
      <c r="AY322" s="126"/>
    </row>
    <row r="323" spans="1:51" ht="14.5" customHeight="1" x14ac:dyDescent="0.3">
      <c r="A323" s="519"/>
      <c r="B323" s="355">
        <v>106</v>
      </c>
      <c r="C323" s="42"/>
      <c r="D323" s="42"/>
      <c r="E323" s="42">
        <v>2.8245000000000005</v>
      </c>
      <c r="F323" s="42"/>
      <c r="G323" s="42">
        <v>1.883</v>
      </c>
      <c r="H323" s="42">
        <v>3.0192999999999999</v>
      </c>
      <c r="I323" s="42">
        <v>1.9804000000000017</v>
      </c>
      <c r="J323" s="42">
        <v>2.5648000000000004</v>
      </c>
      <c r="K323" s="42">
        <v>3.5062999999999995</v>
      </c>
      <c r="L323" s="42">
        <v>3.5712000000000006</v>
      </c>
      <c r="M323" s="42">
        <v>3.6361999999999992</v>
      </c>
      <c r="N323" s="126">
        <v>1.2337</v>
      </c>
      <c r="O323" s="355">
        <v>2.9542999999999986</v>
      </c>
      <c r="P323" s="42">
        <v>2.1101999999999981</v>
      </c>
      <c r="Q323" s="42">
        <v>1.5259000000000009</v>
      </c>
      <c r="R323" s="42">
        <v>3.5388000000000002</v>
      </c>
      <c r="S323" s="42">
        <v>4.8049999999999997</v>
      </c>
      <c r="T323" s="42">
        <v>3.960799999999999</v>
      </c>
      <c r="U323" s="42">
        <v>2.1102000000000007</v>
      </c>
      <c r="V323" s="42">
        <v>1.6882999999999995</v>
      </c>
      <c r="W323" s="42">
        <v>2.3375000000000008</v>
      </c>
      <c r="X323" s="42">
        <v>2.9218999999999995</v>
      </c>
      <c r="Y323" s="42"/>
      <c r="Z323" s="42">
        <v>2.6622000000000008</v>
      </c>
      <c r="AA323" s="42"/>
      <c r="AB323" s="42"/>
      <c r="AC323" s="42"/>
      <c r="AD323" s="42">
        <v>1.3959999999999999</v>
      </c>
      <c r="AE323" s="42">
        <v>1.5259000000000009</v>
      </c>
      <c r="AF323" s="42">
        <v>0.77910000000000057</v>
      </c>
      <c r="AG323" s="42">
        <v>9.7396999999999991</v>
      </c>
      <c r="AH323" s="355">
        <v>5.6166000000000009</v>
      </c>
      <c r="AI323" s="42">
        <v>5.9087999999999985</v>
      </c>
      <c r="AJ323" s="42">
        <v>6.2335000000000012</v>
      </c>
      <c r="AK323" s="42"/>
      <c r="AL323" s="42">
        <v>7.6294000000000013</v>
      </c>
      <c r="AM323" s="42">
        <v>7.6943999999999999</v>
      </c>
      <c r="AN323" s="42">
        <v>8.4086000000000016</v>
      </c>
      <c r="AO323" s="42">
        <v>8.8630999999999993</v>
      </c>
      <c r="AP323" s="42">
        <v>3.9608000000000003</v>
      </c>
      <c r="AQ323" s="42">
        <v>10.129299999999999</v>
      </c>
      <c r="AR323" s="42">
        <v>5.2920000000000007</v>
      </c>
      <c r="AS323" s="42">
        <v>6.3632999999999997</v>
      </c>
      <c r="AT323" s="42">
        <v>9.5448999999999984</v>
      </c>
      <c r="AU323" s="42"/>
      <c r="AV323" s="42"/>
      <c r="AW323" s="42"/>
      <c r="AX323" s="42"/>
      <c r="AY323" s="126"/>
    </row>
    <row r="324" spans="1:51" ht="14.5" customHeight="1" x14ac:dyDescent="0.3">
      <c r="A324" s="519"/>
      <c r="B324" s="355">
        <v>107</v>
      </c>
      <c r="C324" s="42"/>
      <c r="D324" s="42"/>
      <c r="E324" s="42">
        <v>2.7594999999999996</v>
      </c>
      <c r="F324" s="42"/>
      <c r="G324" s="42">
        <v>2.1427000000000014</v>
      </c>
      <c r="H324" s="42">
        <v>3.0192999999999999</v>
      </c>
      <c r="I324" s="42">
        <v>1.7206999999999999</v>
      </c>
      <c r="J324" s="42">
        <v>2.6296999999999988</v>
      </c>
      <c r="K324" s="42">
        <v>3.3764000000000003</v>
      </c>
      <c r="L324" s="42">
        <v>3.3114999999999992</v>
      </c>
      <c r="M324" s="42">
        <v>3.8309999999999995</v>
      </c>
      <c r="N324" s="126">
        <v>1.2985999999999998</v>
      </c>
      <c r="O324" s="355">
        <v>2.759500000000001</v>
      </c>
      <c r="P324" s="42">
        <v>2.2725999999999997</v>
      </c>
      <c r="Q324" s="42">
        <v>1.6233000000000011</v>
      </c>
      <c r="R324" s="42">
        <v>3.5062999999999982</v>
      </c>
      <c r="S324" s="42">
        <v>4.6751000000000005</v>
      </c>
      <c r="T324" s="42">
        <v>3.7659999999999987</v>
      </c>
      <c r="U324" s="42">
        <v>2.1427</v>
      </c>
      <c r="V324" s="42">
        <v>1.6232999999999997</v>
      </c>
      <c r="W324" s="42">
        <v>2.4674</v>
      </c>
      <c r="X324" s="42">
        <v>2.8895000000000004</v>
      </c>
      <c r="Y324" s="42"/>
      <c r="Z324" s="42">
        <v>2.4998999999999993</v>
      </c>
      <c r="AA324" s="42"/>
      <c r="AB324" s="42"/>
      <c r="AC324" s="42"/>
      <c r="AD324" s="42">
        <v>1.2662000000000007</v>
      </c>
      <c r="AE324" s="42">
        <v>1.3311000000000004</v>
      </c>
      <c r="AF324" s="42">
        <v>0.68180000000000041</v>
      </c>
      <c r="AG324" s="42">
        <v>9.6422999999999988</v>
      </c>
      <c r="AH324" s="355">
        <v>5.4218000000000002</v>
      </c>
      <c r="AI324" s="42">
        <v>5.3892999999999986</v>
      </c>
      <c r="AJ324" s="42">
        <v>5.9088000000000012</v>
      </c>
      <c r="AK324" s="42"/>
      <c r="AL324" s="42">
        <v>7.8241999999999994</v>
      </c>
      <c r="AM324" s="42">
        <v>7.6294999999999984</v>
      </c>
      <c r="AN324" s="42">
        <v>8.2787999999999986</v>
      </c>
      <c r="AO324" s="42">
        <v>8.4410999999999987</v>
      </c>
      <c r="AP324" s="42">
        <v>3.7011000000000003</v>
      </c>
      <c r="AQ324" s="42">
        <v>9.7397000000000009</v>
      </c>
      <c r="AR324" s="42">
        <v>4.9673000000000007</v>
      </c>
      <c r="AS324" s="42">
        <v>6.168499999999999</v>
      </c>
      <c r="AT324" s="42">
        <v>9.252699999999999</v>
      </c>
      <c r="AU324" s="42"/>
      <c r="AV324" s="42"/>
      <c r="AW324" s="42"/>
      <c r="AX324" s="42"/>
      <c r="AY324" s="126"/>
    </row>
    <row r="325" spans="1:51" ht="14.5" customHeight="1" x14ac:dyDescent="0.3">
      <c r="A325" s="519"/>
      <c r="B325" s="355">
        <v>108</v>
      </c>
      <c r="C325" s="42"/>
      <c r="D325" s="42"/>
      <c r="E325" s="42">
        <v>2.7594999999999996</v>
      </c>
      <c r="F325" s="42"/>
      <c r="G325" s="42">
        <v>1.6881999999999995</v>
      </c>
      <c r="H325" s="42">
        <v>2.6945999999999999</v>
      </c>
      <c r="I325" s="42">
        <v>1.8505999999999996</v>
      </c>
      <c r="J325" s="42">
        <v>2.4997999999999991</v>
      </c>
      <c r="K325" s="42">
        <v>3.4088999999999996</v>
      </c>
      <c r="L325" s="42">
        <v>3.5386999999999986</v>
      </c>
      <c r="M325" s="42">
        <v>3.7011000000000003</v>
      </c>
      <c r="N325" s="126">
        <v>1.3959999999999999</v>
      </c>
      <c r="O325" s="355">
        <v>2.8244999999999991</v>
      </c>
      <c r="P325" s="42">
        <v>2.077799999999999</v>
      </c>
      <c r="Q325" s="42">
        <v>1.6881999999999995</v>
      </c>
      <c r="R325" s="42">
        <v>3.2465999999999995</v>
      </c>
      <c r="S325" s="42">
        <v>4.3504000000000005</v>
      </c>
      <c r="T325" s="42">
        <v>3.5712000000000006</v>
      </c>
      <c r="U325" s="42">
        <v>2.012900000000001</v>
      </c>
      <c r="V325" s="42">
        <v>1.5583999999999987</v>
      </c>
      <c r="W325" s="42">
        <v>2.2076000000000011</v>
      </c>
      <c r="X325" s="42">
        <v>2.5648000000000004</v>
      </c>
      <c r="Y325" s="42"/>
      <c r="Z325" s="42">
        <v>2.5323000000000011</v>
      </c>
      <c r="AA325" s="42"/>
      <c r="AB325" s="42"/>
      <c r="AC325" s="42"/>
      <c r="AD325" s="42">
        <v>0.9415</v>
      </c>
      <c r="AE325" s="42">
        <v>1.3635000000000008</v>
      </c>
      <c r="AF325" s="42">
        <v>0.77910000000000057</v>
      </c>
      <c r="AG325" s="42">
        <v>9.3177000000000003</v>
      </c>
      <c r="AH325" s="355">
        <v>5.2919000000000009</v>
      </c>
      <c r="AI325" s="42">
        <v>5.4541999999999993</v>
      </c>
      <c r="AJ325" s="42">
        <v>5.8114000000000017</v>
      </c>
      <c r="AK325" s="42"/>
      <c r="AL325" s="42">
        <v>7.4021999999999988</v>
      </c>
      <c r="AM325" s="42">
        <v>7.5645000000000007</v>
      </c>
      <c r="AN325" s="42">
        <v>8.051499999999999</v>
      </c>
      <c r="AO325" s="42">
        <v>8.1813000000000002</v>
      </c>
      <c r="AP325" s="42">
        <v>3.766</v>
      </c>
      <c r="AQ325" s="42">
        <v>9.7073</v>
      </c>
      <c r="AR325" s="42">
        <v>5.0972</v>
      </c>
      <c r="AS325" s="42">
        <v>5.8762999999999979</v>
      </c>
      <c r="AT325" s="42">
        <v>9.3500999999999994</v>
      </c>
      <c r="AU325" s="42"/>
      <c r="AV325" s="42"/>
      <c r="AW325" s="42"/>
      <c r="AX325" s="42"/>
      <c r="AY325" s="126"/>
    </row>
    <row r="326" spans="1:51" ht="14.5" customHeight="1" x14ac:dyDescent="0.3">
      <c r="A326" s="519"/>
      <c r="B326" s="355">
        <v>109</v>
      </c>
      <c r="C326" s="42"/>
      <c r="D326" s="42"/>
      <c r="E326" s="42">
        <v>2.7594999999999996</v>
      </c>
      <c r="F326" s="42"/>
      <c r="G326" s="42">
        <v>1.883</v>
      </c>
      <c r="H326" s="42">
        <v>2.8894000000000002</v>
      </c>
      <c r="I326" s="42">
        <v>1.8830000000000013</v>
      </c>
      <c r="J326" s="42">
        <v>2.2075999999999985</v>
      </c>
      <c r="K326" s="42">
        <v>3.2789999999999999</v>
      </c>
      <c r="L326" s="42">
        <v>3.3114999999999992</v>
      </c>
      <c r="M326" s="42">
        <v>3.4738000000000007</v>
      </c>
      <c r="N326" s="126">
        <v>1.2012000000000009</v>
      </c>
      <c r="O326" s="355">
        <v>2.759500000000001</v>
      </c>
      <c r="P326" s="42">
        <v>2.077799999999999</v>
      </c>
      <c r="Q326" s="42">
        <v>1.8179999999999987</v>
      </c>
      <c r="R326" s="42">
        <v>3.2141000000000002</v>
      </c>
      <c r="S326" s="42">
        <v>4.3828999999999994</v>
      </c>
      <c r="T326" s="42">
        <v>3.5386999999999986</v>
      </c>
      <c r="U326" s="42">
        <v>1.8504999999999994</v>
      </c>
      <c r="V326" s="42">
        <v>1.5258999999999996</v>
      </c>
      <c r="W326" s="42">
        <v>2.2401000000000004</v>
      </c>
      <c r="X326" s="42">
        <v>2.4348999999999981</v>
      </c>
      <c r="Y326" s="42"/>
      <c r="Z326" s="42">
        <v>2.2725999999999997</v>
      </c>
      <c r="AA326" s="42"/>
      <c r="AB326" s="42"/>
      <c r="AC326" s="42"/>
      <c r="AD326" s="42">
        <v>0.90910000000000024</v>
      </c>
      <c r="AE326" s="42">
        <v>1.5583</v>
      </c>
      <c r="AF326" s="42">
        <v>0.68180000000000041</v>
      </c>
      <c r="AG326" s="42">
        <v>8.9930000000000003</v>
      </c>
      <c r="AH326" s="355">
        <v>5.1620999999999988</v>
      </c>
      <c r="AI326" s="42">
        <v>5.129599999999999</v>
      </c>
      <c r="AJ326" s="42">
        <v>5.6490999999999998</v>
      </c>
      <c r="AK326" s="42"/>
      <c r="AL326" s="42">
        <v>7.2399000000000004</v>
      </c>
      <c r="AM326" s="42">
        <v>7.2722999999999995</v>
      </c>
      <c r="AN326" s="42">
        <v>7.8241999999999994</v>
      </c>
      <c r="AO326" s="42">
        <v>8.2463000000000015</v>
      </c>
      <c r="AP326" s="42">
        <v>3.5388000000000002</v>
      </c>
      <c r="AQ326" s="42">
        <v>9.3500999999999994</v>
      </c>
      <c r="AR326" s="42">
        <v>4.9347999999999992</v>
      </c>
      <c r="AS326" s="42">
        <v>5.9086999999999996</v>
      </c>
      <c r="AT326" s="42">
        <v>9.0904000000000007</v>
      </c>
      <c r="AU326" s="42"/>
      <c r="AV326" s="42"/>
      <c r="AW326" s="42"/>
      <c r="AX326" s="42"/>
      <c r="AY326" s="126"/>
    </row>
    <row r="327" spans="1:51" ht="14.5" customHeight="1" x14ac:dyDescent="0.3">
      <c r="A327" s="519"/>
      <c r="B327" s="355">
        <v>110</v>
      </c>
      <c r="C327" s="42"/>
      <c r="D327" s="42"/>
      <c r="E327" s="42">
        <v>2.6620999999999992</v>
      </c>
      <c r="F327" s="42"/>
      <c r="G327" s="42">
        <v>1.6232000000000011</v>
      </c>
      <c r="H327" s="42">
        <v>2.7919999999999998</v>
      </c>
      <c r="I327" s="42">
        <v>1.6558000000000017</v>
      </c>
      <c r="J327" s="42">
        <v>2.5648000000000004</v>
      </c>
      <c r="K327" s="42">
        <v>3.4088999999999996</v>
      </c>
      <c r="L327" s="42">
        <v>3.3764000000000003</v>
      </c>
      <c r="M327" s="42">
        <v>3.5712000000000006</v>
      </c>
      <c r="N327" s="126">
        <v>1.2661000000000007</v>
      </c>
      <c r="O327" s="355">
        <v>2.5971999999999995</v>
      </c>
      <c r="P327" s="42">
        <v>2.0453000000000001</v>
      </c>
      <c r="Q327" s="42">
        <v>1.4608999999999996</v>
      </c>
      <c r="R327" s="42">
        <v>2.9218999999999995</v>
      </c>
      <c r="S327" s="42">
        <v>4.1232000000000006</v>
      </c>
      <c r="T327" s="42">
        <v>3.5062999999999995</v>
      </c>
      <c r="U327" s="42">
        <v>1.8181000000000003</v>
      </c>
      <c r="V327" s="42">
        <v>1.4934999999999989</v>
      </c>
      <c r="W327" s="42">
        <v>2.2401000000000004</v>
      </c>
      <c r="X327" s="42">
        <v>2.5648000000000004</v>
      </c>
      <c r="Y327" s="42"/>
      <c r="Z327" s="42">
        <v>2.2725999999999997</v>
      </c>
      <c r="AA327" s="42"/>
      <c r="AB327" s="42"/>
      <c r="AC327" s="42"/>
      <c r="AD327" s="42">
        <v>1.1037999999999999</v>
      </c>
      <c r="AE327" s="42">
        <v>1.2986000000000011</v>
      </c>
      <c r="AF327" s="42">
        <v>0.71420000000000095</v>
      </c>
      <c r="AG327" s="42">
        <v>8.9280999999999988</v>
      </c>
      <c r="AH327" s="355">
        <v>5.0321999999999996</v>
      </c>
      <c r="AI327" s="42">
        <v>5.0971000000000002</v>
      </c>
      <c r="AJ327" s="42">
        <v>5.6490999999999998</v>
      </c>
      <c r="AK327" s="42"/>
      <c r="AL327" s="42">
        <v>7.0450999999999997</v>
      </c>
      <c r="AM327" s="42">
        <v>7.1100000000000012</v>
      </c>
      <c r="AN327" s="42">
        <v>8.051499999999999</v>
      </c>
      <c r="AO327" s="42">
        <v>7.6618999999999993</v>
      </c>
      <c r="AP327" s="42">
        <v>3.6036999999999999</v>
      </c>
      <c r="AQ327" s="42">
        <v>9.3177000000000003</v>
      </c>
      <c r="AR327" s="42">
        <v>4.5777000000000001</v>
      </c>
      <c r="AS327" s="42">
        <v>5.7138999999999998</v>
      </c>
      <c r="AT327" s="42">
        <v>8.7332000000000001</v>
      </c>
      <c r="AU327" s="42"/>
      <c r="AV327" s="42"/>
      <c r="AW327" s="42"/>
      <c r="AX327" s="42"/>
      <c r="AY327" s="126"/>
    </row>
    <row r="328" spans="1:51" ht="14.5" customHeight="1" x14ac:dyDescent="0.3">
      <c r="A328" s="519"/>
      <c r="B328" s="355">
        <v>111</v>
      </c>
      <c r="C328" s="42"/>
      <c r="D328" s="42"/>
      <c r="E328" s="42">
        <v>2.4674000000000014</v>
      </c>
      <c r="F328" s="42"/>
      <c r="G328" s="42">
        <v>1.6557000000000002</v>
      </c>
      <c r="H328" s="42">
        <v>2.5972999999999997</v>
      </c>
      <c r="I328" s="42">
        <v>1.5584000000000016</v>
      </c>
      <c r="J328" s="42">
        <v>2.1427</v>
      </c>
      <c r="K328" s="42">
        <v>3.0841999999999996</v>
      </c>
      <c r="L328" s="42">
        <v>3.0192999999999985</v>
      </c>
      <c r="M328" s="42">
        <v>3.3440000000000012</v>
      </c>
      <c r="N328" s="126">
        <v>1.2337</v>
      </c>
      <c r="O328" s="355">
        <v>2.6945999999999999</v>
      </c>
      <c r="P328" s="42">
        <v>2.077799999999999</v>
      </c>
      <c r="Q328" s="42">
        <v>1.3959999999999986</v>
      </c>
      <c r="R328" s="42">
        <v>3.1815999999999982</v>
      </c>
      <c r="S328" s="42">
        <v>4.1881000000000013</v>
      </c>
      <c r="T328" s="42">
        <v>3.3438999999999983</v>
      </c>
      <c r="U328" s="42">
        <v>1.7531000000000019</v>
      </c>
      <c r="V328" s="42">
        <v>1.4934999999999989</v>
      </c>
      <c r="W328" s="42">
        <v>2.0128000000000008</v>
      </c>
      <c r="X328" s="42">
        <v>2.4998999999999993</v>
      </c>
      <c r="Y328" s="42"/>
      <c r="Z328" s="42">
        <v>2.2401000000000004</v>
      </c>
      <c r="AA328" s="42"/>
      <c r="AB328" s="42"/>
      <c r="AC328" s="42"/>
      <c r="AD328" s="42">
        <v>0.84410000000000041</v>
      </c>
      <c r="AE328" s="42">
        <v>1.2012000000000009</v>
      </c>
      <c r="AF328" s="42">
        <v>0.61680000000000068</v>
      </c>
      <c r="AG328" s="42">
        <v>8.7332999999999981</v>
      </c>
      <c r="AH328" s="355">
        <v>4.7074999999999996</v>
      </c>
      <c r="AI328" s="42">
        <v>4.9347999999999992</v>
      </c>
      <c r="AJ328" s="42">
        <v>5.2920000000000007</v>
      </c>
      <c r="AK328" s="42"/>
      <c r="AL328" s="42">
        <v>7.2074000000000016</v>
      </c>
      <c r="AM328" s="42">
        <v>7.0450999999999997</v>
      </c>
      <c r="AN328" s="42">
        <v>7.4671000000000003</v>
      </c>
      <c r="AO328" s="42">
        <v>7.4670999999999985</v>
      </c>
      <c r="AP328" s="42">
        <v>3.2789999999999999</v>
      </c>
      <c r="AQ328" s="42">
        <v>9.025500000000001</v>
      </c>
      <c r="AR328" s="42">
        <v>4.4478</v>
      </c>
      <c r="AS328" s="42">
        <v>5.6165999999999991</v>
      </c>
      <c r="AT328" s="42">
        <v>8.5060000000000002</v>
      </c>
      <c r="AU328" s="42"/>
      <c r="AV328" s="42"/>
      <c r="AW328" s="42"/>
      <c r="AX328" s="42"/>
      <c r="AY328" s="126"/>
    </row>
    <row r="329" spans="1:51" ht="14.5" customHeight="1" x14ac:dyDescent="0.3">
      <c r="A329" s="519"/>
      <c r="B329" s="355">
        <v>112</v>
      </c>
      <c r="C329" s="42"/>
      <c r="D329" s="42"/>
      <c r="E329" s="42">
        <v>2.4998000000000005</v>
      </c>
      <c r="F329" s="42"/>
      <c r="G329" s="42">
        <v>1.7531000000000005</v>
      </c>
      <c r="H329" s="42">
        <v>2.5972999999999997</v>
      </c>
      <c r="I329" s="42">
        <v>1.5909000000000006</v>
      </c>
      <c r="J329" s="42">
        <v>2.3049999999999988</v>
      </c>
      <c r="K329" s="42">
        <v>3.1491000000000007</v>
      </c>
      <c r="L329" s="42">
        <v>2.9867999999999992</v>
      </c>
      <c r="M329" s="42">
        <v>3.4738000000000007</v>
      </c>
      <c r="N329" s="126">
        <v>1.0064000000000004</v>
      </c>
      <c r="O329" s="355">
        <v>2.4023999999999992</v>
      </c>
      <c r="P329" s="42">
        <v>2.0128000000000008</v>
      </c>
      <c r="Q329" s="42">
        <v>1.4608999999999996</v>
      </c>
      <c r="R329" s="42">
        <v>2.7919999999999998</v>
      </c>
      <c r="S329" s="42">
        <v>3.8309999999999995</v>
      </c>
      <c r="T329" s="42">
        <v>3.2140999999999988</v>
      </c>
      <c r="U329" s="42">
        <v>1.8181000000000003</v>
      </c>
      <c r="V329" s="42">
        <v>1.5258999999999996</v>
      </c>
      <c r="W329" s="42">
        <v>2.2725999999999997</v>
      </c>
      <c r="X329" s="42">
        <v>2.3375999999999979</v>
      </c>
      <c r="Y329" s="42"/>
      <c r="Z329" s="42">
        <v>2.2077000000000013</v>
      </c>
      <c r="AA329" s="42"/>
      <c r="AB329" s="42"/>
      <c r="AC329" s="42"/>
      <c r="AD329" s="42">
        <v>0.84410000000000041</v>
      </c>
      <c r="AE329" s="42">
        <v>1.1687000000000003</v>
      </c>
      <c r="AF329" s="42">
        <v>0.77910000000000057</v>
      </c>
      <c r="AG329" s="42">
        <v>8.4085999999999981</v>
      </c>
      <c r="AH329" s="355">
        <v>4.6100999999999992</v>
      </c>
      <c r="AI329" s="42">
        <v>4.9022999999999994</v>
      </c>
      <c r="AJ329" s="42">
        <v>5.2269999999999994</v>
      </c>
      <c r="AK329" s="42"/>
      <c r="AL329" s="42">
        <v>6.6229999999999993</v>
      </c>
      <c r="AM329" s="42">
        <v>6.6229999999999993</v>
      </c>
      <c r="AN329" s="42">
        <v>7.1748999999999992</v>
      </c>
      <c r="AO329" s="42">
        <v>7.2722999999999978</v>
      </c>
      <c r="AP329" s="42">
        <v>3.2789999999999999</v>
      </c>
      <c r="AQ329" s="42">
        <v>8.7982000000000014</v>
      </c>
      <c r="AR329" s="42">
        <v>4.3504000000000005</v>
      </c>
      <c r="AS329" s="42">
        <v>5.1296000000000008</v>
      </c>
      <c r="AT329" s="42">
        <v>8.1813000000000002</v>
      </c>
      <c r="AU329" s="42"/>
      <c r="AV329" s="42"/>
      <c r="AW329" s="42"/>
      <c r="AX329" s="42"/>
      <c r="AY329" s="126"/>
    </row>
    <row r="330" spans="1:51" ht="14.5" customHeight="1" x14ac:dyDescent="0.3">
      <c r="A330" s="519"/>
      <c r="B330" s="355">
        <v>113</v>
      </c>
      <c r="C330" s="42"/>
      <c r="D330" s="42"/>
      <c r="E330" s="42">
        <v>2.4998000000000005</v>
      </c>
      <c r="F330" s="42"/>
      <c r="G330" s="42">
        <v>1.4608999999999996</v>
      </c>
      <c r="H330" s="42">
        <v>2.5648000000000004</v>
      </c>
      <c r="I330" s="42">
        <v>1.4610000000000012</v>
      </c>
      <c r="J330" s="42">
        <v>2.3049999999999988</v>
      </c>
      <c r="K330" s="42">
        <v>3.0193000000000012</v>
      </c>
      <c r="L330" s="42">
        <v>3.0517000000000003</v>
      </c>
      <c r="M330" s="42">
        <v>3.0841999999999996</v>
      </c>
      <c r="N330" s="126">
        <v>1.1038000000000006</v>
      </c>
      <c r="O330" s="355">
        <v>2.6945999999999999</v>
      </c>
      <c r="P330" s="42">
        <v>1.8829999999999987</v>
      </c>
      <c r="Q330" s="42">
        <v>1.6881999999999995</v>
      </c>
      <c r="R330" s="42">
        <v>2.7270999999999992</v>
      </c>
      <c r="S330" s="42">
        <v>3.8309999999999995</v>
      </c>
      <c r="T330" s="42">
        <v>3.0518000000000005</v>
      </c>
      <c r="U330" s="42">
        <v>1.6882000000000008</v>
      </c>
      <c r="V330" s="42">
        <v>1.2986999999999997</v>
      </c>
      <c r="W330" s="42">
        <v>2.2076000000000011</v>
      </c>
      <c r="X330" s="42">
        <v>2.1102999999999983</v>
      </c>
      <c r="Y330" s="42"/>
      <c r="Z330" s="42">
        <v>2.3050999999999986</v>
      </c>
      <c r="AA330" s="42"/>
      <c r="AB330" s="42"/>
      <c r="AC330" s="42"/>
      <c r="AD330" s="42">
        <v>0.84410000000000041</v>
      </c>
      <c r="AE330" s="42">
        <v>1.2337</v>
      </c>
      <c r="AF330" s="42">
        <v>0.71420000000000095</v>
      </c>
      <c r="AG330" s="42">
        <v>8.3437000000000001</v>
      </c>
      <c r="AH330" s="355">
        <v>4.8048999999999991</v>
      </c>
      <c r="AI330" s="42">
        <v>4.9996999999999998</v>
      </c>
      <c r="AJ330" s="42">
        <v>5.0647000000000011</v>
      </c>
      <c r="AK330" s="42"/>
      <c r="AL330" s="42">
        <v>6.7853000000000012</v>
      </c>
      <c r="AM330" s="42">
        <v>6.7203999999999997</v>
      </c>
      <c r="AN330" s="42">
        <v>7.1100000000000012</v>
      </c>
      <c r="AO330" s="42">
        <v>7.2397999999999989</v>
      </c>
      <c r="AP330" s="42">
        <v>3.3440000000000012</v>
      </c>
      <c r="AQ330" s="42">
        <v>8.5060000000000002</v>
      </c>
      <c r="AR330" s="42">
        <v>4.1556999999999995</v>
      </c>
      <c r="AS330" s="42">
        <v>5.3243999999999989</v>
      </c>
      <c r="AT330" s="42">
        <v>7.9865000000000004</v>
      </c>
      <c r="AU330" s="42"/>
      <c r="AV330" s="42"/>
      <c r="AW330" s="42"/>
      <c r="AX330" s="42"/>
      <c r="AY330" s="126"/>
    </row>
    <row r="331" spans="1:51" ht="14.5" customHeight="1" x14ac:dyDescent="0.3">
      <c r="A331" s="519"/>
      <c r="B331" s="355">
        <v>114</v>
      </c>
      <c r="C331" s="42"/>
      <c r="D331" s="42"/>
      <c r="E331" s="42">
        <v>2.3700000000000014</v>
      </c>
      <c r="F331" s="42"/>
      <c r="G331" s="42">
        <v>1.5258000000000007</v>
      </c>
      <c r="H331" s="42">
        <v>2.4674</v>
      </c>
      <c r="I331" s="42">
        <v>1.3311000000000017</v>
      </c>
      <c r="J331" s="42">
        <v>2.2075999999999985</v>
      </c>
      <c r="K331" s="42">
        <v>3.2140999999999988</v>
      </c>
      <c r="L331" s="42">
        <v>3.0517000000000003</v>
      </c>
      <c r="M331" s="42">
        <v>3.4088999999999996</v>
      </c>
      <c r="N331" s="126">
        <v>1.1687000000000003</v>
      </c>
      <c r="O331" s="355">
        <v>2.3049999999999988</v>
      </c>
      <c r="P331" s="42">
        <v>1.7205999999999999</v>
      </c>
      <c r="Q331" s="42">
        <v>1.7855999999999996</v>
      </c>
      <c r="R331" s="42">
        <v>2.5322999999999984</v>
      </c>
      <c r="S331" s="42">
        <v>3.7335999999999996</v>
      </c>
      <c r="T331" s="42">
        <v>3.0841999999999996</v>
      </c>
      <c r="U331" s="42">
        <v>1.6882000000000008</v>
      </c>
      <c r="V331" s="42">
        <v>1.3310999999999988</v>
      </c>
      <c r="W331" s="42">
        <v>1.9804000000000017</v>
      </c>
      <c r="X331" s="42">
        <v>1.9479999999999997</v>
      </c>
      <c r="Y331" s="42"/>
      <c r="Z331" s="42">
        <v>2.0453999999999999</v>
      </c>
      <c r="AA331" s="42"/>
      <c r="AB331" s="42"/>
      <c r="AC331" s="42"/>
      <c r="AD331" s="42">
        <v>0.68180000000000041</v>
      </c>
      <c r="AE331" s="42">
        <v>1.1363000000000012</v>
      </c>
      <c r="AF331" s="42">
        <v>0.71420000000000095</v>
      </c>
      <c r="AG331" s="42">
        <v>8.2138000000000009</v>
      </c>
      <c r="AH331" s="355">
        <v>4.5452000000000004</v>
      </c>
      <c r="AI331" s="42">
        <v>4.7725</v>
      </c>
      <c r="AJ331" s="42">
        <v>4.9348000000000019</v>
      </c>
      <c r="AK331" s="42"/>
      <c r="AL331" s="42">
        <v>6.460700000000001</v>
      </c>
      <c r="AM331" s="42">
        <v>6.3958000000000004</v>
      </c>
      <c r="AN331" s="42">
        <v>6.7853000000000012</v>
      </c>
      <c r="AO331" s="42">
        <v>6.7528000000000006</v>
      </c>
      <c r="AP331" s="42">
        <v>3.2141000000000002</v>
      </c>
      <c r="AQ331" s="42">
        <v>8.3111999999999995</v>
      </c>
      <c r="AR331" s="42">
        <v>3.993300000000001</v>
      </c>
      <c r="AS331" s="42">
        <v>5.1296000000000008</v>
      </c>
      <c r="AT331" s="42">
        <v>8.0190000000000001</v>
      </c>
      <c r="AU331" s="42"/>
      <c r="AV331" s="42"/>
      <c r="AW331" s="42"/>
      <c r="AX331" s="42"/>
      <c r="AY331" s="126"/>
    </row>
    <row r="332" spans="1:51" ht="14.5" customHeight="1" x14ac:dyDescent="0.3">
      <c r="A332" s="519"/>
      <c r="B332" s="355">
        <v>115</v>
      </c>
      <c r="C332" s="42"/>
      <c r="D332" s="42"/>
      <c r="E332" s="42">
        <v>2.6297000000000001</v>
      </c>
      <c r="F332" s="42"/>
      <c r="G332" s="42">
        <v>1.6881999999999995</v>
      </c>
      <c r="H332" s="42">
        <v>2.5648000000000004</v>
      </c>
      <c r="I332" s="42">
        <v>1.6558000000000017</v>
      </c>
      <c r="J332" s="42">
        <v>2.37</v>
      </c>
      <c r="K332" s="42">
        <v>2.8569999999999998</v>
      </c>
      <c r="L332" s="42">
        <v>2.9867999999999992</v>
      </c>
      <c r="M332" s="42">
        <v>3.1815999999999995</v>
      </c>
      <c r="N332" s="126">
        <v>0.94150000000000067</v>
      </c>
      <c r="O332" s="355">
        <v>2.37</v>
      </c>
      <c r="P332" s="42">
        <v>1.8180000000000001</v>
      </c>
      <c r="Q332" s="42">
        <v>1.4608999999999996</v>
      </c>
      <c r="R332" s="42">
        <v>2.4348999999999981</v>
      </c>
      <c r="S332" s="42">
        <v>3.6036999999999999</v>
      </c>
      <c r="T332" s="42">
        <v>3.0518000000000005</v>
      </c>
      <c r="U332" s="42">
        <v>1.8181000000000003</v>
      </c>
      <c r="V332" s="42">
        <v>1.4609999999999999</v>
      </c>
      <c r="W332" s="42">
        <v>2.1102000000000007</v>
      </c>
      <c r="X332" s="42">
        <v>2.0453999999999999</v>
      </c>
      <c r="Y332" s="42"/>
      <c r="Z332" s="42">
        <v>2.1751999999999994</v>
      </c>
      <c r="AA332" s="42"/>
      <c r="AB332" s="42"/>
      <c r="AC332" s="42"/>
      <c r="AD332" s="42">
        <v>0.45450000000000002</v>
      </c>
      <c r="AE332" s="42">
        <v>0.9739000000000011</v>
      </c>
      <c r="AF332" s="42">
        <v>0.58440000000000025</v>
      </c>
      <c r="AG332" s="42">
        <v>7.9540999999999986</v>
      </c>
      <c r="AH332" s="355">
        <v>4.1880999999999986</v>
      </c>
      <c r="AI332" s="42">
        <v>4.7725</v>
      </c>
      <c r="AJ332" s="42">
        <v>4.610199999999999</v>
      </c>
      <c r="AK332" s="42"/>
      <c r="AL332" s="42">
        <v>6.2984</v>
      </c>
      <c r="AM332" s="42">
        <v>6.1359999999999983</v>
      </c>
      <c r="AN332" s="42">
        <v>6.7203999999999997</v>
      </c>
      <c r="AO332" s="42">
        <v>6.6229999999999984</v>
      </c>
      <c r="AP332" s="42">
        <v>2.9869000000000008</v>
      </c>
      <c r="AQ332" s="42">
        <v>8.0839999999999996</v>
      </c>
      <c r="AR332" s="42">
        <v>3.8959000000000006</v>
      </c>
      <c r="AS332" s="42">
        <v>4.8049000000000008</v>
      </c>
      <c r="AT332" s="42">
        <v>7.4994999999999994</v>
      </c>
      <c r="AU332" s="42"/>
      <c r="AV332" s="42"/>
      <c r="AW332" s="42"/>
      <c r="AX332" s="42"/>
      <c r="AY332" s="126"/>
    </row>
    <row r="333" spans="1:51" ht="14.5" customHeight="1" x14ac:dyDescent="0.3">
      <c r="A333" s="519"/>
      <c r="B333" s="355">
        <v>116</v>
      </c>
      <c r="C333" s="42"/>
      <c r="D333" s="42"/>
      <c r="E333" s="42">
        <v>2.5322999999999998</v>
      </c>
      <c r="F333" s="42"/>
      <c r="G333" s="42">
        <v>1.2986000000000011</v>
      </c>
      <c r="H333" s="42">
        <v>2.3375000000000008</v>
      </c>
      <c r="I333" s="42">
        <v>1.3311000000000017</v>
      </c>
      <c r="J333" s="42">
        <v>2.1427</v>
      </c>
      <c r="K333" s="42">
        <v>2.7271000000000005</v>
      </c>
      <c r="L333" s="42">
        <v>2.7271000000000005</v>
      </c>
      <c r="M333" s="42">
        <v>3.0193000000000012</v>
      </c>
      <c r="N333" s="126">
        <v>1.2012000000000009</v>
      </c>
      <c r="O333" s="355">
        <v>2.3049999999999988</v>
      </c>
      <c r="P333" s="42">
        <v>1.8180000000000001</v>
      </c>
      <c r="Q333" s="42">
        <v>1.2337</v>
      </c>
      <c r="R333" s="42">
        <v>2.4674</v>
      </c>
      <c r="S333" s="42">
        <v>3.5713000000000008</v>
      </c>
      <c r="T333" s="42">
        <v>3.2140999999999988</v>
      </c>
      <c r="U333" s="42">
        <v>1.7206999999999999</v>
      </c>
      <c r="V333" s="42">
        <v>1.2661999999999993</v>
      </c>
      <c r="W333" s="42">
        <v>1.753099999999999</v>
      </c>
      <c r="X333" s="42">
        <v>2.0453999999999999</v>
      </c>
      <c r="Y333" s="42"/>
      <c r="Z333" s="42">
        <v>1.9479999999999997</v>
      </c>
      <c r="AA333" s="42"/>
      <c r="AB333" s="42"/>
      <c r="AC333" s="42"/>
      <c r="AD333" s="42">
        <v>0.45450000000000002</v>
      </c>
      <c r="AE333" s="42">
        <v>0.90900000000000003</v>
      </c>
      <c r="AF333" s="42">
        <v>0.74670000000000014</v>
      </c>
      <c r="AG333" s="42">
        <v>7.8892000000000007</v>
      </c>
      <c r="AH333" s="355">
        <v>4.4152999999999984</v>
      </c>
      <c r="AI333" s="42">
        <v>4.5777000000000001</v>
      </c>
      <c r="AJ333" s="42">
        <v>4.9673000000000007</v>
      </c>
      <c r="AK333" s="42"/>
      <c r="AL333" s="42">
        <v>6.3633000000000006</v>
      </c>
      <c r="AM333" s="42">
        <v>6.2659000000000002</v>
      </c>
      <c r="AN333" s="42">
        <v>6.7528999999999995</v>
      </c>
      <c r="AO333" s="42">
        <v>6.6229999999999984</v>
      </c>
      <c r="AP333" s="42">
        <v>2.8895000000000004</v>
      </c>
      <c r="AQ333" s="42">
        <v>7.9865999999999993</v>
      </c>
      <c r="AR333" s="42">
        <v>4.0906999999999982</v>
      </c>
      <c r="AS333" s="42">
        <v>4.5451999999999995</v>
      </c>
      <c r="AT333" s="42">
        <v>7.3372000000000011</v>
      </c>
      <c r="AU333" s="42"/>
      <c r="AV333" s="42"/>
      <c r="AW333" s="42"/>
      <c r="AX333" s="42"/>
      <c r="AY333" s="126"/>
    </row>
    <row r="334" spans="1:51" ht="14.5" customHeight="1" x14ac:dyDescent="0.3">
      <c r="A334" s="519"/>
      <c r="B334" s="355">
        <v>117</v>
      </c>
      <c r="C334" s="42"/>
      <c r="D334" s="42"/>
      <c r="E334" s="42">
        <v>2.3700000000000014</v>
      </c>
      <c r="F334" s="42"/>
      <c r="G334" s="42">
        <v>1.5258000000000007</v>
      </c>
      <c r="H334" s="42">
        <v>2.2725999999999997</v>
      </c>
      <c r="I334" s="42">
        <v>1.4935000000000005</v>
      </c>
      <c r="J334" s="42">
        <v>2.3375000000000008</v>
      </c>
      <c r="K334" s="42">
        <v>2.7595999999999994</v>
      </c>
      <c r="L334" s="42">
        <v>2.7271000000000005</v>
      </c>
      <c r="M334" s="42">
        <v>3.0518000000000005</v>
      </c>
      <c r="N334" s="126">
        <v>1.0064000000000004</v>
      </c>
      <c r="O334" s="355">
        <v>2.3049999999999988</v>
      </c>
      <c r="P334" s="42">
        <v>1.7205999999999999</v>
      </c>
      <c r="Q334" s="42">
        <v>1.3634999999999995</v>
      </c>
      <c r="R334" s="42">
        <v>2.4998999999999993</v>
      </c>
      <c r="S334" s="42">
        <v>3.2791000000000001</v>
      </c>
      <c r="T334" s="42">
        <v>2.8893999999999989</v>
      </c>
      <c r="U334" s="42">
        <v>1.7206999999999999</v>
      </c>
      <c r="V334" s="42">
        <v>1.2012999999999996</v>
      </c>
      <c r="W334" s="42">
        <v>1.8830000000000013</v>
      </c>
      <c r="X334" s="42">
        <v>1.9803999999999988</v>
      </c>
      <c r="Y334" s="42"/>
      <c r="Z334" s="42">
        <v>1.9155000000000006</v>
      </c>
      <c r="AA334" s="42"/>
      <c r="AB334" s="42"/>
      <c r="AC334" s="42"/>
      <c r="AD334" s="42">
        <v>0.68180000000000041</v>
      </c>
      <c r="AE334" s="42">
        <v>0.87660000000000093</v>
      </c>
      <c r="AF334" s="42">
        <v>0.55190000000000095</v>
      </c>
      <c r="AG334" s="42">
        <v>7.7592999999999979</v>
      </c>
      <c r="AH334" s="355">
        <v>4.1880999999999986</v>
      </c>
      <c r="AI334" s="42">
        <v>4.5777000000000001</v>
      </c>
      <c r="AJ334" s="42">
        <v>4.3505000000000003</v>
      </c>
      <c r="AK334" s="42"/>
      <c r="AL334" s="42">
        <v>6.1685000000000008</v>
      </c>
      <c r="AM334" s="42">
        <v>6.1035999999999992</v>
      </c>
      <c r="AN334" s="42">
        <v>6.2333999999999987</v>
      </c>
      <c r="AO334" s="42">
        <v>6.1360000000000001</v>
      </c>
      <c r="AP334" s="42">
        <v>2.9219000000000008</v>
      </c>
      <c r="AQ334" s="42">
        <v>8.0190000000000019</v>
      </c>
      <c r="AR334" s="42">
        <v>3.6361999999999992</v>
      </c>
      <c r="AS334" s="42">
        <v>4.7075000000000005</v>
      </c>
      <c r="AT334" s="42">
        <v>7.3372000000000011</v>
      </c>
      <c r="AU334" s="42"/>
      <c r="AV334" s="42"/>
      <c r="AW334" s="42"/>
      <c r="AX334" s="42"/>
      <c r="AY334" s="126"/>
    </row>
    <row r="335" spans="1:51" ht="14.5" customHeight="1" x14ac:dyDescent="0.3">
      <c r="A335" s="519"/>
      <c r="B335" s="355">
        <v>118</v>
      </c>
      <c r="C335" s="42"/>
      <c r="D335" s="42"/>
      <c r="E335" s="42">
        <v>2.4348999999999994</v>
      </c>
      <c r="F335" s="42"/>
      <c r="G335" s="42">
        <v>1.3311000000000004</v>
      </c>
      <c r="H335" s="42">
        <v>2.402499999999999</v>
      </c>
      <c r="I335" s="42">
        <v>1.4610000000000012</v>
      </c>
      <c r="J335" s="42">
        <v>2.1427</v>
      </c>
      <c r="K335" s="42">
        <v>2.7271000000000005</v>
      </c>
      <c r="L335" s="42">
        <v>2.6945999999999986</v>
      </c>
      <c r="M335" s="42">
        <v>2.8569999999999998</v>
      </c>
      <c r="N335" s="126">
        <v>1.0064000000000004</v>
      </c>
      <c r="O335" s="355">
        <v>2.4023999999999992</v>
      </c>
      <c r="P335" s="42">
        <v>1.6556999999999988</v>
      </c>
      <c r="Q335" s="42">
        <v>1.4608999999999996</v>
      </c>
      <c r="R335" s="42">
        <v>2.4348999999999981</v>
      </c>
      <c r="S335" s="42">
        <v>3.2466000000000008</v>
      </c>
      <c r="T335" s="42">
        <v>2.6621999999999995</v>
      </c>
      <c r="U335" s="42">
        <v>1.7206999999999999</v>
      </c>
      <c r="V335" s="42">
        <v>1.3310999999999988</v>
      </c>
      <c r="W335" s="42">
        <v>1.8504999999999994</v>
      </c>
      <c r="X335" s="42">
        <v>2.0128999999999979</v>
      </c>
      <c r="Y335" s="42"/>
      <c r="Z335" s="42">
        <v>1.8830000000000013</v>
      </c>
      <c r="AA335" s="42"/>
      <c r="AB335" s="42"/>
      <c r="AC335" s="42"/>
      <c r="AD335" s="42">
        <v>0.61690000000000011</v>
      </c>
      <c r="AE335" s="42">
        <v>0.71420000000000095</v>
      </c>
      <c r="AF335" s="42">
        <v>0.64929999999999988</v>
      </c>
      <c r="AG335" s="42">
        <v>7.6293999999999986</v>
      </c>
      <c r="AH335" s="355">
        <v>4.0581999999999994</v>
      </c>
      <c r="AI335" s="42">
        <v>4.3179000000000007</v>
      </c>
      <c r="AJ335" s="42">
        <v>4.4802999999999997</v>
      </c>
      <c r="AK335" s="42"/>
      <c r="AL335" s="42">
        <v>5.9412000000000003</v>
      </c>
      <c r="AM335" s="42">
        <v>5.9413000000000009</v>
      </c>
      <c r="AN335" s="42">
        <v>6.1685000000000008</v>
      </c>
      <c r="AO335" s="42">
        <v>6.2982999999999985</v>
      </c>
      <c r="AP335" s="42">
        <v>2.9219000000000008</v>
      </c>
      <c r="AQ335" s="42">
        <v>7.5645000000000016</v>
      </c>
      <c r="AR335" s="42">
        <v>3.3440000000000012</v>
      </c>
      <c r="AS335" s="42">
        <v>4.5451999999999995</v>
      </c>
      <c r="AT335" s="42">
        <v>7.1424000000000003</v>
      </c>
      <c r="AU335" s="42"/>
      <c r="AV335" s="42"/>
      <c r="AW335" s="42"/>
      <c r="AX335" s="42"/>
      <c r="AY335" s="126"/>
    </row>
    <row r="336" spans="1:51" ht="14.5" customHeight="1" x14ac:dyDescent="0.3">
      <c r="A336" s="519"/>
      <c r="B336" s="355">
        <v>119</v>
      </c>
      <c r="C336" s="42"/>
      <c r="D336" s="42"/>
      <c r="E336" s="42">
        <v>2.2400999999999991</v>
      </c>
      <c r="F336" s="42"/>
      <c r="G336" s="42">
        <v>1.4285000000000005</v>
      </c>
      <c r="H336" s="42">
        <v>1.9803999999999988</v>
      </c>
      <c r="I336" s="42">
        <v>1.2013000000000009</v>
      </c>
      <c r="J336" s="42">
        <v>1.8504999999999994</v>
      </c>
      <c r="K336" s="42">
        <v>2.5647999999999991</v>
      </c>
      <c r="L336" s="42">
        <v>2.8568999999999996</v>
      </c>
      <c r="M336" s="42">
        <v>2.8893999999999989</v>
      </c>
      <c r="N336" s="126">
        <v>1.0388999999999995</v>
      </c>
      <c r="O336" s="355">
        <v>2.0453000000000001</v>
      </c>
      <c r="P336" s="42">
        <v>1.3959999999999999</v>
      </c>
      <c r="Q336" s="42">
        <v>1.7855999999999996</v>
      </c>
      <c r="R336" s="42">
        <v>2.2725999999999997</v>
      </c>
      <c r="S336" s="42">
        <v>3.1167000000000016</v>
      </c>
      <c r="T336" s="42">
        <v>2.7595999999999994</v>
      </c>
      <c r="U336" s="42">
        <v>1.5583</v>
      </c>
      <c r="V336" s="42">
        <v>1.1362999999999999</v>
      </c>
      <c r="W336" s="42">
        <v>1.6882000000000008</v>
      </c>
      <c r="X336" s="42">
        <v>1.8505999999999996</v>
      </c>
      <c r="Y336" s="42"/>
      <c r="Z336" s="42">
        <v>1.8505999999999996</v>
      </c>
      <c r="AA336" s="42"/>
      <c r="AB336" s="42"/>
      <c r="AC336" s="42"/>
      <c r="AD336" s="42">
        <v>0.32469999999999999</v>
      </c>
      <c r="AE336" s="42">
        <v>0.81160000000000121</v>
      </c>
      <c r="AF336" s="42">
        <v>0.51940000000000042</v>
      </c>
      <c r="AG336" s="42">
        <v>7.6293999999999986</v>
      </c>
      <c r="AH336" s="355">
        <v>3.9283999999999999</v>
      </c>
      <c r="AI336" s="42">
        <v>4.2530000000000001</v>
      </c>
      <c r="AJ336" s="42">
        <v>4.1881000000000013</v>
      </c>
      <c r="AK336" s="42"/>
      <c r="AL336" s="42">
        <v>6.0711000000000004</v>
      </c>
      <c r="AM336" s="42">
        <v>6.2659000000000002</v>
      </c>
      <c r="AN336" s="42">
        <v>5.8762999999999996</v>
      </c>
      <c r="AO336" s="42">
        <v>6.0385999999999997</v>
      </c>
      <c r="AP336" s="42">
        <v>2.7921</v>
      </c>
      <c r="AQ336" s="42">
        <v>7.4671000000000012</v>
      </c>
      <c r="AR336" s="42">
        <v>3.4413999999999985</v>
      </c>
      <c r="AS336" s="42">
        <v>4.0907</v>
      </c>
      <c r="AT336" s="42">
        <v>6.9151000000000007</v>
      </c>
      <c r="AU336" s="42"/>
      <c r="AV336" s="42"/>
      <c r="AW336" s="42"/>
      <c r="AX336" s="42"/>
      <c r="AY336" s="126"/>
    </row>
    <row r="337" spans="1:51" ht="14.5" customHeight="1" x14ac:dyDescent="0.3">
      <c r="A337" s="519"/>
      <c r="B337" s="355">
        <v>120</v>
      </c>
      <c r="C337" s="42"/>
      <c r="D337" s="42"/>
      <c r="E337" s="42">
        <v>2.1427000000000014</v>
      </c>
      <c r="F337" s="42"/>
      <c r="G337" s="42">
        <v>1.4608999999999996</v>
      </c>
      <c r="H337" s="42">
        <v>2.1427</v>
      </c>
      <c r="I337" s="42">
        <v>1.2337</v>
      </c>
      <c r="J337" s="42">
        <v>1.9478999999999997</v>
      </c>
      <c r="K337" s="42">
        <v>2.5647999999999991</v>
      </c>
      <c r="L337" s="42">
        <v>2.5322999999999998</v>
      </c>
      <c r="M337" s="42">
        <v>2.7595999999999994</v>
      </c>
      <c r="N337" s="126">
        <v>1.1362999999999999</v>
      </c>
      <c r="O337" s="355">
        <v>2.1102000000000007</v>
      </c>
      <c r="P337" s="42">
        <v>1.4608999999999983</v>
      </c>
      <c r="Q337" s="42">
        <v>1.2660999999999991</v>
      </c>
      <c r="R337" s="42">
        <v>2.3050999999999986</v>
      </c>
      <c r="S337" s="42">
        <v>2.9544000000000001</v>
      </c>
      <c r="T337" s="42">
        <v>2.6945999999999986</v>
      </c>
      <c r="U337" s="42">
        <v>1.5583</v>
      </c>
      <c r="V337" s="42">
        <v>1.0713999999999988</v>
      </c>
      <c r="W337" s="42">
        <v>1.8830000000000013</v>
      </c>
      <c r="X337" s="42">
        <v>1.8829999999999987</v>
      </c>
      <c r="Y337" s="42"/>
      <c r="Z337" s="42">
        <v>1.7206999999999999</v>
      </c>
      <c r="AA337" s="42"/>
      <c r="AB337" s="42"/>
      <c r="AC337" s="42"/>
      <c r="AD337" s="42">
        <v>0.19479999999999983</v>
      </c>
      <c r="AE337" s="42">
        <v>0.64929999999999988</v>
      </c>
      <c r="AF337" s="42">
        <v>0.68180000000000041</v>
      </c>
      <c r="AG337" s="42">
        <v>7.4346999999999985</v>
      </c>
      <c r="AH337" s="355">
        <v>3.8959000000000006</v>
      </c>
      <c r="AI337" s="42">
        <v>4.3179000000000007</v>
      </c>
      <c r="AJ337" s="42">
        <v>4.4478</v>
      </c>
      <c r="AK337" s="42"/>
      <c r="AL337" s="42">
        <v>5.7464000000000004</v>
      </c>
      <c r="AM337" s="42">
        <v>5.8439000000000005</v>
      </c>
      <c r="AN337" s="42">
        <v>5.7140000000000013</v>
      </c>
      <c r="AO337" s="42">
        <v>5.9736999999999982</v>
      </c>
      <c r="AP337" s="42">
        <v>2.5323000000000011</v>
      </c>
      <c r="AQ337" s="42">
        <v>7.1099999999999994</v>
      </c>
      <c r="AR337" s="42">
        <v>3.3765000000000005</v>
      </c>
      <c r="AS337" s="42">
        <v>3.8634000000000004</v>
      </c>
      <c r="AT337" s="42">
        <v>6.6879000000000008</v>
      </c>
      <c r="AU337" s="42"/>
      <c r="AV337" s="42"/>
      <c r="AW337" s="42"/>
      <c r="AX337" s="42"/>
      <c r="AY337" s="126"/>
    </row>
    <row r="338" spans="1:51" ht="14.5" customHeight="1" x14ac:dyDescent="0.3">
      <c r="A338" s="519"/>
      <c r="B338" s="355">
        <v>121</v>
      </c>
      <c r="C338" s="42"/>
      <c r="D338" s="42"/>
      <c r="E338" s="42">
        <v>2.1427000000000014</v>
      </c>
      <c r="F338" s="42"/>
      <c r="G338" s="42">
        <v>1.2337</v>
      </c>
      <c r="H338" s="42">
        <v>2.110300000000001</v>
      </c>
      <c r="I338" s="42">
        <v>1.1688000000000005</v>
      </c>
      <c r="J338" s="42">
        <v>1.785600000000001</v>
      </c>
      <c r="K338" s="42">
        <v>2.7919999999999985</v>
      </c>
      <c r="L338" s="42">
        <v>2.4348999999999994</v>
      </c>
      <c r="M338" s="42">
        <v>2.8893999999999989</v>
      </c>
      <c r="N338" s="126">
        <v>0.90900000000000003</v>
      </c>
      <c r="O338" s="355">
        <v>2.2075999999999985</v>
      </c>
      <c r="P338" s="42">
        <v>1.5582999999999987</v>
      </c>
      <c r="Q338" s="42">
        <v>1.168699999999999</v>
      </c>
      <c r="R338" s="42">
        <v>2.2077</v>
      </c>
      <c r="S338" s="42">
        <v>2.9219000000000008</v>
      </c>
      <c r="T338" s="42">
        <v>2.6621999999999995</v>
      </c>
      <c r="U338" s="42">
        <v>1.5908000000000007</v>
      </c>
      <c r="V338" s="42">
        <v>1.1362999999999999</v>
      </c>
      <c r="W338" s="42">
        <v>1.7206999999999999</v>
      </c>
      <c r="X338" s="42">
        <v>1.7855999999999983</v>
      </c>
      <c r="Y338" s="42"/>
      <c r="Z338" s="42">
        <v>1.7532000000000005</v>
      </c>
      <c r="AA338" s="42"/>
      <c r="AB338" s="42"/>
      <c r="AC338" s="42"/>
      <c r="AD338" s="42">
        <v>0.32469999999999999</v>
      </c>
      <c r="AE338" s="42">
        <v>0.77920000000000078</v>
      </c>
      <c r="AF338" s="42">
        <v>0.45450000000000074</v>
      </c>
      <c r="AG338" s="42">
        <v>7.4346999999999985</v>
      </c>
      <c r="AH338" s="355">
        <v>3.7985000000000007</v>
      </c>
      <c r="AI338" s="42">
        <v>3.9932999999999983</v>
      </c>
      <c r="AJ338" s="42">
        <v>3.7985000000000007</v>
      </c>
      <c r="AK338" s="42"/>
      <c r="AL338" s="42">
        <v>5.5841000000000012</v>
      </c>
      <c r="AM338" s="42">
        <v>5.4866999999999981</v>
      </c>
      <c r="AN338" s="42">
        <v>5.7140000000000013</v>
      </c>
      <c r="AO338" s="42">
        <v>5.778900000000001</v>
      </c>
      <c r="AP338" s="42">
        <v>2.5323000000000011</v>
      </c>
      <c r="AQ338" s="42">
        <v>7.0125999999999991</v>
      </c>
      <c r="AR338" s="42">
        <v>3.3114999999999992</v>
      </c>
      <c r="AS338" s="42">
        <v>4.2529999999999983</v>
      </c>
      <c r="AT338" s="42">
        <v>6.4281999999999995</v>
      </c>
      <c r="AU338" s="42"/>
      <c r="AV338" s="42"/>
      <c r="AW338" s="42"/>
      <c r="AX338" s="42"/>
      <c r="AY338" s="126"/>
    </row>
    <row r="339" spans="1:51" ht="14.5" customHeight="1" x14ac:dyDescent="0.3">
      <c r="A339" s="519"/>
      <c r="B339" s="355">
        <v>122</v>
      </c>
      <c r="C339" s="42"/>
      <c r="D339" s="42"/>
      <c r="E339" s="42">
        <v>2.2075999999999998</v>
      </c>
      <c r="F339" s="42"/>
      <c r="G339" s="42">
        <v>1.2986000000000011</v>
      </c>
      <c r="H339" s="42">
        <v>2.012900000000001</v>
      </c>
      <c r="I339" s="42">
        <v>1.0714000000000001</v>
      </c>
      <c r="J339" s="42">
        <v>1.9154000000000004</v>
      </c>
      <c r="K339" s="42">
        <v>2.5322999999999998</v>
      </c>
      <c r="L339" s="42">
        <v>2.4673999999999987</v>
      </c>
      <c r="M339" s="42">
        <v>2.9867999999999992</v>
      </c>
      <c r="N339" s="126">
        <v>1.0388999999999995</v>
      </c>
      <c r="O339" s="355">
        <v>2.0453000000000001</v>
      </c>
      <c r="P339" s="42">
        <v>1.5582999999999987</v>
      </c>
      <c r="Q339" s="42">
        <v>1.2337</v>
      </c>
      <c r="R339" s="42">
        <v>2.1751999999999994</v>
      </c>
      <c r="S339" s="42">
        <v>2.7921000000000014</v>
      </c>
      <c r="T339" s="42">
        <v>2.4673999999999987</v>
      </c>
      <c r="U339" s="42">
        <v>1.6233000000000011</v>
      </c>
      <c r="V339" s="42">
        <v>1.2012999999999996</v>
      </c>
      <c r="W339" s="42">
        <v>1.5908000000000007</v>
      </c>
      <c r="X339" s="42">
        <v>1.5258999999999996</v>
      </c>
      <c r="Y339" s="42"/>
      <c r="Z339" s="42">
        <v>1.6558000000000004</v>
      </c>
      <c r="AA339" s="42"/>
      <c r="AB339" s="42"/>
      <c r="AC339" s="42"/>
      <c r="AD339" s="42">
        <v>0.19479999999999983</v>
      </c>
      <c r="AE339" s="42">
        <v>0.74670000000000014</v>
      </c>
      <c r="AF339" s="42">
        <v>0.58440000000000025</v>
      </c>
      <c r="AG339" s="42">
        <v>7.3047999999999984</v>
      </c>
      <c r="AH339" s="355">
        <v>3.5387999999999988</v>
      </c>
      <c r="AI339" s="42">
        <v>4.0906999999999982</v>
      </c>
      <c r="AJ339" s="42">
        <v>4.1232000000000006</v>
      </c>
      <c r="AK339" s="42"/>
      <c r="AL339" s="42">
        <v>5.7464000000000004</v>
      </c>
      <c r="AM339" s="42">
        <v>5.5840999999999985</v>
      </c>
      <c r="AN339" s="42">
        <v>5.7464000000000004</v>
      </c>
      <c r="AO339" s="42">
        <v>5.2594000000000003</v>
      </c>
      <c r="AP339" s="42">
        <v>2.7596000000000007</v>
      </c>
      <c r="AQ339" s="42">
        <v>6.8827999999999996</v>
      </c>
      <c r="AR339" s="42">
        <v>2.9868999999999994</v>
      </c>
      <c r="AS339" s="42">
        <v>3.9282999999999983</v>
      </c>
      <c r="AT339" s="42">
        <v>6.2008999999999999</v>
      </c>
      <c r="AU339" s="42"/>
      <c r="AV339" s="42"/>
      <c r="AW339" s="42"/>
      <c r="AX339" s="42"/>
      <c r="AY339" s="126"/>
    </row>
    <row r="340" spans="1:51" ht="14.5" customHeight="1" x14ac:dyDescent="0.3">
      <c r="A340" s="519"/>
      <c r="B340" s="355">
        <v>123</v>
      </c>
      <c r="C340" s="42"/>
      <c r="D340" s="42"/>
      <c r="E340" s="42">
        <v>2.2075999999999998</v>
      </c>
      <c r="F340" s="42"/>
      <c r="G340" s="42">
        <v>1.3311000000000004</v>
      </c>
      <c r="H340" s="42">
        <v>2.077799999999999</v>
      </c>
      <c r="I340" s="42">
        <v>1.1039000000000008</v>
      </c>
      <c r="J340" s="42">
        <v>1.9154000000000004</v>
      </c>
      <c r="K340" s="42">
        <v>2.5322999999999998</v>
      </c>
      <c r="L340" s="42">
        <v>2.5972000000000008</v>
      </c>
      <c r="M340" s="42">
        <v>2.5973000000000011</v>
      </c>
      <c r="N340" s="126">
        <v>1.0388999999999995</v>
      </c>
      <c r="O340" s="355">
        <v>1.9804000000000002</v>
      </c>
      <c r="P340" s="42">
        <v>1.6556999999999988</v>
      </c>
      <c r="Q340" s="42">
        <v>1.4285000000000005</v>
      </c>
      <c r="R340" s="42">
        <v>2.2400999999999991</v>
      </c>
      <c r="S340" s="42">
        <v>2.7272000000000003</v>
      </c>
      <c r="T340" s="42">
        <v>2.3050000000000002</v>
      </c>
      <c r="U340" s="42">
        <v>1.4285000000000005</v>
      </c>
      <c r="V340" s="42">
        <v>1.0388999999999995</v>
      </c>
      <c r="W340" s="42">
        <v>1.6882000000000008</v>
      </c>
      <c r="X340" s="42">
        <v>1.5583999999999987</v>
      </c>
      <c r="Y340" s="42"/>
      <c r="Z340" s="42">
        <v>1.7206999999999999</v>
      </c>
      <c r="AA340" s="42"/>
      <c r="AB340" s="42"/>
      <c r="AC340" s="42"/>
      <c r="AD340" s="42">
        <v>0.19479999999999983</v>
      </c>
      <c r="AE340" s="42">
        <v>0.68180000000000041</v>
      </c>
      <c r="AF340" s="42">
        <v>0.61680000000000068</v>
      </c>
      <c r="AG340" s="42">
        <v>7.3696999999999999</v>
      </c>
      <c r="AH340" s="355">
        <v>3.4738000000000007</v>
      </c>
      <c r="AI340" s="42">
        <v>3.8959000000000006</v>
      </c>
      <c r="AJ340" s="42">
        <v>3.7661000000000016</v>
      </c>
      <c r="AK340" s="42"/>
      <c r="AL340" s="42">
        <v>5.3893000000000013</v>
      </c>
      <c r="AM340" s="42">
        <v>5.3893000000000013</v>
      </c>
      <c r="AN340" s="42">
        <v>5.2919000000000009</v>
      </c>
      <c r="AO340" s="42">
        <v>5.5516000000000005</v>
      </c>
      <c r="AP340" s="42">
        <v>2.5973000000000011</v>
      </c>
      <c r="AQ340" s="42">
        <v>6.8827999999999996</v>
      </c>
      <c r="AR340" s="42">
        <v>2.9868999999999994</v>
      </c>
      <c r="AS340" s="42">
        <v>3.6361000000000003</v>
      </c>
      <c r="AT340" s="42">
        <v>6.3632000000000009</v>
      </c>
      <c r="AU340" s="42"/>
      <c r="AV340" s="42"/>
      <c r="AW340" s="42"/>
      <c r="AX340" s="42"/>
      <c r="AY340" s="126"/>
    </row>
    <row r="341" spans="1:51" ht="14.5" customHeight="1" x14ac:dyDescent="0.3">
      <c r="A341" s="519"/>
      <c r="B341" s="355">
        <v>124</v>
      </c>
      <c r="C341" s="42"/>
      <c r="D341" s="42"/>
      <c r="E341" s="42">
        <v>2.3050000000000002</v>
      </c>
      <c r="F341" s="42"/>
      <c r="G341" s="42">
        <v>1.2012000000000009</v>
      </c>
      <c r="H341" s="42">
        <v>1.9478999999999997</v>
      </c>
      <c r="I341" s="42">
        <v>0.97399999999999987</v>
      </c>
      <c r="J341" s="42">
        <v>1.785600000000001</v>
      </c>
      <c r="K341" s="42">
        <v>2.4348999999999994</v>
      </c>
      <c r="L341" s="42">
        <v>2.3374999999999995</v>
      </c>
      <c r="M341" s="42">
        <v>2.7595999999999994</v>
      </c>
      <c r="N341" s="126">
        <v>0.87650000000000095</v>
      </c>
      <c r="O341" s="355">
        <v>1.9478999999999997</v>
      </c>
      <c r="P341" s="42">
        <v>1.5582999999999987</v>
      </c>
      <c r="Q341" s="42">
        <v>1.2012000000000009</v>
      </c>
      <c r="R341" s="42">
        <v>2.3050999999999986</v>
      </c>
      <c r="S341" s="42">
        <v>2.8569999999999998</v>
      </c>
      <c r="T341" s="42">
        <v>2.4673999999999987</v>
      </c>
      <c r="U341" s="42">
        <v>1.5908000000000007</v>
      </c>
      <c r="V341" s="42">
        <v>0.84409999999999896</v>
      </c>
      <c r="W341" s="42">
        <v>1.5583</v>
      </c>
      <c r="X341" s="42">
        <v>1.6557999999999988</v>
      </c>
      <c r="Y341" s="42"/>
      <c r="Z341" s="42">
        <v>1.7855999999999996</v>
      </c>
      <c r="AA341" s="42"/>
      <c r="AB341" s="42"/>
      <c r="AC341" s="42"/>
      <c r="AD341" s="42">
        <v>0.22730000000000042</v>
      </c>
      <c r="AE341" s="42">
        <v>0.77920000000000078</v>
      </c>
      <c r="AF341" s="42">
        <v>0.45450000000000074</v>
      </c>
      <c r="AG341" s="42">
        <v>7.0125999999999982</v>
      </c>
      <c r="AH341" s="355">
        <v>3.4413999999999985</v>
      </c>
      <c r="AI341" s="42">
        <v>4.1555999999999997</v>
      </c>
      <c r="AJ341" s="42">
        <v>3.6687000000000012</v>
      </c>
      <c r="AK341" s="42"/>
      <c r="AL341" s="42">
        <v>5.2919000000000009</v>
      </c>
      <c r="AM341" s="42">
        <v>5.2594999999999992</v>
      </c>
      <c r="AN341" s="42">
        <v>5.2593999999999985</v>
      </c>
      <c r="AO341" s="42">
        <v>5.2918999999999992</v>
      </c>
      <c r="AP341" s="42">
        <v>2.2726000000000011</v>
      </c>
      <c r="AQ341" s="42">
        <v>6.6230000000000011</v>
      </c>
      <c r="AR341" s="42">
        <v>2.9868999999999994</v>
      </c>
      <c r="AS341" s="42">
        <v>3.4413</v>
      </c>
      <c r="AT341" s="42">
        <v>6.2333999999999987</v>
      </c>
      <c r="AU341" s="42"/>
      <c r="AV341" s="42"/>
      <c r="AW341" s="42"/>
      <c r="AX341" s="42"/>
      <c r="AY341" s="126"/>
    </row>
    <row r="342" spans="1:51" ht="14.5" customHeight="1" x14ac:dyDescent="0.3">
      <c r="A342" s="519"/>
      <c r="B342" s="355">
        <v>125</v>
      </c>
      <c r="C342" s="42"/>
      <c r="D342" s="42"/>
      <c r="E342" s="42">
        <v>2.2075999999999998</v>
      </c>
      <c r="F342" s="42"/>
      <c r="G342" s="42">
        <v>1.2337</v>
      </c>
      <c r="H342" s="42">
        <v>1.9803999999999988</v>
      </c>
      <c r="I342" s="42">
        <v>0.90910000000000024</v>
      </c>
      <c r="J342" s="42">
        <v>1.9803999999999988</v>
      </c>
      <c r="K342" s="42">
        <v>2.4673999999999987</v>
      </c>
      <c r="L342" s="42">
        <v>2.4673999999999987</v>
      </c>
      <c r="M342" s="42">
        <v>2.8893999999999989</v>
      </c>
      <c r="N342" s="126">
        <v>1.0064000000000004</v>
      </c>
      <c r="O342" s="355">
        <v>2.1102000000000007</v>
      </c>
      <c r="P342" s="42">
        <v>1.3310999999999988</v>
      </c>
      <c r="Q342" s="42">
        <v>1.0712999999999986</v>
      </c>
      <c r="R342" s="42">
        <v>2.1102999999999996</v>
      </c>
      <c r="S342" s="42">
        <v>2.5324</v>
      </c>
      <c r="T342" s="42">
        <v>2.4348999999999994</v>
      </c>
      <c r="U342" s="42">
        <v>1.3311000000000004</v>
      </c>
      <c r="V342" s="42">
        <v>0.97399999999999987</v>
      </c>
      <c r="W342" s="42">
        <v>1.4608999999999996</v>
      </c>
      <c r="X342" s="42">
        <v>1.8829999999999987</v>
      </c>
      <c r="Y342" s="42"/>
      <c r="Z342" s="42">
        <v>1.4285000000000005</v>
      </c>
      <c r="AA342" s="42"/>
      <c r="AB342" s="42"/>
      <c r="AC342" s="42"/>
      <c r="AD342" s="42">
        <v>9.7400000000000264E-2</v>
      </c>
      <c r="AE342" s="42">
        <v>0.51940000000000042</v>
      </c>
      <c r="AF342" s="42">
        <v>0.45450000000000074</v>
      </c>
      <c r="AG342" s="42">
        <v>6.9476999999999993</v>
      </c>
      <c r="AH342" s="355">
        <v>3.4738000000000007</v>
      </c>
      <c r="AI342" s="42">
        <v>3.9282999999999997</v>
      </c>
      <c r="AJ342" s="42">
        <v>3.7661000000000016</v>
      </c>
      <c r="AK342" s="42"/>
      <c r="AL342" s="42">
        <v>5.129599999999999</v>
      </c>
      <c r="AM342" s="42">
        <v>5.454299999999999</v>
      </c>
      <c r="AN342" s="42">
        <v>4.9673000000000007</v>
      </c>
      <c r="AO342" s="42">
        <v>4.9996999999999989</v>
      </c>
      <c r="AP342" s="42">
        <v>2.2077</v>
      </c>
      <c r="AQ342" s="42">
        <v>6.4607000000000001</v>
      </c>
      <c r="AR342" s="42">
        <v>2.7920999999999987</v>
      </c>
      <c r="AS342" s="42">
        <v>3.6036999999999986</v>
      </c>
      <c r="AT342" s="42">
        <v>5.7788999999999993</v>
      </c>
      <c r="AU342" s="42"/>
      <c r="AV342" s="42"/>
      <c r="AW342" s="42"/>
      <c r="AX342" s="42"/>
      <c r="AY342" s="126"/>
    </row>
    <row r="343" spans="1:51" ht="14.5" customHeight="1" x14ac:dyDescent="0.3">
      <c r="A343" s="519"/>
      <c r="B343" s="355">
        <v>126</v>
      </c>
      <c r="C343" s="42"/>
      <c r="D343" s="42"/>
      <c r="E343" s="42">
        <v>2.1752000000000007</v>
      </c>
      <c r="F343" s="42"/>
      <c r="G343" s="42">
        <v>1.3311000000000004</v>
      </c>
      <c r="H343" s="42">
        <v>1.8829999999999987</v>
      </c>
      <c r="I343" s="42">
        <v>1.1362999999999999</v>
      </c>
      <c r="J343" s="42">
        <v>1.8180000000000001</v>
      </c>
      <c r="K343" s="42">
        <v>2.4673999999999987</v>
      </c>
      <c r="L343" s="42">
        <v>2.2075999999999998</v>
      </c>
      <c r="M343" s="42">
        <v>2.5647999999999991</v>
      </c>
      <c r="N343" s="126">
        <v>0.81159999999999988</v>
      </c>
      <c r="O343" s="355">
        <v>1.9153999999999991</v>
      </c>
      <c r="P343" s="42">
        <v>1.3959999999999999</v>
      </c>
      <c r="Q343" s="42">
        <v>1.2012000000000009</v>
      </c>
      <c r="R343" s="42">
        <v>2.1426999999999987</v>
      </c>
      <c r="S343" s="42">
        <v>2.5324</v>
      </c>
      <c r="T343" s="42">
        <v>2.5322999999999998</v>
      </c>
      <c r="U343" s="42">
        <v>1.3959999999999999</v>
      </c>
      <c r="V343" s="42">
        <v>0.84409999999999896</v>
      </c>
      <c r="W343" s="42">
        <v>1.5583</v>
      </c>
      <c r="X343" s="42">
        <v>1.5258999999999996</v>
      </c>
      <c r="Y343" s="42"/>
      <c r="Z343" s="42">
        <v>1.6558000000000004</v>
      </c>
      <c r="AA343" s="42"/>
      <c r="AB343" s="42"/>
      <c r="AC343" s="42"/>
      <c r="AD343" s="42">
        <v>0</v>
      </c>
      <c r="AE343" s="42">
        <v>0.58440000000000025</v>
      </c>
      <c r="AF343" s="42">
        <v>0.35710000000000047</v>
      </c>
      <c r="AG343" s="42">
        <v>6.6878999999999982</v>
      </c>
      <c r="AH343" s="355">
        <v>3.3764000000000003</v>
      </c>
      <c r="AI343" s="42">
        <v>3.9932999999999983</v>
      </c>
      <c r="AJ343" s="42">
        <v>3.4739000000000004</v>
      </c>
      <c r="AK343" s="42"/>
      <c r="AL343" s="42">
        <v>5.0971000000000002</v>
      </c>
      <c r="AM343" s="42">
        <v>5.129599999999999</v>
      </c>
      <c r="AN343" s="42">
        <v>4.8699000000000003</v>
      </c>
      <c r="AO343" s="42">
        <v>5.1619999999999999</v>
      </c>
      <c r="AP343" s="42">
        <v>2.2077</v>
      </c>
      <c r="AQ343" s="42">
        <v>6.103600000000001</v>
      </c>
      <c r="AR343" s="42">
        <v>2.6621999999999995</v>
      </c>
      <c r="AS343" s="42">
        <v>3.3439999999999999</v>
      </c>
      <c r="AT343" s="42">
        <v>5.649</v>
      </c>
      <c r="AU343" s="42"/>
      <c r="AV343" s="42"/>
      <c r="AW343" s="42"/>
      <c r="AX343" s="42"/>
      <c r="AY343" s="126"/>
    </row>
    <row r="344" spans="1:51" ht="14.5" customHeight="1" x14ac:dyDescent="0.3">
      <c r="A344" s="519"/>
      <c r="B344" s="355">
        <v>127</v>
      </c>
      <c r="C344" s="42"/>
      <c r="D344" s="42"/>
      <c r="E344" s="42">
        <v>1.9479000000000011</v>
      </c>
      <c r="F344" s="42"/>
      <c r="G344" s="42">
        <v>1.0712999999999999</v>
      </c>
      <c r="H344" s="42">
        <v>1.8829999999999987</v>
      </c>
      <c r="I344" s="42">
        <v>0.90910000000000024</v>
      </c>
      <c r="J344" s="42">
        <v>1.9803999999999988</v>
      </c>
      <c r="K344" s="42">
        <v>2.3050000000000002</v>
      </c>
      <c r="L344" s="42">
        <v>2.3699999999999983</v>
      </c>
      <c r="M344" s="42">
        <v>2.6621999999999995</v>
      </c>
      <c r="N344" s="126">
        <v>0.81159999999999988</v>
      </c>
      <c r="O344" s="355">
        <v>1.9804000000000002</v>
      </c>
      <c r="P344" s="42">
        <v>1.5258999999999996</v>
      </c>
      <c r="Q344" s="42">
        <v>1.2986000000000011</v>
      </c>
      <c r="R344" s="42">
        <v>1.9478999999999997</v>
      </c>
      <c r="S344" s="42">
        <v>2.4999000000000007</v>
      </c>
      <c r="T344" s="42">
        <v>2.4998000000000005</v>
      </c>
      <c r="U344" s="42">
        <v>1.3635000000000008</v>
      </c>
      <c r="V344" s="42">
        <v>0.84409999999999896</v>
      </c>
      <c r="W344" s="42">
        <v>1.2661000000000007</v>
      </c>
      <c r="X344" s="42">
        <v>1.3959999999999999</v>
      </c>
      <c r="Y344" s="42"/>
      <c r="Z344" s="42">
        <v>1.6558000000000004</v>
      </c>
      <c r="AA344" s="42"/>
      <c r="AB344" s="42"/>
      <c r="AC344" s="42"/>
      <c r="AD344" s="42">
        <v>0.16229999999999994</v>
      </c>
      <c r="AE344" s="42">
        <v>0.48699999999999993</v>
      </c>
      <c r="AF344" s="42">
        <v>0.55190000000000095</v>
      </c>
      <c r="AG344" s="42">
        <v>6.6229999999999993</v>
      </c>
      <c r="AH344" s="355">
        <v>3.4738000000000007</v>
      </c>
      <c r="AI344" s="42">
        <v>3.7985000000000007</v>
      </c>
      <c r="AJ344" s="42">
        <v>3.5388000000000015</v>
      </c>
      <c r="AK344" s="42"/>
      <c r="AL344" s="42">
        <v>4.8374000000000015</v>
      </c>
      <c r="AM344" s="42">
        <v>4.8699000000000003</v>
      </c>
      <c r="AN344" s="42">
        <v>4.9996999999999998</v>
      </c>
      <c r="AO344" s="42">
        <v>4.8697999999999988</v>
      </c>
      <c r="AP344" s="42">
        <v>2.4025000000000003</v>
      </c>
      <c r="AQ344" s="42">
        <v>6.0711000000000013</v>
      </c>
      <c r="AR344" s="42">
        <v>2.5973000000000011</v>
      </c>
      <c r="AS344" s="42">
        <v>3.0517999999999992</v>
      </c>
      <c r="AT344" s="42">
        <v>5.5191000000000008</v>
      </c>
      <c r="AU344" s="42"/>
      <c r="AV344" s="42"/>
      <c r="AW344" s="42"/>
      <c r="AX344" s="42"/>
      <c r="AY344" s="126"/>
    </row>
    <row r="345" spans="1:51" ht="14.5" customHeight="1" x14ac:dyDescent="0.3">
      <c r="A345" s="519"/>
      <c r="B345" s="355">
        <v>128</v>
      </c>
      <c r="C345" s="42"/>
      <c r="D345" s="42"/>
      <c r="E345" s="42">
        <v>1.883</v>
      </c>
      <c r="F345" s="42"/>
      <c r="G345" s="42">
        <v>1.1038000000000006</v>
      </c>
      <c r="H345" s="42">
        <v>1.9155000000000006</v>
      </c>
      <c r="I345" s="42">
        <v>0.94150000000000067</v>
      </c>
      <c r="J345" s="42">
        <v>1.8180000000000001</v>
      </c>
      <c r="K345" s="42">
        <v>2.4673999999999987</v>
      </c>
      <c r="L345" s="42">
        <v>2.2400999999999991</v>
      </c>
      <c r="M345" s="42">
        <v>2.5647999999999991</v>
      </c>
      <c r="N345" s="126">
        <v>0.94150000000000067</v>
      </c>
      <c r="O345" s="355">
        <v>1.753099999999999</v>
      </c>
      <c r="P345" s="42">
        <v>1.4608999999999983</v>
      </c>
      <c r="Q345" s="42">
        <v>1.2012000000000009</v>
      </c>
      <c r="R345" s="42">
        <v>1.8180999999999989</v>
      </c>
      <c r="S345" s="42">
        <v>2.337600000000001</v>
      </c>
      <c r="T345" s="42">
        <v>2.3374999999999995</v>
      </c>
      <c r="U345" s="42">
        <v>1.2012000000000009</v>
      </c>
      <c r="V345" s="42">
        <v>0.81169999999999987</v>
      </c>
      <c r="W345" s="42">
        <v>1.3959999999999999</v>
      </c>
      <c r="X345" s="42">
        <v>1.3310999999999988</v>
      </c>
      <c r="Y345" s="42"/>
      <c r="Z345" s="42">
        <v>1.4285000000000005</v>
      </c>
      <c r="AA345" s="42"/>
      <c r="AB345" s="42"/>
      <c r="AC345" s="42"/>
      <c r="AD345" s="42">
        <v>0.19479999999999983</v>
      </c>
      <c r="AE345" s="42">
        <v>0.51940000000000042</v>
      </c>
      <c r="AF345" s="42">
        <v>0.45450000000000074</v>
      </c>
      <c r="AG345" s="42">
        <v>6.4281999999999995</v>
      </c>
      <c r="AH345" s="355">
        <v>3.2140999999999988</v>
      </c>
      <c r="AI345" s="42">
        <v>3.8959000000000006</v>
      </c>
      <c r="AJ345" s="42">
        <v>3.2141999999999991</v>
      </c>
      <c r="AK345" s="42"/>
      <c r="AL345" s="42">
        <v>5.1621000000000015</v>
      </c>
      <c r="AM345" s="42">
        <v>5.0646999999999984</v>
      </c>
      <c r="AN345" s="42">
        <v>4.7074999999999996</v>
      </c>
      <c r="AO345" s="42">
        <v>4.9022999999999985</v>
      </c>
      <c r="AP345" s="42">
        <v>2.2726000000000011</v>
      </c>
      <c r="AQ345" s="42">
        <v>5.9737000000000009</v>
      </c>
      <c r="AR345" s="42">
        <v>2.7595999999999994</v>
      </c>
      <c r="AS345" s="42">
        <v>3.1491999999999991</v>
      </c>
      <c r="AT345" s="42">
        <v>5.2593999999999985</v>
      </c>
      <c r="AU345" s="42"/>
      <c r="AV345" s="42"/>
      <c r="AW345" s="42"/>
      <c r="AX345" s="42"/>
      <c r="AY345" s="126"/>
    </row>
    <row r="346" spans="1:51" ht="14.5" customHeight="1" x14ac:dyDescent="0.3">
      <c r="A346" s="519"/>
      <c r="B346" s="355">
        <v>129</v>
      </c>
      <c r="C346" s="42"/>
      <c r="D346" s="42"/>
      <c r="E346" s="42">
        <v>1.9153999999999991</v>
      </c>
      <c r="F346" s="42"/>
      <c r="G346" s="42">
        <v>1.0712999999999999</v>
      </c>
      <c r="H346" s="42">
        <v>1.7206999999999999</v>
      </c>
      <c r="I346" s="42">
        <v>1.0714000000000001</v>
      </c>
      <c r="J346" s="42">
        <v>1.753099999999999</v>
      </c>
      <c r="K346" s="42">
        <v>2.2726000000000011</v>
      </c>
      <c r="L346" s="42">
        <v>2.2726000000000011</v>
      </c>
      <c r="M346" s="42">
        <v>2.7595999999999994</v>
      </c>
      <c r="N346" s="126">
        <v>0.7141999999999995</v>
      </c>
      <c r="O346" s="355">
        <v>1.9804000000000002</v>
      </c>
      <c r="P346" s="42">
        <v>1.168699999999999</v>
      </c>
      <c r="Q346" s="42">
        <v>1.1362999999999999</v>
      </c>
      <c r="R346" s="42">
        <v>1.8180999999999989</v>
      </c>
      <c r="S346" s="42">
        <v>2.5973000000000011</v>
      </c>
      <c r="T346" s="42">
        <v>2.0128999999999992</v>
      </c>
      <c r="U346" s="42">
        <v>1.1687000000000003</v>
      </c>
      <c r="V346" s="42">
        <v>0.74669999999999881</v>
      </c>
      <c r="W346" s="42">
        <v>1.4934000000000003</v>
      </c>
      <c r="X346" s="42">
        <v>1.3310999999999988</v>
      </c>
      <c r="Y346" s="42"/>
      <c r="Z346" s="42">
        <v>1.4285000000000005</v>
      </c>
      <c r="AA346" s="42"/>
      <c r="AB346" s="42"/>
      <c r="AC346" s="42"/>
      <c r="AD346" s="42">
        <v>-3.249999999999989E-2</v>
      </c>
      <c r="AE346" s="42">
        <v>0.51940000000000042</v>
      </c>
      <c r="AF346" s="42">
        <v>0.42200000000000015</v>
      </c>
      <c r="AG346" s="42">
        <v>6.2984</v>
      </c>
      <c r="AH346" s="355">
        <v>2.9544000000000001</v>
      </c>
      <c r="AI346" s="42">
        <v>3.6361999999999992</v>
      </c>
      <c r="AJ346" s="42">
        <v>3.5388000000000015</v>
      </c>
      <c r="AK346" s="42"/>
      <c r="AL346" s="42">
        <v>4.7074999999999996</v>
      </c>
      <c r="AM346" s="42">
        <v>4.7725</v>
      </c>
      <c r="AN346" s="42">
        <v>4.8373999999999988</v>
      </c>
      <c r="AO346" s="42">
        <v>4.5451999999999995</v>
      </c>
      <c r="AP346" s="42">
        <v>2.1427</v>
      </c>
      <c r="AQ346" s="42">
        <v>5.8113999999999999</v>
      </c>
      <c r="AR346" s="42">
        <v>2.5973000000000011</v>
      </c>
      <c r="AS346" s="42">
        <v>3.1815999999999982</v>
      </c>
      <c r="AT346" s="42">
        <v>5.2593999999999985</v>
      </c>
      <c r="AU346" s="42"/>
      <c r="AV346" s="42"/>
      <c r="AW346" s="42"/>
      <c r="AX346" s="42"/>
      <c r="AY346" s="126"/>
    </row>
    <row r="347" spans="1:51" ht="14.5" customHeight="1" x14ac:dyDescent="0.3">
      <c r="A347" s="519"/>
      <c r="B347" s="355">
        <v>130</v>
      </c>
      <c r="C347" s="42"/>
      <c r="D347" s="42"/>
      <c r="E347" s="42">
        <v>1.9153999999999991</v>
      </c>
      <c r="F347" s="42"/>
      <c r="G347" s="42">
        <v>1.0064000000000004</v>
      </c>
      <c r="H347" s="42">
        <v>1.9478999999999997</v>
      </c>
      <c r="I347" s="42">
        <v>0.90910000000000024</v>
      </c>
      <c r="J347" s="42">
        <v>1.785600000000001</v>
      </c>
      <c r="K347" s="42">
        <v>2.3700000000000014</v>
      </c>
      <c r="L347" s="42">
        <v>1.9804000000000002</v>
      </c>
      <c r="M347" s="42">
        <v>2.4348999999999994</v>
      </c>
      <c r="N347" s="126">
        <v>0.7141999999999995</v>
      </c>
      <c r="O347" s="355">
        <v>1.883</v>
      </c>
      <c r="P347" s="42">
        <v>1.2011999999999996</v>
      </c>
      <c r="Q347" s="42">
        <v>1.1038000000000006</v>
      </c>
      <c r="R347" s="42">
        <v>1.883</v>
      </c>
      <c r="S347" s="42">
        <v>2.1752000000000007</v>
      </c>
      <c r="T347" s="42">
        <v>2.0452999999999983</v>
      </c>
      <c r="U347" s="42">
        <v>1.3311000000000004</v>
      </c>
      <c r="V347" s="42">
        <v>0.74669999999999881</v>
      </c>
      <c r="W347" s="42">
        <v>1.2661000000000007</v>
      </c>
      <c r="X347" s="42">
        <v>1.5908000000000007</v>
      </c>
      <c r="Y347" s="42"/>
      <c r="Z347" s="42">
        <v>1.3311000000000004</v>
      </c>
      <c r="AA347" s="42"/>
      <c r="AB347" s="42"/>
      <c r="AC347" s="42"/>
      <c r="AD347" s="42">
        <v>-0.19479999999999983</v>
      </c>
      <c r="AE347" s="42">
        <v>0.48699999999999993</v>
      </c>
      <c r="AF347" s="42">
        <v>0.38960000000000106</v>
      </c>
      <c r="AG347" s="42">
        <v>6.1035999999999992</v>
      </c>
      <c r="AH347" s="355">
        <v>3.3439999999999985</v>
      </c>
      <c r="AI347" s="42">
        <v>3.5712000000000006</v>
      </c>
      <c r="AJ347" s="42">
        <v>2.922000000000001</v>
      </c>
      <c r="AK347" s="42"/>
      <c r="AL347" s="42">
        <v>4.8699000000000003</v>
      </c>
      <c r="AM347" s="42">
        <v>4.6751000000000005</v>
      </c>
      <c r="AN347" s="42">
        <v>4.5126999999999988</v>
      </c>
      <c r="AO347" s="42">
        <v>4.6101000000000001</v>
      </c>
      <c r="AP347" s="42">
        <v>2.012900000000001</v>
      </c>
      <c r="AQ347" s="42">
        <v>5.8438000000000017</v>
      </c>
      <c r="AR347" s="42">
        <v>2.4349999999999996</v>
      </c>
      <c r="AS347" s="42">
        <v>2.8244999999999991</v>
      </c>
      <c r="AT347" s="42">
        <v>5.2919000000000009</v>
      </c>
      <c r="AU347" s="42"/>
      <c r="AV347" s="42"/>
      <c r="AW347" s="42"/>
      <c r="AX347" s="42"/>
      <c r="AY347" s="126"/>
    </row>
    <row r="348" spans="1:51" ht="14.5" customHeight="1" x14ac:dyDescent="0.3">
      <c r="A348" s="519"/>
      <c r="B348" s="355">
        <v>131</v>
      </c>
      <c r="C348" s="42"/>
      <c r="D348" s="42"/>
      <c r="E348" s="42">
        <v>2.0778000000000003</v>
      </c>
      <c r="F348" s="42"/>
      <c r="G348" s="42">
        <v>1.1687000000000016</v>
      </c>
      <c r="H348" s="42">
        <v>1.6882000000000008</v>
      </c>
      <c r="I348" s="42">
        <v>0.87660000000000093</v>
      </c>
      <c r="J348" s="42">
        <v>1.5258999999999996</v>
      </c>
      <c r="K348" s="42">
        <v>1.9804000000000002</v>
      </c>
      <c r="L348" s="42">
        <v>2.1752000000000007</v>
      </c>
      <c r="M348" s="42">
        <v>2.4025000000000003</v>
      </c>
      <c r="N348" s="126">
        <v>0.77910000000000057</v>
      </c>
      <c r="O348" s="355">
        <v>1.883</v>
      </c>
      <c r="P348" s="42">
        <v>1.2660999999999991</v>
      </c>
      <c r="Q348" s="42">
        <v>1.2660999999999991</v>
      </c>
      <c r="R348" s="42">
        <v>1.8180999999999989</v>
      </c>
      <c r="S348" s="42">
        <v>2.2402000000000006</v>
      </c>
      <c r="T348" s="42">
        <v>1.9804000000000002</v>
      </c>
      <c r="U348" s="42">
        <v>1.2661000000000007</v>
      </c>
      <c r="V348" s="42">
        <v>0.74669999999999881</v>
      </c>
      <c r="W348" s="42">
        <v>1.4285000000000005</v>
      </c>
      <c r="X348" s="42">
        <v>1.4609999999999985</v>
      </c>
      <c r="Y348" s="42"/>
      <c r="Z348" s="42">
        <v>1.3635999999999995</v>
      </c>
      <c r="AA348" s="42"/>
      <c r="AB348" s="42"/>
      <c r="AC348" s="42"/>
      <c r="AD348" s="42">
        <v>0</v>
      </c>
      <c r="AE348" s="42">
        <v>0.51940000000000042</v>
      </c>
      <c r="AF348" s="42">
        <v>0.45450000000000074</v>
      </c>
      <c r="AG348" s="42">
        <v>5.9412000000000003</v>
      </c>
      <c r="AH348" s="355">
        <v>2.9219000000000008</v>
      </c>
      <c r="AI348" s="42">
        <v>3.6036999999999999</v>
      </c>
      <c r="AJ348" s="42">
        <v>3.1816999999999998</v>
      </c>
      <c r="AK348" s="42"/>
      <c r="AL348" s="42">
        <v>4.7725</v>
      </c>
      <c r="AM348" s="42">
        <v>4.7725</v>
      </c>
      <c r="AN348" s="42">
        <v>4.2205000000000004</v>
      </c>
      <c r="AO348" s="42">
        <v>4.6425999999999998</v>
      </c>
      <c r="AP348" s="42">
        <v>2.110300000000001</v>
      </c>
      <c r="AQ348" s="42">
        <v>5.5841000000000003</v>
      </c>
      <c r="AR348" s="42">
        <v>2.2726000000000011</v>
      </c>
      <c r="AS348" s="42">
        <v>2.6621999999999995</v>
      </c>
      <c r="AT348" s="42">
        <v>4.8048999999999991</v>
      </c>
      <c r="AU348" s="42"/>
      <c r="AV348" s="42"/>
      <c r="AW348" s="42"/>
      <c r="AX348" s="42"/>
      <c r="AY348" s="126"/>
    </row>
    <row r="349" spans="1:51" ht="14.5" customHeight="1" x14ac:dyDescent="0.3">
      <c r="A349" s="519"/>
      <c r="B349" s="355">
        <v>132</v>
      </c>
      <c r="C349" s="42"/>
      <c r="D349" s="42"/>
      <c r="E349" s="42">
        <v>1.9479000000000011</v>
      </c>
      <c r="F349" s="42"/>
      <c r="G349" s="42">
        <v>1.0389000000000008</v>
      </c>
      <c r="H349" s="42">
        <v>1.753099999999999</v>
      </c>
      <c r="I349" s="42">
        <v>1.1362999999999999</v>
      </c>
      <c r="J349" s="42">
        <v>1.6232999999999997</v>
      </c>
      <c r="K349" s="42">
        <v>2.2075999999999998</v>
      </c>
      <c r="L349" s="42">
        <v>2.1101999999999994</v>
      </c>
      <c r="M349" s="42">
        <v>2.4999000000000007</v>
      </c>
      <c r="N349" s="126">
        <v>0.74670000000000014</v>
      </c>
      <c r="O349" s="355">
        <v>1.7855999999999996</v>
      </c>
      <c r="P349" s="42">
        <v>1.2337</v>
      </c>
      <c r="Q349" s="42">
        <v>1.2012000000000009</v>
      </c>
      <c r="R349" s="42">
        <v>1.6232999999999997</v>
      </c>
      <c r="S349" s="42">
        <v>1.9480000000000011</v>
      </c>
      <c r="T349" s="42">
        <v>2.1426999999999987</v>
      </c>
      <c r="U349" s="42">
        <v>1.3311000000000004</v>
      </c>
      <c r="V349" s="42">
        <v>0.74669999999999881</v>
      </c>
      <c r="W349" s="42">
        <v>1.3635000000000008</v>
      </c>
      <c r="X349" s="42">
        <v>1.2985999999999998</v>
      </c>
      <c r="Y349" s="42"/>
      <c r="Z349" s="42">
        <v>1.2337</v>
      </c>
      <c r="AA349" s="42"/>
      <c r="AB349" s="42"/>
      <c r="AC349" s="42"/>
      <c r="AD349" s="42">
        <v>0</v>
      </c>
      <c r="AE349" s="42">
        <v>0.38960000000000106</v>
      </c>
      <c r="AF349" s="42">
        <v>0.48699999999999993</v>
      </c>
      <c r="AG349" s="42">
        <v>5.7464000000000004</v>
      </c>
      <c r="AH349" s="355">
        <v>2.8244999999999991</v>
      </c>
      <c r="AI349" s="42">
        <v>3.3114999999999992</v>
      </c>
      <c r="AJ349" s="42">
        <v>2.9868999999999994</v>
      </c>
      <c r="AK349" s="42"/>
      <c r="AL349" s="42">
        <v>4.4478</v>
      </c>
      <c r="AM349" s="42">
        <v>4.5452000000000004</v>
      </c>
      <c r="AN349" s="42">
        <v>4.2205000000000004</v>
      </c>
      <c r="AO349" s="42">
        <v>4.3829000000000011</v>
      </c>
      <c r="AP349" s="42">
        <v>1.9804000000000002</v>
      </c>
      <c r="AQ349" s="42">
        <v>5.3892999999999995</v>
      </c>
      <c r="AR349" s="42">
        <v>2.3051000000000004</v>
      </c>
      <c r="AS349" s="42">
        <v>2.6621999999999995</v>
      </c>
      <c r="AT349" s="42">
        <v>4.7724000000000002</v>
      </c>
      <c r="AU349" s="42"/>
      <c r="AV349" s="42"/>
      <c r="AW349" s="42"/>
      <c r="AX349" s="42"/>
      <c r="AY349" s="126"/>
    </row>
    <row r="350" spans="1:51" ht="14.5" customHeight="1" x14ac:dyDescent="0.3">
      <c r="A350" s="519"/>
      <c r="B350" s="355">
        <v>133</v>
      </c>
      <c r="C350" s="42"/>
      <c r="D350" s="42"/>
      <c r="E350" s="42">
        <v>1.7531000000000005</v>
      </c>
      <c r="F350" s="42"/>
      <c r="G350" s="42">
        <v>0.94150000000000067</v>
      </c>
      <c r="H350" s="42">
        <v>1.8181000000000003</v>
      </c>
      <c r="I350" s="42">
        <v>0.87660000000000093</v>
      </c>
      <c r="J350" s="42">
        <v>1.5908000000000007</v>
      </c>
      <c r="K350" s="42">
        <v>2.1101999999999994</v>
      </c>
      <c r="L350" s="42">
        <v>2.2726000000000011</v>
      </c>
      <c r="M350" s="42">
        <v>2.2726000000000011</v>
      </c>
      <c r="N350" s="126">
        <v>0.74670000000000014</v>
      </c>
      <c r="O350" s="355">
        <v>1.7205999999999999</v>
      </c>
      <c r="P350" s="42">
        <v>1.3310999999999988</v>
      </c>
      <c r="Q350" s="42">
        <v>1.1038000000000006</v>
      </c>
      <c r="R350" s="42">
        <v>1.6232999999999997</v>
      </c>
      <c r="S350" s="42">
        <v>1.9804000000000002</v>
      </c>
      <c r="T350" s="42">
        <v>2.1426999999999987</v>
      </c>
      <c r="U350" s="42">
        <v>1.3959999999999999</v>
      </c>
      <c r="V350" s="42">
        <v>0.81169999999999987</v>
      </c>
      <c r="W350" s="42">
        <v>1.2985999999999998</v>
      </c>
      <c r="X350" s="42">
        <v>1.1362999999999985</v>
      </c>
      <c r="Y350" s="42"/>
      <c r="Z350" s="42">
        <v>1.3635999999999995</v>
      </c>
      <c r="AA350" s="42"/>
      <c r="AB350" s="42"/>
      <c r="AC350" s="42"/>
      <c r="AD350" s="42">
        <v>-6.489999999999968E-2</v>
      </c>
      <c r="AE350" s="42">
        <v>0.61680000000000068</v>
      </c>
      <c r="AF350" s="42">
        <v>0.29220000000000079</v>
      </c>
      <c r="AG350" s="42">
        <v>5.5840999999999985</v>
      </c>
      <c r="AH350" s="355">
        <v>2.7595999999999994</v>
      </c>
      <c r="AI350" s="42">
        <v>3.5712000000000006</v>
      </c>
      <c r="AJ350" s="42">
        <v>2.8894999999999991</v>
      </c>
      <c r="AK350" s="42"/>
      <c r="AL350" s="42">
        <v>4.4153000000000011</v>
      </c>
      <c r="AM350" s="42">
        <v>4.610199999999999</v>
      </c>
      <c r="AN350" s="42">
        <v>4.1231</v>
      </c>
      <c r="AO350" s="42">
        <v>4.2204999999999995</v>
      </c>
      <c r="AP350" s="42">
        <v>1.9804000000000002</v>
      </c>
      <c r="AQ350" s="42">
        <v>5.1945000000000014</v>
      </c>
      <c r="AR350" s="42">
        <v>2.1427999999999989</v>
      </c>
      <c r="AS350" s="42">
        <v>2.8244999999999991</v>
      </c>
      <c r="AT350" s="42">
        <v>4.8048999999999991</v>
      </c>
      <c r="AU350" s="42"/>
      <c r="AV350" s="42"/>
      <c r="AW350" s="42"/>
      <c r="AX350" s="42"/>
      <c r="AY350" s="126"/>
    </row>
    <row r="351" spans="1:51" ht="14.5" customHeight="1" x14ac:dyDescent="0.3">
      <c r="A351" s="519"/>
      <c r="B351" s="355">
        <v>134</v>
      </c>
      <c r="C351" s="42"/>
      <c r="D351" s="42"/>
      <c r="E351" s="42">
        <v>1.7206000000000012</v>
      </c>
      <c r="F351" s="42"/>
      <c r="G351" s="42">
        <v>1.1362999999999999</v>
      </c>
      <c r="H351" s="42">
        <v>1.5258999999999996</v>
      </c>
      <c r="I351" s="42">
        <v>0.77920000000000078</v>
      </c>
      <c r="J351" s="42">
        <v>1.4934000000000003</v>
      </c>
      <c r="K351" s="42">
        <v>2.3050000000000002</v>
      </c>
      <c r="L351" s="42">
        <v>2.1101999999999994</v>
      </c>
      <c r="M351" s="42">
        <v>2.2400999999999991</v>
      </c>
      <c r="N351" s="126">
        <v>0.74670000000000014</v>
      </c>
      <c r="O351" s="355">
        <v>1.883</v>
      </c>
      <c r="P351" s="42">
        <v>1.1362999999999999</v>
      </c>
      <c r="Q351" s="42">
        <v>1.0388999999999995</v>
      </c>
      <c r="R351" s="42">
        <v>1.5258999999999996</v>
      </c>
      <c r="S351" s="42">
        <v>1.9804000000000002</v>
      </c>
      <c r="T351" s="42">
        <v>2.1426999999999987</v>
      </c>
      <c r="U351" s="42">
        <v>1.2986000000000011</v>
      </c>
      <c r="V351" s="42">
        <v>0.74669999999999881</v>
      </c>
      <c r="W351" s="42">
        <v>1.5259000000000009</v>
      </c>
      <c r="X351" s="42">
        <v>1.1688000000000005</v>
      </c>
      <c r="Y351" s="42"/>
      <c r="Z351" s="42">
        <v>1.3311000000000004</v>
      </c>
      <c r="AA351" s="42"/>
      <c r="AB351" s="42"/>
      <c r="AC351" s="42"/>
      <c r="AD351" s="42">
        <v>-0.19479999999999983</v>
      </c>
      <c r="AE351" s="42">
        <v>0.61680000000000068</v>
      </c>
      <c r="AF351" s="42">
        <v>0.29220000000000079</v>
      </c>
      <c r="AG351" s="42">
        <v>5.5515999999999996</v>
      </c>
      <c r="AH351" s="355">
        <v>2.6947000000000001</v>
      </c>
      <c r="AI351" s="42">
        <v>3.1815999999999995</v>
      </c>
      <c r="AJ351" s="42">
        <v>2.7921000000000014</v>
      </c>
      <c r="AK351" s="42"/>
      <c r="AL351" s="42">
        <v>4.3828999999999994</v>
      </c>
      <c r="AM351" s="42">
        <v>4.610199999999999</v>
      </c>
      <c r="AN351" s="42">
        <v>4.0906999999999982</v>
      </c>
      <c r="AO351" s="42">
        <v>4.2855000000000008</v>
      </c>
      <c r="AP351" s="42">
        <v>1.785600000000001</v>
      </c>
      <c r="AQ351" s="42">
        <v>4.8373999999999997</v>
      </c>
      <c r="AR351" s="42">
        <v>2.1752000000000007</v>
      </c>
      <c r="AS351" s="42">
        <v>2.5322999999999998</v>
      </c>
      <c r="AT351" s="42">
        <v>4.4478</v>
      </c>
      <c r="AU351" s="42"/>
      <c r="AV351" s="42"/>
      <c r="AW351" s="42"/>
      <c r="AX351" s="42"/>
      <c r="AY351" s="126"/>
    </row>
    <row r="352" spans="1:51" ht="14.5" customHeight="1" x14ac:dyDescent="0.3">
      <c r="A352" s="519"/>
      <c r="B352" s="355">
        <v>135</v>
      </c>
      <c r="C352" s="42"/>
      <c r="D352" s="42"/>
      <c r="E352" s="42">
        <v>1.7855999999999996</v>
      </c>
      <c r="F352" s="42"/>
      <c r="G352" s="42">
        <v>0.94150000000000067</v>
      </c>
      <c r="H352" s="42">
        <v>1.8504999999999994</v>
      </c>
      <c r="I352" s="42">
        <v>0.97399999999999987</v>
      </c>
      <c r="J352" s="42">
        <v>1.5258999999999996</v>
      </c>
      <c r="K352" s="42">
        <v>1.9804000000000002</v>
      </c>
      <c r="L352" s="42">
        <v>2.0778000000000003</v>
      </c>
      <c r="M352" s="42">
        <v>2.2400999999999991</v>
      </c>
      <c r="N352" s="126">
        <v>0.61680000000000068</v>
      </c>
      <c r="O352" s="355">
        <v>1.5907999999999991</v>
      </c>
      <c r="P352" s="42">
        <v>1.0712999999999999</v>
      </c>
      <c r="Q352" s="42">
        <v>1.0064000000000004</v>
      </c>
      <c r="R352" s="42">
        <v>1.4284999999999992</v>
      </c>
      <c r="S352" s="42">
        <v>1.8506000000000009</v>
      </c>
      <c r="T352" s="42">
        <v>1.9804000000000002</v>
      </c>
      <c r="U352" s="42">
        <v>1.3635000000000008</v>
      </c>
      <c r="V352" s="42">
        <v>0.61689999999999934</v>
      </c>
      <c r="W352" s="42">
        <v>1.3959999999999999</v>
      </c>
      <c r="X352" s="42">
        <v>1.2662000000000007</v>
      </c>
      <c r="Y352" s="42"/>
      <c r="Z352" s="42">
        <v>1.3311000000000004</v>
      </c>
      <c r="AA352" s="42"/>
      <c r="AB352" s="42"/>
      <c r="AC352" s="42"/>
      <c r="AD352" s="42">
        <v>-0.25969999999999949</v>
      </c>
      <c r="AE352" s="42">
        <v>0.58440000000000025</v>
      </c>
      <c r="AF352" s="42">
        <v>0.48699999999999993</v>
      </c>
      <c r="AG352" s="42">
        <v>5.4218000000000002</v>
      </c>
      <c r="AH352" s="355">
        <v>2.6621999999999995</v>
      </c>
      <c r="AI352" s="42">
        <v>3.3764000000000003</v>
      </c>
      <c r="AJ352" s="42">
        <v>2.9868999999999994</v>
      </c>
      <c r="AK352" s="42"/>
      <c r="AL352" s="42">
        <v>4.4478</v>
      </c>
      <c r="AM352" s="42">
        <v>4.3180000000000014</v>
      </c>
      <c r="AN352" s="42">
        <v>4.1880999999999986</v>
      </c>
      <c r="AO352" s="42">
        <v>4.4802000000000008</v>
      </c>
      <c r="AP352" s="42">
        <v>1.8181000000000003</v>
      </c>
      <c r="AQ352" s="42">
        <v>4.8373999999999997</v>
      </c>
      <c r="AR352" s="42">
        <v>2.0453999999999986</v>
      </c>
      <c r="AS352" s="42">
        <v>2.3374999999999995</v>
      </c>
      <c r="AT352" s="42">
        <v>4.3504000000000005</v>
      </c>
      <c r="AU352" s="42"/>
      <c r="AV352" s="42"/>
      <c r="AW352" s="42"/>
      <c r="AX352" s="42"/>
      <c r="AY352" s="126"/>
    </row>
    <row r="353" spans="1:51" ht="14.5" customHeight="1" x14ac:dyDescent="0.3">
      <c r="A353" s="519"/>
      <c r="B353" s="355">
        <v>136</v>
      </c>
      <c r="C353" s="42"/>
      <c r="D353" s="42"/>
      <c r="E353" s="42">
        <v>1.8505000000000007</v>
      </c>
      <c r="F353" s="42"/>
      <c r="G353" s="42">
        <v>1.0389000000000008</v>
      </c>
      <c r="H353" s="42">
        <v>1.6232999999999997</v>
      </c>
      <c r="I353" s="42">
        <v>0.84410000000000041</v>
      </c>
      <c r="J353" s="42">
        <v>1.4284999999999992</v>
      </c>
      <c r="K353" s="42">
        <v>2.2075999999999998</v>
      </c>
      <c r="L353" s="42">
        <v>1.883</v>
      </c>
      <c r="M353" s="42">
        <v>2.2726000000000011</v>
      </c>
      <c r="N353" s="126">
        <v>0.61680000000000068</v>
      </c>
      <c r="O353" s="355">
        <v>1.6557000000000002</v>
      </c>
      <c r="P353" s="42">
        <v>1.2337</v>
      </c>
      <c r="Q353" s="42">
        <v>1.0388999999999995</v>
      </c>
      <c r="R353" s="42">
        <v>1.5583</v>
      </c>
      <c r="S353" s="42">
        <v>1.883</v>
      </c>
      <c r="T353" s="42">
        <v>1.9478999999999982</v>
      </c>
      <c r="U353" s="42">
        <v>1.1687000000000003</v>
      </c>
      <c r="V353" s="42">
        <v>0.77919999999999934</v>
      </c>
      <c r="W353" s="42">
        <v>1.4285000000000005</v>
      </c>
      <c r="X353" s="42">
        <v>1.2662000000000007</v>
      </c>
      <c r="Y353" s="42"/>
      <c r="Z353" s="42">
        <v>1.3311000000000004</v>
      </c>
      <c r="AA353" s="42"/>
      <c r="AB353" s="42"/>
      <c r="AC353" s="42"/>
      <c r="AD353" s="42">
        <v>-0.25969999999999949</v>
      </c>
      <c r="AE353" s="42">
        <v>0.42200000000000015</v>
      </c>
      <c r="AF353" s="42">
        <v>0.51940000000000042</v>
      </c>
      <c r="AG353" s="42">
        <v>5.3567999999999989</v>
      </c>
      <c r="AH353" s="355">
        <v>2.7595999999999994</v>
      </c>
      <c r="AI353" s="42">
        <v>3.3114999999999992</v>
      </c>
      <c r="AJ353" s="42">
        <v>2.4999000000000007</v>
      </c>
      <c r="AK353" s="42"/>
      <c r="AL353" s="42">
        <v>3.960799999999999</v>
      </c>
      <c r="AM353" s="42">
        <v>4.4478</v>
      </c>
      <c r="AN353" s="42">
        <v>3.8309999999999995</v>
      </c>
      <c r="AO353" s="42">
        <v>3.8634000000000004</v>
      </c>
      <c r="AP353" s="42">
        <v>1.8506000000000009</v>
      </c>
      <c r="AQ353" s="42">
        <v>4.9348000000000001</v>
      </c>
      <c r="AR353" s="42">
        <v>2.1427999999999989</v>
      </c>
      <c r="AS353" s="42">
        <v>2.4674</v>
      </c>
      <c r="AT353" s="42">
        <v>4.3504000000000005</v>
      </c>
      <c r="AU353" s="42"/>
      <c r="AV353" s="42"/>
      <c r="AW353" s="42"/>
      <c r="AX353" s="42"/>
      <c r="AY353" s="126"/>
    </row>
    <row r="354" spans="1:51" ht="14.5" customHeight="1" x14ac:dyDescent="0.3">
      <c r="A354" s="519"/>
      <c r="B354" s="355">
        <v>137</v>
      </c>
      <c r="C354" s="42"/>
      <c r="D354" s="42"/>
      <c r="E354" s="42">
        <v>1.883</v>
      </c>
      <c r="F354" s="42"/>
      <c r="G354" s="42">
        <v>1.0712999999999999</v>
      </c>
      <c r="H354" s="42">
        <v>1.785600000000001</v>
      </c>
      <c r="I354" s="42">
        <v>0.71430000000000105</v>
      </c>
      <c r="J354" s="42">
        <v>1.6882000000000008</v>
      </c>
      <c r="K354" s="42">
        <v>2.2075999999999998</v>
      </c>
      <c r="L354" s="42">
        <v>1.9804000000000002</v>
      </c>
      <c r="M354" s="42">
        <v>2.1102999999999996</v>
      </c>
      <c r="N354" s="126">
        <v>0.77910000000000057</v>
      </c>
      <c r="O354" s="355">
        <v>1.6557000000000002</v>
      </c>
      <c r="P354" s="42">
        <v>1.3310999999999988</v>
      </c>
      <c r="Q354" s="42">
        <v>1.0712999999999986</v>
      </c>
      <c r="R354" s="42">
        <v>1.5907999999999991</v>
      </c>
      <c r="S354" s="42">
        <v>1.6233000000000011</v>
      </c>
      <c r="T354" s="42">
        <v>1.8505000000000007</v>
      </c>
      <c r="U354" s="42">
        <v>1.2986000000000011</v>
      </c>
      <c r="V354" s="42">
        <v>0.64939999999999998</v>
      </c>
      <c r="W354" s="42">
        <v>1.2661000000000007</v>
      </c>
      <c r="X354" s="42">
        <v>1.2662000000000007</v>
      </c>
      <c r="Y354" s="42"/>
      <c r="Z354" s="42">
        <v>1.3311000000000004</v>
      </c>
      <c r="AA354" s="42"/>
      <c r="AB354" s="42"/>
      <c r="AC354" s="42"/>
      <c r="AD354" s="42">
        <v>-0.22719999999999962</v>
      </c>
      <c r="AE354" s="42">
        <v>0.38960000000000106</v>
      </c>
      <c r="AF354" s="42">
        <v>0.32459999999999989</v>
      </c>
      <c r="AG354" s="42">
        <v>5.1945000000000006</v>
      </c>
      <c r="AH354" s="355">
        <v>2.5972999999999997</v>
      </c>
      <c r="AI354" s="42">
        <v>3.4738000000000007</v>
      </c>
      <c r="AJ354" s="42">
        <v>2.6621999999999995</v>
      </c>
      <c r="AK354" s="42"/>
      <c r="AL354" s="42">
        <v>4.3179000000000007</v>
      </c>
      <c r="AM354" s="42">
        <v>4.1880999999999986</v>
      </c>
      <c r="AN354" s="42">
        <v>3.668600000000001</v>
      </c>
      <c r="AO354" s="42">
        <v>3.9608000000000003</v>
      </c>
      <c r="AP354" s="42">
        <v>1.8181000000000003</v>
      </c>
      <c r="AQ354" s="42">
        <v>4.7075000000000005</v>
      </c>
      <c r="AR354" s="42">
        <v>1.8506000000000009</v>
      </c>
      <c r="AS354" s="42">
        <v>2.4674</v>
      </c>
      <c r="AT354" s="42">
        <v>3.9932000000000007</v>
      </c>
      <c r="AU354" s="42"/>
      <c r="AV354" s="42"/>
      <c r="AW354" s="42"/>
      <c r="AX354" s="42"/>
      <c r="AY354" s="126"/>
    </row>
    <row r="355" spans="1:51" ht="14.5" customHeight="1" x14ac:dyDescent="0.3">
      <c r="A355" s="519"/>
      <c r="B355" s="355">
        <v>138</v>
      </c>
      <c r="C355" s="42"/>
      <c r="D355" s="42"/>
      <c r="E355" s="42">
        <v>1.9804000000000002</v>
      </c>
      <c r="F355" s="42"/>
      <c r="G355" s="42">
        <v>0.77910000000000057</v>
      </c>
      <c r="H355" s="42">
        <v>1.6882000000000008</v>
      </c>
      <c r="I355" s="42">
        <v>0.87660000000000093</v>
      </c>
      <c r="J355" s="42">
        <v>1.4934000000000003</v>
      </c>
      <c r="K355" s="42">
        <v>2.0453000000000015</v>
      </c>
      <c r="L355" s="42">
        <v>2.0452999999999983</v>
      </c>
      <c r="M355" s="42">
        <v>2.1752000000000007</v>
      </c>
      <c r="N355" s="126">
        <v>0.55189999999999961</v>
      </c>
      <c r="O355" s="355">
        <v>1.6881999999999995</v>
      </c>
      <c r="P355" s="42">
        <v>1.3959999999999999</v>
      </c>
      <c r="Q355" s="42">
        <v>1.2012000000000009</v>
      </c>
      <c r="R355" s="42">
        <v>1.6232999999999997</v>
      </c>
      <c r="S355" s="42">
        <v>1.8506000000000009</v>
      </c>
      <c r="T355" s="42">
        <v>1.8180999999999989</v>
      </c>
      <c r="U355" s="42">
        <v>1.2661000000000007</v>
      </c>
      <c r="V355" s="42">
        <v>0.64939999999999998</v>
      </c>
      <c r="W355" s="42">
        <v>1.2012000000000009</v>
      </c>
      <c r="X355" s="42">
        <v>1.1038999999999994</v>
      </c>
      <c r="Y355" s="42"/>
      <c r="Z355" s="42">
        <v>1.3635999999999995</v>
      </c>
      <c r="AA355" s="42"/>
      <c r="AB355" s="42"/>
      <c r="AC355" s="42"/>
      <c r="AD355" s="42">
        <v>-0.19479999999999983</v>
      </c>
      <c r="AE355" s="42">
        <v>0.38960000000000106</v>
      </c>
      <c r="AF355" s="42">
        <v>0.22720000000000101</v>
      </c>
      <c r="AG355" s="42">
        <v>5.2269999999999994</v>
      </c>
      <c r="AH355" s="355">
        <v>2.5647999999999991</v>
      </c>
      <c r="AI355" s="42">
        <v>3.3114999999999992</v>
      </c>
      <c r="AJ355" s="42">
        <v>2.5647999999999991</v>
      </c>
      <c r="AK355" s="42"/>
      <c r="AL355" s="42">
        <v>3.9283999999999999</v>
      </c>
      <c r="AM355" s="42">
        <v>4.0258000000000003</v>
      </c>
      <c r="AN355" s="42">
        <v>3.7335999999999996</v>
      </c>
      <c r="AO355" s="42">
        <v>4.0256999999999987</v>
      </c>
      <c r="AP355" s="42">
        <v>1.6558000000000004</v>
      </c>
      <c r="AQ355" s="42">
        <v>4.5451999999999995</v>
      </c>
      <c r="AR355" s="42">
        <v>1.8831</v>
      </c>
      <c r="AS355" s="42">
        <v>2.1427</v>
      </c>
      <c r="AT355" s="42">
        <v>4.1555999999999997</v>
      </c>
      <c r="AU355" s="42"/>
      <c r="AV355" s="42"/>
      <c r="AW355" s="42"/>
      <c r="AX355" s="42"/>
      <c r="AY355" s="126"/>
    </row>
    <row r="356" spans="1:51" ht="14.5" customHeight="1" x14ac:dyDescent="0.3">
      <c r="A356" s="519"/>
      <c r="B356" s="355">
        <v>139</v>
      </c>
      <c r="C356" s="42"/>
      <c r="D356" s="42"/>
      <c r="E356" s="42">
        <v>1.8180000000000016</v>
      </c>
      <c r="F356" s="42"/>
      <c r="G356" s="42">
        <v>1.2012000000000009</v>
      </c>
      <c r="H356" s="42">
        <v>1.5258999999999996</v>
      </c>
      <c r="I356" s="42">
        <v>0.81169999999999987</v>
      </c>
      <c r="J356" s="42">
        <v>1.7206999999999999</v>
      </c>
      <c r="K356" s="42">
        <v>1.9804000000000002</v>
      </c>
      <c r="L356" s="42">
        <v>1.883</v>
      </c>
      <c r="M356" s="42">
        <v>2.2726000000000011</v>
      </c>
      <c r="N356" s="126">
        <v>0.58430000000000004</v>
      </c>
      <c r="O356" s="355">
        <v>1.6881999999999995</v>
      </c>
      <c r="P356" s="42">
        <v>1.1037999999999992</v>
      </c>
      <c r="Q356" s="42">
        <v>1.1362999999999999</v>
      </c>
      <c r="R356" s="42">
        <v>1.6881999999999995</v>
      </c>
      <c r="S356" s="42">
        <v>1.785600000000001</v>
      </c>
      <c r="T356" s="42">
        <v>1.6881999999999995</v>
      </c>
      <c r="U356" s="42">
        <v>1.3311000000000004</v>
      </c>
      <c r="V356" s="42">
        <v>0.58439999999999881</v>
      </c>
      <c r="W356" s="42">
        <v>1.3959999999999999</v>
      </c>
      <c r="X356" s="42">
        <v>1.0064999999999991</v>
      </c>
      <c r="Y356" s="42"/>
      <c r="Z356" s="42">
        <v>1.2011999999999996</v>
      </c>
      <c r="AA356" s="42"/>
      <c r="AB356" s="42"/>
      <c r="AC356" s="42"/>
      <c r="AD356" s="42">
        <v>-0.16229999999999994</v>
      </c>
      <c r="AE356" s="42">
        <v>0.42200000000000015</v>
      </c>
      <c r="AF356" s="42">
        <v>0.25970000000000021</v>
      </c>
      <c r="AG356" s="42">
        <v>5.1620999999999988</v>
      </c>
      <c r="AH356" s="355">
        <v>2.4674</v>
      </c>
      <c r="AI356" s="42">
        <v>3.2466000000000008</v>
      </c>
      <c r="AJ356" s="42">
        <v>2.6947000000000014</v>
      </c>
      <c r="AK356" s="42"/>
      <c r="AL356" s="42">
        <v>4.0907000000000009</v>
      </c>
      <c r="AM356" s="42">
        <v>4.0581999999999994</v>
      </c>
      <c r="AN356" s="42">
        <v>3.4738000000000007</v>
      </c>
      <c r="AO356" s="42">
        <v>3.7335000000000007</v>
      </c>
      <c r="AP356" s="42">
        <v>1.5584</v>
      </c>
      <c r="AQ356" s="42">
        <v>4.3504000000000014</v>
      </c>
      <c r="AR356" s="42">
        <v>1.7856999999999998</v>
      </c>
      <c r="AS356" s="42">
        <v>2.077799999999999</v>
      </c>
      <c r="AT356" s="42">
        <v>4.1231</v>
      </c>
      <c r="AU356" s="42"/>
      <c r="AV356" s="42"/>
      <c r="AW356" s="42"/>
      <c r="AX356" s="42"/>
      <c r="AY356" s="126"/>
    </row>
    <row r="357" spans="1:51" ht="14.5" customHeight="1" x14ac:dyDescent="0.3">
      <c r="A357" s="519"/>
      <c r="B357" s="355">
        <v>140</v>
      </c>
      <c r="C357" s="42"/>
      <c r="D357" s="42"/>
      <c r="E357" s="42">
        <v>1.7855999999999996</v>
      </c>
      <c r="F357" s="42"/>
      <c r="G357" s="42">
        <v>0.87650000000000095</v>
      </c>
      <c r="H357" s="42">
        <v>1.5582999999999987</v>
      </c>
      <c r="I357" s="42">
        <v>0.71430000000000105</v>
      </c>
      <c r="J357" s="42">
        <v>1.6556999999999988</v>
      </c>
      <c r="K357" s="42">
        <v>2.0453000000000015</v>
      </c>
      <c r="L357" s="42">
        <v>1.7855999999999996</v>
      </c>
      <c r="M357" s="42">
        <v>1.9479000000000011</v>
      </c>
      <c r="N357" s="126">
        <v>0.87650000000000095</v>
      </c>
      <c r="O357" s="355">
        <v>1.3634999999999995</v>
      </c>
      <c r="P357" s="42">
        <v>0.97389999999999977</v>
      </c>
      <c r="Q357" s="42">
        <v>1.0712999999999986</v>
      </c>
      <c r="R357" s="42">
        <v>1.6556999999999988</v>
      </c>
      <c r="S357" s="42">
        <v>1.6883000000000008</v>
      </c>
      <c r="T357" s="42">
        <v>1.5907999999999991</v>
      </c>
      <c r="U357" s="42">
        <v>1.1687000000000003</v>
      </c>
      <c r="V357" s="42">
        <v>0.74669999999999881</v>
      </c>
      <c r="W357" s="42">
        <v>1.2337</v>
      </c>
      <c r="X357" s="42">
        <v>1.2012999999999996</v>
      </c>
      <c r="Y357" s="42"/>
      <c r="Z357" s="42">
        <v>1.1688000000000005</v>
      </c>
      <c r="AA357" s="42"/>
      <c r="AB357" s="42"/>
      <c r="AC357" s="42"/>
      <c r="AD357" s="42">
        <v>-0.32459999999999989</v>
      </c>
      <c r="AE357" s="42">
        <v>0.55190000000000095</v>
      </c>
      <c r="AF357" s="42">
        <v>0.32459999999999989</v>
      </c>
      <c r="AG357" s="42">
        <v>5.0646999999999984</v>
      </c>
      <c r="AH357" s="355">
        <v>2.4348999999999994</v>
      </c>
      <c r="AI357" s="42">
        <v>3.1815999999999995</v>
      </c>
      <c r="AJ357" s="42">
        <v>2.2401999999999993</v>
      </c>
      <c r="AK357" s="42"/>
      <c r="AL357" s="42">
        <v>3.7660000000000013</v>
      </c>
      <c r="AM357" s="42">
        <v>4.0581999999999994</v>
      </c>
      <c r="AN357" s="42">
        <v>3.4738000000000007</v>
      </c>
      <c r="AO357" s="42">
        <v>3.6685999999999996</v>
      </c>
      <c r="AP357" s="42">
        <v>1.6233000000000011</v>
      </c>
      <c r="AQ357" s="42">
        <v>4.1881000000000004</v>
      </c>
      <c r="AR357" s="42">
        <v>1.8506000000000009</v>
      </c>
      <c r="AS357" s="42">
        <v>2.2077</v>
      </c>
      <c r="AT357" s="42">
        <v>3.7010000000000001</v>
      </c>
      <c r="AU357" s="42"/>
      <c r="AV357" s="42"/>
      <c r="AW357" s="42"/>
      <c r="AX357" s="42"/>
      <c r="AY357" s="126"/>
    </row>
    <row r="358" spans="1:51" ht="14.5" customHeight="1" x14ac:dyDescent="0.3">
      <c r="A358" s="519"/>
      <c r="B358" s="355">
        <v>141</v>
      </c>
      <c r="C358" s="42"/>
      <c r="D358" s="42"/>
      <c r="E358" s="42">
        <v>1.6881999999999995</v>
      </c>
      <c r="F358" s="42"/>
      <c r="G358" s="42">
        <v>0.90900000000000003</v>
      </c>
      <c r="H358" s="42">
        <v>1.6232999999999997</v>
      </c>
      <c r="I358" s="42">
        <v>0.68180000000000041</v>
      </c>
      <c r="J358" s="42">
        <v>1.5582999999999987</v>
      </c>
      <c r="K358" s="42">
        <v>2.2075999999999998</v>
      </c>
      <c r="L358" s="42">
        <v>1.883</v>
      </c>
      <c r="M358" s="42">
        <v>2.2077</v>
      </c>
      <c r="N358" s="126">
        <v>0.61680000000000068</v>
      </c>
      <c r="O358" s="355">
        <v>1.5583</v>
      </c>
      <c r="P358" s="42">
        <v>1.0063999999999989</v>
      </c>
      <c r="Q358" s="42">
        <v>0.9739000000000011</v>
      </c>
      <c r="R358" s="42">
        <v>1.493399999999999</v>
      </c>
      <c r="S358" s="42">
        <v>1.6558000000000004</v>
      </c>
      <c r="T358" s="42">
        <v>1.5907999999999991</v>
      </c>
      <c r="U358" s="42">
        <v>1.2012000000000009</v>
      </c>
      <c r="V358" s="42">
        <v>0.64939999999999998</v>
      </c>
      <c r="W358" s="42">
        <v>1.1038000000000006</v>
      </c>
      <c r="X358" s="42">
        <v>1.1038999999999994</v>
      </c>
      <c r="Y358" s="42"/>
      <c r="Z358" s="42">
        <v>1.0388999999999995</v>
      </c>
      <c r="AA358" s="42"/>
      <c r="AB358" s="42"/>
      <c r="AC358" s="42"/>
      <c r="AD358" s="42">
        <v>-0.42200000000000015</v>
      </c>
      <c r="AE358" s="42">
        <v>0.61680000000000068</v>
      </c>
      <c r="AF358" s="42">
        <v>0.61680000000000068</v>
      </c>
      <c r="AG358" s="42">
        <v>4.9996999999999998</v>
      </c>
      <c r="AH358" s="355">
        <v>2.4998999999999993</v>
      </c>
      <c r="AI358" s="42">
        <v>2.9544000000000001</v>
      </c>
      <c r="AJ358" s="42">
        <v>2.4999000000000007</v>
      </c>
      <c r="AK358" s="42"/>
      <c r="AL358" s="42">
        <v>3.7985000000000007</v>
      </c>
      <c r="AM358" s="42">
        <v>3.960799999999999</v>
      </c>
      <c r="AN358" s="42">
        <v>3.7011000000000003</v>
      </c>
      <c r="AO358" s="42">
        <v>3.766</v>
      </c>
      <c r="AP358" s="42">
        <v>1.8506000000000009</v>
      </c>
      <c r="AQ358" s="42">
        <v>4.2205999999999992</v>
      </c>
      <c r="AR358" s="42">
        <v>1.8506000000000009</v>
      </c>
      <c r="AS358" s="42">
        <v>2.077799999999999</v>
      </c>
      <c r="AT358" s="42">
        <v>3.6035999999999997</v>
      </c>
      <c r="AU358" s="42"/>
      <c r="AV358" s="42"/>
      <c r="AW358" s="42"/>
      <c r="AX358" s="42"/>
      <c r="AY358" s="126"/>
    </row>
    <row r="359" spans="1:51" ht="14.5" customHeight="1" x14ac:dyDescent="0.3">
      <c r="A359" s="519"/>
      <c r="B359" s="355">
        <v>142</v>
      </c>
      <c r="C359" s="42"/>
      <c r="D359" s="42"/>
      <c r="E359" s="42">
        <v>1.6557000000000002</v>
      </c>
      <c r="F359" s="42"/>
      <c r="G359" s="42">
        <v>1.1038000000000006</v>
      </c>
      <c r="H359" s="42">
        <v>1.4609999999999985</v>
      </c>
      <c r="I359" s="42">
        <v>0.55190000000000095</v>
      </c>
      <c r="J359" s="42">
        <v>1.5908000000000007</v>
      </c>
      <c r="K359" s="42">
        <v>1.8179999999999987</v>
      </c>
      <c r="L359" s="42">
        <v>1.9804000000000002</v>
      </c>
      <c r="M359" s="42">
        <v>2.2726000000000011</v>
      </c>
      <c r="N359" s="126">
        <v>0.55189999999999961</v>
      </c>
      <c r="O359" s="355">
        <v>1.6231999999999998</v>
      </c>
      <c r="P359" s="42">
        <v>0.97389999999999977</v>
      </c>
      <c r="Q359" s="42">
        <v>0.90900000000000003</v>
      </c>
      <c r="R359" s="42">
        <v>1.4609999999999999</v>
      </c>
      <c r="S359" s="42">
        <v>1.6233000000000011</v>
      </c>
      <c r="T359" s="42">
        <v>1.7206999999999999</v>
      </c>
      <c r="U359" s="42">
        <v>1.2661000000000007</v>
      </c>
      <c r="V359" s="42">
        <v>0.61689999999999934</v>
      </c>
      <c r="W359" s="42">
        <v>1.2985999999999998</v>
      </c>
      <c r="X359" s="42">
        <v>1.1362999999999985</v>
      </c>
      <c r="Y359" s="42"/>
      <c r="Z359" s="42">
        <v>1.1038000000000006</v>
      </c>
      <c r="AA359" s="42"/>
      <c r="AB359" s="42"/>
      <c r="AC359" s="42"/>
      <c r="AD359" s="42">
        <v>-0.29220000000000013</v>
      </c>
      <c r="AE359" s="42">
        <v>0.35710000000000047</v>
      </c>
      <c r="AF359" s="42">
        <v>0.42200000000000015</v>
      </c>
      <c r="AG359" s="42">
        <v>4.9347999999999992</v>
      </c>
      <c r="AH359" s="355">
        <v>2.3051000000000004</v>
      </c>
      <c r="AI359" s="42">
        <v>3.1492000000000004</v>
      </c>
      <c r="AJ359" s="42">
        <v>2.4674000000000014</v>
      </c>
      <c r="AK359" s="42"/>
      <c r="AL359" s="42">
        <v>3.7660000000000013</v>
      </c>
      <c r="AM359" s="42">
        <v>4.0258000000000003</v>
      </c>
      <c r="AN359" s="42">
        <v>3.2466000000000008</v>
      </c>
      <c r="AO359" s="42">
        <v>3.7335000000000007</v>
      </c>
      <c r="AP359" s="42">
        <v>1.5259000000000009</v>
      </c>
      <c r="AQ359" s="42">
        <v>4.1881000000000004</v>
      </c>
      <c r="AR359" s="42">
        <v>1.6882999999999995</v>
      </c>
      <c r="AS359" s="42">
        <v>1.9154999999999991</v>
      </c>
      <c r="AT359" s="42">
        <v>3.7334999999999994</v>
      </c>
      <c r="AU359" s="42"/>
      <c r="AV359" s="42"/>
      <c r="AW359" s="42"/>
      <c r="AX359" s="42"/>
      <c r="AY359" s="126"/>
    </row>
    <row r="360" spans="1:51" ht="14.5" customHeight="1" x14ac:dyDescent="0.3">
      <c r="A360" s="519"/>
      <c r="B360" s="355">
        <v>143</v>
      </c>
      <c r="C360" s="42"/>
      <c r="D360" s="42"/>
      <c r="E360" s="42">
        <v>1.5907999999999991</v>
      </c>
      <c r="F360" s="42"/>
      <c r="G360" s="42">
        <v>0.71420000000000095</v>
      </c>
      <c r="H360" s="42">
        <v>1.785600000000001</v>
      </c>
      <c r="I360" s="42">
        <v>0.61690000000000078</v>
      </c>
      <c r="J360" s="42">
        <v>1.4284999999999992</v>
      </c>
      <c r="K360" s="42">
        <v>1.9153999999999991</v>
      </c>
      <c r="L360" s="42">
        <v>1.8179999999999987</v>
      </c>
      <c r="M360" s="42">
        <v>2.0778000000000003</v>
      </c>
      <c r="N360" s="126">
        <v>0.7141999999999995</v>
      </c>
      <c r="O360" s="355">
        <v>1.6231999999999998</v>
      </c>
      <c r="P360" s="42">
        <v>1.2011999999999996</v>
      </c>
      <c r="Q360" s="42">
        <v>1.1362999999999999</v>
      </c>
      <c r="R360" s="42">
        <v>1.5583</v>
      </c>
      <c r="S360" s="42">
        <v>1.5909000000000006</v>
      </c>
      <c r="T360" s="42">
        <v>1.753099999999999</v>
      </c>
      <c r="U360" s="42">
        <v>1.1363000000000012</v>
      </c>
      <c r="V360" s="42">
        <v>0.81169999999999987</v>
      </c>
      <c r="W360" s="42">
        <v>1.2337</v>
      </c>
      <c r="X360" s="42">
        <v>1.0714000000000001</v>
      </c>
      <c r="Y360" s="42"/>
      <c r="Z360" s="42">
        <v>1.0065000000000004</v>
      </c>
      <c r="AA360" s="42"/>
      <c r="AB360" s="42"/>
      <c r="AC360" s="42"/>
      <c r="AD360" s="42">
        <v>-0.22719999999999962</v>
      </c>
      <c r="AE360" s="42">
        <v>0.35710000000000047</v>
      </c>
      <c r="AF360" s="42">
        <v>0.16229999999999994</v>
      </c>
      <c r="AG360" s="42">
        <v>4.9347999999999992</v>
      </c>
      <c r="AH360" s="355">
        <v>2.2077</v>
      </c>
      <c r="AI360" s="42">
        <v>2.8245000000000005</v>
      </c>
      <c r="AJ360" s="42">
        <v>2.3700000000000014</v>
      </c>
      <c r="AK360" s="42"/>
      <c r="AL360" s="42">
        <v>3.8634000000000017</v>
      </c>
      <c r="AM360" s="42">
        <v>4.0581999999999994</v>
      </c>
      <c r="AN360" s="42">
        <v>3.5387999999999988</v>
      </c>
      <c r="AO360" s="42">
        <v>3.4737999999999989</v>
      </c>
      <c r="AP360" s="42">
        <v>1.4285000000000005</v>
      </c>
      <c r="AQ360" s="42">
        <v>4.025800000000002</v>
      </c>
      <c r="AR360" s="42">
        <v>1.8831</v>
      </c>
      <c r="AS360" s="42">
        <v>1.8180999999999989</v>
      </c>
      <c r="AT360" s="42">
        <v>3.4088999999999996</v>
      </c>
      <c r="AU360" s="42"/>
      <c r="AV360" s="42"/>
      <c r="AW360" s="42"/>
      <c r="AX360" s="42"/>
      <c r="AY360" s="126"/>
    </row>
    <row r="361" spans="1:51" ht="14.5" customHeight="1" x14ac:dyDescent="0.3">
      <c r="A361" s="519"/>
      <c r="B361" s="355">
        <v>144</v>
      </c>
      <c r="C361" s="42"/>
      <c r="D361" s="42"/>
      <c r="E361" s="42">
        <v>1.6881999999999995</v>
      </c>
      <c r="F361" s="42"/>
      <c r="G361" s="42">
        <v>1.1362999999999999</v>
      </c>
      <c r="H361" s="42">
        <v>1.4609999999999985</v>
      </c>
      <c r="I361" s="42">
        <v>0.74670000000000014</v>
      </c>
      <c r="J361" s="42">
        <v>1.3311000000000004</v>
      </c>
      <c r="K361" s="42">
        <v>1.9804000000000002</v>
      </c>
      <c r="L361" s="42">
        <v>1.7531000000000005</v>
      </c>
      <c r="M361" s="42">
        <v>2.1426999999999987</v>
      </c>
      <c r="N361" s="126">
        <v>0.64929999999999988</v>
      </c>
      <c r="O361" s="355">
        <v>1.4934000000000003</v>
      </c>
      <c r="P361" s="42">
        <v>1.0388999999999995</v>
      </c>
      <c r="Q361" s="42">
        <v>1.1362999999999999</v>
      </c>
      <c r="R361" s="42">
        <v>1.8180999999999989</v>
      </c>
      <c r="S361" s="42">
        <v>1.7206999999999999</v>
      </c>
      <c r="T361" s="42">
        <v>1.6556999999999988</v>
      </c>
      <c r="U361" s="42">
        <v>0.9739000000000011</v>
      </c>
      <c r="V361" s="42">
        <v>0.68179999999999907</v>
      </c>
      <c r="W361" s="42">
        <v>1.1362999999999999</v>
      </c>
      <c r="X361" s="42">
        <v>1.1038999999999994</v>
      </c>
      <c r="Y361" s="42"/>
      <c r="Z361" s="42">
        <v>1.2337</v>
      </c>
      <c r="AA361" s="42"/>
      <c r="AB361" s="42"/>
      <c r="AC361" s="42"/>
      <c r="AD361" s="42">
        <v>-0.45450000000000002</v>
      </c>
      <c r="AE361" s="42">
        <v>0.38960000000000106</v>
      </c>
      <c r="AF361" s="42">
        <v>0.29220000000000079</v>
      </c>
      <c r="AG361" s="42">
        <v>4.8699000000000003</v>
      </c>
      <c r="AH361" s="355">
        <v>2.3051000000000004</v>
      </c>
      <c r="AI361" s="42">
        <v>2.8893999999999989</v>
      </c>
      <c r="AJ361" s="42">
        <v>2.3375999999999992</v>
      </c>
      <c r="AK361" s="42"/>
      <c r="AL361" s="42">
        <v>3.5062999999999995</v>
      </c>
      <c r="AM361" s="42">
        <v>3.6361999999999992</v>
      </c>
      <c r="AN361" s="42">
        <v>3.1492000000000004</v>
      </c>
      <c r="AO361" s="42">
        <v>3.3115000000000006</v>
      </c>
      <c r="AP361" s="42">
        <v>1.3959999999999999</v>
      </c>
      <c r="AQ361" s="42">
        <v>4.025800000000002</v>
      </c>
      <c r="AR361" s="42">
        <v>1.7856999999999998</v>
      </c>
      <c r="AS361" s="42">
        <v>2.0128999999999992</v>
      </c>
      <c r="AT361" s="42">
        <v>3.4088999999999996</v>
      </c>
      <c r="AU361" s="42"/>
      <c r="AV361" s="42"/>
      <c r="AW361" s="42"/>
      <c r="AX361" s="42"/>
      <c r="AY361" s="126"/>
    </row>
    <row r="362" spans="1:51" ht="14.5" customHeight="1" x14ac:dyDescent="0.3">
      <c r="A362" s="519"/>
      <c r="B362" s="355">
        <v>145</v>
      </c>
      <c r="C362" s="42"/>
      <c r="D362" s="42"/>
      <c r="E362" s="42">
        <v>1.7855999999999996</v>
      </c>
      <c r="F362" s="42"/>
      <c r="G362" s="42">
        <v>0.84410000000000041</v>
      </c>
      <c r="H362" s="42">
        <v>1.4934000000000003</v>
      </c>
      <c r="I362" s="42">
        <v>0.55190000000000095</v>
      </c>
      <c r="J362" s="42">
        <v>1.4284999999999992</v>
      </c>
      <c r="K362" s="42">
        <v>1.9153999999999991</v>
      </c>
      <c r="L362" s="42">
        <v>1.5907999999999991</v>
      </c>
      <c r="M362" s="42">
        <v>1.9804000000000002</v>
      </c>
      <c r="N362" s="126">
        <v>0.55189999999999961</v>
      </c>
      <c r="O362" s="355">
        <v>1.5257999999999994</v>
      </c>
      <c r="P362" s="42">
        <v>1.2337</v>
      </c>
      <c r="Q362" s="42">
        <v>0.87650000000000095</v>
      </c>
      <c r="R362" s="42">
        <v>1.4609999999999999</v>
      </c>
      <c r="S362" s="42">
        <v>1.3961000000000001</v>
      </c>
      <c r="T362" s="42">
        <v>1.4608999999999996</v>
      </c>
      <c r="U362" s="42">
        <v>1.1038000000000006</v>
      </c>
      <c r="V362" s="42">
        <v>0.68179999999999907</v>
      </c>
      <c r="W362" s="42">
        <v>1.2985999999999998</v>
      </c>
      <c r="X362" s="42">
        <v>1.2985999999999998</v>
      </c>
      <c r="Y362" s="42"/>
      <c r="Z362" s="42">
        <v>1.1688000000000005</v>
      </c>
      <c r="AA362" s="42"/>
      <c r="AB362" s="42"/>
      <c r="AC362" s="42"/>
      <c r="AD362" s="42">
        <v>-0.38959999999999967</v>
      </c>
      <c r="AE362" s="42">
        <v>0.29220000000000079</v>
      </c>
      <c r="AF362" s="42">
        <v>0.32459999999999989</v>
      </c>
      <c r="AG362" s="42">
        <v>4.7399999999999984</v>
      </c>
      <c r="AH362" s="355">
        <v>2.2400999999999991</v>
      </c>
      <c r="AI362" s="42">
        <v>2.9219000000000008</v>
      </c>
      <c r="AJ362" s="42">
        <v>2.2401999999999993</v>
      </c>
      <c r="AK362" s="42"/>
      <c r="AL362" s="42">
        <v>3.7985000000000007</v>
      </c>
      <c r="AM362" s="42">
        <v>3.6686999999999985</v>
      </c>
      <c r="AN362" s="42">
        <v>3.0841999999999996</v>
      </c>
      <c r="AO362" s="42">
        <v>3.5062999999999982</v>
      </c>
      <c r="AP362" s="42">
        <v>1.5259000000000009</v>
      </c>
      <c r="AQ362" s="42">
        <v>3.798500000000002</v>
      </c>
      <c r="AR362" s="42">
        <v>1.4609999999999999</v>
      </c>
      <c r="AS362" s="42">
        <v>1.8504999999999994</v>
      </c>
      <c r="AT362" s="42">
        <v>3.3764000000000003</v>
      </c>
      <c r="AU362" s="42"/>
      <c r="AV362" s="42"/>
      <c r="AW362" s="42"/>
      <c r="AX362" s="42"/>
      <c r="AY362" s="126"/>
    </row>
    <row r="363" spans="1:51" ht="14.5" customHeight="1" x14ac:dyDescent="0.3">
      <c r="A363" s="519"/>
      <c r="B363" s="355">
        <v>146</v>
      </c>
      <c r="C363" s="42"/>
      <c r="D363" s="42"/>
      <c r="E363" s="42">
        <v>1.6557000000000002</v>
      </c>
      <c r="F363" s="42"/>
      <c r="G363" s="42">
        <v>0.81159999999999988</v>
      </c>
      <c r="H363" s="42">
        <v>1.6556999999999988</v>
      </c>
      <c r="I363" s="42">
        <v>0.71430000000000105</v>
      </c>
      <c r="J363" s="42">
        <v>1.2337</v>
      </c>
      <c r="K363" s="42">
        <v>1.7531000000000005</v>
      </c>
      <c r="L363" s="42">
        <v>1.883</v>
      </c>
      <c r="M363" s="42">
        <v>2.1426999999999987</v>
      </c>
      <c r="N363" s="126">
        <v>0.84410000000000041</v>
      </c>
      <c r="O363" s="355">
        <v>1.5257999999999994</v>
      </c>
      <c r="P363" s="42">
        <v>1.0388999999999995</v>
      </c>
      <c r="Q363" s="42">
        <v>0.94149999999999934</v>
      </c>
      <c r="R363" s="42">
        <v>1.4284999999999992</v>
      </c>
      <c r="S363" s="42">
        <v>1.4609999999999999</v>
      </c>
      <c r="T363" s="42">
        <v>1.5258999999999996</v>
      </c>
      <c r="U363" s="42">
        <v>1.0389000000000008</v>
      </c>
      <c r="V363" s="42">
        <v>0.64939999999999998</v>
      </c>
      <c r="W363" s="42">
        <v>1.0064000000000004</v>
      </c>
      <c r="X363" s="42">
        <v>1.0064999999999991</v>
      </c>
      <c r="Y363" s="42"/>
      <c r="Z363" s="42">
        <v>1.0388999999999995</v>
      </c>
      <c r="AA363" s="42"/>
      <c r="AB363" s="42"/>
      <c r="AC363" s="42"/>
      <c r="AD363" s="42">
        <v>-0.38959999999999967</v>
      </c>
      <c r="AE363" s="42">
        <v>0.38960000000000106</v>
      </c>
      <c r="AF363" s="42">
        <v>0.42200000000000015</v>
      </c>
      <c r="AG363" s="42">
        <v>4.7399999999999984</v>
      </c>
      <c r="AH363" s="355">
        <v>2.1751999999999994</v>
      </c>
      <c r="AI363" s="42">
        <v>2.8569999999999998</v>
      </c>
      <c r="AJ363" s="42">
        <v>2.1752000000000007</v>
      </c>
      <c r="AK363" s="42"/>
      <c r="AL363" s="42">
        <v>3.5712000000000006</v>
      </c>
      <c r="AM363" s="42">
        <v>3.6361999999999992</v>
      </c>
      <c r="AN363" s="42">
        <v>3.2789999999999999</v>
      </c>
      <c r="AO363" s="42">
        <v>3.376399999999999</v>
      </c>
      <c r="AP363" s="42">
        <v>1.5908000000000007</v>
      </c>
      <c r="AQ363" s="42">
        <v>3.6685999999999996</v>
      </c>
      <c r="AR363" s="42">
        <v>1.3961000000000001</v>
      </c>
      <c r="AS363" s="42">
        <v>1.6556999999999988</v>
      </c>
      <c r="AT363" s="42">
        <v>3.3114999999999992</v>
      </c>
      <c r="AU363" s="42"/>
      <c r="AV363" s="42"/>
      <c r="AW363" s="42"/>
      <c r="AX363" s="42"/>
      <c r="AY363" s="126"/>
    </row>
    <row r="364" spans="1:51" ht="14.5" customHeight="1" x14ac:dyDescent="0.3">
      <c r="A364" s="519"/>
      <c r="B364" s="355">
        <v>147</v>
      </c>
      <c r="C364" s="42"/>
      <c r="D364" s="42"/>
      <c r="E364" s="42">
        <v>1.8505000000000007</v>
      </c>
      <c r="F364" s="42"/>
      <c r="G364" s="42">
        <v>0.94150000000000067</v>
      </c>
      <c r="H364" s="42">
        <v>1.3310999999999988</v>
      </c>
      <c r="I364" s="42">
        <v>0.64929999999999988</v>
      </c>
      <c r="J364" s="42">
        <v>1.4284999999999992</v>
      </c>
      <c r="K364" s="42">
        <v>1.883</v>
      </c>
      <c r="L364" s="42">
        <v>1.7531000000000005</v>
      </c>
      <c r="M364" s="42">
        <v>1.9479000000000011</v>
      </c>
      <c r="N364" s="126">
        <v>0.51940000000000042</v>
      </c>
      <c r="O364" s="355">
        <v>1.428399999999999</v>
      </c>
      <c r="P364" s="42">
        <v>1.0712999999999999</v>
      </c>
      <c r="Q364" s="42">
        <v>1.1362999999999999</v>
      </c>
      <c r="R364" s="42">
        <v>1.2661999999999993</v>
      </c>
      <c r="S364" s="42">
        <v>1.4285000000000005</v>
      </c>
      <c r="T364" s="42">
        <v>1.5583</v>
      </c>
      <c r="U364" s="42">
        <v>0.94150000000000067</v>
      </c>
      <c r="V364" s="42">
        <v>0.55199999999999971</v>
      </c>
      <c r="W364" s="42">
        <v>1.1038000000000006</v>
      </c>
      <c r="X364" s="42">
        <v>1.0064999999999991</v>
      </c>
      <c r="Y364" s="42"/>
      <c r="Z364" s="42">
        <v>1.0388999999999995</v>
      </c>
      <c r="AA364" s="42"/>
      <c r="AB364" s="42"/>
      <c r="AC364" s="42"/>
      <c r="AD364" s="42">
        <v>-0.32459999999999989</v>
      </c>
      <c r="AE364" s="42">
        <v>0.42200000000000015</v>
      </c>
      <c r="AF364" s="42">
        <v>0.19480000000000053</v>
      </c>
      <c r="AG364" s="42">
        <v>4.5777000000000001</v>
      </c>
      <c r="AH364" s="355">
        <v>2.2725999999999997</v>
      </c>
      <c r="AI364" s="42">
        <v>2.9544000000000001</v>
      </c>
      <c r="AJ364" s="42">
        <v>2.2077</v>
      </c>
      <c r="AK364" s="42"/>
      <c r="AL364" s="42">
        <v>3.668600000000001</v>
      </c>
      <c r="AM364" s="42">
        <v>3.6036999999999999</v>
      </c>
      <c r="AN364" s="42">
        <v>3.0518000000000005</v>
      </c>
      <c r="AO364" s="42">
        <v>3.2141000000000002</v>
      </c>
      <c r="AP364" s="42">
        <v>1.2012000000000009</v>
      </c>
      <c r="AQ364" s="42">
        <v>3.5711999999999993</v>
      </c>
      <c r="AR364" s="42">
        <v>1.5258999999999996</v>
      </c>
      <c r="AS364" s="42">
        <v>1.6881999999999995</v>
      </c>
      <c r="AT364" s="42">
        <v>2.9867999999999992</v>
      </c>
      <c r="AU364" s="42"/>
      <c r="AV364" s="42"/>
      <c r="AW364" s="42"/>
      <c r="AX364" s="42"/>
      <c r="AY364" s="126"/>
    </row>
    <row r="365" spans="1:51" ht="14.5" customHeight="1" x14ac:dyDescent="0.3">
      <c r="A365" s="519"/>
      <c r="B365" s="355">
        <v>148</v>
      </c>
      <c r="C365" s="42"/>
      <c r="D365" s="42"/>
      <c r="E365" s="42">
        <v>1.5907999999999991</v>
      </c>
      <c r="F365" s="42"/>
      <c r="G365" s="42">
        <v>0.77910000000000057</v>
      </c>
      <c r="H365" s="42">
        <v>1.4934000000000003</v>
      </c>
      <c r="I365" s="42">
        <v>0.51950000000000052</v>
      </c>
      <c r="J365" s="42">
        <v>1.4284999999999992</v>
      </c>
      <c r="K365" s="42">
        <v>1.9804000000000002</v>
      </c>
      <c r="L365" s="42">
        <v>1.7855999999999996</v>
      </c>
      <c r="M365" s="42">
        <v>1.8505000000000007</v>
      </c>
      <c r="N365" s="126">
        <v>0.84410000000000041</v>
      </c>
      <c r="O365" s="355">
        <v>1.6557000000000002</v>
      </c>
      <c r="P365" s="42">
        <v>1.168699999999999</v>
      </c>
      <c r="Q365" s="42">
        <v>1.0388999999999995</v>
      </c>
      <c r="R365" s="42">
        <v>1.2661999999999993</v>
      </c>
      <c r="S365" s="42">
        <v>1.2662000000000007</v>
      </c>
      <c r="T365" s="42">
        <v>1.5583</v>
      </c>
      <c r="U365" s="42">
        <v>1.1363000000000012</v>
      </c>
      <c r="V365" s="42">
        <v>0.55199999999999971</v>
      </c>
      <c r="W365" s="42">
        <v>1.0712999999999999</v>
      </c>
      <c r="X365" s="42">
        <v>0.97399999999999987</v>
      </c>
      <c r="Y365" s="42"/>
      <c r="Z365" s="42">
        <v>1.0388999999999995</v>
      </c>
      <c r="AA365" s="42"/>
      <c r="AB365" s="42"/>
      <c r="AC365" s="42"/>
      <c r="AD365" s="42">
        <v>-0.42200000000000015</v>
      </c>
      <c r="AE365" s="42">
        <v>0.38960000000000106</v>
      </c>
      <c r="AF365" s="42">
        <v>0.35710000000000047</v>
      </c>
      <c r="AG365" s="42">
        <v>4.6751000000000005</v>
      </c>
      <c r="AH365" s="355">
        <v>1.9804000000000002</v>
      </c>
      <c r="AI365" s="42">
        <v>2.7271000000000005</v>
      </c>
      <c r="AJ365" s="42">
        <v>2.1752000000000007</v>
      </c>
      <c r="AK365" s="42"/>
      <c r="AL365" s="42">
        <v>3.4088999999999996</v>
      </c>
      <c r="AM365" s="42">
        <v>3.6036999999999999</v>
      </c>
      <c r="AN365" s="42">
        <v>3.0518000000000005</v>
      </c>
      <c r="AO365" s="42">
        <v>3.0842000000000009</v>
      </c>
      <c r="AP365" s="42">
        <v>1.2337</v>
      </c>
      <c r="AQ365" s="42">
        <v>3.5388000000000002</v>
      </c>
      <c r="AR365" s="42">
        <v>1.6233000000000011</v>
      </c>
      <c r="AS365" s="42">
        <v>1.8180999999999989</v>
      </c>
      <c r="AT365" s="42">
        <v>3.1166999999999985</v>
      </c>
      <c r="AU365" s="42"/>
      <c r="AV365" s="42"/>
      <c r="AW365" s="42"/>
      <c r="AX365" s="42"/>
      <c r="AY365" s="126"/>
    </row>
    <row r="366" spans="1:51" ht="14.5" customHeight="1" x14ac:dyDescent="0.3">
      <c r="A366" s="519"/>
      <c r="B366" s="355">
        <v>149</v>
      </c>
      <c r="C366" s="42"/>
      <c r="D366" s="42"/>
      <c r="E366" s="42">
        <v>1.6232000000000011</v>
      </c>
      <c r="F366" s="42"/>
      <c r="G366" s="42">
        <v>0.90900000000000003</v>
      </c>
      <c r="H366" s="42">
        <v>1.2662000000000007</v>
      </c>
      <c r="I366" s="42">
        <v>0.55190000000000095</v>
      </c>
      <c r="J366" s="42">
        <v>1.460900000000001</v>
      </c>
      <c r="K366" s="42">
        <v>1.6881999999999995</v>
      </c>
      <c r="L366" s="42">
        <v>1.4285000000000005</v>
      </c>
      <c r="M366" s="42">
        <v>2.0778000000000003</v>
      </c>
      <c r="N366" s="126">
        <v>0.7141999999999995</v>
      </c>
      <c r="O366" s="355">
        <v>1.2985999999999998</v>
      </c>
      <c r="P366" s="42">
        <v>1.2337</v>
      </c>
      <c r="Q366" s="42">
        <v>0.81159999999999988</v>
      </c>
      <c r="R366" s="42">
        <v>1.2985999999999998</v>
      </c>
      <c r="S366" s="42">
        <v>1.5584</v>
      </c>
      <c r="T366" s="42">
        <v>1.6232999999999997</v>
      </c>
      <c r="U366" s="42">
        <v>1.0712999999999999</v>
      </c>
      <c r="V366" s="42">
        <v>0.55199999999999971</v>
      </c>
      <c r="W366" s="42">
        <v>0.84410000000000041</v>
      </c>
      <c r="X366" s="42">
        <v>0.9090999999999988</v>
      </c>
      <c r="Y366" s="42"/>
      <c r="Z366" s="42">
        <v>1.0388999999999995</v>
      </c>
      <c r="AA366" s="42"/>
      <c r="AB366" s="42"/>
      <c r="AC366" s="42"/>
      <c r="AD366" s="42">
        <v>-0.45450000000000002</v>
      </c>
      <c r="AE366" s="42">
        <v>0.29220000000000079</v>
      </c>
      <c r="AF366" s="42">
        <v>0.48699999999999993</v>
      </c>
      <c r="AG366" s="42">
        <v>4.5452000000000004</v>
      </c>
      <c r="AH366" s="355">
        <v>1.9479999999999997</v>
      </c>
      <c r="AI366" s="42">
        <v>3.0192999999999985</v>
      </c>
      <c r="AJ366" s="42">
        <v>1.9154999999999991</v>
      </c>
      <c r="AK366" s="42"/>
      <c r="AL366" s="42">
        <v>3.3764000000000003</v>
      </c>
      <c r="AM366" s="42">
        <v>3.7659999999999987</v>
      </c>
      <c r="AN366" s="42">
        <v>3.0193000000000012</v>
      </c>
      <c r="AO366" s="42">
        <v>3.1491999999999991</v>
      </c>
      <c r="AP366" s="42">
        <v>1.3636000000000008</v>
      </c>
      <c r="AQ366" s="42">
        <v>3.5388000000000002</v>
      </c>
      <c r="AR366" s="42">
        <v>1.5584</v>
      </c>
      <c r="AS366" s="42">
        <v>1.5907999999999991</v>
      </c>
      <c r="AT366" s="42">
        <v>3.2465000000000006</v>
      </c>
      <c r="AU366" s="42"/>
      <c r="AV366" s="42"/>
      <c r="AW366" s="42"/>
      <c r="AX366" s="42"/>
      <c r="AY366" s="126"/>
    </row>
    <row r="367" spans="1:51" ht="15" customHeight="1" thickBot="1" x14ac:dyDescent="0.35">
      <c r="A367" s="519"/>
      <c r="B367" s="408">
        <v>150</v>
      </c>
      <c r="C367" s="409"/>
      <c r="D367" s="409"/>
      <c r="E367" s="409">
        <v>1.6557000000000002</v>
      </c>
      <c r="F367" s="409"/>
      <c r="G367" s="409">
        <v>0.87650000000000095</v>
      </c>
      <c r="H367" s="409">
        <v>1.3959999999999999</v>
      </c>
      <c r="I367" s="409">
        <v>0.51950000000000052</v>
      </c>
      <c r="J367" s="409">
        <v>1.3959999999999999</v>
      </c>
      <c r="K367" s="409">
        <v>1.6881999999999995</v>
      </c>
      <c r="L367" s="409">
        <v>1.6881999999999995</v>
      </c>
      <c r="M367" s="409">
        <v>1.8505000000000007</v>
      </c>
      <c r="N367" s="410">
        <v>0.68170000000000042</v>
      </c>
      <c r="O367" s="408">
        <v>1.6557000000000002</v>
      </c>
      <c r="P367" s="409">
        <v>1.0388999999999995</v>
      </c>
      <c r="Q367" s="409">
        <v>0.77910000000000057</v>
      </c>
      <c r="R367" s="409">
        <v>1.3310999999999988</v>
      </c>
      <c r="S367" s="409">
        <v>1.2986999999999997</v>
      </c>
      <c r="T367" s="409">
        <v>1.4284999999999992</v>
      </c>
      <c r="U367" s="409">
        <v>1.2986000000000011</v>
      </c>
      <c r="V367" s="409">
        <v>0.68179999999999907</v>
      </c>
      <c r="W367" s="409">
        <v>1.0712999999999999</v>
      </c>
      <c r="X367" s="409">
        <v>0.94150000000000067</v>
      </c>
      <c r="Y367" s="409"/>
      <c r="Z367" s="409">
        <v>0.8765999999999996</v>
      </c>
      <c r="AA367" s="409"/>
      <c r="AB367" s="409"/>
      <c r="AC367" s="409"/>
      <c r="AD367" s="409">
        <v>-0.38959999999999967</v>
      </c>
      <c r="AE367" s="409">
        <v>0.19480000000000053</v>
      </c>
      <c r="AF367" s="409">
        <v>0.32459999999999989</v>
      </c>
      <c r="AG367" s="409">
        <v>4.285499999999999</v>
      </c>
      <c r="AH367" s="408">
        <v>2.1751999999999994</v>
      </c>
      <c r="AI367" s="409">
        <v>2.7595999999999994</v>
      </c>
      <c r="AJ367" s="409">
        <v>2.0128999999999992</v>
      </c>
      <c r="AK367" s="409"/>
      <c r="AL367" s="409">
        <v>3.4414000000000016</v>
      </c>
      <c r="AM367" s="409">
        <v>3.4413999999999985</v>
      </c>
      <c r="AN367" s="409">
        <v>2.6946999999999983</v>
      </c>
      <c r="AO367" s="409">
        <v>3.1166999999999998</v>
      </c>
      <c r="AP367" s="409">
        <v>1.4285000000000005</v>
      </c>
      <c r="AQ367" s="409">
        <v>3.4089000000000009</v>
      </c>
      <c r="AR367" s="409">
        <v>1.4284999999999992</v>
      </c>
      <c r="AS367" s="409">
        <v>1.4284999999999992</v>
      </c>
      <c r="AT367" s="409">
        <v>2.7919999999999985</v>
      </c>
      <c r="AU367" s="409"/>
      <c r="AV367" s="409"/>
      <c r="AW367" s="409"/>
      <c r="AX367" s="409"/>
      <c r="AY367" s="410"/>
    </row>
    <row r="371" spans="24:33" x14ac:dyDescent="0.3">
      <c r="X371" s="567"/>
      <c r="Y371" s="404"/>
      <c r="Z371" s="567"/>
      <c r="AA371" s="404"/>
      <c r="AB371" s="404"/>
      <c r="AC371" s="404"/>
      <c r="AD371" s="404"/>
      <c r="AE371" s="404"/>
      <c r="AF371" s="404"/>
      <c r="AG371" s="404"/>
    </row>
    <row r="372" spans="24:33" x14ac:dyDescent="0.3">
      <c r="X372" s="567"/>
      <c r="Y372" s="404"/>
      <c r="Z372" s="567"/>
      <c r="AA372" s="404"/>
      <c r="AB372" s="404"/>
      <c r="AC372" s="404"/>
      <c r="AD372" s="404"/>
      <c r="AE372" s="404"/>
      <c r="AF372" s="404"/>
      <c r="AG372" s="404"/>
    </row>
    <row r="553" spans="26:33" x14ac:dyDescent="0.3">
      <c r="Z553" s="567"/>
      <c r="AA553" s="404"/>
      <c r="AB553" s="404"/>
      <c r="AC553" s="404"/>
      <c r="AD553" s="404"/>
      <c r="AE553" s="404"/>
      <c r="AF553" s="404"/>
      <c r="AG553" s="404"/>
    </row>
    <row r="554" spans="26:33" x14ac:dyDescent="0.3">
      <c r="Z554" s="567"/>
      <c r="AA554" s="404"/>
      <c r="AB554" s="404"/>
      <c r="AC554" s="404"/>
      <c r="AD554" s="404"/>
      <c r="AE554" s="404"/>
      <c r="AF554" s="404"/>
      <c r="AG554" s="404"/>
    </row>
    <row r="555" spans="26:33" x14ac:dyDescent="0.3">
      <c r="Z555" s="567"/>
      <c r="AA555" s="404"/>
      <c r="AB555" s="404"/>
      <c r="AC555" s="404"/>
      <c r="AD555" s="404"/>
      <c r="AE555" s="404"/>
      <c r="AF555" s="404"/>
      <c r="AG555" s="404"/>
    </row>
    <row r="556" spans="26:33" x14ac:dyDescent="0.3">
      <c r="Z556" s="567"/>
      <c r="AA556" s="404"/>
      <c r="AB556" s="404"/>
      <c r="AC556" s="404"/>
      <c r="AD556" s="404"/>
      <c r="AE556" s="404"/>
      <c r="AF556" s="404"/>
      <c r="AG556" s="404"/>
    </row>
    <row r="557" spans="26:33" x14ac:dyDescent="0.3">
      <c r="Z557" s="567"/>
      <c r="AA557" s="404"/>
      <c r="AB557" s="404"/>
      <c r="AC557" s="404"/>
      <c r="AD557" s="404"/>
      <c r="AE557" s="404"/>
      <c r="AF557" s="404"/>
      <c r="AG557" s="404"/>
    </row>
    <row r="558" spans="26:33" x14ac:dyDescent="0.3">
      <c r="Z558" s="567"/>
      <c r="AA558" s="404"/>
      <c r="AB558" s="404"/>
      <c r="AC558" s="404"/>
      <c r="AD558" s="404"/>
      <c r="AE558" s="404"/>
      <c r="AF558" s="404"/>
      <c r="AG558" s="404"/>
    </row>
    <row r="559" spans="26:33" x14ac:dyDescent="0.3">
      <c r="Z559" s="567"/>
      <c r="AA559" s="404"/>
      <c r="AB559" s="404"/>
      <c r="AC559" s="404"/>
      <c r="AD559" s="404"/>
      <c r="AE559" s="404"/>
      <c r="AF559" s="404"/>
      <c r="AG559" s="404"/>
    </row>
    <row r="560" spans="26:33" x14ac:dyDescent="0.3">
      <c r="Z560" s="567"/>
      <c r="AA560" s="404"/>
      <c r="AB560" s="404"/>
      <c r="AC560" s="404"/>
      <c r="AD560" s="404"/>
      <c r="AE560" s="404"/>
      <c r="AF560" s="404"/>
      <c r="AG560" s="404"/>
    </row>
    <row r="561" spans="26:33" x14ac:dyDescent="0.3">
      <c r="Z561" s="567"/>
      <c r="AA561" s="404"/>
      <c r="AB561" s="404"/>
      <c r="AC561" s="404"/>
      <c r="AD561" s="404"/>
      <c r="AE561" s="404"/>
      <c r="AF561" s="404"/>
      <c r="AG561" s="404"/>
    </row>
    <row r="562" spans="26:33" x14ac:dyDescent="0.3">
      <c r="Z562" s="567"/>
      <c r="AA562" s="404"/>
      <c r="AB562" s="404"/>
      <c r="AC562" s="404"/>
      <c r="AD562" s="404"/>
      <c r="AE562" s="404"/>
      <c r="AF562" s="404"/>
      <c r="AG562" s="404"/>
    </row>
    <row r="563" spans="26:33" x14ac:dyDescent="0.3">
      <c r="Z563" s="567"/>
      <c r="AA563" s="404"/>
      <c r="AB563" s="404"/>
      <c r="AC563" s="404"/>
      <c r="AD563" s="404"/>
      <c r="AE563" s="404"/>
      <c r="AF563" s="404"/>
      <c r="AG563" s="404"/>
    </row>
    <row r="564" spans="26:33" x14ac:dyDescent="0.3">
      <c r="Z564" s="567"/>
      <c r="AA564" s="404"/>
      <c r="AB564" s="404"/>
      <c r="AC564" s="404"/>
      <c r="AD564" s="404"/>
      <c r="AE564" s="404"/>
      <c r="AF564" s="404"/>
      <c r="AG564" s="404"/>
    </row>
    <row r="565" spans="26:33" x14ac:dyDescent="0.3">
      <c r="Z565" s="567"/>
      <c r="AA565" s="404"/>
      <c r="AB565" s="404"/>
      <c r="AC565" s="404"/>
      <c r="AD565" s="404"/>
      <c r="AE565" s="404"/>
      <c r="AF565" s="404"/>
      <c r="AG565" s="404"/>
    </row>
    <row r="566" spans="26:33" x14ac:dyDescent="0.3">
      <c r="Z566" s="567"/>
      <c r="AA566" s="404"/>
      <c r="AB566" s="404"/>
      <c r="AC566" s="404"/>
      <c r="AD566" s="404"/>
      <c r="AE566" s="404"/>
      <c r="AF566" s="404"/>
      <c r="AG566" s="404"/>
    </row>
    <row r="567" spans="26:33" x14ac:dyDescent="0.3">
      <c r="Z567" s="567"/>
      <c r="AA567" s="404"/>
      <c r="AB567" s="404"/>
      <c r="AC567" s="404"/>
      <c r="AD567" s="404"/>
      <c r="AE567" s="404"/>
      <c r="AF567" s="404"/>
      <c r="AG567" s="404"/>
    </row>
    <row r="568" spans="26:33" x14ac:dyDescent="0.3">
      <c r="Z568" s="567"/>
      <c r="AA568" s="404"/>
      <c r="AB568" s="404"/>
      <c r="AC568" s="404"/>
      <c r="AD568" s="404"/>
      <c r="AE568" s="404"/>
      <c r="AF568" s="404"/>
      <c r="AG568" s="404"/>
    </row>
    <row r="569" spans="26:33" x14ac:dyDescent="0.3">
      <c r="Z569" s="567"/>
      <c r="AA569" s="404"/>
      <c r="AB569" s="404"/>
      <c r="AC569" s="404"/>
      <c r="AD569" s="404"/>
      <c r="AE569" s="404"/>
      <c r="AF569" s="404"/>
      <c r="AG569" s="404"/>
    </row>
    <row r="570" spans="26:33" x14ac:dyDescent="0.3">
      <c r="Z570" s="567"/>
      <c r="AA570" s="404"/>
      <c r="AB570" s="404"/>
      <c r="AC570" s="404"/>
      <c r="AD570" s="404"/>
      <c r="AE570" s="404"/>
      <c r="AF570" s="404"/>
      <c r="AG570" s="404"/>
    </row>
    <row r="571" spans="26:33" x14ac:dyDescent="0.3">
      <c r="Z571" s="567"/>
      <c r="AA571" s="404"/>
      <c r="AB571" s="404"/>
      <c r="AC571" s="404"/>
      <c r="AD571" s="404"/>
      <c r="AE571" s="404"/>
      <c r="AF571" s="404"/>
      <c r="AG571" s="404"/>
    </row>
    <row r="572" spans="26:33" x14ac:dyDescent="0.3">
      <c r="Z572" s="567"/>
      <c r="AA572" s="404"/>
      <c r="AB572" s="404"/>
      <c r="AC572" s="404"/>
      <c r="AD572" s="404"/>
      <c r="AE572" s="404"/>
      <c r="AF572" s="404"/>
      <c r="AG572" s="404"/>
    </row>
    <row r="573" spans="26:33" x14ac:dyDescent="0.3">
      <c r="Z573" s="567"/>
      <c r="AA573" s="404"/>
      <c r="AB573" s="404"/>
      <c r="AC573" s="404"/>
      <c r="AD573" s="404"/>
      <c r="AE573" s="404"/>
      <c r="AF573" s="404"/>
      <c r="AG573" s="404"/>
    </row>
    <row r="574" spans="26:33" x14ac:dyDescent="0.3">
      <c r="Z574" s="567"/>
      <c r="AA574" s="404"/>
      <c r="AB574" s="404"/>
      <c r="AC574" s="404"/>
      <c r="AD574" s="404"/>
      <c r="AE574" s="404"/>
      <c r="AF574" s="404"/>
      <c r="AG574" s="404"/>
    </row>
    <row r="575" spans="26:33" x14ac:dyDescent="0.3">
      <c r="Z575" s="567"/>
      <c r="AA575" s="404"/>
      <c r="AB575" s="404"/>
      <c r="AC575" s="404"/>
      <c r="AD575" s="404"/>
      <c r="AE575" s="404"/>
      <c r="AF575" s="404"/>
      <c r="AG575" s="404"/>
    </row>
    <row r="576" spans="26:33" x14ac:dyDescent="0.3">
      <c r="Z576" s="567"/>
      <c r="AA576" s="404"/>
      <c r="AB576" s="404"/>
      <c r="AC576" s="404"/>
      <c r="AD576" s="404"/>
      <c r="AE576" s="404"/>
      <c r="AF576" s="404"/>
      <c r="AG576" s="404"/>
    </row>
    <row r="577" spans="26:33" x14ac:dyDescent="0.3">
      <c r="Z577" s="567"/>
      <c r="AA577" s="404"/>
      <c r="AB577" s="404"/>
      <c r="AC577" s="404"/>
      <c r="AD577" s="404"/>
      <c r="AE577" s="404"/>
      <c r="AF577" s="404"/>
      <c r="AG577" s="404"/>
    </row>
    <row r="578" spans="26:33" x14ac:dyDescent="0.3">
      <c r="Z578" s="567"/>
      <c r="AA578" s="404"/>
      <c r="AB578" s="404"/>
      <c r="AC578" s="404"/>
      <c r="AD578" s="404"/>
      <c r="AE578" s="404"/>
      <c r="AF578" s="404"/>
      <c r="AG578" s="404"/>
    </row>
    <row r="579" spans="26:33" x14ac:dyDescent="0.3">
      <c r="Z579" s="567"/>
      <c r="AA579" s="404"/>
      <c r="AB579" s="404"/>
      <c r="AC579" s="404"/>
      <c r="AD579" s="404"/>
      <c r="AE579" s="404"/>
      <c r="AF579" s="404"/>
      <c r="AG579" s="404"/>
    </row>
    <row r="580" spans="26:33" x14ac:dyDescent="0.3">
      <c r="Z580" s="567"/>
      <c r="AA580" s="404"/>
      <c r="AB580" s="404"/>
      <c r="AC580" s="404"/>
      <c r="AD580" s="404"/>
      <c r="AE580" s="404"/>
      <c r="AF580" s="404"/>
      <c r="AG580" s="404"/>
    </row>
    <row r="581" spans="26:33" x14ac:dyDescent="0.3">
      <c r="Z581" s="567"/>
      <c r="AA581" s="404"/>
      <c r="AB581" s="404"/>
      <c r="AC581" s="404"/>
      <c r="AD581" s="404"/>
      <c r="AE581" s="404"/>
      <c r="AF581" s="404"/>
      <c r="AG581" s="404"/>
    </row>
    <row r="582" spans="26:33" x14ac:dyDescent="0.3">
      <c r="Z582" s="567"/>
      <c r="AA582" s="404"/>
      <c r="AB582" s="404"/>
      <c r="AC582" s="404"/>
      <c r="AD582" s="404"/>
      <c r="AE582" s="404"/>
      <c r="AF582" s="404"/>
      <c r="AG582" s="404"/>
    </row>
    <row r="583" spans="26:33" x14ac:dyDescent="0.3">
      <c r="Z583" s="567"/>
      <c r="AA583" s="404"/>
      <c r="AB583" s="404"/>
      <c r="AC583" s="404"/>
      <c r="AD583" s="404"/>
      <c r="AE583" s="404"/>
      <c r="AF583" s="404"/>
      <c r="AG583" s="404"/>
    </row>
    <row r="584" spans="26:33" x14ac:dyDescent="0.3">
      <c r="Z584" s="567"/>
      <c r="AA584" s="404"/>
      <c r="AB584" s="404"/>
      <c r="AC584" s="404"/>
      <c r="AD584" s="404"/>
      <c r="AE584" s="404"/>
      <c r="AF584" s="404"/>
      <c r="AG584" s="404"/>
    </row>
    <row r="585" spans="26:33" x14ac:dyDescent="0.3">
      <c r="Z585" s="567"/>
      <c r="AA585" s="404"/>
      <c r="AB585" s="404"/>
      <c r="AC585" s="404"/>
      <c r="AD585" s="404"/>
      <c r="AE585" s="404"/>
      <c r="AF585" s="404"/>
      <c r="AG585" s="404"/>
    </row>
    <row r="586" spans="26:33" x14ac:dyDescent="0.3">
      <c r="Z586" s="567"/>
      <c r="AA586" s="404"/>
      <c r="AB586" s="404"/>
      <c r="AC586" s="404"/>
      <c r="AD586" s="404"/>
      <c r="AE586" s="404"/>
      <c r="AF586" s="404"/>
      <c r="AG586" s="404"/>
    </row>
    <row r="587" spans="26:33" x14ac:dyDescent="0.3">
      <c r="Z587" s="567"/>
      <c r="AA587" s="404"/>
      <c r="AB587" s="404"/>
      <c r="AC587" s="404"/>
      <c r="AD587" s="404"/>
      <c r="AE587" s="404"/>
      <c r="AF587" s="404"/>
      <c r="AG587" s="404"/>
    </row>
    <row r="588" spans="26:33" x14ac:dyDescent="0.3">
      <c r="Z588" s="567"/>
      <c r="AA588" s="404"/>
      <c r="AB588" s="404"/>
      <c r="AC588" s="404"/>
      <c r="AD588" s="404"/>
      <c r="AE588" s="404"/>
      <c r="AF588" s="404"/>
      <c r="AG588" s="404"/>
    </row>
    <row r="589" spans="26:33" x14ac:dyDescent="0.3">
      <c r="Z589" s="567"/>
      <c r="AA589" s="404"/>
      <c r="AB589" s="404"/>
      <c r="AC589" s="404"/>
      <c r="AD589" s="404"/>
      <c r="AE589" s="404"/>
      <c r="AF589" s="404"/>
      <c r="AG589" s="404"/>
    </row>
    <row r="590" spans="26:33" x14ac:dyDescent="0.3">
      <c r="Z590" s="567"/>
      <c r="AA590" s="404"/>
      <c r="AB590" s="404"/>
      <c r="AC590" s="404"/>
      <c r="AD590" s="404"/>
      <c r="AE590" s="404"/>
      <c r="AF590" s="404"/>
      <c r="AG590" s="404"/>
    </row>
    <row r="591" spans="26:33" x14ac:dyDescent="0.3">
      <c r="Z591" s="567"/>
      <c r="AA591" s="404"/>
      <c r="AB591" s="404"/>
      <c r="AC591" s="404"/>
      <c r="AD591" s="404"/>
      <c r="AE591" s="404"/>
      <c r="AF591" s="404"/>
      <c r="AG591" s="404"/>
    </row>
    <row r="592" spans="26:33" x14ac:dyDescent="0.3">
      <c r="Z592" s="567"/>
      <c r="AA592" s="404"/>
      <c r="AB592" s="404"/>
      <c r="AC592" s="404"/>
      <c r="AD592" s="404"/>
      <c r="AE592" s="404"/>
      <c r="AF592" s="404"/>
      <c r="AG592" s="404"/>
    </row>
    <row r="593" spans="26:33" x14ac:dyDescent="0.3">
      <c r="Z593" s="567"/>
      <c r="AA593" s="404"/>
      <c r="AB593" s="404"/>
      <c r="AC593" s="404"/>
      <c r="AD593" s="404"/>
      <c r="AE593" s="404"/>
      <c r="AF593" s="404"/>
      <c r="AG593" s="404"/>
    </row>
    <row r="594" spans="26:33" x14ac:dyDescent="0.3">
      <c r="Z594" s="567"/>
      <c r="AA594" s="404"/>
      <c r="AB594" s="404"/>
      <c r="AC594" s="404"/>
      <c r="AD594" s="404"/>
      <c r="AE594" s="404"/>
      <c r="AF594" s="404"/>
      <c r="AG594" s="404"/>
    </row>
    <row r="595" spans="26:33" x14ac:dyDescent="0.3">
      <c r="Z595" s="567"/>
      <c r="AA595" s="404"/>
      <c r="AB595" s="404"/>
      <c r="AC595" s="404"/>
      <c r="AD595" s="404"/>
      <c r="AE595" s="404"/>
      <c r="AF595" s="404"/>
      <c r="AG595" s="404"/>
    </row>
    <row r="596" spans="26:33" x14ac:dyDescent="0.3">
      <c r="Z596" s="567"/>
      <c r="AA596" s="404"/>
      <c r="AB596" s="404"/>
      <c r="AC596" s="404"/>
      <c r="AD596" s="404"/>
      <c r="AE596" s="404"/>
      <c r="AF596" s="404"/>
      <c r="AG596" s="404"/>
    </row>
    <row r="597" spans="26:33" x14ac:dyDescent="0.3">
      <c r="Z597" s="567"/>
      <c r="AA597" s="404"/>
      <c r="AB597" s="404"/>
      <c r="AC597" s="404"/>
      <c r="AD597" s="404"/>
      <c r="AE597" s="404"/>
      <c r="AF597" s="404"/>
      <c r="AG597" s="404"/>
    </row>
    <row r="598" spans="26:33" x14ac:dyDescent="0.3">
      <c r="Z598" s="567"/>
      <c r="AA598" s="404"/>
      <c r="AB598" s="404"/>
      <c r="AC598" s="404"/>
      <c r="AD598" s="404"/>
      <c r="AE598" s="404"/>
      <c r="AF598" s="404"/>
      <c r="AG598" s="404"/>
    </row>
    <row r="599" spans="26:33" x14ac:dyDescent="0.3">
      <c r="Z599" s="567"/>
      <c r="AA599" s="404"/>
      <c r="AB599" s="404"/>
      <c r="AC599" s="404"/>
      <c r="AD599" s="404"/>
      <c r="AE599" s="404"/>
      <c r="AF599" s="404"/>
      <c r="AG599" s="404"/>
    </row>
    <row r="600" spans="26:33" x14ac:dyDescent="0.3">
      <c r="Z600" s="567"/>
      <c r="AA600" s="404"/>
      <c r="AB600" s="404"/>
      <c r="AC600" s="404"/>
      <c r="AD600" s="404"/>
      <c r="AE600" s="404"/>
      <c r="AF600" s="404"/>
      <c r="AG600" s="404"/>
    </row>
    <row r="601" spans="26:33" x14ac:dyDescent="0.3">
      <c r="Z601" s="567"/>
      <c r="AA601" s="404"/>
      <c r="AB601" s="404"/>
      <c r="AC601" s="404"/>
      <c r="AD601" s="404"/>
      <c r="AE601" s="404"/>
      <c r="AF601" s="404"/>
      <c r="AG601" s="404"/>
    </row>
    <row r="602" spans="26:33" x14ac:dyDescent="0.3">
      <c r="Z602" s="567"/>
      <c r="AA602" s="404"/>
      <c r="AB602" s="404"/>
      <c r="AC602" s="404"/>
      <c r="AD602" s="404"/>
      <c r="AE602" s="404"/>
      <c r="AF602" s="404"/>
      <c r="AG602" s="404"/>
    </row>
    <row r="603" spans="26:33" x14ac:dyDescent="0.3">
      <c r="Z603" s="567"/>
      <c r="AA603" s="404"/>
      <c r="AB603" s="404"/>
      <c r="AC603" s="404"/>
      <c r="AD603" s="404"/>
      <c r="AE603" s="404"/>
      <c r="AF603" s="404"/>
      <c r="AG603" s="404"/>
    </row>
    <row r="604" spans="26:33" x14ac:dyDescent="0.3">
      <c r="Z604" s="567"/>
      <c r="AA604" s="404"/>
      <c r="AB604" s="404"/>
      <c r="AC604" s="404"/>
      <c r="AD604" s="404"/>
      <c r="AE604" s="404"/>
      <c r="AF604" s="404"/>
      <c r="AG604" s="404"/>
    </row>
    <row r="605" spans="26:33" x14ac:dyDescent="0.3">
      <c r="Z605" s="567"/>
      <c r="AA605" s="404"/>
      <c r="AB605" s="404"/>
      <c r="AC605" s="404"/>
      <c r="AD605" s="404"/>
      <c r="AE605" s="404"/>
      <c r="AF605" s="404"/>
      <c r="AG605" s="404"/>
    </row>
    <row r="606" spans="26:33" x14ac:dyDescent="0.3">
      <c r="Z606" s="567"/>
      <c r="AA606" s="404"/>
      <c r="AB606" s="404"/>
      <c r="AC606" s="404"/>
      <c r="AD606" s="404"/>
      <c r="AE606" s="404"/>
      <c r="AF606" s="404"/>
      <c r="AG606" s="404"/>
    </row>
    <row r="607" spans="26:33" x14ac:dyDescent="0.3">
      <c r="Z607" s="567"/>
      <c r="AA607" s="404"/>
      <c r="AB607" s="404"/>
      <c r="AC607" s="404"/>
      <c r="AD607" s="404"/>
      <c r="AE607" s="404"/>
      <c r="AF607" s="404"/>
      <c r="AG607" s="404"/>
    </row>
    <row r="608" spans="26:33" x14ac:dyDescent="0.3">
      <c r="Z608" s="567"/>
      <c r="AA608" s="404"/>
      <c r="AB608" s="404"/>
      <c r="AC608" s="404"/>
      <c r="AD608" s="404"/>
      <c r="AE608" s="404"/>
      <c r="AF608" s="404"/>
      <c r="AG608" s="404"/>
    </row>
    <row r="609" spans="26:33" x14ac:dyDescent="0.3">
      <c r="Z609" s="567"/>
      <c r="AA609" s="404"/>
      <c r="AB609" s="404"/>
      <c r="AC609" s="404"/>
      <c r="AD609" s="404"/>
      <c r="AE609" s="404"/>
      <c r="AF609" s="404"/>
      <c r="AG609" s="404"/>
    </row>
    <row r="610" spans="26:33" x14ac:dyDescent="0.3">
      <c r="Z610" s="567"/>
      <c r="AA610" s="404"/>
      <c r="AB610" s="404"/>
      <c r="AC610" s="404"/>
      <c r="AD610" s="404"/>
      <c r="AE610" s="404"/>
      <c r="AF610" s="404"/>
      <c r="AG610" s="404"/>
    </row>
    <row r="611" spans="26:33" x14ac:dyDescent="0.3">
      <c r="Z611" s="567"/>
      <c r="AA611" s="404"/>
      <c r="AB611" s="404"/>
      <c r="AC611" s="404"/>
      <c r="AD611" s="404"/>
      <c r="AE611" s="404"/>
      <c r="AF611" s="404"/>
      <c r="AG611" s="404"/>
    </row>
    <row r="612" spans="26:33" x14ac:dyDescent="0.3">
      <c r="Z612" s="567"/>
      <c r="AA612" s="404"/>
      <c r="AB612" s="404"/>
      <c r="AC612" s="404"/>
      <c r="AD612" s="404"/>
      <c r="AE612" s="404"/>
      <c r="AF612" s="404"/>
      <c r="AG612" s="404"/>
    </row>
    <row r="613" spans="26:33" x14ac:dyDescent="0.3">
      <c r="Z613" s="567"/>
      <c r="AA613" s="404"/>
      <c r="AB613" s="404"/>
      <c r="AC613" s="404"/>
      <c r="AD613" s="404"/>
      <c r="AE613" s="404"/>
      <c r="AF613" s="404"/>
      <c r="AG613" s="404"/>
    </row>
    <row r="614" spans="26:33" x14ac:dyDescent="0.3">
      <c r="Z614" s="567"/>
      <c r="AA614" s="404"/>
      <c r="AB614" s="404"/>
      <c r="AC614" s="404"/>
      <c r="AD614" s="404"/>
      <c r="AE614" s="404"/>
      <c r="AF614" s="404"/>
      <c r="AG614" s="404"/>
    </row>
    <row r="615" spans="26:33" x14ac:dyDescent="0.3">
      <c r="Z615" s="567"/>
      <c r="AA615" s="404"/>
      <c r="AB615" s="404"/>
      <c r="AC615" s="404"/>
      <c r="AD615" s="404"/>
      <c r="AE615" s="404"/>
      <c r="AF615" s="404"/>
      <c r="AG615" s="404"/>
    </row>
    <row r="616" spans="26:33" x14ac:dyDescent="0.3">
      <c r="Z616" s="567"/>
      <c r="AA616" s="404"/>
      <c r="AB616" s="404"/>
      <c r="AC616" s="404"/>
      <c r="AD616" s="404"/>
      <c r="AE616" s="404"/>
      <c r="AF616" s="404"/>
      <c r="AG616" s="404"/>
    </row>
    <row r="617" spans="26:33" x14ac:dyDescent="0.3">
      <c r="Z617" s="567"/>
      <c r="AA617" s="404"/>
      <c r="AB617" s="404"/>
      <c r="AC617" s="404"/>
      <c r="AD617" s="404"/>
      <c r="AE617" s="404"/>
      <c r="AF617" s="404"/>
      <c r="AG617" s="404"/>
    </row>
    <row r="618" spans="26:33" x14ac:dyDescent="0.3">
      <c r="Z618" s="567"/>
      <c r="AA618" s="404"/>
      <c r="AB618" s="404"/>
      <c r="AC618" s="404"/>
      <c r="AD618" s="404"/>
      <c r="AE618" s="404"/>
      <c r="AF618" s="404"/>
      <c r="AG618" s="404"/>
    </row>
    <row r="619" spans="26:33" x14ac:dyDescent="0.3">
      <c r="Z619" s="567"/>
      <c r="AA619" s="404"/>
      <c r="AB619" s="404"/>
      <c r="AC619" s="404"/>
      <c r="AD619" s="404"/>
      <c r="AE619" s="404"/>
      <c r="AF619" s="404"/>
      <c r="AG619" s="404"/>
    </row>
    <row r="620" spans="26:33" x14ac:dyDescent="0.3">
      <c r="Z620" s="567"/>
      <c r="AA620" s="404"/>
      <c r="AB620" s="404"/>
      <c r="AC620" s="404"/>
      <c r="AD620" s="404"/>
      <c r="AE620" s="404"/>
      <c r="AF620" s="404"/>
      <c r="AG620" s="404"/>
    </row>
    <row r="621" spans="26:33" x14ac:dyDescent="0.3">
      <c r="Z621" s="567"/>
      <c r="AA621" s="404"/>
      <c r="AB621" s="404"/>
      <c r="AC621" s="404"/>
      <c r="AD621" s="404"/>
      <c r="AE621" s="404"/>
      <c r="AF621" s="404"/>
      <c r="AG621" s="404"/>
    </row>
    <row r="622" spans="26:33" x14ac:dyDescent="0.3">
      <c r="Z622" s="567"/>
      <c r="AA622" s="404"/>
      <c r="AB622" s="404"/>
      <c r="AC622" s="404"/>
      <c r="AD622" s="404"/>
      <c r="AE622" s="404"/>
      <c r="AF622" s="404"/>
      <c r="AG622" s="404"/>
    </row>
    <row r="623" spans="26:33" x14ac:dyDescent="0.3">
      <c r="Z623" s="567"/>
      <c r="AA623" s="404"/>
      <c r="AB623" s="404"/>
      <c r="AC623" s="404"/>
      <c r="AD623" s="404"/>
      <c r="AE623" s="404"/>
      <c r="AF623" s="404"/>
      <c r="AG623" s="404"/>
    </row>
    <row r="624" spans="26:33" x14ac:dyDescent="0.3">
      <c r="Z624" s="567"/>
      <c r="AA624" s="404"/>
      <c r="AB624" s="404"/>
      <c r="AC624" s="404"/>
      <c r="AD624" s="404"/>
      <c r="AE624" s="404"/>
      <c r="AF624" s="404"/>
      <c r="AG624" s="404"/>
    </row>
    <row r="625" spans="26:33" x14ac:dyDescent="0.3">
      <c r="Z625" s="567"/>
      <c r="AA625" s="404"/>
      <c r="AB625" s="404"/>
      <c r="AC625" s="404"/>
      <c r="AD625" s="404"/>
      <c r="AE625" s="404"/>
      <c r="AF625" s="404"/>
      <c r="AG625" s="404"/>
    </row>
    <row r="626" spans="26:33" x14ac:dyDescent="0.3">
      <c r="Z626" s="567"/>
      <c r="AA626" s="404"/>
      <c r="AB626" s="404"/>
      <c r="AC626" s="404"/>
      <c r="AD626" s="404"/>
      <c r="AE626" s="404"/>
      <c r="AF626" s="404"/>
      <c r="AG626" s="404"/>
    </row>
    <row r="627" spans="26:33" x14ac:dyDescent="0.3">
      <c r="Z627" s="567"/>
      <c r="AA627" s="404"/>
      <c r="AB627" s="404"/>
      <c r="AC627" s="404"/>
      <c r="AD627" s="404"/>
      <c r="AE627" s="404"/>
      <c r="AF627" s="404"/>
      <c r="AG627" s="404"/>
    </row>
    <row r="628" spans="26:33" x14ac:dyDescent="0.3">
      <c r="Z628" s="567"/>
      <c r="AA628" s="404"/>
      <c r="AB628" s="404"/>
      <c r="AC628" s="404"/>
      <c r="AD628" s="404"/>
      <c r="AE628" s="404"/>
      <c r="AF628" s="404"/>
      <c r="AG628" s="404"/>
    </row>
    <row r="629" spans="26:33" x14ac:dyDescent="0.3">
      <c r="Z629" s="567"/>
      <c r="AA629" s="404"/>
      <c r="AB629" s="404"/>
      <c r="AC629" s="404"/>
      <c r="AD629" s="404"/>
      <c r="AE629" s="404"/>
      <c r="AF629" s="404"/>
      <c r="AG629" s="404"/>
    </row>
    <row r="630" spans="26:33" x14ac:dyDescent="0.3">
      <c r="Z630" s="567"/>
      <c r="AA630" s="404"/>
      <c r="AB630" s="404"/>
      <c r="AC630" s="404"/>
      <c r="AD630" s="404"/>
      <c r="AE630" s="404"/>
      <c r="AF630" s="404"/>
      <c r="AG630" s="404"/>
    </row>
    <row r="631" spans="26:33" x14ac:dyDescent="0.3">
      <c r="Z631" s="567"/>
      <c r="AA631" s="404"/>
      <c r="AB631" s="404"/>
      <c r="AC631" s="404"/>
      <c r="AD631" s="404"/>
      <c r="AE631" s="404"/>
      <c r="AF631" s="404"/>
      <c r="AG631" s="404"/>
    </row>
    <row r="632" spans="26:33" x14ac:dyDescent="0.3">
      <c r="Z632" s="567"/>
      <c r="AA632" s="404"/>
      <c r="AB632" s="404"/>
      <c r="AC632" s="404"/>
      <c r="AD632" s="404"/>
      <c r="AE632" s="404"/>
      <c r="AF632" s="404"/>
      <c r="AG632" s="404"/>
    </row>
    <row r="633" spans="26:33" x14ac:dyDescent="0.3">
      <c r="Z633" s="567"/>
      <c r="AA633" s="404"/>
      <c r="AB633" s="404"/>
      <c r="AC633" s="404"/>
      <c r="AD633" s="404"/>
      <c r="AE633" s="404"/>
      <c r="AF633" s="404"/>
      <c r="AG633" s="404"/>
    </row>
    <row r="634" spans="26:33" x14ac:dyDescent="0.3">
      <c r="Z634" s="567"/>
      <c r="AA634" s="404"/>
      <c r="AB634" s="404"/>
      <c r="AC634" s="404"/>
      <c r="AD634" s="404"/>
      <c r="AE634" s="404"/>
      <c r="AF634" s="404"/>
      <c r="AG634" s="404"/>
    </row>
    <row r="635" spans="26:33" x14ac:dyDescent="0.3">
      <c r="Z635" s="567"/>
      <c r="AA635" s="404"/>
      <c r="AB635" s="404"/>
      <c r="AC635" s="404"/>
      <c r="AD635" s="404"/>
      <c r="AE635" s="404"/>
      <c r="AF635" s="404"/>
      <c r="AG635" s="404"/>
    </row>
    <row r="636" spans="26:33" x14ac:dyDescent="0.3">
      <c r="Z636" s="567"/>
      <c r="AA636" s="404"/>
      <c r="AB636" s="404"/>
      <c r="AC636" s="404"/>
      <c r="AD636" s="404"/>
      <c r="AE636" s="404"/>
      <c r="AF636" s="404"/>
      <c r="AG636" s="404"/>
    </row>
    <row r="637" spans="26:33" x14ac:dyDescent="0.3">
      <c r="Z637" s="567"/>
      <c r="AA637" s="404"/>
      <c r="AB637" s="404"/>
      <c r="AC637" s="404"/>
      <c r="AD637" s="404"/>
      <c r="AE637" s="404"/>
      <c r="AF637" s="404"/>
      <c r="AG637" s="404"/>
    </row>
    <row r="638" spans="26:33" x14ac:dyDescent="0.3">
      <c r="Z638" s="567"/>
      <c r="AA638" s="404"/>
      <c r="AB638" s="404"/>
      <c r="AC638" s="404"/>
      <c r="AD638" s="404"/>
      <c r="AE638" s="404"/>
      <c r="AF638" s="404"/>
      <c r="AG638" s="404"/>
    </row>
    <row r="639" spans="26:33" x14ac:dyDescent="0.3">
      <c r="Z639" s="567"/>
      <c r="AA639" s="404"/>
      <c r="AB639" s="404"/>
      <c r="AC639" s="404"/>
      <c r="AD639" s="404"/>
      <c r="AE639" s="404"/>
      <c r="AF639" s="404"/>
      <c r="AG639" s="404"/>
    </row>
    <row r="640" spans="26:33" x14ac:dyDescent="0.3">
      <c r="Z640" s="567"/>
      <c r="AA640" s="404"/>
      <c r="AB640" s="404"/>
      <c r="AC640" s="404"/>
      <c r="AD640" s="404"/>
      <c r="AE640" s="404"/>
      <c r="AF640" s="404"/>
      <c r="AG640" s="404"/>
    </row>
    <row r="641" spans="26:33" x14ac:dyDescent="0.3">
      <c r="Z641" s="567"/>
      <c r="AA641" s="404"/>
      <c r="AB641" s="404"/>
      <c r="AC641" s="404"/>
      <c r="AD641" s="404"/>
      <c r="AE641" s="404"/>
      <c r="AF641" s="404"/>
      <c r="AG641" s="404"/>
    </row>
    <row r="642" spans="26:33" x14ac:dyDescent="0.3">
      <c r="Z642" s="567"/>
      <c r="AA642" s="404"/>
      <c r="AB642" s="404"/>
      <c r="AC642" s="404"/>
      <c r="AD642" s="404"/>
      <c r="AE642" s="404"/>
      <c r="AF642" s="404"/>
      <c r="AG642" s="404"/>
    </row>
    <row r="643" spans="26:33" x14ac:dyDescent="0.3">
      <c r="Z643" s="567"/>
      <c r="AA643" s="404"/>
      <c r="AB643" s="404"/>
      <c r="AC643" s="404"/>
      <c r="AD643" s="404"/>
      <c r="AE643" s="404"/>
      <c r="AF643" s="404"/>
      <c r="AG643" s="404"/>
    </row>
    <row r="644" spans="26:33" x14ac:dyDescent="0.3">
      <c r="Z644" s="567"/>
      <c r="AA644" s="404"/>
      <c r="AB644" s="404"/>
      <c r="AC644" s="404"/>
      <c r="AD644" s="404"/>
      <c r="AE644" s="404"/>
      <c r="AF644" s="404"/>
      <c r="AG644" s="404"/>
    </row>
    <row r="645" spans="26:33" x14ac:dyDescent="0.3">
      <c r="Z645" s="567"/>
      <c r="AA645" s="404"/>
      <c r="AB645" s="404"/>
      <c r="AC645" s="404"/>
      <c r="AD645" s="404"/>
      <c r="AE645" s="404"/>
      <c r="AF645" s="404"/>
      <c r="AG645" s="404"/>
    </row>
    <row r="646" spans="26:33" x14ac:dyDescent="0.3">
      <c r="Z646" s="567"/>
      <c r="AA646" s="404"/>
      <c r="AB646" s="404"/>
      <c r="AC646" s="404"/>
      <c r="AD646" s="404"/>
      <c r="AE646" s="404"/>
      <c r="AF646" s="404"/>
      <c r="AG646" s="404"/>
    </row>
    <row r="647" spans="26:33" x14ac:dyDescent="0.3">
      <c r="Z647" s="567"/>
      <c r="AA647" s="404"/>
      <c r="AB647" s="404"/>
      <c r="AC647" s="404"/>
      <c r="AD647" s="404"/>
      <c r="AE647" s="404"/>
      <c r="AF647" s="404"/>
      <c r="AG647" s="404"/>
    </row>
    <row r="648" spans="26:33" x14ac:dyDescent="0.3">
      <c r="Z648" s="567"/>
      <c r="AA648" s="404"/>
      <c r="AB648" s="404"/>
      <c r="AC648" s="404"/>
      <c r="AD648" s="404"/>
      <c r="AE648" s="404"/>
      <c r="AF648" s="404"/>
      <c r="AG648" s="404"/>
    </row>
    <row r="649" spans="26:33" x14ac:dyDescent="0.3">
      <c r="Z649" s="567"/>
      <c r="AA649" s="404"/>
      <c r="AB649" s="404"/>
      <c r="AC649" s="404"/>
      <c r="AD649" s="404"/>
      <c r="AE649" s="404"/>
      <c r="AF649" s="404"/>
      <c r="AG649" s="404"/>
    </row>
    <row r="650" spans="26:33" x14ac:dyDescent="0.3">
      <c r="Z650" s="567"/>
      <c r="AA650" s="404"/>
      <c r="AB650" s="404"/>
      <c r="AC650" s="404"/>
      <c r="AD650" s="404"/>
      <c r="AE650" s="404"/>
      <c r="AF650" s="404"/>
      <c r="AG650" s="404"/>
    </row>
    <row r="651" spans="26:33" x14ac:dyDescent="0.3">
      <c r="Z651" s="567"/>
      <c r="AA651" s="404"/>
      <c r="AB651" s="404"/>
      <c r="AC651" s="404"/>
      <c r="AD651" s="404"/>
      <c r="AE651" s="404"/>
      <c r="AF651" s="404"/>
      <c r="AG651" s="404"/>
    </row>
    <row r="652" spans="26:33" x14ac:dyDescent="0.3">
      <c r="Z652" s="567"/>
      <c r="AA652" s="404"/>
      <c r="AB652" s="404"/>
      <c r="AC652" s="404"/>
      <c r="AD652" s="404"/>
      <c r="AE652" s="404"/>
      <c r="AF652" s="404"/>
      <c r="AG652" s="404"/>
    </row>
    <row r="653" spans="26:33" x14ac:dyDescent="0.3">
      <c r="Z653" s="567"/>
      <c r="AA653" s="404"/>
      <c r="AB653" s="404"/>
      <c r="AC653" s="404"/>
      <c r="AD653" s="404"/>
      <c r="AE653" s="404"/>
      <c r="AF653" s="404"/>
      <c r="AG653" s="404"/>
    </row>
    <row r="654" spans="26:33" x14ac:dyDescent="0.3">
      <c r="Z654" s="567"/>
      <c r="AA654" s="404"/>
      <c r="AB654" s="404"/>
      <c r="AC654" s="404"/>
      <c r="AD654" s="404"/>
      <c r="AE654" s="404"/>
      <c r="AF654" s="404"/>
      <c r="AG654" s="404"/>
    </row>
    <row r="655" spans="26:33" x14ac:dyDescent="0.3">
      <c r="Z655" s="567"/>
      <c r="AA655" s="404"/>
      <c r="AB655" s="404"/>
      <c r="AC655" s="404"/>
      <c r="AD655" s="404"/>
      <c r="AE655" s="404"/>
      <c r="AF655" s="404"/>
      <c r="AG655" s="404"/>
    </row>
    <row r="656" spans="26:33" x14ac:dyDescent="0.3">
      <c r="Z656" s="567"/>
      <c r="AA656" s="404"/>
      <c r="AB656" s="404"/>
      <c r="AC656" s="404"/>
      <c r="AD656" s="404"/>
      <c r="AE656" s="404"/>
      <c r="AF656" s="404"/>
      <c r="AG656" s="404"/>
    </row>
    <row r="657" spans="26:33" x14ac:dyDescent="0.3">
      <c r="Z657" s="567"/>
      <c r="AA657" s="404"/>
      <c r="AB657" s="404"/>
      <c r="AC657" s="404"/>
      <c r="AD657" s="404"/>
      <c r="AE657" s="404"/>
      <c r="AF657" s="404"/>
      <c r="AG657" s="404"/>
    </row>
    <row r="658" spans="26:33" x14ac:dyDescent="0.3">
      <c r="Z658" s="567"/>
      <c r="AA658" s="404"/>
      <c r="AB658" s="404"/>
      <c r="AC658" s="404"/>
      <c r="AD658" s="404"/>
      <c r="AE658" s="404"/>
      <c r="AF658" s="404"/>
      <c r="AG658" s="404"/>
    </row>
    <row r="659" spans="26:33" x14ac:dyDescent="0.3">
      <c r="Z659" s="567"/>
      <c r="AA659" s="404"/>
      <c r="AB659" s="404"/>
      <c r="AC659" s="404"/>
      <c r="AD659" s="404"/>
      <c r="AE659" s="404"/>
      <c r="AF659" s="404"/>
      <c r="AG659" s="404"/>
    </row>
    <row r="660" spans="26:33" x14ac:dyDescent="0.3">
      <c r="Z660" s="567"/>
      <c r="AA660" s="404"/>
      <c r="AB660" s="404"/>
      <c r="AC660" s="404"/>
      <c r="AD660" s="404"/>
      <c r="AE660" s="404"/>
      <c r="AF660" s="404"/>
      <c r="AG660" s="404"/>
    </row>
    <row r="661" spans="26:33" x14ac:dyDescent="0.3">
      <c r="Z661" s="567"/>
      <c r="AA661" s="404"/>
      <c r="AB661" s="404"/>
      <c r="AC661" s="404"/>
      <c r="AD661" s="404"/>
      <c r="AE661" s="404"/>
      <c r="AF661" s="404"/>
      <c r="AG661" s="404"/>
    </row>
    <row r="662" spans="26:33" x14ac:dyDescent="0.3">
      <c r="Z662" s="567"/>
      <c r="AA662" s="404"/>
      <c r="AB662" s="404"/>
      <c r="AC662" s="404"/>
      <c r="AD662" s="404"/>
      <c r="AE662" s="404"/>
      <c r="AF662" s="404"/>
      <c r="AG662" s="404"/>
    </row>
    <row r="663" spans="26:33" x14ac:dyDescent="0.3">
      <c r="Z663" s="567"/>
      <c r="AA663" s="404"/>
      <c r="AB663" s="404"/>
      <c r="AC663" s="404"/>
      <c r="AD663" s="404"/>
      <c r="AE663" s="404"/>
      <c r="AF663" s="404"/>
      <c r="AG663" s="404"/>
    </row>
    <row r="664" spans="26:33" x14ac:dyDescent="0.3">
      <c r="Z664" s="567"/>
      <c r="AA664" s="404"/>
      <c r="AB664" s="404"/>
      <c r="AC664" s="404"/>
      <c r="AD664" s="404"/>
      <c r="AE664" s="404"/>
      <c r="AF664" s="404"/>
      <c r="AG664" s="404"/>
    </row>
    <row r="665" spans="26:33" x14ac:dyDescent="0.3">
      <c r="Z665" s="567"/>
      <c r="AA665" s="404"/>
      <c r="AB665" s="404"/>
      <c r="AC665" s="404"/>
      <c r="AD665" s="404"/>
      <c r="AE665" s="404"/>
      <c r="AF665" s="404"/>
      <c r="AG665" s="404"/>
    </row>
    <row r="666" spans="26:33" x14ac:dyDescent="0.3">
      <c r="Z666" s="567"/>
      <c r="AA666" s="404"/>
      <c r="AB666" s="404"/>
      <c r="AC666" s="404"/>
      <c r="AD666" s="404"/>
      <c r="AE666" s="404"/>
      <c r="AF666" s="404"/>
      <c r="AG666" s="404"/>
    </row>
    <row r="667" spans="26:33" x14ac:dyDescent="0.3">
      <c r="Z667" s="567"/>
      <c r="AA667" s="404"/>
      <c r="AB667" s="404"/>
      <c r="AC667" s="404"/>
      <c r="AD667" s="404"/>
      <c r="AE667" s="404"/>
      <c r="AF667" s="404"/>
      <c r="AG667" s="404"/>
    </row>
    <row r="668" spans="26:33" x14ac:dyDescent="0.3">
      <c r="Z668" s="567"/>
      <c r="AA668" s="404"/>
      <c r="AB668" s="404"/>
      <c r="AC668" s="404"/>
      <c r="AD668" s="404"/>
      <c r="AE668" s="404"/>
      <c r="AF668" s="404"/>
      <c r="AG668" s="404"/>
    </row>
    <row r="669" spans="26:33" x14ac:dyDescent="0.3">
      <c r="Z669" s="567"/>
      <c r="AA669" s="404"/>
      <c r="AB669" s="404"/>
      <c r="AC669" s="404"/>
      <c r="AD669" s="404"/>
      <c r="AE669" s="404"/>
      <c r="AF669" s="404"/>
      <c r="AG669" s="404"/>
    </row>
    <row r="670" spans="26:33" x14ac:dyDescent="0.3">
      <c r="Z670" s="567"/>
      <c r="AA670" s="404"/>
      <c r="AB670" s="404"/>
      <c r="AC670" s="404"/>
      <c r="AD670" s="404"/>
      <c r="AE670" s="404"/>
      <c r="AF670" s="404"/>
      <c r="AG670" s="404"/>
    </row>
    <row r="671" spans="26:33" x14ac:dyDescent="0.3">
      <c r="Z671" s="567"/>
      <c r="AA671" s="404"/>
      <c r="AB671" s="404"/>
      <c r="AC671" s="404"/>
      <c r="AD671" s="404"/>
      <c r="AE671" s="404"/>
      <c r="AF671" s="404"/>
      <c r="AG671" s="404"/>
    </row>
    <row r="672" spans="26:33" x14ac:dyDescent="0.3">
      <c r="Z672" s="567"/>
      <c r="AA672" s="404"/>
      <c r="AB672" s="404"/>
      <c r="AC672" s="404"/>
      <c r="AD672" s="404"/>
      <c r="AE672" s="404"/>
      <c r="AF672" s="404"/>
      <c r="AG672" s="404"/>
    </row>
    <row r="673" spans="26:33" x14ac:dyDescent="0.3">
      <c r="Z673" s="567"/>
      <c r="AA673" s="404"/>
      <c r="AB673" s="404"/>
      <c r="AC673" s="404"/>
      <c r="AD673" s="404"/>
      <c r="AE673" s="404"/>
      <c r="AF673" s="404"/>
      <c r="AG673" s="404"/>
    </row>
    <row r="674" spans="26:33" x14ac:dyDescent="0.3">
      <c r="Z674" s="567"/>
      <c r="AA674" s="404"/>
      <c r="AB674" s="404"/>
      <c r="AC674" s="404"/>
      <c r="AD674" s="404"/>
      <c r="AE674" s="404"/>
      <c r="AF674" s="404"/>
      <c r="AG674" s="404"/>
    </row>
    <row r="675" spans="26:33" x14ac:dyDescent="0.3">
      <c r="Z675" s="567"/>
      <c r="AA675" s="404"/>
      <c r="AB675" s="404"/>
      <c r="AC675" s="404"/>
      <c r="AD675" s="404"/>
      <c r="AE675" s="404"/>
      <c r="AF675" s="404"/>
      <c r="AG675" s="404"/>
    </row>
    <row r="676" spans="26:33" x14ac:dyDescent="0.3">
      <c r="Z676" s="567"/>
      <c r="AA676" s="404"/>
      <c r="AB676" s="404"/>
      <c r="AC676" s="404"/>
      <c r="AD676" s="404"/>
      <c r="AE676" s="404"/>
      <c r="AF676" s="404"/>
      <c r="AG676" s="404"/>
    </row>
    <row r="677" spans="26:33" x14ac:dyDescent="0.3">
      <c r="Z677" s="567"/>
      <c r="AA677" s="404"/>
      <c r="AB677" s="404"/>
      <c r="AC677" s="404"/>
      <c r="AD677" s="404"/>
      <c r="AE677" s="404"/>
      <c r="AF677" s="404"/>
      <c r="AG677" s="404"/>
    </row>
    <row r="678" spans="26:33" x14ac:dyDescent="0.3">
      <c r="Z678" s="567"/>
      <c r="AA678" s="404"/>
      <c r="AB678" s="404"/>
      <c r="AC678" s="404"/>
      <c r="AD678" s="404"/>
      <c r="AE678" s="404"/>
      <c r="AF678" s="404"/>
      <c r="AG678" s="404"/>
    </row>
    <row r="679" spans="26:33" x14ac:dyDescent="0.3">
      <c r="Z679" s="567"/>
      <c r="AA679" s="404"/>
      <c r="AB679" s="404"/>
      <c r="AC679" s="404"/>
      <c r="AD679" s="404"/>
      <c r="AE679" s="404"/>
      <c r="AF679" s="404"/>
      <c r="AG679" s="404"/>
    </row>
    <row r="680" spans="26:33" x14ac:dyDescent="0.3">
      <c r="Z680" s="567"/>
      <c r="AA680" s="404"/>
      <c r="AB680" s="404"/>
      <c r="AC680" s="404"/>
      <c r="AD680" s="404"/>
      <c r="AE680" s="404"/>
      <c r="AF680" s="404"/>
      <c r="AG680" s="404"/>
    </row>
    <row r="681" spans="26:33" x14ac:dyDescent="0.3">
      <c r="Z681" s="567"/>
      <c r="AA681" s="404"/>
      <c r="AB681" s="404"/>
      <c r="AC681" s="404"/>
      <c r="AD681" s="404"/>
      <c r="AE681" s="404"/>
      <c r="AF681" s="404"/>
      <c r="AG681" s="404"/>
    </row>
    <row r="682" spans="26:33" x14ac:dyDescent="0.3">
      <c r="Z682" s="567"/>
      <c r="AA682" s="404"/>
      <c r="AB682" s="404"/>
      <c r="AC682" s="404"/>
      <c r="AD682" s="404"/>
      <c r="AE682" s="404"/>
      <c r="AF682" s="404"/>
      <c r="AG682" s="404"/>
    </row>
    <row r="683" spans="26:33" x14ac:dyDescent="0.3">
      <c r="Z683" s="567"/>
      <c r="AA683" s="404"/>
      <c r="AB683" s="404"/>
      <c r="AC683" s="404"/>
      <c r="AD683" s="404"/>
      <c r="AE683" s="404"/>
      <c r="AF683" s="404"/>
      <c r="AG683" s="404"/>
    </row>
    <row r="684" spans="26:33" x14ac:dyDescent="0.3">
      <c r="Z684" s="567"/>
      <c r="AA684" s="404"/>
      <c r="AB684" s="404"/>
      <c r="AC684" s="404"/>
      <c r="AD684" s="404"/>
      <c r="AE684" s="404"/>
      <c r="AF684" s="404"/>
      <c r="AG684" s="404"/>
    </row>
  </sheetData>
  <mergeCells count="9">
    <mergeCell ref="A4:A184"/>
    <mergeCell ref="A191:A367"/>
    <mergeCell ref="AH3:AY3"/>
    <mergeCell ref="C202:AY202"/>
    <mergeCell ref="C18:AY18"/>
    <mergeCell ref="C4:AY4"/>
    <mergeCell ref="C190:AY190"/>
    <mergeCell ref="O3:AG3"/>
    <mergeCell ref="C3:N3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0"/>
  <sheetViews>
    <sheetView zoomScale="115" zoomScaleNormal="115" workbookViewId="0">
      <pane xSplit="2" topLeftCell="C1" activePane="topRight" state="frozen"/>
      <selection pane="topRight" sqref="A1:XFD1048576"/>
    </sheetView>
  </sheetViews>
  <sheetFormatPr defaultRowHeight="14.5" x14ac:dyDescent="0.35"/>
  <cols>
    <col min="1" max="1" width="7.90625" style="3" customWidth="1"/>
    <col min="2" max="2" width="12.6328125" style="3" customWidth="1"/>
    <col min="3" max="8" width="8.7265625" style="3"/>
    <col min="9" max="9" width="3.08984375" style="3" customWidth="1"/>
    <col min="10" max="15" width="8.7265625" style="3"/>
    <col min="16" max="16" width="3.54296875" style="3" customWidth="1"/>
    <col min="17" max="16384" width="8.7265625" style="3"/>
  </cols>
  <sheetData>
    <row r="1" spans="1:22" ht="15" thickBot="1" x14ac:dyDescent="0.4">
      <c r="B1" s="577" t="s">
        <v>59</v>
      </c>
      <c r="C1" s="578" t="s">
        <v>55</v>
      </c>
      <c r="D1" s="579"/>
      <c r="E1" s="579"/>
      <c r="F1" s="579"/>
      <c r="G1" s="579"/>
      <c r="H1" s="580"/>
      <c r="I1" s="21"/>
      <c r="J1" s="578" t="s">
        <v>56</v>
      </c>
      <c r="K1" s="579"/>
      <c r="L1" s="579"/>
      <c r="M1" s="579"/>
      <c r="N1" s="579"/>
      <c r="O1" s="580"/>
      <c r="Q1" s="578" t="s">
        <v>164</v>
      </c>
      <c r="R1" s="579"/>
      <c r="S1" s="579"/>
      <c r="T1" s="579"/>
      <c r="U1" s="579"/>
      <c r="V1" s="580"/>
    </row>
    <row r="2" spans="1:22" ht="15" thickBot="1" x14ac:dyDescent="0.4">
      <c r="B2" s="22"/>
      <c r="C2" s="30" t="s">
        <v>68</v>
      </c>
      <c r="D2" s="31" t="s">
        <v>69</v>
      </c>
      <c r="E2" s="31" t="s">
        <v>64</v>
      </c>
      <c r="F2" s="31" t="s">
        <v>65</v>
      </c>
      <c r="G2" s="31" t="s">
        <v>66</v>
      </c>
      <c r="H2" s="581" t="s">
        <v>67</v>
      </c>
      <c r="I2" s="21"/>
      <c r="J2" s="30" t="s">
        <v>22</v>
      </c>
      <c r="K2" s="31" t="s">
        <v>24</v>
      </c>
      <c r="L2" s="31" t="s">
        <v>25</v>
      </c>
      <c r="M2" s="31" t="s">
        <v>27</v>
      </c>
      <c r="N2" s="31" t="s">
        <v>37</v>
      </c>
      <c r="O2" s="581" t="s">
        <v>36</v>
      </c>
      <c r="Q2" s="582" t="s">
        <v>252</v>
      </c>
      <c r="R2" s="582" t="s">
        <v>253</v>
      </c>
      <c r="S2" s="582" t="s">
        <v>185</v>
      </c>
      <c r="T2" s="582" t="s">
        <v>190</v>
      </c>
      <c r="U2" s="582" t="s">
        <v>186</v>
      </c>
      <c r="V2" s="582" t="s">
        <v>187</v>
      </c>
    </row>
    <row r="3" spans="1:22" x14ac:dyDescent="0.35">
      <c r="A3" s="3" t="s">
        <v>244</v>
      </c>
      <c r="B3" s="3" t="s">
        <v>57</v>
      </c>
      <c r="C3" s="583">
        <v>37.017497400000003</v>
      </c>
      <c r="D3" s="584">
        <v>41.124283689999999</v>
      </c>
      <c r="E3" s="584">
        <v>39.016019530000001</v>
      </c>
      <c r="F3" s="584">
        <v>34.120062869999998</v>
      </c>
      <c r="G3" s="584">
        <v>41.006545359999997</v>
      </c>
      <c r="H3" s="585">
        <v>38.79340217</v>
      </c>
      <c r="I3" s="21"/>
      <c r="J3" s="583">
        <v>35.823874760000002</v>
      </c>
      <c r="K3" s="584">
        <v>43.683360659999998</v>
      </c>
      <c r="L3" s="584">
        <v>37.336522780000003</v>
      </c>
      <c r="M3" s="584">
        <v>37.867020969999999</v>
      </c>
      <c r="N3" s="584">
        <v>37.93599107</v>
      </c>
      <c r="O3" s="585">
        <v>28.621104840000001</v>
      </c>
      <c r="Q3" s="586">
        <v>35.246156521739167</v>
      </c>
      <c r="R3" s="587">
        <v>34.174540838852103</v>
      </c>
      <c r="S3" s="587">
        <v>35.617809335963202</v>
      </c>
      <c r="T3" s="587">
        <v>36.068553455664222</v>
      </c>
      <c r="U3" s="587">
        <v>33.450608961303438</v>
      </c>
      <c r="V3" s="588">
        <v>35.4411242133001</v>
      </c>
    </row>
    <row r="4" spans="1:22" x14ac:dyDescent="0.35">
      <c r="A4" s="3" t="s">
        <v>246</v>
      </c>
      <c r="B4" s="3" t="s">
        <v>51</v>
      </c>
      <c r="C4" s="589">
        <v>415</v>
      </c>
      <c r="D4" s="590">
        <v>415</v>
      </c>
      <c r="E4" s="590">
        <v>543</v>
      </c>
      <c r="F4" s="590">
        <v>505</v>
      </c>
      <c r="G4" s="590">
        <v>520</v>
      </c>
      <c r="H4" s="591">
        <v>548</v>
      </c>
      <c r="I4" s="21"/>
      <c r="J4" s="589">
        <v>507</v>
      </c>
      <c r="K4" s="590">
        <v>290</v>
      </c>
      <c r="L4" s="590">
        <v>577</v>
      </c>
      <c r="M4" s="590">
        <v>416</v>
      </c>
      <c r="N4" s="590">
        <v>334</v>
      </c>
      <c r="O4" s="591">
        <v>244</v>
      </c>
      <c r="Q4" s="592">
        <v>341</v>
      </c>
      <c r="R4" s="593">
        <v>449</v>
      </c>
      <c r="S4" s="593">
        <v>338</v>
      </c>
      <c r="T4" s="593">
        <v>475</v>
      </c>
      <c r="U4" s="593">
        <v>487</v>
      </c>
      <c r="V4" s="594">
        <v>503</v>
      </c>
    </row>
    <row r="5" spans="1:22" x14ac:dyDescent="0.35">
      <c r="A5" s="3" t="s">
        <v>247</v>
      </c>
      <c r="B5" s="3" t="s">
        <v>52</v>
      </c>
      <c r="C5" s="595">
        <f t="shared" ref="C5:H5" si="0">C4/SUM(C$4,C$40,C$78)</f>
        <v>0.48996458087367178</v>
      </c>
      <c r="D5" s="596">
        <f t="shared" si="0"/>
        <v>0.46472564389697646</v>
      </c>
      <c r="E5" s="596">
        <f t="shared" si="0"/>
        <v>0.5597938144329897</v>
      </c>
      <c r="F5" s="596">
        <f t="shared" si="0"/>
        <v>0.49851924975320827</v>
      </c>
      <c r="G5" s="596">
        <f t="shared" si="0"/>
        <v>0.55555555555555558</v>
      </c>
      <c r="H5" s="597">
        <f t="shared" si="0"/>
        <v>0.61366181410974241</v>
      </c>
      <c r="I5" s="21"/>
      <c r="J5" s="595">
        <f t="shared" ref="J5:O5" si="1">J4/SUM(J$4,J$40,J$78)</f>
        <v>0.52160493827160492</v>
      </c>
      <c r="K5" s="596">
        <f t="shared" si="1"/>
        <v>0.4707792207792208</v>
      </c>
      <c r="L5" s="596">
        <f t="shared" si="1"/>
        <v>0.58817533129459731</v>
      </c>
      <c r="M5" s="596">
        <f t="shared" si="1"/>
        <v>0.4622222222222222</v>
      </c>
      <c r="N5" s="596">
        <f t="shared" si="1"/>
        <v>0.3847926267281106</v>
      </c>
      <c r="O5" s="597">
        <f t="shared" si="1"/>
        <v>0.33841886269070737</v>
      </c>
      <c r="Q5" s="595">
        <f t="shared" ref="Q5:V5" si="2">Q4/SUM(Q$4,Q$40,Q$78)</f>
        <v>0.39467592592592593</v>
      </c>
      <c r="R5" s="596">
        <f t="shared" si="2"/>
        <v>0.48175965665236054</v>
      </c>
      <c r="S5" s="596">
        <f t="shared" si="2"/>
        <v>0.36266094420600858</v>
      </c>
      <c r="T5" s="596">
        <f t="shared" si="2"/>
        <v>0.48868312757201648</v>
      </c>
      <c r="U5" s="596">
        <f t="shared" si="2"/>
        <v>0.46469465648854963</v>
      </c>
      <c r="V5" s="597">
        <f t="shared" si="2"/>
        <v>0.47813688212927757</v>
      </c>
    </row>
    <row r="6" spans="1:22" ht="16.5" x14ac:dyDescent="0.35">
      <c r="A6" s="3" t="s">
        <v>249</v>
      </c>
      <c r="B6" s="3" t="s">
        <v>251</v>
      </c>
      <c r="C6" s="598">
        <v>625459.5</v>
      </c>
      <c r="D6" s="598">
        <v>822445.6</v>
      </c>
      <c r="E6" s="598">
        <v>915585.7</v>
      </c>
      <c r="F6" s="598">
        <v>657334.30000000005</v>
      </c>
      <c r="G6" s="598">
        <v>974220.5</v>
      </c>
      <c r="H6" s="598">
        <v>896127.2</v>
      </c>
      <c r="I6" s="599"/>
      <c r="J6" s="600">
        <v>725515.3</v>
      </c>
      <c r="K6" s="601">
        <v>646375.9</v>
      </c>
      <c r="L6" s="601">
        <v>902499</v>
      </c>
      <c r="M6" s="601">
        <v>673766.9</v>
      </c>
      <c r="N6" s="601">
        <v>530182.40000000002</v>
      </c>
      <c r="O6" s="602">
        <v>225657.5</v>
      </c>
      <c r="P6" s="603"/>
      <c r="Q6" s="600">
        <v>478429.7</v>
      </c>
      <c r="R6" s="601">
        <v>599793</v>
      </c>
      <c r="S6" s="601">
        <v>510229.2</v>
      </c>
      <c r="T6" s="601">
        <v>718785.7</v>
      </c>
      <c r="U6" s="601">
        <v>640584.4</v>
      </c>
      <c r="V6" s="602">
        <v>769601.4</v>
      </c>
    </row>
    <row r="7" spans="1:22" ht="15" thickBot="1" x14ac:dyDescent="0.4">
      <c r="A7" s="3" t="s">
        <v>250</v>
      </c>
      <c r="B7" s="113" t="s">
        <v>248</v>
      </c>
      <c r="C7" s="604">
        <f>C6/SUM(C$80,C$42,C$6)</f>
        <v>0.47133154092666091</v>
      </c>
      <c r="D7" s="604">
        <f t="shared" ref="D7" si="3">D6/SUM(D$80,D$42,D$6)</f>
        <v>0.47876007085302758</v>
      </c>
      <c r="E7" s="604">
        <f t="shared" ref="E7" si="4">E6/SUM(E$80,E$42,E$6)</f>
        <v>0.52718499887663384</v>
      </c>
      <c r="F7" s="604">
        <f t="shared" ref="F7" si="5">F6/SUM(F$80,F$42,F$6)</f>
        <v>0.43530178852483048</v>
      </c>
      <c r="G7" s="604">
        <f t="shared" ref="G7" si="6">G6/SUM(G$80,G$42,G$6)</f>
        <v>0.52925880716310802</v>
      </c>
      <c r="H7" s="604">
        <f t="shared" ref="H7" si="7">H6/SUM(H$80,H$42,H$6)</f>
        <v>0.594485615058996</v>
      </c>
      <c r="I7" s="605"/>
      <c r="J7" s="606">
        <f>J6/SUM(J$80,J$42,J$6)</f>
        <v>0.51828229937897452</v>
      </c>
      <c r="K7" s="607">
        <f t="shared" ref="K7" si="8">K6/SUM(K$80,K$42,K$6)</f>
        <v>0.50048869928868955</v>
      </c>
      <c r="L7" s="607">
        <f t="shared" ref="L7" si="9">L6/SUM(L$80,L$42,L$6)</f>
        <v>0.58009988566202508</v>
      </c>
      <c r="M7" s="607">
        <f t="shared" ref="M7" si="10">M6/SUM(M$80,M$42,M$6)</f>
        <v>0.48168116845092152</v>
      </c>
      <c r="N7" s="607">
        <f t="shared" ref="N7" si="11">N6/SUM(N$80,N$42,N$6)</f>
        <v>0.40073864737070974</v>
      </c>
      <c r="O7" s="608">
        <f t="shared" ref="O7" si="12">O6/SUM(O$80,O$42,O$6)</f>
        <v>0.34550975502465342</v>
      </c>
      <c r="P7" s="609"/>
      <c r="Q7" s="606">
        <f>Q6/SUM(Q$80,Q$42,Q$6)</f>
        <v>0.3856813622619607</v>
      </c>
      <c r="R7" s="607">
        <f t="shared" ref="R7" si="13">R6/SUM(R$80,R$42,R$6)</f>
        <v>0.48914645320929689</v>
      </c>
      <c r="S7" s="607">
        <f t="shared" ref="S7" si="14">S6/SUM(S$80,S$42,S$6)</f>
        <v>0.36427636087237814</v>
      </c>
      <c r="T7" s="607">
        <f t="shared" ref="T7" si="15">T6/SUM(T$80,T$42,T$6)</f>
        <v>0.51290955818841366</v>
      </c>
      <c r="U7" s="607">
        <f t="shared" ref="U7" si="16">U6/SUM(U$80,U$42,U$6)</f>
        <v>0.44776078506972894</v>
      </c>
      <c r="V7" s="608">
        <f t="shared" ref="V7" si="17">V6/SUM(V$80,V$42,V$6)</f>
        <v>0.47810273574161832</v>
      </c>
    </row>
    <row r="8" spans="1:22" ht="15" thickBot="1" x14ac:dyDescent="0.4">
      <c r="B8" s="22"/>
      <c r="C8" s="259" t="s">
        <v>52</v>
      </c>
      <c r="D8" s="260"/>
      <c r="E8" s="260"/>
      <c r="F8" s="260"/>
      <c r="G8" s="260"/>
      <c r="H8" s="261"/>
      <c r="I8" s="307"/>
      <c r="J8" s="259" t="s">
        <v>52</v>
      </c>
      <c r="K8" s="260"/>
      <c r="L8" s="260"/>
      <c r="M8" s="260"/>
      <c r="N8" s="260"/>
      <c r="O8" s="261"/>
      <c r="Q8" s="259" t="s">
        <v>52</v>
      </c>
      <c r="R8" s="260"/>
      <c r="S8" s="260"/>
      <c r="T8" s="260"/>
      <c r="U8" s="260"/>
      <c r="V8" s="261"/>
    </row>
    <row r="9" spans="1:22" x14ac:dyDescent="0.35">
      <c r="A9" s="3" t="s">
        <v>245</v>
      </c>
      <c r="B9" s="610">
        <v>0</v>
      </c>
      <c r="C9" s="611">
        <v>0</v>
      </c>
      <c r="D9" s="612">
        <v>0</v>
      </c>
      <c r="E9" s="612">
        <v>0</v>
      </c>
      <c r="F9" s="612">
        <v>0</v>
      </c>
      <c r="G9" s="612">
        <v>0</v>
      </c>
      <c r="H9" s="613">
        <v>0</v>
      </c>
      <c r="I9" s="610"/>
      <c r="J9" s="611">
        <v>0</v>
      </c>
      <c r="K9" s="612">
        <v>0</v>
      </c>
      <c r="L9" s="612">
        <v>0</v>
      </c>
      <c r="M9" s="612">
        <v>0</v>
      </c>
      <c r="N9" s="612">
        <v>0</v>
      </c>
      <c r="O9" s="613">
        <v>0</v>
      </c>
      <c r="P9" s="610"/>
      <c r="Q9" s="611">
        <v>0</v>
      </c>
      <c r="R9" s="612">
        <v>0</v>
      </c>
      <c r="S9" s="612">
        <v>0</v>
      </c>
      <c r="T9" s="612">
        <v>0</v>
      </c>
      <c r="U9" s="612">
        <v>0</v>
      </c>
      <c r="V9" s="613">
        <v>0</v>
      </c>
    </row>
    <row r="10" spans="1:22" x14ac:dyDescent="0.35">
      <c r="B10" s="610">
        <v>10</v>
      </c>
      <c r="C10" s="614">
        <v>0</v>
      </c>
      <c r="D10" s="615">
        <v>2.4099999999999998E-3</v>
      </c>
      <c r="E10" s="615">
        <v>0</v>
      </c>
      <c r="F10" s="615">
        <v>0</v>
      </c>
      <c r="G10" s="615">
        <v>0</v>
      </c>
      <c r="H10" s="616">
        <v>0</v>
      </c>
      <c r="I10" s="610"/>
      <c r="J10" s="614">
        <v>0</v>
      </c>
      <c r="K10" s="615">
        <v>0</v>
      </c>
      <c r="L10" s="615">
        <v>0</v>
      </c>
      <c r="M10" s="615">
        <v>0</v>
      </c>
      <c r="N10" s="615">
        <v>0</v>
      </c>
      <c r="O10" s="616">
        <v>0</v>
      </c>
      <c r="P10" s="610"/>
      <c r="Q10" s="617">
        <v>0</v>
      </c>
      <c r="R10" s="618">
        <v>0</v>
      </c>
      <c r="S10" s="618">
        <v>0</v>
      </c>
      <c r="T10" s="618">
        <v>0</v>
      </c>
      <c r="U10" s="618">
        <v>0</v>
      </c>
      <c r="V10" s="619">
        <v>0</v>
      </c>
    </row>
    <row r="11" spans="1:22" x14ac:dyDescent="0.35">
      <c r="B11" s="610">
        <v>12.5</v>
      </c>
      <c r="C11" s="614">
        <v>0</v>
      </c>
      <c r="D11" s="615">
        <v>7.2299999999999994E-3</v>
      </c>
      <c r="E11" s="615">
        <v>0</v>
      </c>
      <c r="F11" s="615">
        <v>0</v>
      </c>
      <c r="G11" s="615">
        <v>0</v>
      </c>
      <c r="H11" s="616">
        <v>5.47E-3</v>
      </c>
      <c r="I11" s="610"/>
      <c r="J11" s="614">
        <v>0</v>
      </c>
      <c r="K11" s="615">
        <v>0</v>
      </c>
      <c r="L11" s="615">
        <v>1.7299999999999998E-3</v>
      </c>
      <c r="M11" s="615">
        <v>2.3999999999999998E-3</v>
      </c>
      <c r="N11" s="615">
        <v>2.99E-3</v>
      </c>
      <c r="O11" s="616">
        <v>0</v>
      </c>
      <c r="P11" s="610"/>
      <c r="Q11" s="617">
        <v>0</v>
      </c>
      <c r="R11" s="618">
        <v>0</v>
      </c>
      <c r="S11" s="618">
        <v>5.9171597633136093E-3</v>
      </c>
      <c r="T11" s="618">
        <v>0</v>
      </c>
      <c r="U11" s="618">
        <v>2.0533880903490761E-3</v>
      </c>
      <c r="V11" s="619">
        <v>0</v>
      </c>
    </row>
    <row r="12" spans="1:22" x14ac:dyDescent="0.35">
      <c r="B12" s="610">
        <v>15</v>
      </c>
      <c r="C12" s="614">
        <v>4.8199999999999996E-3</v>
      </c>
      <c r="D12" s="615">
        <v>2.4099999999999998E-3</v>
      </c>
      <c r="E12" s="615">
        <v>1.8400000000000001E-3</v>
      </c>
      <c r="F12" s="615">
        <v>1.98E-3</v>
      </c>
      <c r="G12" s="615">
        <v>1.92E-3</v>
      </c>
      <c r="H12" s="616">
        <v>3.65E-3</v>
      </c>
      <c r="I12" s="610"/>
      <c r="J12" s="614">
        <v>1.97E-3</v>
      </c>
      <c r="K12" s="615">
        <v>0</v>
      </c>
      <c r="L12" s="615">
        <v>0</v>
      </c>
      <c r="M12" s="615">
        <v>0</v>
      </c>
      <c r="N12" s="615">
        <v>0</v>
      </c>
      <c r="O12" s="616">
        <v>1.23E-2</v>
      </c>
      <c r="P12" s="610"/>
      <c r="Q12" s="617">
        <v>2.9325513196480938E-3</v>
      </c>
      <c r="R12" s="618">
        <v>6.6815144766146995E-3</v>
      </c>
      <c r="S12" s="618">
        <v>1.1834319526627219E-2</v>
      </c>
      <c r="T12" s="618">
        <v>2.1052631578947368E-3</v>
      </c>
      <c r="U12" s="618">
        <v>2.0533880903490761E-3</v>
      </c>
      <c r="V12" s="619">
        <v>0</v>
      </c>
    </row>
    <row r="13" spans="1:22" x14ac:dyDescent="0.35">
      <c r="B13" s="610">
        <v>17.5</v>
      </c>
      <c r="C13" s="614">
        <v>9.6399999999999993E-3</v>
      </c>
      <c r="D13" s="615">
        <v>9.6399999999999993E-3</v>
      </c>
      <c r="E13" s="615">
        <v>7.3699999999999998E-3</v>
      </c>
      <c r="F13" s="615">
        <v>5.94E-3</v>
      </c>
      <c r="G13" s="615">
        <v>5.77E-3</v>
      </c>
      <c r="H13" s="616">
        <v>1.095E-2</v>
      </c>
      <c r="I13" s="610"/>
      <c r="J13" s="614">
        <v>1.3809999999999999E-2</v>
      </c>
      <c r="K13" s="615">
        <v>3.4499999999999999E-3</v>
      </c>
      <c r="L13" s="615">
        <v>5.1999999999999998E-3</v>
      </c>
      <c r="M13" s="615">
        <v>7.2099999999999994E-3</v>
      </c>
      <c r="N13" s="615">
        <v>8.9800000000000001E-3</v>
      </c>
      <c r="O13" s="616">
        <v>6.5570000000000003E-2</v>
      </c>
      <c r="P13" s="610"/>
      <c r="Q13" s="617">
        <v>8.7976539589442824E-3</v>
      </c>
      <c r="R13" s="618">
        <v>1.1135857461024499E-2</v>
      </c>
      <c r="S13" s="618">
        <v>1.7751479289940829E-2</v>
      </c>
      <c r="T13" s="618">
        <v>4.2105263157894736E-3</v>
      </c>
      <c r="U13" s="618">
        <v>2.0533880903490761E-3</v>
      </c>
      <c r="V13" s="619">
        <v>3.9761431411530811E-3</v>
      </c>
    </row>
    <row r="14" spans="1:22" x14ac:dyDescent="0.35">
      <c r="B14" s="610">
        <v>20</v>
      </c>
      <c r="C14" s="614">
        <v>0</v>
      </c>
      <c r="D14" s="615">
        <v>1.4459999999999999E-2</v>
      </c>
      <c r="E14" s="615">
        <v>9.2100000000000012E-3</v>
      </c>
      <c r="F14" s="615">
        <v>5.94E-3</v>
      </c>
      <c r="G14" s="615">
        <v>1.3460000000000001E-2</v>
      </c>
      <c r="H14" s="616">
        <v>7.3000000000000001E-3</v>
      </c>
      <c r="I14" s="610"/>
      <c r="J14" s="614">
        <v>1.183E-2</v>
      </c>
      <c r="K14" s="615">
        <v>0</v>
      </c>
      <c r="L14" s="615">
        <v>1.04E-2</v>
      </c>
      <c r="M14" s="615">
        <v>0</v>
      </c>
      <c r="N14" s="615">
        <v>2.99E-3</v>
      </c>
      <c r="O14" s="616">
        <v>4.0979999999999996E-2</v>
      </c>
      <c r="P14" s="610"/>
      <c r="Q14" s="617">
        <v>5.8651026392961877E-3</v>
      </c>
      <c r="R14" s="618">
        <v>2.6726057906458798E-2</v>
      </c>
      <c r="S14" s="618">
        <v>8.8757396449704144E-3</v>
      </c>
      <c r="T14" s="618">
        <v>1.8947368421052633E-2</v>
      </c>
      <c r="U14" s="618">
        <v>1.6427104722792608E-2</v>
      </c>
      <c r="V14" s="619">
        <v>1.1928429423459244E-2</v>
      </c>
    </row>
    <row r="15" spans="1:22" x14ac:dyDescent="0.35">
      <c r="B15" s="610">
        <v>22.5</v>
      </c>
      <c r="C15" s="614">
        <v>9.6399999999999993E-3</v>
      </c>
      <c r="D15" s="615">
        <v>9.6399999999999993E-3</v>
      </c>
      <c r="E15" s="615">
        <v>1.473E-2</v>
      </c>
      <c r="F15" s="615">
        <v>2.7719999999999998E-2</v>
      </c>
      <c r="G15" s="615">
        <v>1.154E-2</v>
      </c>
      <c r="H15" s="616">
        <v>1.46E-2</v>
      </c>
      <c r="I15" s="610"/>
      <c r="J15" s="614">
        <v>1.7749999999999998E-2</v>
      </c>
      <c r="K15" s="615">
        <v>2.759E-2</v>
      </c>
      <c r="L15" s="615">
        <v>8.6700000000000006E-3</v>
      </c>
      <c r="M15" s="615">
        <v>1.2019999999999999E-2</v>
      </c>
      <c r="N15" s="615">
        <v>1.1979999999999999E-2</v>
      </c>
      <c r="O15" s="616">
        <v>7.7869999999999995E-2</v>
      </c>
      <c r="P15" s="610"/>
      <c r="Q15" s="617">
        <v>1.7595307917888565E-2</v>
      </c>
      <c r="R15" s="618">
        <v>4.8997772828507792E-2</v>
      </c>
      <c r="S15" s="618">
        <v>2.9585798816568046E-2</v>
      </c>
      <c r="T15" s="618">
        <v>3.1578947368421054E-2</v>
      </c>
      <c r="U15" s="618">
        <v>3.6960985626283367E-2</v>
      </c>
      <c r="V15" s="619">
        <v>3.3797216699801194E-2</v>
      </c>
    </row>
    <row r="16" spans="1:22" x14ac:dyDescent="0.35">
      <c r="B16" s="610">
        <v>25</v>
      </c>
      <c r="C16" s="614">
        <v>2.6509999999999999E-2</v>
      </c>
      <c r="D16" s="615">
        <v>1.4459999999999999E-2</v>
      </c>
      <c r="E16" s="615">
        <v>1.1049999999999999E-2</v>
      </c>
      <c r="F16" s="615">
        <v>5.5449999999999999E-2</v>
      </c>
      <c r="G16" s="615">
        <v>5.77E-3</v>
      </c>
      <c r="H16" s="616">
        <v>2.3719999999999998E-2</v>
      </c>
      <c r="I16" s="610"/>
      <c r="J16" s="614">
        <v>4.734E-2</v>
      </c>
      <c r="K16" s="615">
        <v>1.7239999999999998E-2</v>
      </c>
      <c r="L16" s="615">
        <v>3.4660000000000003E-2</v>
      </c>
      <c r="M16" s="615">
        <v>3.8460000000000001E-2</v>
      </c>
      <c r="N16" s="615">
        <v>2.0959999999999999E-2</v>
      </c>
      <c r="O16" s="616">
        <v>0.10246000000000001</v>
      </c>
      <c r="P16" s="610"/>
      <c r="Q16" s="617">
        <v>3.519061583577713E-2</v>
      </c>
      <c r="R16" s="618">
        <v>4.6770601336302897E-2</v>
      </c>
      <c r="S16" s="618">
        <v>3.2544378698224852E-2</v>
      </c>
      <c r="T16" s="618">
        <v>3.1578947368421054E-2</v>
      </c>
      <c r="U16" s="618">
        <v>5.1334702258726897E-2</v>
      </c>
      <c r="V16" s="619">
        <v>4.1749502982107355E-2</v>
      </c>
    </row>
    <row r="17" spans="2:22" x14ac:dyDescent="0.35">
      <c r="B17" s="610">
        <v>27.5</v>
      </c>
      <c r="C17" s="614">
        <v>3.3730000000000003E-2</v>
      </c>
      <c r="D17" s="615">
        <v>1.9279999999999999E-2</v>
      </c>
      <c r="E17" s="615">
        <v>4.4199999999999996E-2</v>
      </c>
      <c r="F17" s="615">
        <v>7.9210000000000003E-2</v>
      </c>
      <c r="G17" s="615">
        <v>7.6899999999999998E-3</v>
      </c>
      <c r="H17" s="616">
        <v>2.92E-2</v>
      </c>
      <c r="I17" s="610"/>
      <c r="J17" s="614">
        <v>5.7200000000000001E-2</v>
      </c>
      <c r="K17" s="615">
        <v>1.379E-2</v>
      </c>
      <c r="L17" s="615">
        <v>5.1990000000000001E-2</v>
      </c>
      <c r="M17" s="615">
        <v>5.0479999999999997E-2</v>
      </c>
      <c r="N17" s="615">
        <v>4.1919999999999999E-2</v>
      </c>
      <c r="O17" s="616">
        <v>0.11885</v>
      </c>
      <c r="P17" s="610"/>
      <c r="Q17" s="617">
        <v>7.6246334310850442E-2</v>
      </c>
      <c r="R17" s="618">
        <v>6.4587973273942098E-2</v>
      </c>
      <c r="S17" s="618">
        <v>5.6213017751479293E-2</v>
      </c>
      <c r="T17" s="618">
        <v>5.894736842105263E-2</v>
      </c>
      <c r="U17" s="618">
        <v>8.6242299794661192E-2</v>
      </c>
      <c r="V17" s="619">
        <v>7.7534791252485094E-2</v>
      </c>
    </row>
    <row r="18" spans="2:22" x14ac:dyDescent="0.35">
      <c r="B18" s="610">
        <v>30</v>
      </c>
      <c r="C18" s="614">
        <v>7.4700000000000003E-2</v>
      </c>
      <c r="D18" s="615">
        <v>3.6139999999999999E-2</v>
      </c>
      <c r="E18" s="615">
        <v>3.1309999999999998E-2</v>
      </c>
      <c r="F18" s="615">
        <v>0.10099</v>
      </c>
      <c r="G18" s="615">
        <v>2.8849999999999997E-2</v>
      </c>
      <c r="H18" s="616">
        <v>5.1089999999999997E-2</v>
      </c>
      <c r="I18" s="610"/>
      <c r="J18" s="614">
        <v>6.3120000000000009E-2</v>
      </c>
      <c r="K18" s="615">
        <v>2.759E-2</v>
      </c>
      <c r="L18" s="615">
        <v>7.7990000000000004E-2</v>
      </c>
      <c r="M18" s="615">
        <v>6.9709999999999994E-2</v>
      </c>
      <c r="N18" s="615">
        <v>5.9880000000000003E-2</v>
      </c>
      <c r="O18" s="616">
        <v>0.14754</v>
      </c>
      <c r="P18" s="610"/>
      <c r="Q18" s="617">
        <v>8.2111436950146624E-2</v>
      </c>
      <c r="R18" s="618">
        <v>0.10022271714922049</v>
      </c>
      <c r="S18" s="618">
        <v>0.11834319526627218</v>
      </c>
      <c r="T18" s="618">
        <v>8.6315789473684207E-2</v>
      </c>
      <c r="U18" s="618">
        <v>0.12114989733059549</v>
      </c>
      <c r="V18" s="619">
        <v>9.9403578528827044E-2</v>
      </c>
    </row>
    <row r="19" spans="2:22" x14ac:dyDescent="0.35">
      <c r="B19" s="610">
        <v>32.5</v>
      </c>
      <c r="C19" s="614">
        <v>9.3979999999999994E-2</v>
      </c>
      <c r="D19" s="615">
        <v>4.5780000000000001E-2</v>
      </c>
      <c r="E19" s="615">
        <v>6.9980000000000001E-2</v>
      </c>
      <c r="F19" s="615">
        <v>0.12870999999999999</v>
      </c>
      <c r="G19" s="615">
        <v>6.3460000000000003E-2</v>
      </c>
      <c r="H19" s="616">
        <v>7.2989999999999999E-2</v>
      </c>
      <c r="I19" s="610"/>
      <c r="J19" s="614">
        <v>0.1144</v>
      </c>
      <c r="K19" s="615">
        <v>4.138E-2</v>
      </c>
      <c r="L19" s="615">
        <v>0.11958000000000001</v>
      </c>
      <c r="M19" s="615">
        <v>7.9329999999999998E-2</v>
      </c>
      <c r="N19" s="615">
        <v>7.485E-2</v>
      </c>
      <c r="O19" s="616">
        <v>0.11474999999999999</v>
      </c>
      <c r="P19" s="610"/>
      <c r="Q19" s="617">
        <v>0.12316715542521994</v>
      </c>
      <c r="R19" s="618">
        <v>8.6859688195991089E-2</v>
      </c>
      <c r="S19" s="618">
        <v>8.5798816568047331E-2</v>
      </c>
      <c r="T19" s="618">
        <v>0.10947368421052632</v>
      </c>
      <c r="U19" s="618">
        <v>0.12525667351129363</v>
      </c>
      <c r="V19" s="619">
        <v>0.11133200795228629</v>
      </c>
    </row>
    <row r="20" spans="2:22" x14ac:dyDescent="0.35">
      <c r="B20" s="610">
        <v>35</v>
      </c>
      <c r="C20" s="614">
        <v>0.11807000000000001</v>
      </c>
      <c r="D20" s="615">
        <v>7.4700000000000003E-2</v>
      </c>
      <c r="E20" s="615">
        <v>0.10496999999999999</v>
      </c>
      <c r="F20" s="615">
        <v>0.15644</v>
      </c>
      <c r="G20" s="615">
        <v>8.6540000000000006E-2</v>
      </c>
      <c r="H20" s="616">
        <v>8.029E-2</v>
      </c>
      <c r="I20" s="610"/>
      <c r="J20" s="614">
        <v>0.13412000000000002</v>
      </c>
      <c r="K20" s="615">
        <v>5.1719999999999995E-2</v>
      </c>
      <c r="L20" s="615">
        <v>0.11092</v>
      </c>
      <c r="M20" s="615">
        <v>0.10337</v>
      </c>
      <c r="N20" s="615">
        <v>0.10778</v>
      </c>
      <c r="O20" s="616">
        <v>0.11066000000000001</v>
      </c>
      <c r="P20" s="610"/>
      <c r="Q20" s="617">
        <v>0.11143695014662756</v>
      </c>
      <c r="R20" s="618">
        <v>0.12694877505567928</v>
      </c>
      <c r="S20" s="618">
        <v>0.11242603550295859</v>
      </c>
      <c r="T20" s="618">
        <v>9.2631578947368426E-2</v>
      </c>
      <c r="U20" s="618">
        <v>0.1375770020533881</v>
      </c>
      <c r="V20" s="619">
        <v>0.12524850894632206</v>
      </c>
    </row>
    <row r="21" spans="2:22" x14ac:dyDescent="0.35">
      <c r="B21" s="610">
        <v>37.5</v>
      </c>
      <c r="C21" s="614">
        <v>0.11566000000000001</v>
      </c>
      <c r="D21" s="615">
        <v>8.9160000000000003E-2</v>
      </c>
      <c r="E21" s="615">
        <v>0.12523000000000001</v>
      </c>
      <c r="F21" s="615">
        <v>9.7029999999999991E-2</v>
      </c>
      <c r="G21" s="615">
        <v>8.6540000000000006E-2</v>
      </c>
      <c r="H21" s="616">
        <v>9.8539999999999989E-2</v>
      </c>
      <c r="I21" s="610"/>
      <c r="J21" s="614">
        <v>0.11044999999999999</v>
      </c>
      <c r="K21" s="615">
        <v>9.3100000000000002E-2</v>
      </c>
      <c r="L21" s="615">
        <v>0.11092</v>
      </c>
      <c r="M21" s="615">
        <v>0.11058</v>
      </c>
      <c r="N21" s="615">
        <v>0.12575</v>
      </c>
      <c r="O21" s="616">
        <v>8.1969999999999987E-2</v>
      </c>
      <c r="P21" s="610"/>
      <c r="Q21" s="617">
        <v>0.11436950146627566</v>
      </c>
      <c r="R21" s="618">
        <v>0.12249443207126949</v>
      </c>
      <c r="S21" s="618">
        <v>9.7633136094674555E-2</v>
      </c>
      <c r="T21" s="618">
        <v>0.11789473684210526</v>
      </c>
      <c r="U21" s="618">
        <v>0.13141683778234087</v>
      </c>
      <c r="V21" s="619">
        <v>0.10139165009940358</v>
      </c>
    </row>
    <row r="22" spans="2:22" x14ac:dyDescent="0.35">
      <c r="B22" s="610">
        <v>40</v>
      </c>
      <c r="C22" s="614">
        <v>0.14217000000000002</v>
      </c>
      <c r="D22" s="615">
        <v>7.7109999999999998E-2</v>
      </c>
      <c r="E22" s="615">
        <v>0.12707000000000002</v>
      </c>
      <c r="F22" s="615">
        <v>9.9010000000000001E-2</v>
      </c>
      <c r="G22" s="615">
        <v>0.10769000000000001</v>
      </c>
      <c r="H22" s="616">
        <v>0.11496000000000001</v>
      </c>
      <c r="I22" s="610"/>
      <c r="J22" s="614">
        <v>0.13018000000000002</v>
      </c>
      <c r="K22" s="615">
        <v>4.8280000000000003E-2</v>
      </c>
      <c r="L22" s="615">
        <v>9.5320000000000002E-2</v>
      </c>
      <c r="M22" s="615">
        <v>0.12981000000000001</v>
      </c>
      <c r="N22" s="615">
        <v>0.13473000000000002</v>
      </c>
      <c r="O22" s="616">
        <v>4.5080000000000002E-2</v>
      </c>
      <c r="P22" s="610"/>
      <c r="Q22" s="617">
        <v>0.14369501466275661</v>
      </c>
      <c r="R22" s="618">
        <v>0.10913140311804009</v>
      </c>
      <c r="S22" s="618">
        <v>0.10650887573964497</v>
      </c>
      <c r="T22" s="618">
        <v>0.11578947368421053</v>
      </c>
      <c r="U22" s="618">
        <v>8.0082135523613956E-2</v>
      </c>
      <c r="V22" s="619">
        <v>0.10139165009940358</v>
      </c>
    </row>
    <row r="23" spans="2:22" x14ac:dyDescent="0.35">
      <c r="B23" s="610">
        <v>42.5</v>
      </c>
      <c r="C23" s="614">
        <v>0.12289</v>
      </c>
      <c r="D23" s="615">
        <v>0.13253000000000001</v>
      </c>
      <c r="E23" s="615">
        <v>0.10496999999999999</v>
      </c>
      <c r="F23" s="615">
        <v>0.10494999999999999</v>
      </c>
      <c r="G23" s="615">
        <v>0.13269</v>
      </c>
      <c r="H23" s="616">
        <v>9.8539999999999989E-2</v>
      </c>
      <c r="I23" s="610"/>
      <c r="J23" s="614">
        <v>9.0730000000000005E-2</v>
      </c>
      <c r="K23" s="615">
        <v>9.3100000000000002E-2</v>
      </c>
      <c r="L23" s="615">
        <v>9.8789999999999989E-2</v>
      </c>
      <c r="M23" s="615">
        <v>9.375E-2</v>
      </c>
      <c r="N23" s="615">
        <v>0.10478999999999999</v>
      </c>
      <c r="O23" s="616">
        <v>4.0979999999999996E-2</v>
      </c>
      <c r="P23" s="610"/>
      <c r="Q23" s="617">
        <v>9.6774193548387094E-2</v>
      </c>
      <c r="R23" s="618">
        <v>7.126948775055679E-2</v>
      </c>
      <c r="S23" s="618">
        <v>9.4674556213017749E-2</v>
      </c>
      <c r="T23" s="618">
        <v>0.1031578947368421</v>
      </c>
      <c r="U23" s="618">
        <v>7.8028747433264892E-2</v>
      </c>
      <c r="V23" s="619">
        <v>8.3499005964214709E-2</v>
      </c>
    </row>
    <row r="24" spans="2:22" x14ac:dyDescent="0.35">
      <c r="B24" s="610">
        <v>45</v>
      </c>
      <c r="C24" s="614">
        <v>0.10843</v>
      </c>
      <c r="D24" s="615">
        <v>0.12048</v>
      </c>
      <c r="E24" s="615">
        <v>9.9449999999999997E-2</v>
      </c>
      <c r="F24" s="615">
        <v>6.9309999999999997E-2</v>
      </c>
      <c r="G24" s="615">
        <v>0.11923</v>
      </c>
      <c r="H24" s="616">
        <v>0.12409000000000001</v>
      </c>
      <c r="I24" s="610"/>
      <c r="J24" s="614">
        <v>7.1010000000000004E-2</v>
      </c>
      <c r="K24" s="615">
        <v>0.10345</v>
      </c>
      <c r="L24" s="615">
        <v>6.9320000000000007E-2</v>
      </c>
      <c r="M24" s="615">
        <v>7.9329999999999998E-2</v>
      </c>
      <c r="N24" s="615">
        <v>0.11377000000000001</v>
      </c>
      <c r="O24" s="616">
        <v>2.4590000000000001E-2</v>
      </c>
      <c r="P24" s="610"/>
      <c r="Q24" s="617">
        <v>8.797653958944282E-2</v>
      </c>
      <c r="R24" s="618">
        <v>8.2405345211581285E-2</v>
      </c>
      <c r="S24" s="618">
        <v>6.5088757396449703E-2</v>
      </c>
      <c r="T24" s="618">
        <v>0.04</v>
      </c>
      <c r="U24" s="618">
        <v>6.3655030800821355E-2</v>
      </c>
      <c r="V24" s="619">
        <v>7.1570576540755465E-2</v>
      </c>
    </row>
    <row r="25" spans="2:22" x14ac:dyDescent="0.35">
      <c r="B25" s="610">
        <v>47.5</v>
      </c>
      <c r="C25" s="614">
        <v>6.0240000000000002E-2</v>
      </c>
      <c r="D25" s="615">
        <v>9.1569999999999999E-2</v>
      </c>
      <c r="E25" s="615">
        <v>9.0239999999999987E-2</v>
      </c>
      <c r="F25" s="615">
        <v>3.9599999999999996E-2</v>
      </c>
      <c r="G25" s="615">
        <v>9.8080000000000001E-2</v>
      </c>
      <c r="H25" s="616">
        <v>0.10218999999999999</v>
      </c>
      <c r="I25" s="610"/>
      <c r="J25" s="614">
        <v>4.931E-2</v>
      </c>
      <c r="K25" s="615">
        <v>0.1069</v>
      </c>
      <c r="L25" s="615">
        <v>6.0659999999999999E-2</v>
      </c>
      <c r="M25" s="615">
        <v>7.4520000000000003E-2</v>
      </c>
      <c r="N25" s="615">
        <v>6.2869999999999995E-2</v>
      </c>
      <c r="O25" s="616">
        <v>0</v>
      </c>
      <c r="P25" s="610"/>
      <c r="Q25" s="617">
        <v>4.6920821114369501E-2</v>
      </c>
      <c r="R25" s="618">
        <v>4.6770601336302897E-2</v>
      </c>
      <c r="S25" s="618">
        <v>5.6213017751479293E-2</v>
      </c>
      <c r="T25" s="618">
        <v>0.08</v>
      </c>
      <c r="U25" s="618">
        <v>2.6694045174537988E-2</v>
      </c>
      <c r="V25" s="619">
        <v>4.7713717693836977E-2</v>
      </c>
    </row>
    <row r="26" spans="2:22" x14ac:dyDescent="0.35">
      <c r="B26" s="610">
        <v>50</v>
      </c>
      <c r="C26" s="614">
        <v>3.6139999999999999E-2</v>
      </c>
      <c r="D26" s="615">
        <v>6.2649999999999997E-2</v>
      </c>
      <c r="E26" s="615">
        <v>5.3409999999999999E-2</v>
      </c>
      <c r="F26" s="615">
        <v>1.3859999999999999E-2</v>
      </c>
      <c r="G26" s="615">
        <v>7.8850000000000003E-2</v>
      </c>
      <c r="H26" s="616">
        <v>7.8469999999999998E-2</v>
      </c>
      <c r="I26" s="610"/>
      <c r="J26" s="614">
        <v>3.5499999999999997E-2</v>
      </c>
      <c r="K26" s="615">
        <v>9.6549999999999997E-2</v>
      </c>
      <c r="L26" s="615">
        <v>4.6790000000000005E-2</v>
      </c>
      <c r="M26" s="615">
        <v>3.6060000000000002E-2</v>
      </c>
      <c r="N26" s="615">
        <v>4.4909999999999999E-2</v>
      </c>
      <c r="O26" s="616">
        <v>8.199999999999999E-3</v>
      </c>
      <c r="P26" s="610"/>
      <c r="Q26" s="617">
        <v>2.0527859237536656E-2</v>
      </c>
      <c r="R26" s="618">
        <v>1.1135857461024499E-2</v>
      </c>
      <c r="S26" s="618">
        <v>2.9585798816568046E-2</v>
      </c>
      <c r="T26" s="618">
        <v>6.5263157894736842E-2</v>
      </c>
      <c r="U26" s="618">
        <v>2.2587268993839837E-2</v>
      </c>
      <c r="V26" s="619">
        <v>3.3797216699801194E-2</v>
      </c>
    </row>
    <row r="27" spans="2:22" x14ac:dyDescent="0.35">
      <c r="B27" s="610">
        <v>52.5</v>
      </c>
      <c r="C27" s="614">
        <v>2.41E-2</v>
      </c>
      <c r="D27" s="615">
        <v>5.5419999999999997E-2</v>
      </c>
      <c r="E27" s="615">
        <v>5.3409999999999999E-2</v>
      </c>
      <c r="F27" s="615">
        <v>9.8999999999999991E-3</v>
      </c>
      <c r="G27" s="615">
        <v>5.9619999999999999E-2</v>
      </c>
      <c r="H27" s="616">
        <v>3.6499999999999998E-2</v>
      </c>
      <c r="I27" s="610"/>
      <c r="J27" s="614">
        <v>2.367E-2</v>
      </c>
      <c r="K27" s="615">
        <v>7.9310000000000005E-2</v>
      </c>
      <c r="L27" s="615">
        <v>3.2930000000000001E-2</v>
      </c>
      <c r="M27" s="615">
        <v>5.0479999999999997E-2</v>
      </c>
      <c r="N27" s="615">
        <v>2.6949999999999998E-2</v>
      </c>
      <c r="O27" s="616">
        <v>8.199999999999999E-3</v>
      </c>
      <c r="P27" s="610"/>
      <c r="Q27" s="617">
        <v>1.1730205278592375E-2</v>
      </c>
      <c r="R27" s="618">
        <v>1.3363028953229399E-2</v>
      </c>
      <c r="S27" s="618">
        <v>2.0710059171597635E-2</v>
      </c>
      <c r="T27" s="618">
        <v>2.9473684210526315E-2</v>
      </c>
      <c r="U27" s="618">
        <v>1.0266940451745379E-2</v>
      </c>
      <c r="V27" s="619">
        <v>1.3916500994035786E-2</v>
      </c>
    </row>
    <row r="28" spans="2:22" x14ac:dyDescent="0.35">
      <c r="B28" s="610">
        <v>55</v>
      </c>
      <c r="C28" s="614">
        <v>7.2299999999999994E-3</v>
      </c>
      <c r="D28" s="615">
        <v>3.8550000000000001E-2</v>
      </c>
      <c r="E28" s="615">
        <v>2.0259999999999997E-2</v>
      </c>
      <c r="F28" s="615">
        <v>0</v>
      </c>
      <c r="G28" s="615">
        <v>4.0379999999999999E-2</v>
      </c>
      <c r="H28" s="616">
        <v>2.92E-2</v>
      </c>
      <c r="I28" s="610"/>
      <c r="J28" s="614">
        <v>1.183E-2</v>
      </c>
      <c r="K28" s="615">
        <v>3.4479999999999997E-2</v>
      </c>
      <c r="L28" s="615">
        <v>2.6000000000000002E-2</v>
      </c>
      <c r="M28" s="615">
        <v>3.3649999999999999E-2</v>
      </c>
      <c r="N28" s="615">
        <v>2.0959999999999999E-2</v>
      </c>
      <c r="O28" s="616">
        <v>0</v>
      </c>
      <c r="P28" s="610"/>
      <c r="Q28" s="617">
        <v>5.8651026392961877E-3</v>
      </c>
      <c r="R28" s="618">
        <v>8.9086859688195987E-3</v>
      </c>
      <c r="S28" s="618">
        <v>1.4792899408284023E-2</v>
      </c>
      <c r="T28" s="618">
        <v>1.0526315789473684E-2</v>
      </c>
      <c r="U28" s="618">
        <v>6.1601642710472282E-3</v>
      </c>
      <c r="V28" s="619">
        <v>1.7892644135188866E-2</v>
      </c>
    </row>
    <row r="29" spans="2:22" x14ac:dyDescent="0.35">
      <c r="B29" s="610">
        <v>57.5</v>
      </c>
      <c r="C29" s="614">
        <v>9.6399999999999993E-3</v>
      </c>
      <c r="D29" s="615">
        <v>5.3010000000000002E-2</v>
      </c>
      <c r="E29" s="615">
        <v>2.2099999999999998E-2</v>
      </c>
      <c r="F29" s="615">
        <v>1.98E-3</v>
      </c>
      <c r="G29" s="615">
        <v>2.308E-2</v>
      </c>
      <c r="H29" s="616">
        <v>7.3000000000000001E-3</v>
      </c>
      <c r="I29" s="610"/>
      <c r="J29" s="614">
        <v>9.8600000000000007E-3</v>
      </c>
      <c r="K29" s="615">
        <v>5.8619999999999998E-2</v>
      </c>
      <c r="L29" s="615">
        <v>1.7330000000000002E-2</v>
      </c>
      <c r="M29" s="615">
        <v>1.2019999999999999E-2</v>
      </c>
      <c r="N29" s="615">
        <v>1.1979999999999999E-2</v>
      </c>
      <c r="O29" s="616">
        <v>0</v>
      </c>
      <c r="P29" s="610"/>
      <c r="Q29" s="617">
        <v>5.8651026392961877E-3</v>
      </c>
      <c r="R29" s="618">
        <v>1.1135857461024499E-2</v>
      </c>
      <c r="S29" s="618">
        <v>8.8757396449704144E-3</v>
      </c>
      <c r="T29" s="618">
        <v>0</v>
      </c>
      <c r="U29" s="618">
        <v>0</v>
      </c>
      <c r="V29" s="619">
        <v>7.9522862823061622E-3</v>
      </c>
    </row>
    <row r="30" spans="2:22" x14ac:dyDescent="0.35">
      <c r="B30" s="610">
        <v>60</v>
      </c>
      <c r="C30" s="614">
        <v>0</v>
      </c>
      <c r="D30" s="615">
        <v>1.4459999999999999E-2</v>
      </c>
      <c r="E30" s="615">
        <v>3.6800000000000001E-3</v>
      </c>
      <c r="F30" s="615">
        <v>1.98E-3</v>
      </c>
      <c r="G30" s="615">
        <v>1.7310000000000002E-2</v>
      </c>
      <c r="H30" s="616">
        <v>9.1199999999999996E-3</v>
      </c>
      <c r="I30" s="610"/>
      <c r="J30" s="614">
        <v>1.97E-3</v>
      </c>
      <c r="K30" s="615">
        <v>3.7929999999999998E-2</v>
      </c>
      <c r="L30" s="615">
        <v>1.5600000000000001E-2</v>
      </c>
      <c r="M30" s="615">
        <v>9.6200000000000001E-3</v>
      </c>
      <c r="N30" s="615">
        <v>8.9800000000000001E-3</v>
      </c>
      <c r="O30" s="616">
        <v>0</v>
      </c>
      <c r="P30" s="610"/>
      <c r="Q30" s="617">
        <v>2.9325513196480938E-3</v>
      </c>
      <c r="R30" s="618">
        <v>4.4543429844097994E-3</v>
      </c>
      <c r="S30" s="618">
        <v>2.9585798816568047E-3</v>
      </c>
      <c r="T30" s="618">
        <v>0</v>
      </c>
      <c r="U30" s="618">
        <v>0</v>
      </c>
      <c r="V30" s="619">
        <v>5.9642147117296221E-3</v>
      </c>
    </row>
    <row r="31" spans="2:22" x14ac:dyDescent="0.35">
      <c r="B31" s="610">
        <v>62.5</v>
      </c>
      <c r="C31" s="614">
        <v>0</v>
      </c>
      <c r="D31" s="615">
        <v>1.205E-2</v>
      </c>
      <c r="E31" s="615">
        <v>1.8400000000000001E-3</v>
      </c>
      <c r="F31" s="615">
        <v>0</v>
      </c>
      <c r="G31" s="615">
        <v>5.77E-3</v>
      </c>
      <c r="H31" s="616">
        <v>1.82E-3</v>
      </c>
      <c r="I31" s="610"/>
      <c r="J31" s="614">
        <v>3.9399999999999999E-3</v>
      </c>
      <c r="K31" s="615">
        <v>3.4479999999999997E-2</v>
      </c>
      <c r="L31" s="615">
        <v>3.4699999999999996E-3</v>
      </c>
      <c r="M31" s="615">
        <v>2.3999999999999998E-3</v>
      </c>
      <c r="N31" s="615">
        <v>2.99E-3</v>
      </c>
      <c r="O31" s="616">
        <v>0</v>
      </c>
      <c r="P31" s="610"/>
      <c r="Q31" s="617">
        <v>0</v>
      </c>
      <c r="R31" s="618">
        <v>0</v>
      </c>
      <c r="S31" s="618">
        <v>8.8757396449704144E-3</v>
      </c>
      <c r="T31" s="618">
        <v>0</v>
      </c>
      <c r="U31" s="618">
        <v>0</v>
      </c>
      <c r="V31" s="619">
        <v>5.9642147117296221E-3</v>
      </c>
    </row>
    <row r="32" spans="2:22" x14ac:dyDescent="0.35">
      <c r="B32" s="610">
        <v>65</v>
      </c>
      <c r="C32" s="614">
        <v>0</v>
      </c>
      <c r="D32" s="615">
        <v>7.2299999999999994E-3</v>
      </c>
      <c r="E32" s="615">
        <v>0</v>
      </c>
      <c r="F32" s="615">
        <v>0</v>
      </c>
      <c r="G32" s="615">
        <v>3.8500000000000001E-3</v>
      </c>
      <c r="H32" s="616">
        <v>0</v>
      </c>
      <c r="I32" s="610"/>
      <c r="J32" s="614">
        <v>0</v>
      </c>
      <c r="K32" s="615">
        <v>3.4499999999999999E-3</v>
      </c>
      <c r="L32" s="615">
        <v>0</v>
      </c>
      <c r="M32" s="615">
        <v>4.81E-3</v>
      </c>
      <c r="N32" s="615">
        <v>0</v>
      </c>
      <c r="O32" s="616">
        <v>0</v>
      </c>
      <c r="P32" s="610"/>
      <c r="Q32" s="617">
        <v>0</v>
      </c>
      <c r="R32" s="618">
        <v>0</v>
      </c>
      <c r="S32" s="618">
        <v>5.9171597633136093E-3</v>
      </c>
      <c r="T32" s="618">
        <v>0</v>
      </c>
      <c r="U32" s="618">
        <v>0</v>
      </c>
      <c r="V32" s="619">
        <v>1.9880715705765406E-3</v>
      </c>
    </row>
    <row r="33" spans="1:22" x14ac:dyDescent="0.35">
      <c r="B33" s="610">
        <v>67.5</v>
      </c>
      <c r="C33" s="614">
        <v>0</v>
      </c>
      <c r="D33" s="615">
        <v>4.8199999999999996E-3</v>
      </c>
      <c r="E33" s="615">
        <v>0</v>
      </c>
      <c r="F33" s="615">
        <v>0</v>
      </c>
      <c r="G33" s="615">
        <v>1.92E-3</v>
      </c>
      <c r="H33" s="616">
        <v>0</v>
      </c>
      <c r="I33" s="610"/>
      <c r="J33" s="614">
        <v>0</v>
      </c>
      <c r="K33" s="615">
        <v>6.8999999999999999E-3</v>
      </c>
      <c r="L33" s="615">
        <v>1.7299999999999998E-3</v>
      </c>
      <c r="M33" s="615">
        <v>0</v>
      </c>
      <c r="N33" s="615">
        <v>0</v>
      </c>
      <c r="O33" s="616">
        <v>0</v>
      </c>
      <c r="P33" s="610"/>
      <c r="Q33" s="617">
        <v>0</v>
      </c>
      <c r="R33" s="618">
        <v>0</v>
      </c>
      <c r="S33" s="618">
        <v>2.9585798816568047E-3</v>
      </c>
      <c r="T33" s="618">
        <v>2.1052631578947368E-3</v>
      </c>
      <c r="U33" s="618">
        <v>0</v>
      </c>
      <c r="V33" s="619">
        <v>0</v>
      </c>
    </row>
    <row r="34" spans="1:22" x14ac:dyDescent="0.35">
      <c r="B34" s="610">
        <v>70</v>
      </c>
      <c r="C34" s="614">
        <v>2.4099999999999998E-3</v>
      </c>
      <c r="D34" s="615">
        <v>4.8199999999999996E-3</v>
      </c>
      <c r="E34" s="615">
        <v>0</v>
      </c>
      <c r="F34" s="615">
        <v>0</v>
      </c>
      <c r="G34" s="615">
        <v>0</v>
      </c>
      <c r="H34" s="616">
        <v>0</v>
      </c>
      <c r="I34" s="610"/>
      <c r="J34" s="614">
        <v>0</v>
      </c>
      <c r="K34" s="615">
        <v>1.379E-2</v>
      </c>
      <c r="L34" s="615">
        <v>0</v>
      </c>
      <c r="M34" s="615">
        <v>0</v>
      </c>
      <c r="N34" s="615">
        <v>2.99E-3</v>
      </c>
      <c r="O34" s="616">
        <v>0</v>
      </c>
      <c r="P34" s="610"/>
      <c r="Q34" s="617">
        <v>0</v>
      </c>
      <c r="R34" s="618">
        <v>0</v>
      </c>
      <c r="S34" s="618">
        <v>2.9585798816568047E-3</v>
      </c>
      <c r="T34" s="618">
        <v>0</v>
      </c>
      <c r="U34" s="618">
        <v>0</v>
      </c>
      <c r="V34" s="619">
        <v>1.9880715705765406E-3</v>
      </c>
    </row>
    <row r="35" spans="1:22" ht="15" thickBot="1" x14ac:dyDescent="0.4">
      <c r="B35" s="610">
        <v>72.5</v>
      </c>
      <c r="C35" s="620">
        <v>0</v>
      </c>
      <c r="D35" s="621">
        <v>0</v>
      </c>
      <c r="E35" s="621">
        <v>3.6800000000000001E-3</v>
      </c>
      <c r="F35" s="621">
        <v>0</v>
      </c>
      <c r="G35" s="621">
        <v>0</v>
      </c>
      <c r="H35" s="622">
        <v>0</v>
      </c>
      <c r="I35" s="610"/>
      <c r="J35" s="620">
        <v>0</v>
      </c>
      <c r="K35" s="621">
        <v>6.8999999999999999E-3</v>
      </c>
      <c r="L35" s="621">
        <v>0</v>
      </c>
      <c r="M35" s="621">
        <v>0</v>
      </c>
      <c r="N35" s="621">
        <v>5.9899999999999997E-3</v>
      </c>
      <c r="O35" s="622">
        <v>0</v>
      </c>
      <c r="P35" s="610"/>
      <c r="Q35" s="623">
        <v>0</v>
      </c>
      <c r="R35" s="624">
        <v>0</v>
      </c>
      <c r="S35" s="624">
        <v>2.9585798816568047E-3</v>
      </c>
      <c r="T35" s="624">
        <v>0</v>
      </c>
      <c r="U35" s="624">
        <v>0</v>
      </c>
      <c r="V35" s="625">
        <v>0</v>
      </c>
    </row>
    <row r="37" spans="1:22" ht="15" thickBot="1" x14ac:dyDescent="0.4"/>
    <row r="38" spans="1:22" ht="15" thickBot="1" x14ac:dyDescent="0.4">
      <c r="B38" s="577" t="s">
        <v>48</v>
      </c>
      <c r="C38" s="578" t="s">
        <v>55</v>
      </c>
      <c r="D38" s="579"/>
      <c r="E38" s="579"/>
      <c r="F38" s="579"/>
      <c r="G38" s="579"/>
      <c r="H38" s="580"/>
      <c r="I38" s="21"/>
      <c r="J38" s="578" t="s">
        <v>56</v>
      </c>
      <c r="K38" s="579"/>
      <c r="L38" s="579"/>
      <c r="M38" s="579"/>
      <c r="N38" s="579"/>
      <c r="O38" s="580"/>
      <c r="Q38" s="626" t="s">
        <v>56</v>
      </c>
      <c r="R38" s="627"/>
      <c r="S38" s="627"/>
      <c r="T38" s="627"/>
      <c r="U38" s="627"/>
      <c r="V38" s="628"/>
    </row>
    <row r="39" spans="1:22" x14ac:dyDescent="0.35">
      <c r="A39" s="3" t="s">
        <v>244</v>
      </c>
      <c r="B39" s="3" t="s">
        <v>57</v>
      </c>
      <c r="C39" s="629">
        <v>39.131484950000001</v>
      </c>
      <c r="D39" s="629">
        <v>39.546587500000001</v>
      </c>
      <c r="E39" s="629">
        <v>38.005566440000003</v>
      </c>
      <c r="F39" s="629">
        <v>40.446835720000003</v>
      </c>
      <c r="G39" s="629">
        <v>41.545378579999998</v>
      </c>
      <c r="H39" s="629">
        <v>35.27235632</v>
      </c>
      <c r="I39" s="630"/>
      <c r="J39" s="629">
        <v>28.308040170000002</v>
      </c>
      <c r="K39" s="629">
        <v>47.537206859999998</v>
      </c>
      <c r="L39" s="629">
        <v>36.39769836</v>
      </c>
      <c r="M39" s="629">
        <v>33.239403269999997</v>
      </c>
      <c r="N39" s="629">
        <v>32.700108669999999</v>
      </c>
      <c r="O39" s="629">
        <v>29.039224440000002</v>
      </c>
      <c r="Q39" s="631">
        <v>31.527719298245604</v>
      </c>
      <c r="R39" s="632">
        <v>25.456640000000004</v>
      </c>
      <c r="S39" s="632">
        <v>15.755888888888888</v>
      </c>
      <c r="T39" s="632">
        <v>22.686499999999995</v>
      </c>
      <c r="U39" s="632">
        <v>33.324128440366977</v>
      </c>
      <c r="V39" s="633">
        <v>34.609194166666676</v>
      </c>
    </row>
    <row r="40" spans="1:22" x14ac:dyDescent="0.35">
      <c r="A40" s="3" t="s">
        <v>246</v>
      </c>
      <c r="B40" s="3" t="s">
        <v>51</v>
      </c>
      <c r="C40" s="634">
        <v>135</v>
      </c>
      <c r="D40" s="634">
        <v>76</v>
      </c>
      <c r="E40" s="634">
        <v>144</v>
      </c>
      <c r="F40" s="634">
        <v>166</v>
      </c>
      <c r="G40" s="634">
        <v>121</v>
      </c>
      <c r="H40" s="634">
        <v>83</v>
      </c>
      <c r="I40" s="630"/>
      <c r="J40" s="634">
        <v>144</v>
      </c>
      <c r="K40" s="634">
        <v>74</v>
      </c>
      <c r="L40" s="634">
        <v>61</v>
      </c>
      <c r="M40" s="634">
        <v>158</v>
      </c>
      <c r="N40" s="634">
        <v>208</v>
      </c>
      <c r="O40" s="634">
        <v>143</v>
      </c>
      <c r="Q40" s="635">
        <v>53</v>
      </c>
      <c r="R40" s="636">
        <v>21</v>
      </c>
      <c r="S40" s="636">
        <v>5</v>
      </c>
      <c r="T40" s="636">
        <v>12</v>
      </c>
      <c r="U40" s="636">
        <v>105</v>
      </c>
      <c r="V40" s="637">
        <v>96</v>
      </c>
    </row>
    <row r="41" spans="1:22" x14ac:dyDescent="0.35">
      <c r="A41" s="3" t="s">
        <v>247</v>
      </c>
      <c r="B41" s="3" t="s">
        <v>52</v>
      </c>
      <c r="C41" s="596">
        <f t="shared" ref="C41:H41" si="18">C40/SUM(C$4,C$40,C$78)</f>
        <v>0.15938606847697756</v>
      </c>
      <c r="D41" s="596">
        <f t="shared" si="18"/>
        <v>8.5106382978723402E-2</v>
      </c>
      <c r="E41" s="596">
        <f t="shared" si="18"/>
        <v>0.14845360824742268</v>
      </c>
      <c r="F41" s="596">
        <f t="shared" si="18"/>
        <v>0.16386969397828233</v>
      </c>
      <c r="G41" s="596">
        <f t="shared" si="18"/>
        <v>0.12927350427350429</v>
      </c>
      <c r="H41" s="596">
        <f t="shared" si="18"/>
        <v>9.29451287793953E-2</v>
      </c>
      <c r="I41" s="638"/>
      <c r="J41" s="596">
        <f t="shared" ref="J41:O41" si="19">J40/SUM(J$4,J$40,J$78)</f>
        <v>0.14814814814814814</v>
      </c>
      <c r="K41" s="596">
        <f t="shared" si="19"/>
        <v>0.12012987012987013</v>
      </c>
      <c r="L41" s="596">
        <f t="shared" si="19"/>
        <v>6.218144750254842E-2</v>
      </c>
      <c r="M41" s="596">
        <f t="shared" si="19"/>
        <v>0.17555555555555555</v>
      </c>
      <c r="N41" s="596">
        <f t="shared" si="19"/>
        <v>0.23963133640552994</v>
      </c>
      <c r="O41" s="596">
        <f t="shared" si="19"/>
        <v>0.19833564493758668</v>
      </c>
      <c r="Q41" s="639">
        <f t="shared" ref="Q41:V41" si="20">Q40/SUM(Q$4,Q$40,Q$78)</f>
        <v>6.1342592592592594E-2</v>
      </c>
      <c r="R41" s="640">
        <f t="shared" si="20"/>
        <v>2.2532188841201718E-2</v>
      </c>
      <c r="S41" s="640">
        <f t="shared" si="20"/>
        <v>5.3648068669527897E-3</v>
      </c>
      <c r="T41" s="640">
        <f t="shared" si="20"/>
        <v>1.2345679012345678E-2</v>
      </c>
      <c r="U41" s="640">
        <f t="shared" si="20"/>
        <v>0.10019083969465649</v>
      </c>
      <c r="V41" s="641">
        <f t="shared" si="20"/>
        <v>9.125475285171103E-2</v>
      </c>
    </row>
    <row r="42" spans="1:22" ht="16.5" x14ac:dyDescent="0.35">
      <c r="A42" s="3" t="s">
        <v>249</v>
      </c>
      <c r="B42" s="3" t="s">
        <v>251</v>
      </c>
      <c r="C42" s="598">
        <v>248926.4</v>
      </c>
      <c r="D42" s="598">
        <v>149881.9</v>
      </c>
      <c r="E42" s="598">
        <v>249860.9</v>
      </c>
      <c r="F42" s="598">
        <v>305146.8</v>
      </c>
      <c r="G42" s="598">
        <v>247427.6</v>
      </c>
      <c r="H42" s="598">
        <v>127222.1</v>
      </c>
      <c r="I42" s="599"/>
      <c r="J42" s="598">
        <v>154651.6</v>
      </c>
      <c r="K42" s="598">
        <v>201998.2</v>
      </c>
      <c r="L42" s="598">
        <v>98912.83</v>
      </c>
      <c r="M42" s="598">
        <v>228999.7</v>
      </c>
      <c r="N42" s="598">
        <v>286075.8</v>
      </c>
      <c r="O42" s="598">
        <v>147365.9</v>
      </c>
      <c r="P42" s="603"/>
      <c r="Q42" s="598">
        <v>65031.18</v>
      </c>
      <c r="R42" s="598">
        <v>20270.11</v>
      </c>
      <c r="S42" s="598">
        <v>2920.84</v>
      </c>
      <c r="T42" s="598">
        <v>8740.3799999999992</v>
      </c>
      <c r="U42" s="598">
        <v>156539.6</v>
      </c>
      <c r="V42" s="598">
        <v>153881.20000000001</v>
      </c>
    </row>
    <row r="43" spans="1:22" x14ac:dyDescent="0.35">
      <c r="A43" s="3" t="s">
        <v>250</v>
      </c>
      <c r="B43" s="113" t="s">
        <v>248</v>
      </c>
      <c r="C43" s="604">
        <f>C42/SUM(C$80,C$42,C$6)</f>
        <v>0.18758506935992877</v>
      </c>
      <c r="D43" s="604">
        <f t="shared" ref="D43" si="21">D42/SUM(D$80,D$42,D$6)</f>
        <v>8.7248894107508621E-2</v>
      </c>
      <c r="E43" s="604">
        <f t="shared" ref="E43" si="22">E42/SUM(E$80,E$42,E$6)</f>
        <v>0.14386738268827781</v>
      </c>
      <c r="F43" s="604">
        <f t="shared" ref="F43" si="23">F42/SUM(F$80,F$42,F$6)</f>
        <v>0.20207518123218082</v>
      </c>
      <c r="G43" s="604">
        <f t="shared" ref="G43" si="24">G42/SUM(G$80,G$42,G$6)</f>
        <v>0.13441847757795145</v>
      </c>
      <c r="H43" s="604">
        <f t="shared" ref="H43" si="25">H42/SUM(H$80,H$42,H$6)</f>
        <v>8.4398407243522017E-2</v>
      </c>
      <c r="I43" s="605"/>
      <c r="J43" s="604">
        <f>J42/SUM(J$80,J$42,J$6)</f>
        <v>0.11047759688960027</v>
      </c>
      <c r="K43" s="604">
        <f t="shared" ref="K43" si="26">K42/SUM(K$80,K$42,K$6)</f>
        <v>0.15640715623317109</v>
      </c>
      <c r="L43" s="604">
        <f t="shared" ref="L43" si="27">L42/SUM(L$80,L$42,L$6)</f>
        <v>6.3578265874540948E-2</v>
      </c>
      <c r="M43" s="604">
        <f t="shared" ref="M43" si="28">M42/SUM(M$80,M$42,M$6)</f>
        <v>0.16371365686101602</v>
      </c>
      <c r="N43" s="604">
        <f t="shared" ref="N43" si="29">N42/SUM(N$80,N$42,N$6)</f>
        <v>0.21623054469083408</v>
      </c>
      <c r="O43" s="604">
        <f t="shared" ref="O43" si="30">O42/SUM(O$80,O$42,O$6)</f>
        <v>0.22563555834832688</v>
      </c>
      <c r="P43" s="609"/>
      <c r="Q43" s="604">
        <f>Q42/SUM(Q$80,Q$42,Q$6)</f>
        <v>5.2424241412903028E-2</v>
      </c>
      <c r="R43" s="604">
        <f t="shared" ref="R43" si="31">R42/SUM(R$80,R$42,R$6)</f>
        <v>1.6530790477151787E-2</v>
      </c>
      <c r="S43" s="604">
        <f t="shared" ref="S43" si="32">S42/SUM(S$80,S$42,S$6)</f>
        <v>2.0853235484963955E-3</v>
      </c>
      <c r="T43" s="604">
        <f t="shared" ref="T43" si="33">T42/SUM(T$80,T$42,T$6)</f>
        <v>6.2369416144462068E-3</v>
      </c>
      <c r="U43" s="604">
        <f t="shared" ref="U43" si="34">U42/SUM(U$80,U$42,U$6)</f>
        <v>0.10941929617783595</v>
      </c>
      <c r="V43" s="604">
        <f t="shared" ref="V43" si="35">V42/SUM(V$80,V$42,V$6)</f>
        <v>9.5596269314482951E-2</v>
      </c>
    </row>
    <row r="44" spans="1:22" ht="15" thickBot="1" x14ac:dyDescent="0.4">
      <c r="B44" s="22"/>
      <c r="C44" s="22"/>
      <c r="D44" s="22"/>
      <c r="E44" s="22"/>
      <c r="F44" s="22"/>
      <c r="G44" s="22"/>
      <c r="H44" s="22"/>
      <c r="I44" s="22"/>
    </row>
    <row r="45" spans="1:22" ht="15" thickBot="1" x14ac:dyDescent="0.4">
      <c r="B45" s="22"/>
      <c r="C45" s="259" t="s">
        <v>52</v>
      </c>
      <c r="D45" s="260"/>
      <c r="E45" s="260"/>
      <c r="F45" s="260"/>
      <c r="G45" s="260"/>
      <c r="H45" s="261"/>
      <c r="I45" s="307"/>
      <c r="J45" s="259" t="s">
        <v>52</v>
      </c>
      <c r="K45" s="260"/>
      <c r="L45" s="260"/>
      <c r="M45" s="260"/>
      <c r="N45" s="260"/>
      <c r="O45" s="261"/>
      <c r="Q45" s="259" t="s">
        <v>52</v>
      </c>
      <c r="R45" s="260"/>
      <c r="S45" s="260"/>
      <c r="T45" s="260"/>
      <c r="U45" s="260"/>
      <c r="V45" s="261"/>
    </row>
    <row r="46" spans="1:22" x14ac:dyDescent="0.35">
      <c r="A46" s="3" t="s">
        <v>245</v>
      </c>
      <c r="B46" s="610">
        <v>0</v>
      </c>
      <c r="C46" s="642">
        <v>0</v>
      </c>
      <c r="D46" s="642">
        <v>0</v>
      </c>
      <c r="E46" s="642">
        <v>0</v>
      </c>
      <c r="F46" s="642">
        <v>0</v>
      </c>
      <c r="G46" s="642">
        <v>0</v>
      </c>
      <c r="H46" s="642">
        <v>0</v>
      </c>
      <c r="I46" s="610"/>
      <c r="J46" s="642">
        <v>0</v>
      </c>
      <c r="K46" s="642">
        <v>0</v>
      </c>
      <c r="L46" s="642">
        <v>0</v>
      </c>
      <c r="M46" s="642">
        <v>0</v>
      </c>
      <c r="N46" s="642">
        <v>0</v>
      </c>
      <c r="O46" s="642">
        <v>0</v>
      </c>
      <c r="Q46" s="611">
        <v>0</v>
      </c>
      <c r="R46" s="612">
        <v>0</v>
      </c>
      <c r="S46" s="612">
        <v>0</v>
      </c>
      <c r="T46" s="612">
        <v>0</v>
      </c>
      <c r="U46" s="612">
        <v>0</v>
      </c>
      <c r="V46" s="613">
        <v>0</v>
      </c>
    </row>
    <row r="47" spans="1:22" x14ac:dyDescent="0.35">
      <c r="B47" s="610">
        <v>10</v>
      </c>
      <c r="C47" s="642">
        <v>0</v>
      </c>
      <c r="D47" s="642">
        <v>0</v>
      </c>
      <c r="E47" s="642">
        <v>0</v>
      </c>
      <c r="F47" s="642">
        <v>0</v>
      </c>
      <c r="G47" s="642">
        <v>0</v>
      </c>
      <c r="H47" s="642">
        <v>0</v>
      </c>
      <c r="I47" s="610"/>
      <c r="J47" s="642">
        <v>0</v>
      </c>
      <c r="K47" s="642">
        <v>0</v>
      </c>
      <c r="L47" s="642">
        <v>0</v>
      </c>
      <c r="M47" s="642">
        <v>0</v>
      </c>
      <c r="N47" s="642">
        <v>0</v>
      </c>
      <c r="O47" s="642">
        <v>0</v>
      </c>
      <c r="Q47" s="617">
        <v>0</v>
      </c>
      <c r="R47" s="618">
        <v>0</v>
      </c>
      <c r="S47" s="618">
        <v>0</v>
      </c>
      <c r="T47" s="618">
        <v>0</v>
      </c>
      <c r="U47" s="618">
        <v>0</v>
      </c>
      <c r="V47" s="619">
        <v>0</v>
      </c>
    </row>
    <row r="48" spans="1:22" x14ac:dyDescent="0.35">
      <c r="B48" s="610">
        <v>12.5</v>
      </c>
      <c r="C48" s="642">
        <v>0</v>
      </c>
      <c r="D48" s="642">
        <v>0</v>
      </c>
      <c r="E48" s="642">
        <v>6.9440000000000005E-3</v>
      </c>
      <c r="F48" s="642">
        <v>0</v>
      </c>
      <c r="G48" s="642">
        <v>0</v>
      </c>
      <c r="H48" s="642">
        <v>1.2048000000000001E-2</v>
      </c>
      <c r="I48" s="610"/>
      <c r="J48" s="642">
        <v>1.389E-2</v>
      </c>
      <c r="K48" s="642">
        <v>0</v>
      </c>
      <c r="L48" s="642">
        <v>0</v>
      </c>
      <c r="M48" s="642">
        <v>1.899E-2</v>
      </c>
      <c r="N48" s="642">
        <v>9.6200000000000001E-3</v>
      </c>
      <c r="O48" s="642">
        <v>6.9899999999999997E-3</v>
      </c>
      <c r="Q48" s="617">
        <v>1.8867924528301886E-2</v>
      </c>
      <c r="R48" s="618">
        <v>0</v>
      </c>
      <c r="S48" s="618">
        <v>0</v>
      </c>
      <c r="T48" s="618">
        <v>0</v>
      </c>
      <c r="U48" s="618">
        <v>0</v>
      </c>
      <c r="V48" s="619">
        <v>0</v>
      </c>
    </row>
    <row r="49" spans="2:22" x14ac:dyDescent="0.35">
      <c r="B49" s="610">
        <v>15</v>
      </c>
      <c r="C49" s="642">
        <v>7.4070000000000004E-3</v>
      </c>
      <c r="D49" s="642">
        <v>0</v>
      </c>
      <c r="E49" s="642">
        <v>6.25E-2</v>
      </c>
      <c r="F49" s="642">
        <v>0</v>
      </c>
      <c r="G49" s="642">
        <v>2.4792999999999999E-2</v>
      </c>
      <c r="H49" s="642">
        <v>3.6145000000000004E-2</v>
      </c>
      <c r="I49" s="610"/>
      <c r="J49" s="642">
        <v>5.5559999999999998E-2</v>
      </c>
      <c r="K49" s="642">
        <v>1.3509999999999999E-2</v>
      </c>
      <c r="L49" s="642">
        <v>0</v>
      </c>
      <c r="M49" s="642">
        <v>7.5950000000000004E-2</v>
      </c>
      <c r="N49" s="642">
        <v>3.3649999999999999E-2</v>
      </c>
      <c r="O49" s="642">
        <v>2.0979999999999999E-2</v>
      </c>
      <c r="Q49" s="617">
        <v>9.4339622641509441E-2</v>
      </c>
      <c r="R49" s="618">
        <v>4.7619047619047616E-2</v>
      </c>
      <c r="S49" s="618">
        <v>0</v>
      </c>
      <c r="T49" s="618">
        <v>0</v>
      </c>
      <c r="U49" s="618">
        <v>0</v>
      </c>
      <c r="V49" s="619">
        <v>1.0416666666666666E-2</v>
      </c>
    </row>
    <row r="50" spans="2:22" x14ac:dyDescent="0.35">
      <c r="B50" s="610">
        <v>17.5</v>
      </c>
      <c r="C50" s="642">
        <v>0</v>
      </c>
      <c r="D50" s="642">
        <v>0</v>
      </c>
      <c r="E50" s="642">
        <v>4.8611000000000001E-2</v>
      </c>
      <c r="F50" s="642">
        <v>0</v>
      </c>
      <c r="G50" s="642">
        <v>2.4792999999999999E-2</v>
      </c>
      <c r="H50" s="642">
        <v>3.6145000000000004E-2</v>
      </c>
      <c r="I50" s="610"/>
      <c r="J50" s="642">
        <v>0.13888999999999999</v>
      </c>
      <c r="K50" s="642">
        <v>0</v>
      </c>
      <c r="L50" s="642">
        <v>1.6390000000000002E-2</v>
      </c>
      <c r="M50" s="642">
        <v>0.10127000000000001</v>
      </c>
      <c r="N50" s="642">
        <v>8.6540000000000006E-2</v>
      </c>
      <c r="O50" s="642">
        <v>4.1959999999999997E-2</v>
      </c>
      <c r="Q50" s="617">
        <v>7.5471698113207544E-2</v>
      </c>
      <c r="R50" s="618">
        <v>4.7619047619047616E-2</v>
      </c>
      <c r="S50" s="618">
        <v>0.2</v>
      </c>
      <c r="T50" s="618">
        <v>0</v>
      </c>
      <c r="U50" s="618">
        <v>1.9047619047619049E-2</v>
      </c>
      <c r="V50" s="619">
        <v>1.0416666666666666E-2</v>
      </c>
    </row>
    <row r="51" spans="2:22" x14ac:dyDescent="0.35">
      <c r="B51" s="610">
        <v>20</v>
      </c>
      <c r="C51" s="642">
        <v>0</v>
      </c>
      <c r="D51" s="642">
        <v>1.3158000000000001E-2</v>
      </c>
      <c r="E51" s="642">
        <v>5.5556000000000001E-2</v>
      </c>
      <c r="F51" s="642">
        <v>0</v>
      </c>
      <c r="G51" s="642">
        <v>3.3058000000000004E-2</v>
      </c>
      <c r="H51" s="642">
        <v>2.4096000000000003E-2</v>
      </c>
      <c r="I51" s="610"/>
      <c r="J51" s="642">
        <v>9.0279999999999999E-2</v>
      </c>
      <c r="K51" s="642">
        <v>1.3509999999999999E-2</v>
      </c>
      <c r="L51" s="642">
        <v>0</v>
      </c>
      <c r="M51" s="642">
        <v>1.899E-2</v>
      </c>
      <c r="N51" s="642">
        <v>6.7309999999999995E-2</v>
      </c>
      <c r="O51" s="642">
        <v>4.8949999999999994E-2</v>
      </c>
      <c r="Q51" s="617">
        <v>5.6603773584905662E-2</v>
      </c>
      <c r="R51" s="618">
        <v>9.5238095238095233E-2</v>
      </c>
      <c r="S51" s="618">
        <v>0</v>
      </c>
      <c r="T51" s="618">
        <v>0</v>
      </c>
      <c r="U51" s="618">
        <v>9.5238095238095247E-3</v>
      </c>
      <c r="V51" s="619">
        <v>0</v>
      </c>
    </row>
    <row r="52" spans="2:22" x14ac:dyDescent="0.35">
      <c r="B52" s="610">
        <v>22.5</v>
      </c>
      <c r="C52" s="642">
        <v>0</v>
      </c>
      <c r="D52" s="642">
        <v>1.3158000000000001E-2</v>
      </c>
      <c r="E52" s="642">
        <v>2.0833000000000001E-2</v>
      </c>
      <c r="F52" s="642">
        <v>1.8071999999999998E-2</v>
      </c>
      <c r="G52" s="642">
        <v>2.4792999999999999E-2</v>
      </c>
      <c r="H52" s="642">
        <v>1.2048000000000001E-2</v>
      </c>
      <c r="I52" s="610"/>
      <c r="J52" s="642">
        <v>0.10417</v>
      </c>
      <c r="K52" s="642">
        <v>0</v>
      </c>
      <c r="L52" s="642">
        <v>1.6390000000000002E-2</v>
      </c>
      <c r="M52" s="642">
        <v>3.1649999999999998E-2</v>
      </c>
      <c r="N52" s="642">
        <v>4.8079999999999998E-2</v>
      </c>
      <c r="O52" s="642">
        <v>9.0909999999999991E-2</v>
      </c>
      <c r="Q52" s="617">
        <v>1.8867924528301886E-2</v>
      </c>
      <c r="R52" s="618">
        <v>0</v>
      </c>
      <c r="S52" s="618">
        <v>0</v>
      </c>
      <c r="T52" s="618">
        <v>0</v>
      </c>
      <c r="U52" s="618">
        <v>1.9047619047619049E-2</v>
      </c>
      <c r="V52" s="619">
        <v>5.2083333333333336E-2</v>
      </c>
    </row>
    <row r="53" spans="2:22" x14ac:dyDescent="0.35">
      <c r="B53" s="610">
        <v>25</v>
      </c>
      <c r="C53" s="642">
        <v>7.4070000000000004E-3</v>
      </c>
      <c r="D53" s="642">
        <v>1.3158000000000001E-2</v>
      </c>
      <c r="E53" s="642">
        <v>2.7778000000000001E-2</v>
      </c>
      <c r="F53" s="642">
        <v>2.4096000000000003E-2</v>
      </c>
      <c r="G53" s="642">
        <v>8.2640000000000005E-3</v>
      </c>
      <c r="H53" s="642">
        <v>3.6145000000000004E-2</v>
      </c>
      <c r="I53" s="610"/>
      <c r="J53" s="642">
        <v>5.5559999999999998E-2</v>
      </c>
      <c r="K53" s="642">
        <v>0</v>
      </c>
      <c r="L53" s="642">
        <v>1.6390000000000002E-2</v>
      </c>
      <c r="M53" s="642">
        <v>3.1649999999999998E-2</v>
      </c>
      <c r="N53" s="642">
        <v>6.25E-2</v>
      </c>
      <c r="O53" s="642">
        <v>9.0909999999999991E-2</v>
      </c>
      <c r="Q53" s="617">
        <v>3.7735849056603772E-2</v>
      </c>
      <c r="R53" s="618">
        <v>9.5238095238095233E-2</v>
      </c>
      <c r="S53" s="618">
        <v>0</v>
      </c>
      <c r="T53" s="618">
        <v>0.16666666666666666</v>
      </c>
      <c r="U53" s="618">
        <v>4.7619047619047616E-2</v>
      </c>
      <c r="V53" s="619">
        <v>5.2083333333333336E-2</v>
      </c>
    </row>
    <row r="54" spans="2:22" x14ac:dyDescent="0.35">
      <c r="B54" s="610">
        <v>27.5</v>
      </c>
      <c r="C54" s="642">
        <v>1.4815E-2</v>
      </c>
      <c r="D54" s="642">
        <v>1.3158000000000001E-2</v>
      </c>
      <c r="E54" s="642">
        <v>1.3889E-2</v>
      </c>
      <c r="F54" s="642">
        <v>3.0120000000000001E-2</v>
      </c>
      <c r="G54" s="642">
        <v>8.2640000000000005E-3</v>
      </c>
      <c r="H54" s="642">
        <v>6.0240999999999996E-2</v>
      </c>
      <c r="I54" s="610"/>
      <c r="J54" s="642">
        <v>9.0279999999999999E-2</v>
      </c>
      <c r="K54" s="642">
        <v>2.7029999999999998E-2</v>
      </c>
      <c r="L54" s="642">
        <v>4.9180000000000001E-2</v>
      </c>
      <c r="M54" s="642">
        <v>1.2659999999999999E-2</v>
      </c>
      <c r="N54" s="642">
        <v>9.1350000000000001E-2</v>
      </c>
      <c r="O54" s="642">
        <v>0.11888</v>
      </c>
      <c r="Q54" s="617">
        <v>0</v>
      </c>
      <c r="R54" s="618">
        <v>4.7619047619047616E-2</v>
      </c>
      <c r="S54" s="618">
        <v>0.2</v>
      </c>
      <c r="T54" s="618">
        <v>0.25</v>
      </c>
      <c r="U54" s="618">
        <v>7.6190476190476197E-2</v>
      </c>
      <c r="V54" s="619">
        <v>3.125E-2</v>
      </c>
    </row>
    <row r="55" spans="2:22" x14ac:dyDescent="0.35">
      <c r="B55" s="610">
        <v>30</v>
      </c>
      <c r="C55" s="642">
        <v>4.4443999999999997E-2</v>
      </c>
      <c r="D55" s="642">
        <v>3.9474000000000002E-2</v>
      </c>
      <c r="E55" s="642">
        <v>2.7778000000000001E-2</v>
      </c>
      <c r="F55" s="642">
        <v>3.6145000000000004E-2</v>
      </c>
      <c r="G55" s="642">
        <v>4.1321999999999998E-2</v>
      </c>
      <c r="H55" s="642">
        <v>2.4096000000000003E-2</v>
      </c>
      <c r="I55" s="610"/>
      <c r="J55" s="642">
        <v>5.5559999999999998E-2</v>
      </c>
      <c r="K55" s="642">
        <v>2.7029999999999998E-2</v>
      </c>
      <c r="L55" s="642">
        <v>1.6390000000000002E-2</v>
      </c>
      <c r="M55" s="642">
        <v>4.4299999999999999E-2</v>
      </c>
      <c r="N55" s="642">
        <v>4.8079999999999998E-2</v>
      </c>
      <c r="O55" s="642">
        <v>0.10490000000000001</v>
      </c>
      <c r="Q55" s="617">
        <v>0</v>
      </c>
      <c r="R55" s="618">
        <v>0.14285714285714285</v>
      </c>
      <c r="S55" s="618">
        <v>0.2</v>
      </c>
      <c r="T55" s="618">
        <v>0.16666666666666666</v>
      </c>
      <c r="U55" s="618">
        <v>7.6190476190476197E-2</v>
      </c>
      <c r="V55" s="619">
        <v>6.25E-2</v>
      </c>
    </row>
    <row r="56" spans="2:22" x14ac:dyDescent="0.35">
      <c r="B56" s="610">
        <v>32.5</v>
      </c>
      <c r="C56" s="642">
        <v>9.6295999999999993E-2</v>
      </c>
      <c r="D56" s="642">
        <v>3.9474000000000002E-2</v>
      </c>
      <c r="E56" s="642">
        <v>3.4722000000000003E-2</v>
      </c>
      <c r="F56" s="642">
        <v>3.0120000000000001E-2</v>
      </c>
      <c r="G56" s="642">
        <v>2.4792999999999999E-2</v>
      </c>
      <c r="H56" s="642">
        <v>6.0240999999999996E-2</v>
      </c>
      <c r="I56" s="610"/>
      <c r="J56" s="642">
        <v>6.9440000000000002E-2</v>
      </c>
      <c r="K56" s="642">
        <v>0</v>
      </c>
      <c r="L56" s="642">
        <v>8.1969999999999987E-2</v>
      </c>
      <c r="M56" s="642">
        <v>8.2279999999999992E-2</v>
      </c>
      <c r="N56" s="642">
        <v>6.25E-2</v>
      </c>
      <c r="O56" s="642">
        <v>0.11189</v>
      </c>
      <c r="Q56" s="617">
        <v>9.4339622641509441E-2</v>
      </c>
      <c r="R56" s="618">
        <v>9.5238095238095233E-2</v>
      </c>
      <c r="S56" s="618">
        <v>0</v>
      </c>
      <c r="T56" s="618">
        <v>8.3333333333333329E-2</v>
      </c>
      <c r="U56" s="618">
        <v>0.13333333333333333</v>
      </c>
      <c r="V56" s="619">
        <v>0.10416666666666667</v>
      </c>
    </row>
    <row r="57" spans="2:22" x14ac:dyDescent="0.35">
      <c r="B57" s="610">
        <v>35</v>
      </c>
      <c r="C57" s="642">
        <v>0.103704</v>
      </c>
      <c r="D57" s="642">
        <v>7.8947000000000003E-2</v>
      </c>
      <c r="E57" s="642">
        <v>2.0833000000000001E-2</v>
      </c>
      <c r="F57" s="642">
        <v>6.6265000000000004E-2</v>
      </c>
      <c r="G57" s="642">
        <v>3.3058000000000004E-2</v>
      </c>
      <c r="H57" s="642">
        <v>6.0240999999999996E-2</v>
      </c>
      <c r="I57" s="610"/>
      <c r="J57" s="642">
        <v>2.0830000000000001E-2</v>
      </c>
      <c r="K57" s="642">
        <v>4.054E-2</v>
      </c>
      <c r="L57" s="642">
        <v>0.16393000000000002</v>
      </c>
      <c r="M57" s="642">
        <v>4.4299999999999999E-2</v>
      </c>
      <c r="N57" s="642">
        <v>4.3270000000000003E-2</v>
      </c>
      <c r="O57" s="642">
        <v>0.11888</v>
      </c>
      <c r="Q57" s="617">
        <v>9.4339622641509441E-2</v>
      </c>
      <c r="R57" s="618">
        <v>4.7619047619047616E-2</v>
      </c>
      <c r="S57" s="618">
        <v>0.2</v>
      </c>
      <c r="T57" s="618">
        <v>0.16666666666666666</v>
      </c>
      <c r="U57" s="618">
        <v>0.15238095238095239</v>
      </c>
      <c r="V57" s="619">
        <v>0.125</v>
      </c>
    </row>
    <row r="58" spans="2:22" x14ac:dyDescent="0.35">
      <c r="B58" s="610">
        <v>37.5</v>
      </c>
      <c r="C58" s="642">
        <v>9.6295999999999993E-2</v>
      </c>
      <c r="D58" s="642">
        <v>9.2104999999999992E-2</v>
      </c>
      <c r="E58" s="642">
        <v>2.0833000000000001E-2</v>
      </c>
      <c r="F58" s="642">
        <v>9.0360999999999997E-2</v>
      </c>
      <c r="G58" s="642">
        <v>4.9587000000000006E-2</v>
      </c>
      <c r="H58" s="642">
        <v>9.6385999999999999E-2</v>
      </c>
      <c r="I58" s="610"/>
      <c r="J58" s="642">
        <v>4.861E-2</v>
      </c>
      <c r="K58" s="642">
        <v>5.4050000000000001E-2</v>
      </c>
      <c r="L58" s="642">
        <v>0.18033000000000002</v>
      </c>
      <c r="M58" s="642">
        <v>8.8610000000000008E-2</v>
      </c>
      <c r="N58" s="642">
        <v>7.6920000000000002E-2</v>
      </c>
      <c r="O58" s="642">
        <v>0.10490000000000001</v>
      </c>
      <c r="Q58" s="617">
        <v>5.6603773584905662E-2</v>
      </c>
      <c r="R58" s="618">
        <v>0.14285714285714285</v>
      </c>
      <c r="S58" s="618">
        <v>0.2</v>
      </c>
      <c r="T58" s="618">
        <v>0</v>
      </c>
      <c r="U58" s="618">
        <v>0.15238095238095239</v>
      </c>
      <c r="V58" s="619">
        <v>0.14583333333333334</v>
      </c>
    </row>
    <row r="59" spans="2:22" x14ac:dyDescent="0.35">
      <c r="B59" s="610">
        <v>40</v>
      </c>
      <c r="C59" s="642">
        <v>0.12592599999999998</v>
      </c>
      <c r="D59" s="642">
        <v>0.144737</v>
      </c>
      <c r="E59" s="642">
        <v>3.4722000000000003E-2</v>
      </c>
      <c r="F59" s="642">
        <v>0.15662699999999999</v>
      </c>
      <c r="G59" s="642">
        <v>7.4380000000000002E-2</v>
      </c>
      <c r="H59" s="642">
        <v>8.4336999999999995E-2</v>
      </c>
      <c r="I59" s="610"/>
      <c r="J59" s="642">
        <v>4.861E-2</v>
      </c>
      <c r="K59" s="642">
        <v>4.054E-2</v>
      </c>
      <c r="L59" s="642">
        <v>1.6390000000000002E-2</v>
      </c>
      <c r="M59" s="642">
        <v>6.9620000000000001E-2</v>
      </c>
      <c r="N59" s="642">
        <v>6.7309999999999995E-2</v>
      </c>
      <c r="O59" s="642">
        <v>3.4970000000000001E-2</v>
      </c>
      <c r="Q59" s="617">
        <v>7.5471698113207544E-2</v>
      </c>
      <c r="R59" s="618">
        <v>0.19047619047619047</v>
      </c>
      <c r="S59" s="618">
        <v>0</v>
      </c>
      <c r="T59" s="618">
        <v>0</v>
      </c>
      <c r="U59" s="618">
        <v>7.6190476190476197E-2</v>
      </c>
      <c r="V59" s="619">
        <v>6.25E-2</v>
      </c>
    </row>
    <row r="60" spans="2:22" x14ac:dyDescent="0.35">
      <c r="B60" s="610">
        <v>42.5</v>
      </c>
      <c r="C60" s="642">
        <v>0.140741</v>
      </c>
      <c r="D60" s="642">
        <v>6.5789E-2</v>
      </c>
      <c r="E60" s="642">
        <v>0.125</v>
      </c>
      <c r="F60" s="642">
        <v>0.13253000000000001</v>
      </c>
      <c r="G60" s="642">
        <v>7.4380000000000002E-2</v>
      </c>
      <c r="H60" s="642">
        <v>8.4336999999999995E-2</v>
      </c>
      <c r="I60" s="610"/>
      <c r="J60" s="642">
        <v>2.0830000000000001E-2</v>
      </c>
      <c r="K60" s="642">
        <v>2.7029999999999998E-2</v>
      </c>
      <c r="L60" s="642">
        <v>8.1969999999999987E-2</v>
      </c>
      <c r="M60" s="642">
        <v>0.11391999999999999</v>
      </c>
      <c r="N60" s="642">
        <v>5.2880000000000003E-2</v>
      </c>
      <c r="O60" s="642">
        <v>4.1959999999999997E-2</v>
      </c>
      <c r="Q60" s="617">
        <v>7.5471698113207544E-2</v>
      </c>
      <c r="R60" s="618">
        <v>0</v>
      </c>
      <c r="S60" s="618">
        <v>0</v>
      </c>
      <c r="T60" s="618">
        <v>0.16666666666666666</v>
      </c>
      <c r="U60" s="618">
        <v>7.6190476190476197E-2</v>
      </c>
      <c r="V60" s="619">
        <v>0.10416666666666667</v>
      </c>
    </row>
    <row r="61" spans="2:22" x14ac:dyDescent="0.35">
      <c r="B61" s="610">
        <v>45</v>
      </c>
      <c r="C61" s="642">
        <v>0.111111</v>
      </c>
      <c r="D61" s="642">
        <v>0.131579</v>
      </c>
      <c r="E61" s="642">
        <v>7.6388999999999999E-2</v>
      </c>
      <c r="F61" s="642">
        <v>7.2289000000000006E-2</v>
      </c>
      <c r="G61" s="642">
        <v>8.2644999999999996E-2</v>
      </c>
      <c r="H61" s="642">
        <v>9.6385999999999999E-2</v>
      </c>
      <c r="I61" s="610"/>
      <c r="J61" s="642">
        <v>6.25E-2</v>
      </c>
      <c r="K61" s="642">
        <v>5.4050000000000001E-2</v>
      </c>
      <c r="L61" s="642">
        <v>0.13114999999999999</v>
      </c>
      <c r="M61" s="642">
        <v>5.0629999999999994E-2</v>
      </c>
      <c r="N61" s="642">
        <v>6.25E-2</v>
      </c>
      <c r="O61" s="642">
        <v>2.0979999999999999E-2</v>
      </c>
      <c r="Q61" s="617">
        <v>5.6603773584905662E-2</v>
      </c>
      <c r="R61" s="618">
        <v>0</v>
      </c>
      <c r="S61" s="618">
        <v>0</v>
      </c>
      <c r="T61" s="618">
        <v>0</v>
      </c>
      <c r="U61" s="618">
        <v>6.6666666666666666E-2</v>
      </c>
      <c r="V61" s="619">
        <v>0.10416666666666667</v>
      </c>
    </row>
    <row r="62" spans="2:22" x14ac:dyDescent="0.35">
      <c r="B62" s="610">
        <v>47.5</v>
      </c>
      <c r="C62" s="642">
        <v>8.1480999999999998E-2</v>
      </c>
      <c r="D62" s="642">
        <v>9.2104999999999992E-2</v>
      </c>
      <c r="E62" s="642">
        <v>0.17361100000000002</v>
      </c>
      <c r="F62" s="642">
        <v>8.4336999999999995E-2</v>
      </c>
      <c r="G62" s="642">
        <v>9.090899999999999E-2</v>
      </c>
      <c r="H62" s="642">
        <v>9.6385999999999999E-2</v>
      </c>
      <c r="I62" s="610"/>
      <c r="J62" s="642">
        <v>2.7779999999999999E-2</v>
      </c>
      <c r="K62" s="642">
        <v>8.1079999999999999E-2</v>
      </c>
      <c r="L62" s="642">
        <v>8.1969999999999987E-2</v>
      </c>
      <c r="M62" s="642">
        <v>5.6959999999999997E-2</v>
      </c>
      <c r="N62" s="642">
        <v>6.25E-2</v>
      </c>
      <c r="O62" s="642">
        <v>1.3990000000000001E-2</v>
      </c>
      <c r="Q62" s="617">
        <v>0.11320754716981132</v>
      </c>
      <c r="R62" s="618">
        <v>4.7619047619047616E-2</v>
      </c>
      <c r="S62" s="618">
        <v>0</v>
      </c>
      <c r="T62" s="618">
        <v>0</v>
      </c>
      <c r="U62" s="618">
        <v>5.7142857142857141E-2</v>
      </c>
      <c r="V62" s="619">
        <v>4.1666666666666664E-2</v>
      </c>
    </row>
    <row r="63" spans="2:22" x14ac:dyDescent="0.35">
      <c r="B63" s="610">
        <v>50</v>
      </c>
      <c r="C63" s="642">
        <v>7.4074000000000001E-2</v>
      </c>
      <c r="D63" s="642">
        <v>6.5789E-2</v>
      </c>
      <c r="E63" s="642">
        <v>6.25E-2</v>
      </c>
      <c r="F63" s="642">
        <v>9.0360999999999997E-2</v>
      </c>
      <c r="G63" s="642">
        <v>9.090899999999999E-2</v>
      </c>
      <c r="H63" s="642">
        <v>7.2289000000000006E-2</v>
      </c>
      <c r="I63" s="610"/>
      <c r="J63" s="642">
        <v>2.7779999999999999E-2</v>
      </c>
      <c r="K63" s="642">
        <v>0.10811</v>
      </c>
      <c r="L63" s="642">
        <v>4.9180000000000001E-2</v>
      </c>
      <c r="M63" s="642">
        <v>5.6959999999999997E-2</v>
      </c>
      <c r="N63" s="642">
        <v>9.6200000000000001E-3</v>
      </c>
      <c r="O63" s="642">
        <v>0</v>
      </c>
      <c r="Q63" s="617">
        <v>3.7735849056603772E-2</v>
      </c>
      <c r="R63" s="618">
        <v>0</v>
      </c>
      <c r="S63" s="618">
        <v>0</v>
      </c>
      <c r="T63" s="618">
        <v>0</v>
      </c>
      <c r="U63" s="618">
        <v>2.8571428571428571E-2</v>
      </c>
      <c r="V63" s="619">
        <v>5.2083333333333336E-2</v>
      </c>
    </row>
    <row r="64" spans="2:22" x14ac:dyDescent="0.35">
      <c r="B64" s="610">
        <v>52.5</v>
      </c>
      <c r="C64" s="642">
        <v>2.2221999999999999E-2</v>
      </c>
      <c r="D64" s="642">
        <v>0.118421</v>
      </c>
      <c r="E64" s="642">
        <v>4.1666999999999996E-2</v>
      </c>
      <c r="F64" s="642">
        <v>8.4336999999999995E-2</v>
      </c>
      <c r="G64" s="642">
        <v>0.115702</v>
      </c>
      <c r="H64" s="642">
        <v>6.0240999999999996E-2</v>
      </c>
      <c r="I64" s="610"/>
      <c r="J64" s="642">
        <v>2.7779999999999999E-2</v>
      </c>
      <c r="K64" s="642">
        <v>6.7569999999999991E-2</v>
      </c>
      <c r="L64" s="642">
        <v>1.6390000000000002E-2</v>
      </c>
      <c r="M64" s="642">
        <v>3.7970000000000004E-2</v>
      </c>
      <c r="N64" s="642">
        <v>2.8849999999999997E-2</v>
      </c>
      <c r="O64" s="642">
        <v>1.3990000000000001E-2</v>
      </c>
      <c r="Q64" s="617">
        <v>3.7735849056603772E-2</v>
      </c>
      <c r="R64" s="618">
        <v>0</v>
      </c>
      <c r="S64" s="618">
        <v>0</v>
      </c>
      <c r="T64" s="618">
        <v>0</v>
      </c>
      <c r="U64" s="618">
        <v>9.5238095238095247E-3</v>
      </c>
      <c r="V64" s="619">
        <v>2.0833333333333332E-2</v>
      </c>
    </row>
    <row r="65" spans="1:22" x14ac:dyDescent="0.35">
      <c r="B65" s="610">
        <v>55</v>
      </c>
      <c r="C65" s="642">
        <v>2.2221999999999999E-2</v>
      </c>
      <c r="D65" s="642">
        <v>2.6316000000000003E-2</v>
      </c>
      <c r="E65" s="642">
        <v>6.25E-2</v>
      </c>
      <c r="F65" s="642">
        <v>3.6145000000000004E-2</v>
      </c>
      <c r="G65" s="642">
        <v>6.6116000000000008E-2</v>
      </c>
      <c r="H65" s="642">
        <v>3.6145000000000004E-2</v>
      </c>
      <c r="I65" s="610"/>
      <c r="J65" s="642">
        <v>1.389E-2</v>
      </c>
      <c r="K65" s="642">
        <v>8.1079999999999999E-2</v>
      </c>
      <c r="L65" s="642">
        <v>4.9180000000000001E-2</v>
      </c>
      <c r="M65" s="642">
        <v>3.1649999999999998E-2</v>
      </c>
      <c r="N65" s="642">
        <v>1.9230000000000001E-2</v>
      </c>
      <c r="O65" s="642">
        <v>0</v>
      </c>
      <c r="Q65" s="617">
        <v>1.8867924528301886E-2</v>
      </c>
      <c r="R65" s="618">
        <v>0</v>
      </c>
      <c r="S65" s="618">
        <v>0</v>
      </c>
      <c r="T65" s="618">
        <v>0</v>
      </c>
      <c r="U65" s="618">
        <v>0</v>
      </c>
      <c r="V65" s="619">
        <v>1.0416666666666666E-2</v>
      </c>
    </row>
    <row r="66" spans="1:22" x14ac:dyDescent="0.35">
      <c r="B66" s="610">
        <v>57.5</v>
      </c>
      <c r="C66" s="642">
        <v>2.2221999999999999E-2</v>
      </c>
      <c r="D66" s="642">
        <v>3.9474000000000002E-2</v>
      </c>
      <c r="E66" s="642">
        <v>2.0833000000000001E-2</v>
      </c>
      <c r="F66" s="642">
        <v>3.0120000000000001E-2</v>
      </c>
      <c r="G66" s="642">
        <v>4.9587000000000006E-2</v>
      </c>
      <c r="H66" s="642">
        <v>1.2048000000000001E-2</v>
      </c>
      <c r="I66" s="610"/>
      <c r="J66" s="642">
        <v>1.389E-2</v>
      </c>
      <c r="K66" s="642">
        <v>8.1079999999999999E-2</v>
      </c>
      <c r="L66" s="642">
        <v>0</v>
      </c>
      <c r="M66" s="642">
        <v>1.2659999999999999E-2</v>
      </c>
      <c r="N66" s="642">
        <v>1.9230000000000001E-2</v>
      </c>
      <c r="O66" s="642">
        <v>6.9899999999999997E-3</v>
      </c>
      <c r="Q66" s="617">
        <v>1.8867924528301886E-2</v>
      </c>
      <c r="R66" s="618">
        <v>0</v>
      </c>
      <c r="S66" s="618">
        <v>0</v>
      </c>
      <c r="T66" s="618">
        <v>0</v>
      </c>
      <c r="U66" s="618">
        <v>0</v>
      </c>
      <c r="V66" s="619">
        <v>0</v>
      </c>
    </row>
    <row r="67" spans="1:22" x14ac:dyDescent="0.35">
      <c r="B67" s="610">
        <v>60</v>
      </c>
      <c r="C67" s="642">
        <v>7.4070000000000004E-3</v>
      </c>
      <c r="D67" s="642">
        <v>0</v>
      </c>
      <c r="E67" s="642">
        <v>2.7778000000000001E-2</v>
      </c>
      <c r="F67" s="642">
        <v>0</v>
      </c>
      <c r="G67" s="642">
        <v>3.3058000000000004E-2</v>
      </c>
      <c r="H67" s="642">
        <v>0</v>
      </c>
      <c r="I67" s="610"/>
      <c r="J67" s="642">
        <v>0</v>
      </c>
      <c r="K67" s="642">
        <v>0.10811</v>
      </c>
      <c r="L67" s="642">
        <v>1.6390000000000002E-2</v>
      </c>
      <c r="M67" s="642">
        <v>1.2659999999999999E-2</v>
      </c>
      <c r="N67" s="642">
        <v>1.4419999999999999E-2</v>
      </c>
      <c r="O67" s="642">
        <v>0</v>
      </c>
      <c r="Q67" s="617">
        <v>0</v>
      </c>
      <c r="R67" s="618">
        <v>0</v>
      </c>
      <c r="S67" s="618">
        <v>0</v>
      </c>
      <c r="T67" s="618">
        <v>0</v>
      </c>
      <c r="U67" s="618">
        <v>0</v>
      </c>
      <c r="V67" s="619">
        <v>0</v>
      </c>
    </row>
    <row r="68" spans="1:22" x14ac:dyDescent="0.35">
      <c r="B68" s="610">
        <v>62.5</v>
      </c>
      <c r="C68" s="642">
        <v>1.4815E-2</v>
      </c>
      <c r="D68" s="642">
        <v>1.3158000000000001E-2</v>
      </c>
      <c r="E68" s="642">
        <v>1.3889E-2</v>
      </c>
      <c r="F68" s="642">
        <v>0</v>
      </c>
      <c r="G68" s="642">
        <v>8.2640000000000005E-3</v>
      </c>
      <c r="H68" s="642">
        <v>0</v>
      </c>
      <c r="I68" s="610"/>
      <c r="J68" s="642">
        <v>6.9399999999999991E-3</v>
      </c>
      <c r="K68" s="642">
        <v>4.054E-2</v>
      </c>
      <c r="L68" s="642">
        <v>0</v>
      </c>
      <c r="M68" s="642">
        <v>0</v>
      </c>
      <c r="N68" s="642">
        <v>9.6200000000000001E-3</v>
      </c>
      <c r="O68" s="642">
        <v>0</v>
      </c>
      <c r="Q68" s="617">
        <v>1.8867924528301886E-2</v>
      </c>
      <c r="R68" s="618">
        <v>0</v>
      </c>
      <c r="S68" s="618">
        <v>0</v>
      </c>
      <c r="T68" s="618">
        <v>0</v>
      </c>
      <c r="U68" s="618">
        <v>0</v>
      </c>
      <c r="V68" s="619">
        <v>0</v>
      </c>
    </row>
    <row r="69" spans="1:22" x14ac:dyDescent="0.35">
      <c r="B69" s="610">
        <v>65</v>
      </c>
      <c r="C69" s="642">
        <v>7.4070000000000004E-3</v>
      </c>
      <c r="D69" s="642">
        <v>0</v>
      </c>
      <c r="E69" s="642">
        <v>6.9440000000000005E-3</v>
      </c>
      <c r="F69" s="642">
        <v>6.0240000000000007E-3</v>
      </c>
      <c r="G69" s="642">
        <v>1.6529000000000002E-2</v>
      </c>
      <c r="H69" s="642">
        <v>0</v>
      </c>
      <c r="I69" s="610"/>
      <c r="J69" s="642">
        <v>0</v>
      </c>
      <c r="K69" s="642">
        <v>4.054E-2</v>
      </c>
      <c r="L69" s="642">
        <v>1.6390000000000002E-2</v>
      </c>
      <c r="M69" s="642">
        <v>6.3299999999999997E-3</v>
      </c>
      <c r="N69" s="642">
        <v>4.81E-3</v>
      </c>
      <c r="O69" s="642">
        <v>0</v>
      </c>
      <c r="Q69" s="617">
        <v>0</v>
      </c>
      <c r="R69" s="618">
        <v>0</v>
      </c>
      <c r="S69" s="618">
        <v>0</v>
      </c>
      <c r="T69" s="618">
        <v>0</v>
      </c>
      <c r="U69" s="618">
        <v>0</v>
      </c>
      <c r="V69" s="619">
        <v>1.0416666666666666E-2</v>
      </c>
    </row>
    <row r="70" spans="1:22" x14ac:dyDescent="0.35">
      <c r="B70" s="610">
        <v>67.5</v>
      </c>
      <c r="C70" s="642">
        <v>0</v>
      </c>
      <c r="D70" s="642">
        <v>0</v>
      </c>
      <c r="E70" s="642">
        <v>0</v>
      </c>
      <c r="F70" s="642">
        <v>6.0240000000000007E-3</v>
      </c>
      <c r="G70" s="642">
        <v>8.2640000000000005E-3</v>
      </c>
      <c r="H70" s="642">
        <v>0</v>
      </c>
      <c r="I70" s="610"/>
      <c r="J70" s="642">
        <v>0</v>
      </c>
      <c r="K70" s="642">
        <v>0</v>
      </c>
      <c r="L70" s="642">
        <v>0</v>
      </c>
      <c r="M70" s="642">
        <v>0</v>
      </c>
      <c r="N70" s="642">
        <v>9.6200000000000001E-3</v>
      </c>
      <c r="O70" s="642">
        <v>0</v>
      </c>
      <c r="Q70" s="617">
        <v>0</v>
      </c>
      <c r="R70" s="618">
        <v>0</v>
      </c>
      <c r="S70" s="618">
        <v>0</v>
      </c>
      <c r="T70" s="618">
        <v>0</v>
      </c>
      <c r="U70" s="618">
        <v>0</v>
      </c>
      <c r="V70" s="619">
        <v>0</v>
      </c>
    </row>
    <row r="71" spans="1:22" x14ac:dyDescent="0.35">
      <c r="B71" s="610">
        <v>70</v>
      </c>
      <c r="C71" s="642">
        <v>0</v>
      </c>
      <c r="D71" s="642">
        <v>0</v>
      </c>
      <c r="E71" s="642">
        <v>1.3889E-2</v>
      </c>
      <c r="F71" s="642">
        <v>0</v>
      </c>
      <c r="G71" s="642">
        <v>8.2640000000000005E-3</v>
      </c>
      <c r="H71" s="642">
        <v>0</v>
      </c>
      <c r="I71" s="610"/>
      <c r="J71" s="642">
        <v>0</v>
      </c>
      <c r="K71" s="642">
        <v>1.3509999999999999E-2</v>
      </c>
      <c r="L71" s="642">
        <v>0</v>
      </c>
      <c r="M71" s="642">
        <v>0</v>
      </c>
      <c r="N71" s="642">
        <v>0</v>
      </c>
      <c r="O71" s="642">
        <v>0</v>
      </c>
      <c r="Q71" s="617">
        <v>0</v>
      </c>
      <c r="R71" s="618">
        <v>0</v>
      </c>
      <c r="S71" s="618">
        <v>0</v>
      </c>
      <c r="T71" s="618">
        <v>0</v>
      </c>
      <c r="U71" s="618">
        <v>0</v>
      </c>
      <c r="V71" s="619">
        <v>0</v>
      </c>
    </row>
    <row r="72" spans="1:22" ht="15" thickBot="1" x14ac:dyDescent="0.4">
      <c r="B72" s="610">
        <v>72.5</v>
      </c>
      <c r="C72" s="642">
        <v>0</v>
      </c>
      <c r="D72" s="642">
        <v>0</v>
      </c>
      <c r="E72" s="642">
        <v>0</v>
      </c>
      <c r="F72" s="642">
        <v>6.0240000000000007E-3</v>
      </c>
      <c r="G72" s="642">
        <v>8.2640000000000005E-3</v>
      </c>
      <c r="H72" s="642">
        <v>0</v>
      </c>
      <c r="I72" s="610"/>
      <c r="J72" s="642">
        <v>6.9399999999999991E-3</v>
      </c>
      <c r="K72" s="642">
        <v>8.1079999999999999E-2</v>
      </c>
      <c r="L72" s="642">
        <v>0</v>
      </c>
      <c r="M72" s="642">
        <v>0</v>
      </c>
      <c r="N72" s="642">
        <v>9.6200000000000001E-3</v>
      </c>
      <c r="O72" s="642">
        <v>6.9899999999999997E-3</v>
      </c>
      <c r="Q72" s="623">
        <v>0</v>
      </c>
      <c r="R72" s="624">
        <v>0</v>
      </c>
      <c r="S72" s="624">
        <v>0</v>
      </c>
      <c r="T72" s="624">
        <v>0</v>
      </c>
      <c r="U72" s="624">
        <v>0</v>
      </c>
      <c r="V72" s="625">
        <v>0</v>
      </c>
    </row>
    <row r="75" spans="1:22" ht="15" thickBot="1" x14ac:dyDescent="0.4"/>
    <row r="76" spans="1:22" ht="15" thickBot="1" x14ac:dyDescent="0.4">
      <c r="B76" s="577" t="s">
        <v>58</v>
      </c>
      <c r="C76" s="578" t="s">
        <v>55</v>
      </c>
      <c r="D76" s="579"/>
      <c r="E76" s="579"/>
      <c r="F76" s="579"/>
      <c r="G76" s="579"/>
      <c r="H76" s="580"/>
      <c r="I76" s="21"/>
      <c r="J76" s="578" t="s">
        <v>56</v>
      </c>
      <c r="K76" s="579"/>
      <c r="L76" s="579"/>
      <c r="M76" s="579"/>
      <c r="N76" s="579"/>
      <c r="O76" s="580"/>
      <c r="Q76" s="578" t="s">
        <v>56</v>
      </c>
      <c r="R76" s="579"/>
      <c r="S76" s="579"/>
      <c r="T76" s="579"/>
      <c r="U76" s="579"/>
      <c r="V76" s="580"/>
    </row>
    <row r="77" spans="1:22" x14ac:dyDescent="0.35">
      <c r="A77" s="3" t="s">
        <v>244</v>
      </c>
      <c r="B77" s="3" t="s">
        <v>57</v>
      </c>
      <c r="C77" s="629">
        <v>37.507169439999998</v>
      </c>
      <c r="D77" s="629">
        <v>39.848012189999999</v>
      </c>
      <c r="E77" s="629">
        <v>42.51760651</v>
      </c>
      <c r="F77" s="629">
        <v>38.289985549999997</v>
      </c>
      <c r="G77" s="629">
        <v>43.69921926</v>
      </c>
      <c r="H77" s="629">
        <v>41.025032459999998</v>
      </c>
      <c r="I77" s="630"/>
      <c r="J77" s="629">
        <v>38.263914200000002</v>
      </c>
      <c r="K77" s="629">
        <v>39.343515379999999</v>
      </c>
      <c r="L77" s="629">
        <v>38.387846039999999</v>
      </c>
      <c r="M77" s="629">
        <v>36.870884850000003</v>
      </c>
      <c r="N77" s="629">
        <v>39.023688079999999</v>
      </c>
      <c r="O77" s="629">
        <v>27.331843200000002</v>
      </c>
      <c r="Q77" s="631">
        <v>36.715529535865016</v>
      </c>
      <c r="R77" s="632">
        <v>35.431536480686688</v>
      </c>
      <c r="S77" s="632">
        <v>36.702606573006555</v>
      </c>
      <c r="T77" s="632">
        <v>36.22555227373347</v>
      </c>
      <c r="U77" s="632">
        <v>35.112949999999991</v>
      </c>
      <c r="V77" s="633">
        <v>36.081336980306311</v>
      </c>
    </row>
    <row r="78" spans="1:22" x14ac:dyDescent="0.35">
      <c r="A78" s="3" t="s">
        <v>246</v>
      </c>
      <c r="B78" s="3" t="s">
        <v>51</v>
      </c>
      <c r="C78" s="634">
        <v>297</v>
      </c>
      <c r="D78" s="634">
        <v>402</v>
      </c>
      <c r="E78" s="634">
        <v>283</v>
      </c>
      <c r="F78" s="634">
        <v>342</v>
      </c>
      <c r="G78" s="634">
        <v>295</v>
      </c>
      <c r="H78" s="634">
        <v>262</v>
      </c>
      <c r="I78" s="630"/>
      <c r="J78" s="634">
        <v>321</v>
      </c>
      <c r="K78" s="634">
        <v>252</v>
      </c>
      <c r="L78" s="634">
        <v>343</v>
      </c>
      <c r="M78" s="634">
        <v>326</v>
      </c>
      <c r="N78" s="634">
        <v>326</v>
      </c>
      <c r="O78" s="634">
        <v>334</v>
      </c>
      <c r="Q78" s="635">
        <v>470</v>
      </c>
      <c r="R78" s="636">
        <v>462</v>
      </c>
      <c r="S78" s="636">
        <v>589</v>
      </c>
      <c r="T78" s="636">
        <v>485</v>
      </c>
      <c r="U78" s="636">
        <v>456</v>
      </c>
      <c r="V78" s="637">
        <v>453</v>
      </c>
    </row>
    <row r="79" spans="1:22" x14ac:dyDescent="0.35">
      <c r="A79" s="3" t="s">
        <v>247</v>
      </c>
      <c r="B79" s="3" t="s">
        <v>52</v>
      </c>
      <c r="C79" s="596">
        <f t="shared" ref="C79:H79" si="36">C78/SUM(C$4,C$40,C$78)</f>
        <v>0.35064935064935066</v>
      </c>
      <c r="D79" s="596">
        <f t="shared" si="36"/>
        <v>0.45016797312430012</v>
      </c>
      <c r="E79" s="596">
        <f t="shared" si="36"/>
        <v>0.29175257731958765</v>
      </c>
      <c r="F79" s="596">
        <f t="shared" si="36"/>
        <v>0.3376110562685094</v>
      </c>
      <c r="G79" s="596">
        <f t="shared" si="36"/>
        <v>0.31517094017094016</v>
      </c>
      <c r="H79" s="596">
        <f t="shared" si="36"/>
        <v>0.29339305711086228</v>
      </c>
      <c r="I79" s="638"/>
      <c r="J79" s="596">
        <f t="shared" ref="J79:O79" si="37">J78/SUM(J$4,J$40,J$78)</f>
        <v>0.33024691358024694</v>
      </c>
      <c r="K79" s="596">
        <f t="shared" si="37"/>
        <v>0.40909090909090912</v>
      </c>
      <c r="L79" s="596">
        <f t="shared" si="37"/>
        <v>0.34964322120285424</v>
      </c>
      <c r="M79" s="596">
        <f t="shared" si="37"/>
        <v>0.36222222222222222</v>
      </c>
      <c r="N79" s="596">
        <f t="shared" si="37"/>
        <v>0.37557603686635943</v>
      </c>
      <c r="O79" s="596">
        <f t="shared" si="37"/>
        <v>0.46324549237170598</v>
      </c>
      <c r="Q79" s="639">
        <f t="shared" ref="Q79:V79" si="38">Q78/SUM(Q$4,Q$40,Q$78)</f>
        <v>0.54398148148148151</v>
      </c>
      <c r="R79" s="640">
        <f t="shared" si="38"/>
        <v>0.49570815450643779</v>
      </c>
      <c r="S79" s="640">
        <f t="shared" si="38"/>
        <v>0.63197424892703857</v>
      </c>
      <c r="T79" s="640">
        <f t="shared" si="38"/>
        <v>0.49897119341563784</v>
      </c>
      <c r="U79" s="640">
        <f t="shared" si="38"/>
        <v>0.4351145038167939</v>
      </c>
      <c r="V79" s="641">
        <f t="shared" si="38"/>
        <v>0.4306083650190114</v>
      </c>
    </row>
    <row r="80" spans="1:22" ht="16.5" x14ac:dyDescent="0.35">
      <c r="A80" s="3" t="s">
        <v>249</v>
      </c>
      <c r="B80" s="3" t="s">
        <v>251</v>
      </c>
      <c r="C80" s="598">
        <v>452619.5</v>
      </c>
      <c r="D80" s="598">
        <v>745538.4</v>
      </c>
      <c r="E80" s="598">
        <v>571298</v>
      </c>
      <c r="F80" s="598">
        <v>547584.6</v>
      </c>
      <c r="G80" s="598">
        <v>619078</v>
      </c>
      <c r="H80" s="598">
        <v>484050</v>
      </c>
      <c r="I80" s="599"/>
      <c r="J80" s="598">
        <v>519678.9</v>
      </c>
      <c r="K80" s="598">
        <v>443115.4</v>
      </c>
      <c r="L80" s="598">
        <v>554353</v>
      </c>
      <c r="M80" s="598">
        <v>496015.3</v>
      </c>
      <c r="N80" s="598">
        <v>506754.7</v>
      </c>
      <c r="O80" s="598">
        <v>280091.3</v>
      </c>
      <c r="P80" s="603"/>
      <c r="Q80" s="598">
        <v>697018.3</v>
      </c>
      <c r="R80" s="598">
        <v>606140.19999999995</v>
      </c>
      <c r="S80" s="598">
        <v>887515.1</v>
      </c>
      <c r="T80" s="598">
        <v>673862.7</v>
      </c>
      <c r="U80" s="598">
        <v>633515.80000000005</v>
      </c>
      <c r="V80" s="598">
        <v>686216.2</v>
      </c>
    </row>
    <row r="81" spans="1:22" x14ac:dyDescent="0.35">
      <c r="A81" s="3" t="s">
        <v>250</v>
      </c>
      <c r="B81" s="113" t="s">
        <v>248</v>
      </c>
      <c r="C81" s="604">
        <f>C80/SUM(C$80,C$42,C$6)</f>
        <v>0.3410833897134104</v>
      </c>
      <c r="D81" s="604">
        <f t="shared" ref="D81:H81" si="39">D80/SUM(D$80,D$42,D$6)</f>
        <v>0.43399103503946385</v>
      </c>
      <c r="E81" s="604">
        <f t="shared" si="39"/>
        <v>0.32894761843508824</v>
      </c>
      <c r="F81" s="604">
        <f t="shared" si="39"/>
        <v>0.36262303024298875</v>
      </c>
      <c r="G81" s="604">
        <f t="shared" si="39"/>
        <v>0.33632271525894047</v>
      </c>
      <c r="H81" s="604">
        <f t="shared" si="39"/>
        <v>0.32111597769748207</v>
      </c>
      <c r="I81" s="605"/>
      <c r="J81" s="604">
        <f>J80/SUM(J$80,J$42,J$6)</f>
        <v>0.3712401037314253</v>
      </c>
      <c r="K81" s="604">
        <f t="shared" ref="K81" si="40">K80/SUM(K$80,K$42,K$6)</f>
        <v>0.34310414447813942</v>
      </c>
      <c r="L81" s="604">
        <f t="shared" ref="L81" si="41">L80/SUM(L$80,L$42,L$6)</f>
        <v>0.3563218484634339</v>
      </c>
      <c r="M81" s="604">
        <f t="shared" ref="M81" si="42">M80/SUM(M$80,M$42,M$6)</f>
        <v>0.35460517468806252</v>
      </c>
      <c r="N81" s="604">
        <f t="shared" ref="N81" si="43">N80/SUM(N$80,N$42,N$6)</f>
        <v>0.38303080793845629</v>
      </c>
      <c r="O81" s="604">
        <f t="shared" ref="O81" si="44">O80/SUM(O$80,O$42,O$6)</f>
        <v>0.42885468662701975</v>
      </c>
      <c r="P81" s="609"/>
      <c r="Q81" s="604">
        <f>Q80/SUM(Q$80,Q$42,Q$6)</f>
        <v>0.56189439632513616</v>
      </c>
      <c r="R81" s="604">
        <f t="shared" ref="R81" si="45">R80/SUM(R$80,R$42,R$6)</f>
        <v>0.49432275631355121</v>
      </c>
      <c r="S81" s="604">
        <f t="shared" ref="S81" si="46">S80/SUM(S$80,S$42,S$6)</f>
        <v>0.63363831557912553</v>
      </c>
      <c r="T81" s="604">
        <f t="shared" ref="T81" si="47">T80/SUM(T$80,T$42,T$6)</f>
        <v>0.48085350019714018</v>
      </c>
      <c r="U81" s="604">
        <f t="shared" ref="U81" si="48">U80/SUM(U$80,U$42,U$6)</f>
        <v>0.44281991875243509</v>
      </c>
      <c r="V81" s="604">
        <f t="shared" ref="V81" si="49">V80/SUM(V$80,V$42,V$6)</f>
        <v>0.42630099494389884</v>
      </c>
    </row>
    <row r="82" spans="1:22" ht="15" thickBot="1" x14ac:dyDescent="0.4">
      <c r="B82" s="22"/>
      <c r="D82" s="604"/>
      <c r="E82" s="604"/>
      <c r="F82" s="604"/>
      <c r="G82" s="604"/>
      <c r="H82" s="604"/>
      <c r="I82" s="22"/>
      <c r="J82" s="604"/>
      <c r="K82" s="604"/>
      <c r="L82" s="604"/>
      <c r="M82" s="604"/>
      <c r="N82" s="604"/>
      <c r="O82" s="604"/>
      <c r="Q82" s="604"/>
      <c r="R82" s="604"/>
      <c r="S82" s="604"/>
      <c r="T82" s="604"/>
      <c r="U82" s="604"/>
      <c r="V82" s="604"/>
    </row>
    <row r="83" spans="1:22" ht="15" thickBot="1" x14ac:dyDescent="0.4">
      <c r="B83" s="3" t="s">
        <v>54</v>
      </c>
      <c r="C83" s="259" t="s">
        <v>52</v>
      </c>
      <c r="D83" s="260"/>
      <c r="E83" s="260"/>
      <c r="F83" s="260"/>
      <c r="G83" s="260"/>
      <c r="H83" s="261"/>
      <c r="I83" s="307"/>
      <c r="J83" s="259" t="s">
        <v>52</v>
      </c>
      <c r="K83" s="260"/>
      <c r="L83" s="260"/>
      <c r="M83" s="260"/>
      <c r="N83" s="260"/>
      <c r="O83" s="261"/>
      <c r="Q83" s="259" t="s">
        <v>52</v>
      </c>
      <c r="R83" s="260"/>
      <c r="S83" s="260"/>
      <c r="T83" s="260"/>
      <c r="U83" s="260"/>
      <c r="V83" s="261"/>
    </row>
    <row r="84" spans="1:22" x14ac:dyDescent="0.35">
      <c r="A84" s="3" t="s">
        <v>245</v>
      </c>
      <c r="B84" s="610">
        <v>0</v>
      </c>
      <c r="C84" s="642">
        <v>0</v>
      </c>
      <c r="D84" s="642">
        <v>0</v>
      </c>
      <c r="E84" s="642">
        <v>0</v>
      </c>
      <c r="F84" s="642">
        <v>0</v>
      </c>
      <c r="G84" s="642">
        <v>0</v>
      </c>
      <c r="H84" s="642">
        <v>0</v>
      </c>
      <c r="I84" s="610"/>
      <c r="J84" s="642">
        <v>0</v>
      </c>
      <c r="K84" s="642">
        <v>0</v>
      </c>
      <c r="L84" s="642">
        <v>0</v>
      </c>
      <c r="M84" s="642">
        <v>0</v>
      </c>
      <c r="N84" s="642">
        <v>0</v>
      </c>
      <c r="O84" s="642">
        <v>0</v>
      </c>
      <c r="Q84" s="643">
        <v>0</v>
      </c>
      <c r="R84" s="644">
        <v>0</v>
      </c>
      <c r="S84" s="644">
        <v>0</v>
      </c>
      <c r="T84" s="644">
        <v>0</v>
      </c>
      <c r="U84" s="644">
        <v>0</v>
      </c>
      <c r="V84" s="645">
        <v>0</v>
      </c>
    </row>
    <row r="85" spans="1:22" x14ac:dyDescent="0.35">
      <c r="B85" s="610">
        <v>10</v>
      </c>
      <c r="C85" s="642">
        <v>0</v>
      </c>
      <c r="D85" s="642">
        <v>0</v>
      </c>
      <c r="E85" s="642">
        <v>0</v>
      </c>
      <c r="F85" s="642">
        <v>0</v>
      </c>
      <c r="G85" s="642">
        <v>0</v>
      </c>
      <c r="H85" s="642">
        <v>0</v>
      </c>
      <c r="I85" s="610"/>
      <c r="J85" s="642">
        <v>0</v>
      </c>
      <c r="K85" s="642">
        <v>0</v>
      </c>
      <c r="L85" s="642">
        <v>0</v>
      </c>
      <c r="M85" s="642">
        <v>0</v>
      </c>
      <c r="N85" s="642">
        <v>0</v>
      </c>
      <c r="O85" s="642">
        <v>0</v>
      </c>
      <c r="Q85" s="646">
        <v>0</v>
      </c>
      <c r="R85" s="647">
        <v>0</v>
      </c>
      <c r="S85" s="647">
        <v>0</v>
      </c>
      <c r="T85" s="647">
        <v>0</v>
      </c>
      <c r="U85" s="647">
        <v>0</v>
      </c>
      <c r="V85" s="648">
        <v>0</v>
      </c>
    </row>
    <row r="86" spans="1:22" x14ac:dyDescent="0.35">
      <c r="B86" s="610">
        <v>12.5</v>
      </c>
      <c r="C86" s="642">
        <v>0</v>
      </c>
      <c r="D86" s="642">
        <v>0</v>
      </c>
      <c r="E86" s="642">
        <v>3.5299999999999997E-3</v>
      </c>
      <c r="F86" s="642">
        <v>0</v>
      </c>
      <c r="G86" s="642">
        <v>0</v>
      </c>
      <c r="H86" s="642">
        <v>0</v>
      </c>
      <c r="I86" s="610"/>
      <c r="J86" s="642">
        <v>0</v>
      </c>
      <c r="K86" s="642">
        <v>0</v>
      </c>
      <c r="L86" s="642">
        <v>0</v>
      </c>
      <c r="M86" s="642">
        <v>0</v>
      </c>
      <c r="N86" s="642">
        <v>3.0699999999999998E-3</v>
      </c>
      <c r="O86" s="642">
        <v>8.9800000000000001E-3</v>
      </c>
      <c r="Q86" s="646">
        <v>2.1276595744680851E-3</v>
      </c>
      <c r="R86" s="647">
        <v>0</v>
      </c>
      <c r="S86" s="647">
        <v>1.697792869269949E-3</v>
      </c>
      <c r="T86" s="647">
        <v>0</v>
      </c>
      <c r="U86" s="647">
        <v>0</v>
      </c>
      <c r="V86" s="648">
        <v>0</v>
      </c>
    </row>
    <row r="87" spans="1:22" x14ac:dyDescent="0.35">
      <c r="B87" s="610">
        <v>15</v>
      </c>
      <c r="C87" s="642">
        <v>6.7300000000000007E-3</v>
      </c>
      <c r="D87" s="642">
        <v>2.49E-3</v>
      </c>
      <c r="E87" s="642">
        <v>0</v>
      </c>
      <c r="F87" s="642">
        <v>0</v>
      </c>
      <c r="G87" s="642">
        <v>3.3900000000000002E-3</v>
      </c>
      <c r="H87" s="642">
        <v>0</v>
      </c>
      <c r="I87" s="610"/>
      <c r="J87" s="642">
        <v>3.1199999999999999E-3</v>
      </c>
      <c r="K87" s="642">
        <v>0</v>
      </c>
      <c r="L87" s="642">
        <v>0</v>
      </c>
      <c r="M87" s="642">
        <v>3.0699999999999998E-3</v>
      </c>
      <c r="N87" s="642">
        <v>0</v>
      </c>
      <c r="O87" s="642">
        <v>2.3949999999999999E-2</v>
      </c>
      <c r="Q87" s="646">
        <v>4.2553191489361703E-3</v>
      </c>
      <c r="R87" s="647">
        <v>2.1645021645021645E-3</v>
      </c>
      <c r="S87" s="647">
        <v>0</v>
      </c>
      <c r="T87" s="647">
        <v>2.0618556701030928E-3</v>
      </c>
      <c r="U87" s="647">
        <v>0</v>
      </c>
      <c r="V87" s="648">
        <v>0</v>
      </c>
    </row>
    <row r="88" spans="1:22" x14ac:dyDescent="0.35">
      <c r="B88" s="610">
        <v>17.5</v>
      </c>
      <c r="C88" s="642">
        <v>0</v>
      </c>
      <c r="D88" s="642">
        <v>4.9800000000000001E-3</v>
      </c>
      <c r="E88" s="642">
        <v>0</v>
      </c>
      <c r="F88" s="642">
        <v>2.9199999999999999E-3</v>
      </c>
      <c r="G88" s="642">
        <v>6.7800000000000004E-3</v>
      </c>
      <c r="H88" s="642">
        <v>7.6300000000000005E-3</v>
      </c>
      <c r="I88" s="610"/>
      <c r="J88" s="642">
        <v>6.2300000000000003E-3</v>
      </c>
      <c r="K88" s="642">
        <v>0</v>
      </c>
      <c r="L88" s="642">
        <v>2.9199999999999999E-3</v>
      </c>
      <c r="M88" s="642">
        <v>9.1999999999999998E-3</v>
      </c>
      <c r="N88" s="642">
        <v>3.0699999999999998E-3</v>
      </c>
      <c r="O88" s="642">
        <v>4.1919999999999999E-2</v>
      </c>
      <c r="Q88" s="646">
        <v>1.276595744680851E-2</v>
      </c>
      <c r="R88" s="647">
        <v>0</v>
      </c>
      <c r="S88" s="647">
        <v>1.697792869269949E-3</v>
      </c>
      <c r="T88" s="647">
        <v>2.0618556701030928E-3</v>
      </c>
      <c r="U88" s="647">
        <v>2.1929824561403508E-3</v>
      </c>
      <c r="V88" s="648">
        <v>2.2075055187637969E-3</v>
      </c>
    </row>
    <row r="89" spans="1:22" x14ac:dyDescent="0.35">
      <c r="B89" s="610">
        <v>20</v>
      </c>
      <c r="C89" s="642">
        <v>3.3700000000000002E-3</v>
      </c>
      <c r="D89" s="642">
        <v>1.4930000000000001E-2</v>
      </c>
      <c r="E89" s="642">
        <v>3.5299999999999997E-3</v>
      </c>
      <c r="F89" s="642">
        <v>2.0470000000000002E-2</v>
      </c>
      <c r="G89" s="642">
        <v>0</v>
      </c>
      <c r="H89" s="642">
        <v>3.82E-3</v>
      </c>
      <c r="I89" s="610"/>
      <c r="J89" s="642">
        <v>2.4920000000000001E-2</v>
      </c>
      <c r="K89" s="642">
        <v>3.9700000000000004E-3</v>
      </c>
      <c r="L89" s="642">
        <v>8.7500000000000008E-3</v>
      </c>
      <c r="M89" s="642">
        <v>3.0699999999999998E-3</v>
      </c>
      <c r="N89" s="642">
        <v>6.13E-3</v>
      </c>
      <c r="O89" s="642">
        <v>7.1859999999999993E-2</v>
      </c>
      <c r="Q89" s="646">
        <v>4.2553191489361703E-3</v>
      </c>
      <c r="R89" s="647">
        <v>4.329004329004329E-3</v>
      </c>
      <c r="S89" s="647">
        <v>1.697792869269949E-3</v>
      </c>
      <c r="T89" s="647">
        <v>8.2474226804123713E-3</v>
      </c>
      <c r="U89" s="647">
        <v>8.771929824561403E-3</v>
      </c>
      <c r="V89" s="648">
        <v>6.6225165562913907E-3</v>
      </c>
    </row>
    <row r="90" spans="1:22" x14ac:dyDescent="0.35">
      <c r="B90" s="610">
        <v>22.5</v>
      </c>
      <c r="C90" s="642">
        <v>0</v>
      </c>
      <c r="D90" s="642">
        <v>1.4930000000000001E-2</v>
      </c>
      <c r="E90" s="642">
        <v>1.06E-2</v>
      </c>
      <c r="F90" s="642">
        <v>1.4619999999999999E-2</v>
      </c>
      <c r="G90" s="642">
        <v>0</v>
      </c>
      <c r="H90" s="642">
        <v>7.6300000000000005E-3</v>
      </c>
      <c r="I90" s="610"/>
      <c r="J90" s="642">
        <v>2.181E-2</v>
      </c>
      <c r="K90" s="642">
        <v>0</v>
      </c>
      <c r="L90" s="642">
        <v>1.1659999999999998E-2</v>
      </c>
      <c r="M90" s="642">
        <v>9.1999999999999998E-3</v>
      </c>
      <c r="N90" s="642">
        <v>3.0699999999999998E-3</v>
      </c>
      <c r="O90" s="642">
        <v>8.9819999999999997E-2</v>
      </c>
      <c r="Q90" s="646">
        <v>1.4893617021276596E-2</v>
      </c>
      <c r="R90" s="647">
        <v>1.5151515151515152E-2</v>
      </c>
      <c r="S90" s="647">
        <v>3.3955857385398981E-3</v>
      </c>
      <c r="T90" s="647">
        <v>1.6494845360824743E-2</v>
      </c>
      <c r="U90" s="647">
        <v>2.1929824561403508E-2</v>
      </c>
      <c r="V90" s="648">
        <v>1.5452538631346579E-2</v>
      </c>
    </row>
    <row r="91" spans="1:22" x14ac:dyDescent="0.35">
      <c r="B91" s="610">
        <v>25</v>
      </c>
      <c r="C91" s="642">
        <v>3.0299999999999997E-2</v>
      </c>
      <c r="D91" s="642">
        <v>1.9900000000000001E-2</v>
      </c>
      <c r="E91" s="642">
        <v>7.0699999999999999E-3</v>
      </c>
      <c r="F91" s="642">
        <v>2.632E-2</v>
      </c>
      <c r="G91" s="642">
        <v>6.7800000000000004E-3</v>
      </c>
      <c r="H91" s="642">
        <v>7.6300000000000005E-3</v>
      </c>
      <c r="I91" s="610"/>
      <c r="J91" s="642">
        <v>1.558E-2</v>
      </c>
      <c r="K91" s="642">
        <v>3.5709999999999999E-2</v>
      </c>
      <c r="L91" s="642">
        <v>2.9149999999999999E-2</v>
      </c>
      <c r="M91" s="642">
        <v>3.3739999999999999E-2</v>
      </c>
      <c r="N91" s="642">
        <v>3.0699999999999998E-3</v>
      </c>
      <c r="O91" s="642">
        <v>0.12873999999999999</v>
      </c>
      <c r="Q91" s="646">
        <v>1.4893617021276596E-2</v>
      </c>
      <c r="R91" s="647">
        <v>1.7316017316017316E-2</v>
      </c>
      <c r="S91" s="647">
        <v>2.8862478777589132E-2</v>
      </c>
      <c r="T91" s="647">
        <v>2.6804123711340205E-2</v>
      </c>
      <c r="U91" s="647">
        <v>3.9473684210526314E-2</v>
      </c>
      <c r="V91" s="648">
        <v>5.2980132450331126E-2</v>
      </c>
    </row>
    <row r="92" spans="1:22" x14ac:dyDescent="0.35">
      <c r="B92" s="610">
        <v>27.5</v>
      </c>
      <c r="C92" s="642">
        <v>2.3570000000000001E-2</v>
      </c>
      <c r="D92" s="642">
        <v>3.2340000000000001E-2</v>
      </c>
      <c r="E92" s="642">
        <v>1.7669999999999998E-2</v>
      </c>
      <c r="F92" s="642">
        <v>4.3860000000000003E-2</v>
      </c>
      <c r="G92" s="642">
        <v>1.0169999999999998E-2</v>
      </c>
      <c r="H92" s="642">
        <v>4.58E-2</v>
      </c>
      <c r="I92" s="610"/>
      <c r="J92" s="642">
        <v>1.8689999999999998E-2</v>
      </c>
      <c r="K92" s="642">
        <v>2.7779999999999999E-2</v>
      </c>
      <c r="L92" s="642">
        <v>8.746000000000001E-2</v>
      </c>
      <c r="M92" s="642">
        <v>4.2939999999999999E-2</v>
      </c>
      <c r="N92" s="642">
        <v>2.7610000000000003E-2</v>
      </c>
      <c r="O92" s="642">
        <v>0.14071999999999998</v>
      </c>
      <c r="Q92" s="646">
        <v>3.6170212765957444E-2</v>
      </c>
      <c r="R92" s="647">
        <v>4.5454545454545456E-2</v>
      </c>
      <c r="S92" s="647">
        <v>3.3955857385398983E-2</v>
      </c>
      <c r="T92" s="647">
        <v>4.536082474226804E-2</v>
      </c>
      <c r="U92" s="647">
        <v>7.6754385964912283E-2</v>
      </c>
      <c r="V92" s="648">
        <v>5.9602649006622516E-2</v>
      </c>
    </row>
    <row r="93" spans="1:22" x14ac:dyDescent="0.35">
      <c r="B93" s="610">
        <v>30</v>
      </c>
      <c r="C93" s="642">
        <v>5.7239999999999999E-2</v>
      </c>
      <c r="D93" s="642">
        <v>2.239E-2</v>
      </c>
      <c r="E93" s="642">
        <v>3.1800000000000002E-2</v>
      </c>
      <c r="F93" s="642">
        <v>5.2629999999999996E-2</v>
      </c>
      <c r="G93" s="642">
        <v>6.7800000000000004E-3</v>
      </c>
      <c r="H93" s="642">
        <v>4.9619999999999997E-2</v>
      </c>
      <c r="I93" s="610"/>
      <c r="J93" s="642">
        <v>5.9189999999999993E-2</v>
      </c>
      <c r="K93" s="642">
        <v>2.7779999999999999E-2</v>
      </c>
      <c r="L93" s="642">
        <v>6.4140000000000003E-2</v>
      </c>
      <c r="M93" s="642">
        <v>7.9750000000000001E-2</v>
      </c>
      <c r="N93" s="642">
        <v>4.2939999999999999E-2</v>
      </c>
      <c r="O93" s="642">
        <v>0.12873999999999999</v>
      </c>
      <c r="Q93" s="646">
        <v>7.0212765957446813E-2</v>
      </c>
      <c r="R93" s="647">
        <v>9.3073593073593072E-2</v>
      </c>
      <c r="S93" s="647">
        <v>7.1307300509337868E-2</v>
      </c>
      <c r="T93" s="647">
        <v>8.8659793814432994E-2</v>
      </c>
      <c r="U93" s="647">
        <v>8.3333333333333329E-2</v>
      </c>
      <c r="V93" s="648">
        <v>0.10375275938189846</v>
      </c>
    </row>
    <row r="94" spans="1:22" x14ac:dyDescent="0.35">
      <c r="B94" s="610">
        <v>32.5</v>
      </c>
      <c r="C94" s="642">
        <v>5.3869999999999994E-2</v>
      </c>
      <c r="D94" s="642">
        <v>6.2190000000000002E-2</v>
      </c>
      <c r="E94" s="642">
        <v>2.827E-2</v>
      </c>
      <c r="F94" s="642">
        <v>7.0179999999999992E-2</v>
      </c>
      <c r="G94" s="642">
        <v>3.39E-2</v>
      </c>
      <c r="H94" s="642">
        <v>4.1980000000000003E-2</v>
      </c>
      <c r="I94" s="610"/>
      <c r="J94" s="642">
        <v>6.5419999999999992E-2</v>
      </c>
      <c r="K94" s="642">
        <v>8.7300000000000003E-2</v>
      </c>
      <c r="L94" s="642">
        <v>6.4140000000000003E-2</v>
      </c>
      <c r="M94" s="642">
        <v>8.5890000000000008E-2</v>
      </c>
      <c r="N94" s="642">
        <v>9.2020000000000005E-2</v>
      </c>
      <c r="O94" s="642">
        <v>0.11077999999999999</v>
      </c>
      <c r="Q94" s="646">
        <v>9.1489361702127653E-2</v>
      </c>
      <c r="R94" s="647">
        <v>0.14935064935064934</v>
      </c>
      <c r="S94" s="647">
        <v>0.1035653650254669</v>
      </c>
      <c r="T94" s="647">
        <v>0.10927835051546392</v>
      </c>
      <c r="U94" s="647">
        <v>0.14473684210526316</v>
      </c>
      <c r="V94" s="648">
        <v>0.10816777041942605</v>
      </c>
    </row>
    <row r="95" spans="1:22" x14ac:dyDescent="0.35">
      <c r="B95" s="610">
        <v>35</v>
      </c>
      <c r="C95" s="642">
        <v>9.7639999999999991E-2</v>
      </c>
      <c r="D95" s="642">
        <v>9.4529999999999989E-2</v>
      </c>
      <c r="E95" s="642">
        <v>7.7740000000000004E-2</v>
      </c>
      <c r="F95" s="642">
        <v>7.8949999999999992E-2</v>
      </c>
      <c r="G95" s="642">
        <v>7.1190000000000003E-2</v>
      </c>
      <c r="H95" s="642">
        <v>6.4890000000000003E-2</v>
      </c>
      <c r="I95" s="610"/>
      <c r="J95" s="642">
        <v>0.10592</v>
      </c>
      <c r="K95" s="642">
        <v>0.11507999999999999</v>
      </c>
      <c r="L95" s="642">
        <v>7.5800000000000006E-2</v>
      </c>
      <c r="M95" s="642">
        <v>0.11656000000000001</v>
      </c>
      <c r="N95" s="642">
        <v>0.11656000000000001</v>
      </c>
      <c r="O95" s="642">
        <v>9.5809999999999992E-2</v>
      </c>
      <c r="Q95" s="646">
        <v>0.11276595744680851</v>
      </c>
      <c r="R95" s="647">
        <v>0.13852813852813853</v>
      </c>
      <c r="S95" s="647">
        <v>0.15449915110356535</v>
      </c>
      <c r="T95" s="647">
        <v>0.13195876288659794</v>
      </c>
      <c r="U95" s="647">
        <v>0.14692982456140352</v>
      </c>
      <c r="V95" s="648">
        <v>0.13245033112582782</v>
      </c>
    </row>
    <row r="96" spans="1:22" x14ac:dyDescent="0.35">
      <c r="B96" s="610">
        <v>37.5</v>
      </c>
      <c r="C96" s="642">
        <v>0.18518999999999999</v>
      </c>
      <c r="D96" s="642">
        <v>9.7009999999999999E-2</v>
      </c>
      <c r="E96" s="642">
        <v>9.5410000000000009E-2</v>
      </c>
      <c r="F96" s="642">
        <v>0.11695999999999999</v>
      </c>
      <c r="G96" s="642">
        <v>6.7799999999999999E-2</v>
      </c>
      <c r="H96" s="642">
        <v>8.3970000000000003E-2</v>
      </c>
      <c r="I96" s="610"/>
      <c r="J96" s="642">
        <v>0.11526</v>
      </c>
      <c r="K96" s="642">
        <v>0.10714</v>
      </c>
      <c r="L96" s="642">
        <v>9.9129999999999996E-2</v>
      </c>
      <c r="M96" s="642">
        <v>0.13497000000000001</v>
      </c>
      <c r="N96" s="642">
        <v>0.12576999999999999</v>
      </c>
      <c r="O96" s="642">
        <v>6.2869999999999995E-2</v>
      </c>
      <c r="Q96" s="646">
        <v>0.15957446808510639</v>
      </c>
      <c r="R96" s="647">
        <v>0.14285714285714285</v>
      </c>
      <c r="S96" s="647">
        <v>0.15619694397283532</v>
      </c>
      <c r="T96" s="647">
        <v>0.13814432989690723</v>
      </c>
      <c r="U96" s="647">
        <v>0.125</v>
      </c>
      <c r="V96" s="648">
        <v>0.10375275938189846</v>
      </c>
    </row>
    <row r="97" spans="2:22" x14ac:dyDescent="0.35">
      <c r="B97" s="610">
        <v>40</v>
      </c>
      <c r="C97" s="642">
        <v>0.16835</v>
      </c>
      <c r="D97" s="642">
        <v>0.13183999999999998</v>
      </c>
      <c r="E97" s="642">
        <v>8.8340000000000002E-2</v>
      </c>
      <c r="F97" s="642">
        <v>0.11695999999999999</v>
      </c>
      <c r="G97" s="642">
        <v>0.11186</v>
      </c>
      <c r="H97" s="642">
        <v>0.10686999999999999</v>
      </c>
      <c r="I97" s="610"/>
      <c r="J97" s="642">
        <v>0.10279999999999999</v>
      </c>
      <c r="K97" s="642">
        <v>0.10317</v>
      </c>
      <c r="L97" s="642">
        <v>0.11662</v>
      </c>
      <c r="M97" s="642">
        <v>0.10429000000000001</v>
      </c>
      <c r="N97" s="642">
        <v>0.12269999999999999</v>
      </c>
      <c r="O97" s="642">
        <v>5.0900000000000001E-2</v>
      </c>
      <c r="Q97" s="646">
        <v>0.15957446808510639</v>
      </c>
      <c r="R97" s="647">
        <v>0.13852813852813853</v>
      </c>
      <c r="S97" s="647">
        <v>0.13073005093378609</v>
      </c>
      <c r="T97" s="647">
        <v>0.1154639175257732</v>
      </c>
      <c r="U97" s="647">
        <v>0.10307017543859649</v>
      </c>
      <c r="V97" s="648">
        <v>8.8300220750551883E-2</v>
      </c>
    </row>
    <row r="98" spans="2:22" x14ac:dyDescent="0.35">
      <c r="B98" s="610">
        <v>42.5</v>
      </c>
      <c r="C98" s="642">
        <v>0.12121</v>
      </c>
      <c r="D98" s="642">
        <v>9.2040000000000011E-2</v>
      </c>
      <c r="E98" s="642">
        <v>0.10601000000000001</v>
      </c>
      <c r="F98" s="642">
        <v>0.13449999999999998</v>
      </c>
      <c r="G98" s="642">
        <v>0.11186</v>
      </c>
      <c r="H98" s="642">
        <v>7.2520000000000001E-2</v>
      </c>
      <c r="I98" s="610"/>
      <c r="J98" s="642">
        <v>0.11526</v>
      </c>
      <c r="K98" s="642">
        <v>0.12698000000000001</v>
      </c>
      <c r="L98" s="642">
        <v>0.12244999999999999</v>
      </c>
      <c r="M98" s="642">
        <v>0.1411</v>
      </c>
      <c r="N98" s="642">
        <v>0.11042999999999999</v>
      </c>
      <c r="O98" s="642">
        <v>2.6949999999999998E-2</v>
      </c>
      <c r="Q98" s="646">
        <v>9.7872340425531917E-2</v>
      </c>
      <c r="R98" s="647">
        <v>0.10822510822510822</v>
      </c>
      <c r="S98" s="647">
        <v>0.11375212224108659</v>
      </c>
      <c r="T98" s="647">
        <v>0.10309278350515463</v>
      </c>
      <c r="U98" s="647">
        <v>5.2631578947368418E-2</v>
      </c>
      <c r="V98" s="648">
        <v>8.6092715231788075E-2</v>
      </c>
    </row>
    <row r="99" spans="2:22" x14ac:dyDescent="0.35">
      <c r="B99" s="610">
        <v>45</v>
      </c>
      <c r="C99" s="642">
        <v>0.13131000000000001</v>
      </c>
      <c r="D99" s="642">
        <v>0.11939999999999999</v>
      </c>
      <c r="E99" s="642">
        <v>0.12367</v>
      </c>
      <c r="F99" s="642">
        <v>9.6489999999999992E-2</v>
      </c>
      <c r="G99" s="642">
        <v>9.8309999999999995E-2</v>
      </c>
      <c r="H99" s="642">
        <v>0.12595000000000001</v>
      </c>
      <c r="I99" s="610"/>
      <c r="J99" s="642">
        <v>0.11215</v>
      </c>
      <c r="K99" s="642">
        <v>0.10714</v>
      </c>
      <c r="L99" s="642">
        <v>7.2889999999999996E-2</v>
      </c>
      <c r="M99" s="642">
        <v>7.6689999999999994E-2</v>
      </c>
      <c r="N99" s="642">
        <v>8.8960000000000011E-2</v>
      </c>
      <c r="O99" s="642">
        <v>1.1979999999999999E-2</v>
      </c>
      <c r="Q99" s="646">
        <v>8.085106382978724E-2</v>
      </c>
      <c r="R99" s="647">
        <v>6.9264069264069264E-2</v>
      </c>
      <c r="S99" s="647">
        <v>9.1680814940577254E-2</v>
      </c>
      <c r="T99" s="647">
        <v>8.247422680412371E-2</v>
      </c>
      <c r="U99" s="647">
        <v>7.2368421052631582E-2</v>
      </c>
      <c r="V99" s="648">
        <v>6.8432671081677707E-2</v>
      </c>
    </row>
    <row r="100" spans="2:22" x14ac:dyDescent="0.35">
      <c r="B100" s="610">
        <v>47.5</v>
      </c>
      <c r="C100" s="642">
        <v>5.3869999999999994E-2</v>
      </c>
      <c r="D100" s="642">
        <v>8.7059999999999998E-2</v>
      </c>
      <c r="E100" s="642">
        <v>8.1270000000000009E-2</v>
      </c>
      <c r="F100" s="642">
        <v>7.8949999999999992E-2</v>
      </c>
      <c r="G100" s="642">
        <v>0.10169</v>
      </c>
      <c r="H100" s="642">
        <v>0.11832000000000001</v>
      </c>
      <c r="I100" s="610"/>
      <c r="J100" s="642">
        <v>7.4770000000000003E-2</v>
      </c>
      <c r="K100" s="642">
        <v>7.9369999999999996E-2</v>
      </c>
      <c r="L100" s="642">
        <v>5.5389999999999995E-2</v>
      </c>
      <c r="M100" s="642">
        <v>5.2150000000000002E-2</v>
      </c>
      <c r="N100" s="642">
        <v>9.8160000000000011E-2</v>
      </c>
      <c r="O100" s="642">
        <v>5.9899999999999997E-3</v>
      </c>
      <c r="Q100" s="646">
        <v>5.106382978723404E-2</v>
      </c>
      <c r="R100" s="647">
        <v>4.7619047619047616E-2</v>
      </c>
      <c r="S100" s="647">
        <v>4.5840407470288627E-2</v>
      </c>
      <c r="T100" s="647">
        <v>6.1855670103092786E-2</v>
      </c>
      <c r="U100" s="647">
        <v>5.2631578947368418E-2</v>
      </c>
      <c r="V100" s="648">
        <v>5.2980132450331126E-2</v>
      </c>
    </row>
    <row r="101" spans="2:22" x14ac:dyDescent="0.35">
      <c r="B101" s="610">
        <v>50</v>
      </c>
      <c r="C101" s="642">
        <v>3.3669999999999999E-2</v>
      </c>
      <c r="D101" s="642">
        <v>8.4580000000000002E-2</v>
      </c>
      <c r="E101" s="642">
        <v>8.1270000000000009E-2</v>
      </c>
      <c r="F101" s="642">
        <v>6.4329999999999998E-2</v>
      </c>
      <c r="G101" s="642">
        <v>0.10847</v>
      </c>
      <c r="H101" s="642">
        <v>7.6340000000000005E-2</v>
      </c>
      <c r="I101" s="610"/>
      <c r="J101" s="642">
        <v>4.3609999999999996E-2</v>
      </c>
      <c r="K101" s="642">
        <v>5.9519999999999997E-2</v>
      </c>
      <c r="L101" s="642">
        <v>5.5389999999999995E-2</v>
      </c>
      <c r="M101" s="642">
        <v>5.2150000000000002E-2</v>
      </c>
      <c r="N101" s="642">
        <v>6.1349999999999995E-2</v>
      </c>
      <c r="O101" s="642">
        <v>0</v>
      </c>
      <c r="Q101" s="646">
        <v>5.106382978723404E-2</v>
      </c>
      <c r="R101" s="647">
        <v>1.7316017316017316E-2</v>
      </c>
      <c r="S101" s="647">
        <v>3.5653650254668934E-2</v>
      </c>
      <c r="T101" s="647">
        <v>3.711340206185567E-2</v>
      </c>
      <c r="U101" s="647">
        <v>3.0701754385964911E-2</v>
      </c>
      <c r="V101" s="648">
        <v>5.0772626931567331E-2</v>
      </c>
    </row>
    <row r="102" spans="2:22" x14ac:dyDescent="0.35">
      <c r="B102" s="610">
        <v>52.5</v>
      </c>
      <c r="C102" s="642">
        <v>1.6840000000000001E-2</v>
      </c>
      <c r="D102" s="642">
        <v>3.2340000000000001E-2</v>
      </c>
      <c r="E102" s="642">
        <v>8.8340000000000002E-2</v>
      </c>
      <c r="F102" s="642">
        <v>3.2160000000000001E-2</v>
      </c>
      <c r="G102" s="642">
        <v>7.1190000000000003E-2</v>
      </c>
      <c r="H102" s="642">
        <v>9.5420000000000005E-2</v>
      </c>
      <c r="I102" s="610"/>
      <c r="J102" s="642">
        <v>5.9189999999999993E-2</v>
      </c>
      <c r="K102" s="642">
        <v>4.3650000000000001E-2</v>
      </c>
      <c r="L102" s="642">
        <v>5.5389999999999995E-2</v>
      </c>
      <c r="M102" s="642">
        <v>2.147E-2</v>
      </c>
      <c r="N102" s="642">
        <v>3.9879999999999999E-2</v>
      </c>
      <c r="O102" s="642">
        <v>0</v>
      </c>
      <c r="Q102" s="646">
        <v>1.4893617021276596E-2</v>
      </c>
      <c r="R102" s="647">
        <v>6.4935064935064939E-3</v>
      </c>
      <c r="S102" s="647">
        <v>1.1884550084889643E-2</v>
      </c>
      <c r="T102" s="647">
        <v>1.8556701030927835E-2</v>
      </c>
      <c r="U102" s="647">
        <v>1.9736842105263157E-2</v>
      </c>
      <c r="V102" s="648">
        <v>3.9735099337748346E-2</v>
      </c>
    </row>
    <row r="103" spans="2:22" x14ac:dyDescent="0.35">
      <c r="B103" s="610">
        <v>55</v>
      </c>
      <c r="C103" s="642">
        <v>1.3469999999999999E-2</v>
      </c>
      <c r="D103" s="642">
        <v>2.4879999999999999E-2</v>
      </c>
      <c r="E103" s="642">
        <v>7.0669999999999997E-2</v>
      </c>
      <c r="F103" s="642">
        <v>2.632E-2</v>
      </c>
      <c r="G103" s="642">
        <v>6.7799999999999999E-2</v>
      </c>
      <c r="H103" s="642">
        <v>3.0529999999999998E-2</v>
      </c>
      <c r="I103" s="610"/>
      <c r="J103" s="642">
        <v>2.4920000000000001E-2</v>
      </c>
      <c r="K103" s="642">
        <v>2.7779999999999999E-2</v>
      </c>
      <c r="L103" s="642">
        <v>2.3319999999999997E-2</v>
      </c>
      <c r="M103" s="642">
        <v>1.5339999999999999E-2</v>
      </c>
      <c r="N103" s="642">
        <v>3.0670000000000003E-2</v>
      </c>
      <c r="O103" s="642">
        <v>0</v>
      </c>
      <c r="Q103" s="646">
        <v>1.0638297872340425E-2</v>
      </c>
      <c r="R103" s="647">
        <v>4.329004329004329E-3</v>
      </c>
      <c r="S103" s="647">
        <v>0</v>
      </c>
      <c r="T103" s="647">
        <v>6.1855670103092781E-3</v>
      </c>
      <c r="U103" s="647">
        <v>1.0964912280701754E-2</v>
      </c>
      <c r="V103" s="648">
        <v>1.5452538631346579E-2</v>
      </c>
    </row>
    <row r="104" spans="2:22" x14ac:dyDescent="0.35">
      <c r="B104" s="610">
        <v>57.5</v>
      </c>
      <c r="C104" s="642">
        <v>3.3700000000000002E-3</v>
      </c>
      <c r="D104" s="642">
        <v>3.2340000000000001E-2</v>
      </c>
      <c r="E104" s="642">
        <v>3.5339999999999996E-2</v>
      </c>
      <c r="F104" s="642">
        <v>5.8499999999999993E-3</v>
      </c>
      <c r="G104" s="642">
        <v>5.4240000000000003E-2</v>
      </c>
      <c r="H104" s="642">
        <v>4.1980000000000003E-2</v>
      </c>
      <c r="I104" s="610"/>
      <c r="J104" s="642">
        <v>1.8689999999999998E-2</v>
      </c>
      <c r="K104" s="642">
        <v>2.7779999999999999E-2</v>
      </c>
      <c r="L104" s="642">
        <v>2.3319999999999997E-2</v>
      </c>
      <c r="M104" s="642">
        <v>1.2270000000000001E-2</v>
      </c>
      <c r="N104" s="642">
        <v>1.2270000000000001E-2</v>
      </c>
      <c r="O104" s="642">
        <v>0</v>
      </c>
      <c r="Q104" s="646">
        <v>4.2553191489361703E-3</v>
      </c>
      <c r="R104" s="647">
        <v>0</v>
      </c>
      <c r="S104" s="647">
        <v>6.7911714770797962E-3</v>
      </c>
      <c r="T104" s="647">
        <v>2.0618556701030928E-3</v>
      </c>
      <c r="U104" s="647">
        <v>4.3859649122807015E-3</v>
      </c>
      <c r="V104" s="648">
        <v>8.8300220750551876E-3</v>
      </c>
    </row>
    <row r="105" spans="2:22" x14ac:dyDescent="0.35">
      <c r="B105" s="610">
        <v>60</v>
      </c>
      <c r="C105" s="642">
        <v>0</v>
      </c>
      <c r="D105" s="642">
        <v>1.244E-2</v>
      </c>
      <c r="E105" s="642">
        <v>1.413E-2</v>
      </c>
      <c r="F105" s="642">
        <v>5.8499999999999993E-3</v>
      </c>
      <c r="G105" s="642">
        <v>3.7290000000000004E-2</v>
      </c>
      <c r="H105" s="642">
        <v>1.145E-2</v>
      </c>
      <c r="I105" s="610"/>
      <c r="J105" s="642">
        <v>9.3500000000000007E-3</v>
      </c>
      <c r="K105" s="642">
        <v>7.9400000000000009E-3</v>
      </c>
      <c r="L105" s="642">
        <v>8.7500000000000008E-3</v>
      </c>
      <c r="M105" s="642">
        <v>6.13E-3</v>
      </c>
      <c r="N105" s="642">
        <v>9.1999999999999998E-3</v>
      </c>
      <c r="O105" s="642">
        <v>0</v>
      </c>
      <c r="Q105" s="646">
        <v>4.2553191489361703E-3</v>
      </c>
      <c r="R105" s="647">
        <v>0</v>
      </c>
      <c r="S105" s="647">
        <v>5.0933786078098476E-3</v>
      </c>
      <c r="T105" s="647">
        <v>0</v>
      </c>
      <c r="U105" s="647">
        <v>2.1929824561403508E-3</v>
      </c>
      <c r="V105" s="648">
        <v>2.2075055187637969E-3</v>
      </c>
    </row>
    <row r="106" spans="2:22" x14ac:dyDescent="0.35">
      <c r="B106" s="610">
        <v>62.5</v>
      </c>
      <c r="C106" s="642">
        <v>0</v>
      </c>
      <c r="D106" s="642">
        <v>7.4599999999999996E-3</v>
      </c>
      <c r="E106" s="642">
        <v>2.827E-2</v>
      </c>
      <c r="F106" s="642">
        <v>1.1699999999999999E-2</v>
      </c>
      <c r="G106" s="642">
        <v>1.695E-2</v>
      </c>
      <c r="H106" s="642">
        <v>0</v>
      </c>
      <c r="I106" s="610"/>
      <c r="J106" s="642">
        <v>0</v>
      </c>
      <c r="K106" s="642">
        <v>3.9700000000000004E-3</v>
      </c>
      <c r="L106" s="642">
        <v>8.7500000000000008E-3</v>
      </c>
      <c r="M106" s="642">
        <v>0</v>
      </c>
      <c r="N106" s="642">
        <v>0</v>
      </c>
      <c r="O106" s="642">
        <v>0</v>
      </c>
      <c r="Q106" s="646">
        <v>2.1276595744680851E-3</v>
      </c>
      <c r="R106" s="647">
        <v>0</v>
      </c>
      <c r="S106" s="647">
        <v>0</v>
      </c>
      <c r="T106" s="647">
        <v>2.0618556701030928E-3</v>
      </c>
      <c r="U106" s="647">
        <v>2.1929824561403508E-3</v>
      </c>
      <c r="V106" s="648">
        <v>2.2075055187637969E-3</v>
      </c>
    </row>
    <row r="107" spans="2:22" x14ac:dyDescent="0.35">
      <c r="B107" s="610">
        <v>65</v>
      </c>
      <c r="C107" s="642">
        <v>0</v>
      </c>
      <c r="D107" s="642">
        <v>4.9800000000000001E-3</v>
      </c>
      <c r="E107" s="642">
        <v>7.0699999999999999E-3</v>
      </c>
      <c r="F107" s="642">
        <v>0</v>
      </c>
      <c r="G107" s="642">
        <v>6.7800000000000004E-3</v>
      </c>
      <c r="H107" s="642">
        <v>3.82E-3</v>
      </c>
      <c r="I107" s="610"/>
      <c r="J107" s="642">
        <v>3.1199999999999999E-3</v>
      </c>
      <c r="K107" s="642">
        <v>3.9700000000000004E-3</v>
      </c>
      <c r="L107" s="642">
        <v>1.4579999999999999E-2</v>
      </c>
      <c r="M107" s="642">
        <v>0</v>
      </c>
      <c r="N107" s="642">
        <v>3.0699999999999998E-3</v>
      </c>
      <c r="O107" s="642">
        <v>0</v>
      </c>
      <c r="Q107" s="646">
        <v>0</v>
      </c>
      <c r="R107" s="647">
        <v>0</v>
      </c>
      <c r="S107" s="647">
        <v>0</v>
      </c>
      <c r="T107" s="647">
        <v>2.0618556701030928E-3</v>
      </c>
      <c r="U107" s="647">
        <v>0</v>
      </c>
      <c r="V107" s="648">
        <v>0</v>
      </c>
    </row>
    <row r="108" spans="2:22" x14ac:dyDescent="0.35">
      <c r="B108" s="610">
        <v>67.5</v>
      </c>
      <c r="C108" s="642">
        <v>0</v>
      </c>
      <c r="D108" s="642">
        <v>2.49E-3</v>
      </c>
      <c r="E108" s="642">
        <v>0</v>
      </c>
      <c r="F108" s="642">
        <v>0</v>
      </c>
      <c r="G108" s="642">
        <v>3.3900000000000002E-3</v>
      </c>
      <c r="H108" s="642">
        <v>3.82E-3</v>
      </c>
      <c r="I108" s="610"/>
      <c r="J108" s="642">
        <v>0</v>
      </c>
      <c r="K108" s="642">
        <v>3.9700000000000004E-3</v>
      </c>
      <c r="L108" s="642">
        <v>0</v>
      </c>
      <c r="M108" s="642">
        <v>0</v>
      </c>
      <c r="N108" s="642">
        <v>0</v>
      </c>
      <c r="O108" s="642">
        <v>0</v>
      </c>
      <c r="Q108" s="646">
        <v>0</v>
      </c>
      <c r="R108" s="647">
        <v>0</v>
      </c>
      <c r="S108" s="647">
        <v>0</v>
      </c>
      <c r="T108" s="647">
        <v>0</v>
      </c>
      <c r="U108" s="647">
        <v>0</v>
      </c>
      <c r="V108" s="648">
        <v>0</v>
      </c>
    </row>
    <row r="109" spans="2:22" x14ac:dyDescent="0.35">
      <c r="B109" s="610">
        <v>70</v>
      </c>
      <c r="C109" s="642">
        <v>0</v>
      </c>
      <c r="D109" s="642">
        <v>2.49E-3</v>
      </c>
      <c r="E109" s="642">
        <v>0</v>
      </c>
      <c r="F109" s="642">
        <v>0</v>
      </c>
      <c r="G109" s="642">
        <v>3.3900000000000002E-3</v>
      </c>
      <c r="H109" s="642">
        <v>0</v>
      </c>
      <c r="I109" s="610"/>
      <c r="J109" s="642">
        <v>0</v>
      </c>
      <c r="K109" s="642">
        <v>0</v>
      </c>
      <c r="L109" s="642">
        <v>0</v>
      </c>
      <c r="M109" s="642">
        <v>0</v>
      </c>
      <c r="N109" s="642">
        <v>0</v>
      </c>
      <c r="O109" s="642">
        <v>0</v>
      </c>
      <c r="Q109" s="646">
        <v>0</v>
      </c>
      <c r="R109" s="647">
        <v>0</v>
      </c>
      <c r="S109" s="647">
        <v>0</v>
      </c>
      <c r="T109" s="647">
        <v>0</v>
      </c>
      <c r="U109" s="647">
        <v>0</v>
      </c>
      <c r="V109" s="648">
        <v>0</v>
      </c>
    </row>
    <row r="110" spans="2:22" ht="15" thickBot="1" x14ac:dyDescent="0.4">
      <c r="B110" s="610">
        <v>72.5</v>
      </c>
      <c r="C110" s="642">
        <v>0</v>
      </c>
      <c r="D110" s="642">
        <v>0</v>
      </c>
      <c r="E110" s="642">
        <v>0</v>
      </c>
      <c r="F110" s="642">
        <v>0</v>
      </c>
      <c r="G110" s="642">
        <v>0</v>
      </c>
      <c r="H110" s="642">
        <v>0</v>
      </c>
      <c r="I110" s="610"/>
      <c r="J110" s="642">
        <v>0</v>
      </c>
      <c r="K110" s="642">
        <v>0</v>
      </c>
      <c r="L110" s="642">
        <v>0</v>
      </c>
      <c r="M110" s="642">
        <v>0</v>
      </c>
      <c r="N110" s="642">
        <v>0</v>
      </c>
      <c r="O110" s="642">
        <v>0</v>
      </c>
      <c r="Q110" s="649">
        <v>0</v>
      </c>
      <c r="R110" s="650">
        <v>0</v>
      </c>
      <c r="S110" s="650">
        <v>1.697792869269949E-3</v>
      </c>
      <c r="T110" s="650">
        <v>0</v>
      </c>
      <c r="U110" s="650">
        <v>0</v>
      </c>
      <c r="V110" s="651">
        <v>0</v>
      </c>
    </row>
  </sheetData>
  <mergeCells count="18">
    <mergeCell ref="C1:H1"/>
    <mergeCell ref="J1:O1"/>
    <mergeCell ref="C38:H38"/>
    <mergeCell ref="J38:O38"/>
    <mergeCell ref="C83:H83"/>
    <mergeCell ref="J83:O83"/>
    <mergeCell ref="C76:H76"/>
    <mergeCell ref="J76:O76"/>
    <mergeCell ref="C45:H45"/>
    <mergeCell ref="J45:O45"/>
    <mergeCell ref="C8:H8"/>
    <mergeCell ref="J8:O8"/>
    <mergeCell ref="Q83:V83"/>
    <mergeCell ref="Q1:V1"/>
    <mergeCell ref="Q8:V8"/>
    <mergeCell ref="Q38:V38"/>
    <mergeCell ref="Q45:V45"/>
    <mergeCell ref="Q76:V76"/>
  </mergeCell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1"/>
  <sheetViews>
    <sheetView zoomScale="70" zoomScaleNormal="70" workbookViewId="0">
      <selection activeCell="C12" sqref="C12"/>
    </sheetView>
  </sheetViews>
  <sheetFormatPr defaultRowHeight="14.5" x14ac:dyDescent="0.35"/>
  <cols>
    <col min="1" max="1" width="8.7265625" style="3"/>
    <col min="2" max="2" width="15.7265625" style="1" customWidth="1"/>
    <col min="3" max="9" width="9.1796875" style="1"/>
    <col min="10" max="10" width="4.36328125" style="1" customWidth="1"/>
    <col min="11" max="19" width="9.1796875" style="1"/>
    <col min="20" max="20" width="7.54296875" style="1" customWidth="1"/>
    <col min="21" max="29" width="11" style="3" bestFit="1" customWidth="1"/>
    <col min="30" max="16384" width="8.7265625" style="3"/>
  </cols>
  <sheetData>
    <row r="1" spans="1:30" ht="15" thickBot="1" x14ac:dyDescent="0.4">
      <c r="C1" s="271" t="s">
        <v>3</v>
      </c>
      <c r="D1" s="272"/>
      <c r="E1" s="272"/>
      <c r="F1" s="272"/>
      <c r="G1" s="272"/>
      <c r="H1" s="272"/>
      <c r="I1" s="273"/>
      <c r="J1" s="25"/>
      <c r="K1" s="256" t="s">
        <v>10</v>
      </c>
      <c r="L1" s="257"/>
      <c r="M1" s="257"/>
      <c r="N1" s="257"/>
      <c r="O1" s="257"/>
      <c r="P1" s="257"/>
      <c r="Q1" s="257"/>
      <c r="R1" s="257"/>
      <c r="S1" s="258"/>
      <c r="T1" s="25"/>
      <c r="U1" s="652" t="s">
        <v>195</v>
      </c>
      <c r="V1" s="652"/>
      <c r="W1" s="652"/>
      <c r="X1" s="652"/>
      <c r="Y1" s="652"/>
      <c r="Z1" s="652"/>
      <c r="AA1" s="652"/>
      <c r="AB1" s="652"/>
    </row>
    <row r="2" spans="1:30" ht="15" thickBot="1" x14ac:dyDescent="0.4">
      <c r="B2" s="23" t="s">
        <v>61</v>
      </c>
      <c r="C2" s="29" t="s">
        <v>71</v>
      </c>
      <c r="D2" s="16" t="s">
        <v>72</v>
      </c>
      <c r="E2" s="16" t="s">
        <v>73</v>
      </c>
      <c r="F2" s="16" t="s">
        <v>75</v>
      </c>
      <c r="G2" s="16" t="s">
        <v>74</v>
      </c>
      <c r="H2" s="16" t="s">
        <v>77</v>
      </c>
      <c r="I2" s="17" t="s">
        <v>68</v>
      </c>
      <c r="J2" s="80"/>
      <c r="K2" s="29" t="s">
        <v>24</v>
      </c>
      <c r="L2" s="16" t="s">
        <v>25</v>
      </c>
      <c r="M2" s="16" t="s">
        <v>27</v>
      </c>
      <c r="N2" s="16" t="s">
        <v>37</v>
      </c>
      <c r="O2" s="16" t="s">
        <v>34</v>
      </c>
      <c r="P2" s="16" t="s">
        <v>32</v>
      </c>
      <c r="Q2" s="16" t="s">
        <v>29</v>
      </c>
      <c r="R2" s="16" t="s">
        <v>30</v>
      </c>
      <c r="S2" s="17" t="s">
        <v>31</v>
      </c>
      <c r="T2" s="23"/>
      <c r="U2" s="77" t="str">
        <f>'[1]30mCR'!$M$1</f>
        <v>CR-01</v>
      </c>
      <c r="V2" s="78" t="str">
        <f>'[1]30mCR'!$AE$1</f>
        <v>CR-02</v>
      </c>
      <c r="W2" s="78" t="str">
        <f>'[1]30mCR'!$AW$1</f>
        <v>CR-28</v>
      </c>
      <c r="X2" s="78" t="str">
        <f>'[1]30mCR'!$BO$1</f>
        <v>CR-32</v>
      </c>
      <c r="Y2" s="78" t="str">
        <f>'[1]30mCR'!$CG$1</f>
        <v>CR-39</v>
      </c>
      <c r="Z2" s="78" t="str">
        <f>'[1]30mCR'!$CY$1</f>
        <v>CR-40</v>
      </c>
      <c r="AA2" s="78" t="str">
        <f>'[1]30mCR'!$DQ$1</f>
        <v>CR-48</v>
      </c>
      <c r="AB2" s="79" t="str">
        <f>'[1]30mCR'!$EI$1</f>
        <v>CR-67</v>
      </c>
    </row>
    <row r="3" spans="1:30" x14ac:dyDescent="0.35">
      <c r="A3" s="3" t="s">
        <v>244</v>
      </c>
      <c r="B3" s="3" t="s">
        <v>57</v>
      </c>
      <c r="C3" s="1">
        <v>20.73464615384616</v>
      </c>
      <c r="D3" s="1">
        <v>20.653275510204086</v>
      </c>
      <c r="E3" s="1">
        <v>20.620730000000002</v>
      </c>
      <c r="F3" s="1">
        <v>23.812042016806721</v>
      </c>
      <c r="G3" s="1">
        <v>23.619999999999994</v>
      </c>
      <c r="H3" s="1">
        <v>20.058932584269662</v>
      </c>
      <c r="I3" s="1">
        <v>18.886240506329113</v>
      </c>
      <c r="K3" s="1">
        <v>20.189034482758618</v>
      </c>
      <c r="L3" s="1">
        <v>18.75513725490196</v>
      </c>
      <c r="M3" s="1">
        <v>19.966051282051286</v>
      </c>
      <c r="N3" s="1">
        <v>21.148907407407407</v>
      </c>
      <c r="O3" s="1">
        <v>19.772494252873564</v>
      </c>
      <c r="P3" s="1">
        <v>21.682151162790706</v>
      </c>
      <c r="Q3" s="1">
        <v>19.327499999999993</v>
      </c>
      <c r="R3" s="1">
        <v>19.799890909090912</v>
      </c>
      <c r="S3" s="1">
        <v>20.366876033057839</v>
      </c>
      <c r="U3" s="180">
        <v>20.190112149532702</v>
      </c>
      <c r="V3" s="149">
        <v>20.530267605633799</v>
      </c>
      <c r="W3" s="149">
        <v>19.399457142857141</v>
      </c>
      <c r="X3" s="149">
        <v>19.536479591836745</v>
      </c>
      <c r="Y3" s="149">
        <v>18.371285714285705</v>
      </c>
      <c r="Z3" s="149">
        <v>19.696793650793648</v>
      </c>
      <c r="AA3" s="149">
        <v>19.914500000000004</v>
      </c>
      <c r="AB3" s="179">
        <v>19.462694117647068</v>
      </c>
    </row>
    <row r="4" spans="1:30" x14ac:dyDescent="0.35">
      <c r="A4" s="3" t="s">
        <v>246</v>
      </c>
      <c r="B4" s="3" t="s">
        <v>51</v>
      </c>
      <c r="C4" s="1">
        <v>65</v>
      </c>
      <c r="D4" s="1">
        <v>98</v>
      </c>
      <c r="E4" s="1">
        <v>100</v>
      </c>
      <c r="F4" s="1">
        <v>119</v>
      </c>
      <c r="G4" s="1">
        <v>25</v>
      </c>
      <c r="H4" s="1">
        <v>89</v>
      </c>
      <c r="I4" s="1">
        <v>79</v>
      </c>
      <c r="K4" s="1">
        <v>87</v>
      </c>
      <c r="L4" s="1">
        <v>51</v>
      </c>
      <c r="M4" s="1">
        <v>78</v>
      </c>
      <c r="N4" s="1">
        <v>54</v>
      </c>
      <c r="O4" s="1">
        <v>87</v>
      </c>
      <c r="P4" s="1">
        <v>86</v>
      </c>
      <c r="Q4" s="1">
        <v>66</v>
      </c>
      <c r="R4" s="1">
        <v>55</v>
      </c>
      <c r="S4" s="1">
        <v>121</v>
      </c>
      <c r="U4" s="137">
        <v>107</v>
      </c>
      <c r="V4" s="1">
        <v>71</v>
      </c>
      <c r="W4" s="1">
        <v>70</v>
      </c>
      <c r="X4" s="1">
        <v>98</v>
      </c>
      <c r="Y4" s="1">
        <v>98</v>
      </c>
      <c r="Z4" s="1">
        <v>63</v>
      </c>
      <c r="AA4" s="1">
        <v>130</v>
      </c>
      <c r="AB4" s="140">
        <v>85</v>
      </c>
    </row>
    <row r="5" spans="1:30" x14ac:dyDescent="0.35">
      <c r="A5" s="3" t="s">
        <v>247</v>
      </c>
      <c r="B5" s="3" t="s">
        <v>52</v>
      </c>
      <c r="C5" s="653">
        <f t="shared" ref="C5:I5" si="0">C4/SUM(C$4,C$40,C$76)</f>
        <v>9.9540581929555894E-2</v>
      </c>
      <c r="D5" s="653">
        <f t="shared" si="0"/>
        <v>0.11502347417840375</v>
      </c>
      <c r="E5" s="653">
        <f t="shared" si="0"/>
        <v>0.12315270935960591</v>
      </c>
      <c r="F5" s="654">
        <f t="shared" si="0"/>
        <v>0.16459197786998617</v>
      </c>
      <c r="G5" s="654">
        <f t="shared" si="0"/>
        <v>4.0257648953301126E-2</v>
      </c>
      <c r="H5" s="654">
        <f t="shared" si="0"/>
        <v>0.10532544378698225</v>
      </c>
      <c r="I5" s="654">
        <f t="shared" si="0"/>
        <v>9.9121706398996243E-2</v>
      </c>
      <c r="K5" s="654">
        <f t="shared" ref="K5:S5" si="1">K4/SUM(K$4,K$40,K$76)</f>
        <v>0.10674846625766871</v>
      </c>
      <c r="L5" s="654">
        <f t="shared" si="1"/>
        <v>7.774390243902439E-2</v>
      </c>
      <c r="M5" s="654">
        <f t="shared" si="1"/>
        <v>0.10276679841897234</v>
      </c>
      <c r="N5" s="654">
        <f t="shared" si="1"/>
        <v>8.2822085889570546E-2</v>
      </c>
      <c r="O5" s="654">
        <f t="shared" si="1"/>
        <v>0.10519951632406288</v>
      </c>
      <c r="P5" s="654">
        <f t="shared" si="1"/>
        <v>0.13149847094801223</v>
      </c>
      <c r="Q5" s="654">
        <f t="shared" si="1"/>
        <v>8.7533156498673742E-2</v>
      </c>
      <c r="R5" s="654">
        <f t="shared" si="1"/>
        <v>8.3459787556904405E-2</v>
      </c>
      <c r="S5" s="654">
        <f t="shared" si="1"/>
        <v>0.15473145780051151</v>
      </c>
      <c r="T5" s="654"/>
      <c r="U5" s="655">
        <f t="shared" ref="U5:AB5" si="2">U4/SUM(U$4,U$40,U$76)</f>
        <v>0.14247669773635152</v>
      </c>
      <c r="V5" s="654">
        <f t="shared" si="2"/>
        <v>8.0773606370875994E-2</v>
      </c>
      <c r="W5" s="654">
        <f t="shared" si="2"/>
        <v>8.9171974522292988E-2</v>
      </c>
      <c r="X5" s="654">
        <f t="shared" si="2"/>
        <v>0.12234706616729088</v>
      </c>
      <c r="Y5" s="654">
        <f t="shared" si="2"/>
        <v>0.14432989690721648</v>
      </c>
      <c r="Z5" s="654">
        <f t="shared" si="2"/>
        <v>8.3665338645418322E-2</v>
      </c>
      <c r="AA5" s="654">
        <f t="shared" si="2"/>
        <v>0.11168384879725086</v>
      </c>
      <c r="AB5" s="656">
        <f t="shared" si="2"/>
        <v>0.11333333333333333</v>
      </c>
      <c r="AC5" s="657"/>
      <c r="AD5" s="658"/>
    </row>
    <row r="6" spans="1:30" ht="16.5" x14ac:dyDescent="0.35">
      <c r="A6" s="3" t="s">
        <v>249</v>
      </c>
      <c r="B6" s="3" t="s">
        <v>251</v>
      </c>
      <c r="C6" s="236">
        <v>28675</v>
      </c>
      <c r="D6" s="236">
        <v>45777</v>
      </c>
      <c r="E6" s="236">
        <v>45912</v>
      </c>
      <c r="F6" s="236">
        <v>72571</v>
      </c>
      <c r="G6" s="236">
        <v>15418</v>
      </c>
      <c r="H6" s="236">
        <v>39531</v>
      </c>
      <c r="I6" s="236">
        <v>26081</v>
      </c>
      <c r="K6" s="236">
        <v>22593</v>
      </c>
      <c r="L6" s="236">
        <v>37456</v>
      </c>
      <c r="M6" s="236">
        <v>19576</v>
      </c>
      <c r="N6" s="236">
        <v>33809</v>
      </c>
      <c r="O6" s="236">
        <v>26654</v>
      </c>
      <c r="P6" s="236">
        <v>37758</v>
      </c>
      <c r="Q6" s="236">
        <v>44844</v>
      </c>
      <c r="R6" s="236">
        <v>25508</v>
      </c>
      <c r="S6" s="236">
        <v>49017</v>
      </c>
      <c r="T6" s="654"/>
      <c r="U6" s="659">
        <v>35630</v>
      </c>
      <c r="V6" s="660">
        <v>32958</v>
      </c>
      <c r="W6" s="660">
        <v>28917</v>
      </c>
      <c r="X6" s="660">
        <v>39502</v>
      </c>
      <c r="Y6" s="660">
        <v>35546</v>
      </c>
      <c r="Z6" s="660">
        <v>23931</v>
      </c>
      <c r="AA6" s="660">
        <v>52845</v>
      </c>
      <c r="AB6" s="661">
        <v>32525</v>
      </c>
      <c r="AC6" s="657"/>
      <c r="AD6" s="658"/>
    </row>
    <row r="7" spans="1:30" ht="15" thickBot="1" x14ac:dyDescent="0.4">
      <c r="A7" s="3" t="s">
        <v>250</v>
      </c>
      <c r="B7" s="113" t="s">
        <v>248</v>
      </c>
      <c r="C7" s="653">
        <f>C6/SUM(C$6,C$42,C$78)</f>
        <v>2.5928474483397187E-2</v>
      </c>
      <c r="D7" s="653">
        <f t="shared" ref="D7:I7" si="3">D6/SUM(D$6,D$42,D$78)</f>
        <v>3.4027860371075164E-2</v>
      </c>
      <c r="E7" s="653">
        <f t="shared" si="3"/>
        <v>3.4594535944048356E-2</v>
      </c>
      <c r="F7" s="653">
        <f t="shared" si="3"/>
        <v>5.0696836119513505E-2</v>
      </c>
      <c r="G7" s="653">
        <f t="shared" si="3"/>
        <v>9.9258554435443635E-3</v>
      </c>
      <c r="H7" s="653">
        <f t="shared" si="3"/>
        <v>3.1670354638111457E-2</v>
      </c>
      <c r="I7" s="653">
        <f t="shared" si="3"/>
        <v>2.1936088360020659E-2</v>
      </c>
      <c r="K7" s="653">
        <f>K6/SUM(K$6,K$42,K$78)</f>
        <v>2.2581032053011905E-2</v>
      </c>
      <c r="L7" s="653">
        <f t="shared" ref="L7" si="4">L6/SUM(L$6,L$42,L$78)</f>
        <v>3.6930989059529726E-2</v>
      </c>
      <c r="M7" s="653">
        <f t="shared" ref="M7" si="5">M6/SUM(M$6,M$42,M$78)</f>
        <v>2.3189861661624192E-2</v>
      </c>
      <c r="N7" s="653">
        <f t="shared" ref="N7" si="6">N6/SUM(N$6,N$42,N$78)</f>
        <v>4.0792515480137646E-2</v>
      </c>
      <c r="O7" s="653">
        <f t="shared" ref="O7" si="7">O6/SUM(O$6,O$42,O$78)</f>
        <v>3.5172868830826078E-2</v>
      </c>
      <c r="P7" s="653">
        <f t="shared" ref="P7" si="8">P6/SUM(P$6,P$42,P$78)</f>
        <v>3.8141975264992682E-2</v>
      </c>
      <c r="Q7" s="653">
        <f t="shared" ref="Q7" si="9">Q6/SUM(Q$6,Q$42,Q$78)</f>
        <v>4.7919625311358953E-2</v>
      </c>
      <c r="R7" s="653">
        <f t="shared" ref="R7" si="10">R6/SUM(R$6,R$42,R$78)</f>
        <v>2.8661672485221397E-2</v>
      </c>
      <c r="S7" s="653">
        <f t="shared" ref="S7" si="11">S6/SUM(S$6,S$42,S$78)</f>
        <v>5.3961966704903989E-2</v>
      </c>
      <c r="T7" s="654"/>
      <c r="U7" s="662">
        <f t="shared" ref="U7" si="12">U6/SUM(U$6,U$42,U$78)</f>
        <v>5.3038591790406014E-2</v>
      </c>
      <c r="V7" s="663">
        <f t="shared" ref="V7" si="13">V6/SUM(V$6,V$42,V$78)</f>
        <v>3.3476449777707355E-2</v>
      </c>
      <c r="W7" s="664">
        <f t="shared" ref="W7" si="14">W6/SUM(W$6,W$42,W$78)</f>
        <v>3.2903974602596635E-2</v>
      </c>
      <c r="X7" s="664">
        <f t="shared" ref="X7" si="15">X6/SUM(X$6,X$42,X$78)</f>
        <v>4.7382006784280048E-2</v>
      </c>
      <c r="Y7" s="664">
        <f t="shared" ref="Y7" si="16">Y6/SUM(Y$6,Y$42,Y$78)</f>
        <v>5.775573804053593E-2</v>
      </c>
      <c r="Z7" s="664">
        <f t="shared" ref="Z7" si="17">Z6/SUM(Z$6,Z$42,Z$78)</f>
        <v>4.3318025736312313E-2</v>
      </c>
      <c r="AA7" s="664">
        <f t="shared" ref="AA7" si="18">AA6/SUM(AA$6,AA$42,AA$78)</f>
        <v>5.559062075930192E-2</v>
      </c>
      <c r="AB7" s="665">
        <f t="shared" ref="AB7" si="19">AB6/SUM(AB$6,AB$42,AB$78)</f>
        <v>3.8515418601318942E-2</v>
      </c>
    </row>
    <row r="8" spans="1:30" ht="15" thickBot="1" x14ac:dyDescent="0.4">
      <c r="B8" s="3" t="s">
        <v>54</v>
      </c>
      <c r="C8" s="268" t="s">
        <v>52</v>
      </c>
      <c r="D8" s="269"/>
      <c r="E8" s="269"/>
      <c r="F8" s="269"/>
      <c r="G8" s="269"/>
      <c r="H8" s="269"/>
      <c r="I8" s="270"/>
      <c r="J8" s="81"/>
      <c r="K8" s="256" t="s">
        <v>52</v>
      </c>
      <c r="L8" s="257"/>
      <c r="M8" s="257"/>
      <c r="N8" s="257"/>
      <c r="O8" s="257"/>
      <c r="P8" s="257"/>
      <c r="Q8" s="257"/>
      <c r="R8" s="257"/>
      <c r="S8" s="258"/>
      <c r="U8" s="256" t="s">
        <v>52</v>
      </c>
      <c r="V8" s="257"/>
      <c r="W8" s="257"/>
      <c r="X8" s="257"/>
      <c r="Y8" s="257"/>
      <c r="Z8" s="257"/>
      <c r="AA8" s="257"/>
      <c r="AB8" s="258"/>
    </row>
    <row r="9" spans="1:30" x14ac:dyDescent="0.35">
      <c r="B9" s="3">
        <v>0</v>
      </c>
      <c r="C9" s="666">
        <v>0</v>
      </c>
      <c r="D9" s="666">
        <v>0</v>
      </c>
      <c r="E9" s="666">
        <v>0</v>
      </c>
      <c r="F9" s="666">
        <v>0</v>
      </c>
      <c r="G9" s="666">
        <v>0</v>
      </c>
      <c r="H9" s="666">
        <v>0</v>
      </c>
      <c r="I9" s="666">
        <v>0</v>
      </c>
      <c r="J9" s="666"/>
      <c r="K9" s="666">
        <v>0</v>
      </c>
      <c r="L9" s="666">
        <v>0</v>
      </c>
      <c r="M9" s="666">
        <v>0</v>
      </c>
      <c r="N9" s="666">
        <v>0</v>
      </c>
      <c r="O9" s="666">
        <v>0</v>
      </c>
      <c r="P9" s="666">
        <v>0</v>
      </c>
      <c r="Q9" s="666">
        <v>0</v>
      </c>
      <c r="R9" s="666">
        <v>0</v>
      </c>
      <c r="S9" s="666">
        <v>0</v>
      </c>
      <c r="T9" s="666"/>
      <c r="U9" s="667">
        <v>0</v>
      </c>
      <c r="V9" s="232">
        <v>0</v>
      </c>
      <c r="W9" s="232">
        <v>0</v>
      </c>
      <c r="X9" s="232">
        <v>0</v>
      </c>
      <c r="Y9" s="232">
        <v>0</v>
      </c>
      <c r="Z9" s="232">
        <v>0</v>
      </c>
      <c r="AA9" s="232">
        <v>0</v>
      </c>
      <c r="AB9" s="668">
        <v>0</v>
      </c>
    </row>
    <row r="10" spans="1:30" x14ac:dyDescent="0.35">
      <c r="B10" s="3">
        <v>10</v>
      </c>
      <c r="C10" s="669">
        <v>0</v>
      </c>
      <c r="D10" s="669">
        <v>0</v>
      </c>
      <c r="E10" s="669">
        <v>0</v>
      </c>
      <c r="F10" s="669">
        <v>0</v>
      </c>
      <c r="G10" s="669">
        <v>0</v>
      </c>
      <c r="H10" s="669">
        <v>0</v>
      </c>
      <c r="I10" s="669">
        <v>0</v>
      </c>
      <c r="J10" s="669"/>
      <c r="K10" s="669">
        <v>0</v>
      </c>
      <c r="L10" s="669">
        <v>0</v>
      </c>
      <c r="M10" s="669">
        <v>0</v>
      </c>
      <c r="N10" s="669">
        <v>0</v>
      </c>
      <c r="O10" s="669">
        <v>0</v>
      </c>
      <c r="P10" s="669">
        <v>0</v>
      </c>
      <c r="Q10" s="669">
        <v>0</v>
      </c>
      <c r="R10" s="669">
        <v>0</v>
      </c>
      <c r="S10" s="669">
        <v>0</v>
      </c>
      <c r="T10" s="669"/>
      <c r="U10" s="670">
        <v>0</v>
      </c>
      <c r="V10" s="671">
        <v>0</v>
      </c>
      <c r="W10" s="671">
        <v>0</v>
      </c>
      <c r="X10" s="671">
        <v>0</v>
      </c>
      <c r="Y10" s="671">
        <v>0</v>
      </c>
      <c r="Z10" s="671">
        <v>0</v>
      </c>
      <c r="AA10" s="671">
        <v>0</v>
      </c>
      <c r="AB10" s="672">
        <v>0</v>
      </c>
    </row>
    <row r="11" spans="1:30" x14ac:dyDescent="0.35">
      <c r="B11" s="3">
        <v>12.5</v>
      </c>
      <c r="C11" s="666">
        <v>0</v>
      </c>
      <c r="D11" s="666">
        <v>1.020408163265306E-2</v>
      </c>
      <c r="E11" s="666">
        <v>0.01</v>
      </c>
      <c r="F11" s="666">
        <v>0</v>
      </c>
      <c r="G11" s="666">
        <v>0</v>
      </c>
      <c r="H11" s="666">
        <v>0</v>
      </c>
      <c r="I11" s="666">
        <v>1.2658227848101266E-2</v>
      </c>
      <c r="J11" s="666"/>
      <c r="K11" s="666">
        <v>1.1494252873563218E-2</v>
      </c>
      <c r="L11" s="666">
        <v>1.9607843137254902E-2</v>
      </c>
      <c r="M11" s="666">
        <v>1.282051282051282E-2</v>
      </c>
      <c r="N11" s="666">
        <v>0</v>
      </c>
      <c r="O11" s="666">
        <v>0</v>
      </c>
      <c r="P11" s="666">
        <v>1.1627906976744186E-2</v>
      </c>
      <c r="Q11" s="666">
        <v>1.5151515151515152E-2</v>
      </c>
      <c r="R11" s="666">
        <v>0</v>
      </c>
      <c r="S11" s="666">
        <v>0</v>
      </c>
      <c r="T11" s="666"/>
      <c r="U11" s="667">
        <v>1.8691588785046728E-2</v>
      </c>
      <c r="V11" s="232">
        <v>2.8169014084507043E-2</v>
      </c>
      <c r="W11" s="232">
        <v>1.4285714285714285E-2</v>
      </c>
      <c r="X11" s="232">
        <v>1.020408163265306E-2</v>
      </c>
      <c r="Y11" s="232">
        <v>1.020408163265306E-2</v>
      </c>
      <c r="Z11" s="232">
        <v>0</v>
      </c>
      <c r="AA11" s="232">
        <v>0</v>
      </c>
      <c r="AB11" s="668">
        <v>0</v>
      </c>
    </row>
    <row r="12" spans="1:30" x14ac:dyDescent="0.35">
      <c r="B12" s="3">
        <v>15</v>
      </c>
      <c r="C12" s="666">
        <v>3.0769230769230771E-2</v>
      </c>
      <c r="D12" s="666">
        <v>6.1224489795918366E-2</v>
      </c>
      <c r="E12" s="666">
        <v>0.06</v>
      </c>
      <c r="F12" s="666">
        <v>1.680672268907563E-2</v>
      </c>
      <c r="G12" s="666">
        <v>0</v>
      </c>
      <c r="H12" s="666">
        <v>6.741573033707865E-2</v>
      </c>
      <c r="I12" s="666">
        <v>0.16455696202531644</v>
      </c>
      <c r="J12" s="666"/>
      <c r="K12" s="666">
        <v>4.5977011494252873E-2</v>
      </c>
      <c r="L12" s="666">
        <v>0.15686274509803921</v>
      </c>
      <c r="M12" s="666">
        <v>8.9743589743589744E-2</v>
      </c>
      <c r="N12" s="666">
        <v>3.7037037037037035E-2</v>
      </c>
      <c r="O12" s="666">
        <v>4.5977011494252873E-2</v>
      </c>
      <c r="P12" s="666">
        <v>6.9767441860465115E-2</v>
      </c>
      <c r="Q12" s="666">
        <v>4.5454545454545456E-2</v>
      </c>
      <c r="R12" s="666">
        <v>0.12727272727272726</v>
      </c>
      <c r="S12" s="666">
        <v>7.43801652892562E-2</v>
      </c>
      <c r="T12" s="666"/>
      <c r="U12" s="667">
        <v>0.10280373831775701</v>
      </c>
      <c r="V12" s="232">
        <v>4.2253521126760563E-2</v>
      </c>
      <c r="W12" s="232">
        <v>0.12857142857142856</v>
      </c>
      <c r="X12" s="232">
        <v>0.11224489795918367</v>
      </c>
      <c r="Y12" s="232">
        <v>0.15306122448979592</v>
      </c>
      <c r="Z12" s="232">
        <v>9.5238095238095233E-2</v>
      </c>
      <c r="AA12" s="232">
        <v>4.6153846153846156E-2</v>
      </c>
      <c r="AB12" s="668">
        <v>9.4117647058823528E-2</v>
      </c>
    </row>
    <row r="13" spans="1:30" x14ac:dyDescent="0.35">
      <c r="B13" s="3">
        <v>17.5</v>
      </c>
      <c r="C13" s="666">
        <v>0.13846153846153847</v>
      </c>
      <c r="D13" s="666">
        <v>0.14285714285714285</v>
      </c>
      <c r="E13" s="666">
        <v>0.28999999999999998</v>
      </c>
      <c r="F13" s="666">
        <v>6.7226890756302518E-2</v>
      </c>
      <c r="G13" s="666">
        <v>0.16</v>
      </c>
      <c r="H13" s="666">
        <v>0.12359550561797752</v>
      </c>
      <c r="I13" s="666">
        <v>0.20253164556962025</v>
      </c>
      <c r="J13" s="666"/>
      <c r="K13" s="666">
        <v>0.12643678160919541</v>
      </c>
      <c r="L13" s="666">
        <v>0.27450980392156865</v>
      </c>
      <c r="M13" s="666">
        <v>0.20512820512820512</v>
      </c>
      <c r="N13" s="666">
        <v>0.18518518518518517</v>
      </c>
      <c r="O13" s="666">
        <v>0.17241379310344829</v>
      </c>
      <c r="P13" s="666">
        <v>8.1395348837209308E-2</v>
      </c>
      <c r="Q13" s="666">
        <v>0.24242424242424243</v>
      </c>
      <c r="R13" s="666">
        <v>9.0909090909090912E-2</v>
      </c>
      <c r="S13" s="666">
        <v>0.17355371900826447</v>
      </c>
      <c r="T13" s="666"/>
      <c r="U13" s="667">
        <v>0.21495327102803738</v>
      </c>
      <c r="V13" s="232">
        <v>0.15492957746478872</v>
      </c>
      <c r="W13" s="232">
        <v>0.18571428571428572</v>
      </c>
      <c r="X13" s="232">
        <v>0.21428571428571427</v>
      </c>
      <c r="Y13" s="232">
        <v>0.2857142857142857</v>
      </c>
      <c r="Z13" s="232">
        <v>0.23809523809523808</v>
      </c>
      <c r="AA13" s="232">
        <v>0.17692307692307693</v>
      </c>
      <c r="AB13" s="668">
        <v>0.22352941176470589</v>
      </c>
    </row>
    <row r="14" spans="1:30" x14ac:dyDescent="0.35">
      <c r="B14" s="3">
        <v>20</v>
      </c>
      <c r="C14" s="666">
        <v>0.36923076923076925</v>
      </c>
      <c r="D14" s="666">
        <v>0.21428571428571427</v>
      </c>
      <c r="E14" s="666">
        <v>0.15</v>
      </c>
      <c r="F14" s="666">
        <v>0.11764705882352941</v>
      </c>
      <c r="G14" s="666">
        <v>0.12</v>
      </c>
      <c r="H14" s="666">
        <v>0.34831460674157305</v>
      </c>
      <c r="I14" s="666">
        <v>0.24050632911392406</v>
      </c>
      <c r="J14" s="666"/>
      <c r="K14" s="666">
        <v>0.2988505747126437</v>
      </c>
      <c r="L14" s="666">
        <v>0.15686274509803921</v>
      </c>
      <c r="M14" s="666">
        <v>0.26923076923076922</v>
      </c>
      <c r="N14" s="666">
        <v>0.22222222222222221</v>
      </c>
      <c r="O14" s="666">
        <v>0.2988505747126437</v>
      </c>
      <c r="P14" s="666">
        <v>0.2558139534883721</v>
      </c>
      <c r="Q14" s="666">
        <v>0.36363636363636365</v>
      </c>
      <c r="R14" s="666">
        <v>0.27272727272727271</v>
      </c>
      <c r="S14" s="666">
        <v>0.20661157024793389</v>
      </c>
      <c r="T14" s="666"/>
      <c r="U14" s="667">
        <v>0.17757009345794392</v>
      </c>
      <c r="V14" s="232">
        <v>0.352112676056338</v>
      </c>
      <c r="W14" s="232">
        <v>0.27142857142857141</v>
      </c>
      <c r="X14" s="232">
        <v>0.18367346938775511</v>
      </c>
      <c r="Y14" s="232">
        <v>0.30612244897959184</v>
      </c>
      <c r="Z14" s="232">
        <v>0.20634920634920634</v>
      </c>
      <c r="AA14" s="232">
        <v>0.30769230769230771</v>
      </c>
      <c r="AB14" s="668">
        <v>0.27058823529411763</v>
      </c>
    </row>
    <row r="15" spans="1:30" x14ac:dyDescent="0.35">
      <c r="B15" s="3">
        <v>22.5</v>
      </c>
      <c r="C15" s="666">
        <v>0.16923076923076924</v>
      </c>
      <c r="D15" s="666">
        <v>0.29591836734693877</v>
      </c>
      <c r="E15" s="666">
        <v>0.19</v>
      </c>
      <c r="F15" s="666">
        <v>0.21848739495798319</v>
      </c>
      <c r="G15" s="666">
        <v>0.12</v>
      </c>
      <c r="H15" s="666">
        <v>0.24719101123595505</v>
      </c>
      <c r="I15" s="666">
        <v>0.22784810126582278</v>
      </c>
      <c r="J15" s="666"/>
      <c r="K15" s="666">
        <v>0.33333333333333331</v>
      </c>
      <c r="L15" s="666">
        <v>0.23529411764705882</v>
      </c>
      <c r="M15" s="666">
        <v>0.21794871794871795</v>
      </c>
      <c r="N15" s="666">
        <v>0.27777777777777779</v>
      </c>
      <c r="O15" s="666">
        <v>0.31034482758620691</v>
      </c>
      <c r="P15" s="666">
        <v>0.13953488372093023</v>
      </c>
      <c r="Q15" s="666">
        <v>0.19696969696969696</v>
      </c>
      <c r="R15" s="666">
        <v>0.32727272727272727</v>
      </c>
      <c r="S15" s="666">
        <v>0.26446280991735538</v>
      </c>
      <c r="T15" s="666"/>
      <c r="U15" s="667">
        <v>0.18691588785046728</v>
      </c>
      <c r="V15" s="232">
        <v>0.18309859154929578</v>
      </c>
      <c r="W15" s="232">
        <v>0.2</v>
      </c>
      <c r="X15" s="232">
        <v>0.27551020408163263</v>
      </c>
      <c r="Y15" s="232">
        <v>0.11224489795918367</v>
      </c>
      <c r="Z15" s="232">
        <v>0.26984126984126983</v>
      </c>
      <c r="AA15" s="232">
        <v>0.30769230769230771</v>
      </c>
      <c r="AB15" s="668">
        <v>0.21176470588235294</v>
      </c>
    </row>
    <row r="16" spans="1:30" x14ac:dyDescent="0.35">
      <c r="B16" s="3">
        <v>25</v>
      </c>
      <c r="C16" s="666">
        <v>0.1076923076923077</v>
      </c>
      <c r="D16" s="666">
        <v>0.14285714285714285</v>
      </c>
      <c r="E16" s="666">
        <v>0.09</v>
      </c>
      <c r="F16" s="666">
        <v>0.21008403361344538</v>
      </c>
      <c r="G16" s="666">
        <v>0.12</v>
      </c>
      <c r="H16" s="666">
        <v>0.15730337078651685</v>
      </c>
      <c r="I16" s="666">
        <v>0.10126582278481013</v>
      </c>
      <c r="J16" s="666"/>
      <c r="K16" s="666">
        <v>9.1954022988505746E-2</v>
      </c>
      <c r="L16" s="666">
        <v>0.13725490196078433</v>
      </c>
      <c r="M16" s="666">
        <v>0.12820512820512819</v>
      </c>
      <c r="N16" s="666">
        <v>9.2592592592592587E-2</v>
      </c>
      <c r="O16" s="666">
        <v>0.10344827586206896</v>
      </c>
      <c r="P16" s="666">
        <v>0.16279069767441862</v>
      </c>
      <c r="Q16" s="666">
        <v>9.0909090909090912E-2</v>
      </c>
      <c r="R16" s="666">
        <v>0.14545454545454545</v>
      </c>
      <c r="S16" s="666">
        <v>0.15702479338842976</v>
      </c>
      <c r="T16" s="666"/>
      <c r="U16" s="667">
        <v>0.14953271028037382</v>
      </c>
      <c r="V16" s="232">
        <v>9.8591549295774641E-2</v>
      </c>
      <c r="W16" s="232">
        <v>0.1</v>
      </c>
      <c r="X16" s="232">
        <v>0.15306122448979592</v>
      </c>
      <c r="Y16" s="232">
        <v>7.1428571428571425E-2</v>
      </c>
      <c r="Z16" s="232">
        <v>9.5238095238095233E-2</v>
      </c>
      <c r="AA16" s="232">
        <v>9.2307692307692313E-2</v>
      </c>
      <c r="AB16" s="668">
        <v>0.12941176470588237</v>
      </c>
    </row>
    <row r="17" spans="2:28" x14ac:dyDescent="0.35">
      <c r="B17" s="3">
        <v>27.5</v>
      </c>
      <c r="C17" s="666">
        <v>0.16923076923076924</v>
      </c>
      <c r="D17" s="666">
        <v>6.1224489795918366E-2</v>
      </c>
      <c r="E17" s="666">
        <v>0.12</v>
      </c>
      <c r="F17" s="666">
        <v>0.22689075630252101</v>
      </c>
      <c r="G17" s="666">
        <v>0.28000000000000003</v>
      </c>
      <c r="H17" s="666">
        <v>3.3707865168539325E-2</v>
      </c>
      <c r="I17" s="666">
        <v>3.7974683544303799E-2</v>
      </c>
      <c r="J17" s="666"/>
      <c r="K17" s="666">
        <v>5.7471264367816091E-2</v>
      </c>
      <c r="L17" s="666">
        <v>0</v>
      </c>
      <c r="M17" s="666">
        <v>2.564102564102564E-2</v>
      </c>
      <c r="N17" s="666">
        <v>3.7037037037037035E-2</v>
      </c>
      <c r="O17" s="666">
        <v>5.7471264367816091E-2</v>
      </c>
      <c r="P17" s="666">
        <v>0.15116279069767441</v>
      </c>
      <c r="Q17" s="666">
        <v>1.5151515151515152E-2</v>
      </c>
      <c r="R17" s="666">
        <v>3.6363636363636362E-2</v>
      </c>
      <c r="S17" s="666">
        <v>9.0909090909090912E-2</v>
      </c>
      <c r="T17" s="666"/>
      <c r="U17" s="667">
        <v>9.3457943925233641E-2</v>
      </c>
      <c r="V17" s="232">
        <v>4.2253521126760563E-2</v>
      </c>
      <c r="W17" s="232">
        <v>7.1428571428571425E-2</v>
      </c>
      <c r="X17" s="232">
        <v>3.0612244897959183E-2</v>
      </c>
      <c r="Y17" s="232">
        <v>3.0612244897959183E-2</v>
      </c>
      <c r="Z17" s="232">
        <v>4.7619047619047616E-2</v>
      </c>
      <c r="AA17" s="232">
        <v>5.3846153846153849E-2</v>
      </c>
      <c r="AB17" s="668">
        <v>4.7058823529411764E-2</v>
      </c>
    </row>
    <row r="18" spans="2:28" x14ac:dyDescent="0.35">
      <c r="B18" s="3">
        <v>30</v>
      </c>
      <c r="C18" s="666">
        <v>1.5384615384615385E-2</v>
      </c>
      <c r="D18" s="666">
        <v>6.1224489795918366E-2</v>
      </c>
      <c r="E18" s="666">
        <v>0.06</v>
      </c>
      <c r="F18" s="666">
        <v>5.8823529411764705E-2</v>
      </c>
      <c r="G18" s="666">
        <v>0.12</v>
      </c>
      <c r="H18" s="666">
        <v>2.247191011235955E-2</v>
      </c>
      <c r="I18" s="666">
        <v>1.2658227848101266E-2</v>
      </c>
      <c r="J18" s="666"/>
      <c r="K18" s="666">
        <v>1.1494252873563218E-2</v>
      </c>
      <c r="L18" s="666">
        <v>0</v>
      </c>
      <c r="M18" s="666">
        <v>1.282051282051282E-2</v>
      </c>
      <c r="N18" s="666">
        <v>7.407407407407407E-2</v>
      </c>
      <c r="O18" s="666">
        <v>1.1494252873563218E-2</v>
      </c>
      <c r="P18" s="666">
        <v>0.10465116279069768</v>
      </c>
      <c r="Q18" s="666">
        <v>1.5151515151515152E-2</v>
      </c>
      <c r="R18" s="666">
        <v>0</v>
      </c>
      <c r="S18" s="666">
        <v>2.4793388429752067E-2</v>
      </c>
      <c r="T18" s="666"/>
      <c r="U18" s="667">
        <v>3.7383177570093455E-2</v>
      </c>
      <c r="V18" s="232">
        <v>2.8169014084507043E-2</v>
      </c>
      <c r="W18" s="232">
        <v>2.8571428571428571E-2</v>
      </c>
      <c r="X18" s="232">
        <v>2.0408163265306121E-2</v>
      </c>
      <c r="Y18" s="232">
        <v>3.0612244897959183E-2</v>
      </c>
      <c r="Z18" s="232">
        <v>3.1746031746031744E-2</v>
      </c>
      <c r="AA18" s="232">
        <v>7.6923076923076927E-3</v>
      </c>
      <c r="AB18" s="668">
        <v>1.1764705882352941E-2</v>
      </c>
    </row>
    <row r="19" spans="2:28" x14ac:dyDescent="0.35">
      <c r="B19" s="3">
        <v>32.5</v>
      </c>
      <c r="C19" s="666">
        <v>0</v>
      </c>
      <c r="D19" s="666">
        <v>1.020408163265306E-2</v>
      </c>
      <c r="E19" s="666">
        <v>0.01</v>
      </c>
      <c r="F19" s="666">
        <v>3.3613445378151259E-2</v>
      </c>
      <c r="G19" s="666">
        <v>0.08</v>
      </c>
      <c r="H19" s="666">
        <v>0</v>
      </c>
      <c r="I19" s="666">
        <v>0</v>
      </c>
      <c r="J19" s="666"/>
      <c r="K19" s="666">
        <v>1.1494252873563218E-2</v>
      </c>
      <c r="L19" s="666">
        <v>0</v>
      </c>
      <c r="M19" s="666">
        <v>1.282051282051282E-2</v>
      </c>
      <c r="N19" s="666">
        <v>3.7037037037037035E-2</v>
      </c>
      <c r="O19" s="666">
        <v>0</v>
      </c>
      <c r="P19" s="666">
        <v>1.1627906976744186E-2</v>
      </c>
      <c r="Q19" s="666">
        <v>0</v>
      </c>
      <c r="R19" s="666">
        <v>0</v>
      </c>
      <c r="S19" s="666">
        <v>8.2644628099173556E-3</v>
      </c>
      <c r="T19" s="666"/>
      <c r="U19" s="667">
        <v>9.3457943925233638E-3</v>
      </c>
      <c r="V19" s="232">
        <v>2.8169014084507043E-2</v>
      </c>
      <c r="W19" s="232">
        <v>0</v>
      </c>
      <c r="X19" s="232">
        <v>0</v>
      </c>
      <c r="Y19" s="232">
        <v>0</v>
      </c>
      <c r="Z19" s="232">
        <v>0</v>
      </c>
      <c r="AA19" s="232">
        <v>0</v>
      </c>
      <c r="AB19" s="668">
        <v>1.1764705882352941E-2</v>
      </c>
    </row>
    <row r="20" spans="2:28" x14ac:dyDescent="0.35">
      <c r="B20" s="3">
        <v>35</v>
      </c>
      <c r="C20" s="666">
        <v>0</v>
      </c>
      <c r="D20" s="666">
        <v>0</v>
      </c>
      <c r="E20" s="666">
        <v>0</v>
      </c>
      <c r="F20" s="666">
        <v>1.680672268907563E-2</v>
      </c>
      <c r="G20" s="666">
        <v>0</v>
      </c>
      <c r="H20" s="666">
        <v>0</v>
      </c>
      <c r="I20" s="666">
        <v>0</v>
      </c>
      <c r="J20" s="666"/>
      <c r="K20" s="666">
        <v>1.1494252873563218E-2</v>
      </c>
      <c r="L20" s="666">
        <v>1.9607843137254902E-2</v>
      </c>
      <c r="M20" s="666">
        <v>0</v>
      </c>
      <c r="N20" s="666">
        <v>1.8518518518518517E-2</v>
      </c>
      <c r="O20" s="666">
        <v>0</v>
      </c>
      <c r="P20" s="666">
        <v>1.1627906976744186E-2</v>
      </c>
      <c r="Q20" s="666">
        <v>0</v>
      </c>
      <c r="R20" s="666">
        <v>0</v>
      </c>
      <c r="S20" s="666">
        <v>0</v>
      </c>
      <c r="T20" s="666"/>
      <c r="U20" s="667">
        <v>0</v>
      </c>
      <c r="V20" s="232">
        <v>2.8169014084507043E-2</v>
      </c>
      <c r="W20" s="232">
        <v>0</v>
      </c>
      <c r="X20" s="232">
        <v>0</v>
      </c>
      <c r="Y20" s="232">
        <v>0</v>
      </c>
      <c r="Z20" s="232">
        <v>1.5873015873015872E-2</v>
      </c>
      <c r="AA20" s="232">
        <v>0</v>
      </c>
      <c r="AB20" s="668">
        <v>0</v>
      </c>
    </row>
    <row r="21" spans="2:28" x14ac:dyDescent="0.35">
      <c r="B21" s="3">
        <v>37.5</v>
      </c>
      <c r="C21" s="666">
        <v>0</v>
      </c>
      <c r="D21" s="666">
        <v>0</v>
      </c>
      <c r="E21" s="666">
        <v>0.02</v>
      </c>
      <c r="F21" s="666">
        <v>1.680672268907563E-2</v>
      </c>
      <c r="G21" s="666">
        <v>0</v>
      </c>
      <c r="H21" s="666">
        <v>0</v>
      </c>
      <c r="I21" s="666">
        <v>0</v>
      </c>
      <c r="J21" s="666"/>
      <c r="K21" s="666">
        <v>0</v>
      </c>
      <c r="L21" s="666">
        <v>0</v>
      </c>
      <c r="M21" s="666">
        <v>1.282051282051282E-2</v>
      </c>
      <c r="N21" s="666">
        <v>1.8518518518518517E-2</v>
      </c>
      <c r="O21" s="666">
        <v>0</v>
      </c>
      <c r="P21" s="666">
        <v>0</v>
      </c>
      <c r="Q21" s="666">
        <v>1.5151515151515152E-2</v>
      </c>
      <c r="R21" s="666">
        <v>0</v>
      </c>
      <c r="S21" s="666">
        <v>0</v>
      </c>
      <c r="T21" s="666"/>
      <c r="U21" s="667">
        <v>0</v>
      </c>
      <c r="V21" s="232">
        <v>1.4084507042253521E-2</v>
      </c>
      <c r="W21" s="232">
        <v>0</v>
      </c>
      <c r="X21" s="232">
        <v>0</v>
      </c>
      <c r="Y21" s="232">
        <v>0</v>
      </c>
      <c r="Z21" s="232">
        <v>0</v>
      </c>
      <c r="AA21" s="232">
        <v>7.6923076923076927E-3</v>
      </c>
      <c r="AB21" s="668">
        <v>0</v>
      </c>
    </row>
    <row r="22" spans="2:28" x14ac:dyDescent="0.35">
      <c r="B22" s="3">
        <v>40</v>
      </c>
      <c r="C22" s="666">
        <v>0</v>
      </c>
      <c r="D22" s="666">
        <v>0</v>
      </c>
      <c r="E22" s="666">
        <v>0</v>
      </c>
      <c r="F22" s="666">
        <v>0</v>
      </c>
      <c r="G22" s="666">
        <v>0</v>
      </c>
      <c r="H22" s="666">
        <v>0</v>
      </c>
      <c r="I22" s="666">
        <v>0</v>
      </c>
      <c r="J22" s="666"/>
      <c r="K22" s="666">
        <v>0</v>
      </c>
      <c r="L22" s="666">
        <v>0</v>
      </c>
      <c r="M22" s="666">
        <v>0</v>
      </c>
      <c r="N22" s="666">
        <v>0</v>
      </c>
      <c r="O22" s="666">
        <v>0</v>
      </c>
      <c r="P22" s="666">
        <v>0</v>
      </c>
      <c r="Q22" s="666">
        <v>0</v>
      </c>
      <c r="R22" s="666">
        <v>0</v>
      </c>
      <c r="S22" s="666">
        <v>0</v>
      </c>
      <c r="T22" s="666"/>
      <c r="U22" s="667">
        <v>0</v>
      </c>
      <c r="V22" s="232">
        <v>0</v>
      </c>
      <c r="W22" s="232">
        <v>0</v>
      </c>
      <c r="X22" s="232">
        <v>0</v>
      </c>
      <c r="Y22" s="232">
        <v>0</v>
      </c>
      <c r="Z22" s="232">
        <v>0</v>
      </c>
      <c r="AA22" s="232">
        <v>0</v>
      </c>
      <c r="AB22" s="668">
        <v>0</v>
      </c>
    </row>
    <row r="23" spans="2:28" x14ac:dyDescent="0.35">
      <c r="B23" s="3">
        <v>42.5</v>
      </c>
      <c r="C23" s="666">
        <v>0</v>
      </c>
      <c r="D23" s="666">
        <v>0</v>
      </c>
      <c r="E23" s="666">
        <v>0</v>
      </c>
      <c r="F23" s="666">
        <v>8.4033613445378148E-3</v>
      </c>
      <c r="G23" s="666">
        <v>0</v>
      </c>
      <c r="H23" s="666">
        <v>0</v>
      </c>
      <c r="I23" s="666">
        <v>0</v>
      </c>
      <c r="J23" s="666"/>
      <c r="K23" s="666">
        <v>0</v>
      </c>
      <c r="L23" s="666">
        <v>0</v>
      </c>
      <c r="M23" s="666">
        <v>1.282051282051282E-2</v>
      </c>
      <c r="N23" s="666">
        <v>0</v>
      </c>
      <c r="O23" s="666">
        <v>0</v>
      </c>
      <c r="P23" s="666">
        <v>0</v>
      </c>
      <c r="Q23" s="666">
        <v>0</v>
      </c>
      <c r="R23" s="666">
        <v>0</v>
      </c>
      <c r="S23" s="666">
        <v>0</v>
      </c>
      <c r="T23" s="666"/>
      <c r="U23" s="667">
        <v>9.3457943925233638E-3</v>
      </c>
      <c r="V23" s="232">
        <v>0</v>
      </c>
      <c r="W23" s="232">
        <v>0</v>
      </c>
      <c r="X23" s="232">
        <v>0</v>
      </c>
      <c r="Y23" s="232">
        <v>0</v>
      </c>
      <c r="Z23" s="232">
        <v>0</v>
      </c>
      <c r="AA23" s="232">
        <v>0</v>
      </c>
      <c r="AB23" s="668">
        <v>0</v>
      </c>
    </row>
    <row r="24" spans="2:28" x14ac:dyDescent="0.35">
      <c r="B24" s="3">
        <v>45</v>
      </c>
      <c r="C24" s="666">
        <v>0</v>
      </c>
      <c r="D24" s="666">
        <v>0</v>
      </c>
      <c r="E24" s="666">
        <v>0</v>
      </c>
      <c r="F24" s="666">
        <v>0</v>
      </c>
      <c r="G24" s="666">
        <v>0</v>
      </c>
      <c r="H24" s="666">
        <v>0</v>
      </c>
      <c r="I24" s="666">
        <v>0</v>
      </c>
      <c r="J24" s="666"/>
      <c r="K24" s="666">
        <v>0</v>
      </c>
      <c r="L24" s="666">
        <v>0</v>
      </c>
      <c r="M24" s="666">
        <v>0</v>
      </c>
      <c r="N24" s="666">
        <v>0</v>
      </c>
      <c r="O24" s="666">
        <v>0</v>
      </c>
      <c r="P24" s="666">
        <v>0</v>
      </c>
      <c r="Q24" s="666">
        <v>0</v>
      </c>
      <c r="R24" s="666">
        <v>0</v>
      </c>
      <c r="S24" s="666">
        <v>0</v>
      </c>
      <c r="T24" s="666"/>
      <c r="U24" s="667">
        <v>0</v>
      </c>
      <c r="V24" s="232">
        <v>0</v>
      </c>
      <c r="W24" s="232">
        <v>0</v>
      </c>
      <c r="X24" s="232">
        <v>0</v>
      </c>
      <c r="Y24" s="232">
        <v>0</v>
      </c>
      <c r="Z24" s="232">
        <v>0</v>
      </c>
      <c r="AA24" s="232">
        <v>0</v>
      </c>
      <c r="AB24" s="668">
        <v>0</v>
      </c>
    </row>
    <row r="25" spans="2:28" x14ac:dyDescent="0.35">
      <c r="B25" s="3">
        <v>47.5</v>
      </c>
      <c r="C25" s="666">
        <v>0</v>
      </c>
      <c r="D25" s="666">
        <v>0</v>
      </c>
      <c r="E25" s="666">
        <v>0</v>
      </c>
      <c r="F25" s="666">
        <v>0</v>
      </c>
      <c r="G25" s="666">
        <v>0</v>
      </c>
      <c r="H25" s="666">
        <v>0</v>
      </c>
      <c r="I25" s="666">
        <v>0</v>
      </c>
      <c r="J25" s="666"/>
      <c r="K25" s="666">
        <v>0</v>
      </c>
      <c r="L25" s="666">
        <v>0</v>
      </c>
      <c r="M25" s="666">
        <v>0</v>
      </c>
      <c r="N25" s="666">
        <v>0</v>
      </c>
      <c r="O25" s="666">
        <v>0</v>
      </c>
      <c r="P25" s="666">
        <v>0</v>
      </c>
      <c r="Q25" s="666">
        <v>0</v>
      </c>
      <c r="R25" s="666">
        <v>0</v>
      </c>
      <c r="S25" s="666">
        <v>0</v>
      </c>
      <c r="T25" s="666"/>
      <c r="U25" s="667">
        <v>0</v>
      </c>
      <c r="V25" s="232">
        <v>0</v>
      </c>
      <c r="W25" s="232">
        <v>0</v>
      </c>
      <c r="X25" s="232">
        <v>0</v>
      </c>
      <c r="Y25" s="232">
        <v>0</v>
      </c>
      <c r="Z25" s="232">
        <v>0</v>
      </c>
      <c r="AA25" s="232">
        <v>0</v>
      </c>
      <c r="AB25" s="668">
        <v>0</v>
      </c>
    </row>
    <row r="26" spans="2:28" x14ac:dyDescent="0.35">
      <c r="B26" s="3">
        <v>50</v>
      </c>
      <c r="C26" s="666">
        <v>0</v>
      </c>
      <c r="D26" s="666">
        <v>0</v>
      </c>
      <c r="E26" s="666">
        <v>0</v>
      </c>
      <c r="F26" s="666">
        <v>0</v>
      </c>
      <c r="G26" s="666">
        <v>0</v>
      </c>
      <c r="H26" s="666">
        <v>0</v>
      </c>
      <c r="I26" s="666">
        <v>0</v>
      </c>
      <c r="J26" s="666"/>
      <c r="K26" s="666">
        <v>0</v>
      </c>
      <c r="L26" s="666">
        <v>0</v>
      </c>
      <c r="M26" s="666">
        <v>0</v>
      </c>
      <c r="N26" s="666">
        <v>0</v>
      </c>
      <c r="O26" s="666">
        <v>0</v>
      </c>
      <c r="P26" s="666">
        <v>0</v>
      </c>
      <c r="Q26" s="666">
        <v>0</v>
      </c>
      <c r="R26" s="666">
        <v>0</v>
      </c>
      <c r="S26" s="666">
        <v>0</v>
      </c>
      <c r="T26" s="666"/>
      <c r="U26" s="667">
        <v>0</v>
      </c>
      <c r="V26" s="232">
        <v>0</v>
      </c>
      <c r="W26" s="232">
        <v>0</v>
      </c>
      <c r="X26" s="232">
        <v>0</v>
      </c>
      <c r="Y26" s="232">
        <v>0</v>
      </c>
      <c r="Z26" s="232">
        <v>0</v>
      </c>
      <c r="AA26" s="232">
        <v>0</v>
      </c>
      <c r="AB26" s="668">
        <v>0</v>
      </c>
    </row>
    <row r="27" spans="2:28" x14ac:dyDescent="0.35">
      <c r="B27" s="3">
        <v>52.5</v>
      </c>
      <c r="C27" s="666">
        <v>0</v>
      </c>
      <c r="D27" s="666">
        <v>0</v>
      </c>
      <c r="E27" s="666">
        <v>0</v>
      </c>
      <c r="F27" s="666">
        <v>8.4033613445378148E-3</v>
      </c>
      <c r="G27" s="666">
        <v>0</v>
      </c>
      <c r="H27" s="666">
        <v>0</v>
      </c>
      <c r="I27" s="666">
        <v>0</v>
      </c>
      <c r="J27" s="666"/>
      <c r="K27" s="666">
        <v>0</v>
      </c>
      <c r="L27" s="666">
        <v>0</v>
      </c>
      <c r="M27" s="666">
        <v>0</v>
      </c>
      <c r="N27" s="666">
        <v>0</v>
      </c>
      <c r="O27" s="666">
        <v>0</v>
      </c>
      <c r="P27" s="666">
        <v>0</v>
      </c>
      <c r="Q27" s="666">
        <v>0</v>
      </c>
      <c r="R27" s="666">
        <v>0</v>
      </c>
      <c r="S27" s="666">
        <v>0</v>
      </c>
      <c r="T27" s="666"/>
      <c r="U27" s="667">
        <v>0</v>
      </c>
      <c r="V27" s="232">
        <v>0</v>
      </c>
      <c r="W27" s="232">
        <v>0</v>
      </c>
      <c r="X27" s="232">
        <v>0</v>
      </c>
      <c r="Y27" s="232">
        <v>0</v>
      </c>
      <c r="Z27" s="232">
        <v>0</v>
      </c>
      <c r="AA27" s="232">
        <v>0</v>
      </c>
      <c r="AB27" s="668">
        <v>0</v>
      </c>
    </row>
    <row r="28" spans="2:28" x14ac:dyDescent="0.35">
      <c r="B28" s="3">
        <v>55</v>
      </c>
      <c r="C28" s="666">
        <v>0</v>
      </c>
      <c r="D28" s="666">
        <v>0</v>
      </c>
      <c r="E28" s="666">
        <v>0</v>
      </c>
      <c r="F28" s="666">
        <v>0</v>
      </c>
      <c r="G28" s="666">
        <v>0</v>
      </c>
      <c r="H28" s="666">
        <v>0</v>
      </c>
      <c r="I28" s="666">
        <v>0</v>
      </c>
      <c r="J28" s="666"/>
      <c r="K28" s="666">
        <v>0</v>
      </c>
      <c r="L28" s="666">
        <v>0</v>
      </c>
      <c r="M28" s="666">
        <v>0</v>
      </c>
      <c r="N28" s="666">
        <v>0</v>
      </c>
      <c r="O28" s="666">
        <v>0</v>
      </c>
      <c r="P28" s="666">
        <v>0</v>
      </c>
      <c r="Q28" s="666">
        <v>0</v>
      </c>
      <c r="R28" s="666">
        <v>0</v>
      </c>
      <c r="S28" s="666">
        <v>0</v>
      </c>
      <c r="T28" s="666"/>
      <c r="U28" s="667">
        <v>0</v>
      </c>
      <c r="V28" s="232">
        <v>0</v>
      </c>
      <c r="W28" s="232">
        <v>0</v>
      </c>
      <c r="X28" s="232">
        <v>0</v>
      </c>
      <c r="Y28" s="232">
        <v>0</v>
      </c>
      <c r="Z28" s="232">
        <v>0</v>
      </c>
      <c r="AA28" s="232">
        <v>0</v>
      </c>
      <c r="AB28" s="668">
        <v>0</v>
      </c>
    </row>
    <row r="29" spans="2:28" x14ac:dyDescent="0.35">
      <c r="B29" s="3">
        <v>57.5</v>
      </c>
      <c r="C29" s="666">
        <v>0</v>
      </c>
      <c r="D29" s="666">
        <v>0</v>
      </c>
      <c r="E29" s="666">
        <v>0</v>
      </c>
      <c r="F29" s="666">
        <v>0</v>
      </c>
      <c r="G29" s="666">
        <v>0</v>
      </c>
      <c r="H29" s="666">
        <v>0</v>
      </c>
      <c r="I29" s="666">
        <v>0</v>
      </c>
      <c r="J29" s="666"/>
      <c r="K29" s="666">
        <v>0</v>
      </c>
      <c r="L29" s="666">
        <v>0</v>
      </c>
      <c r="M29" s="666">
        <v>0</v>
      </c>
      <c r="N29" s="666">
        <v>0</v>
      </c>
      <c r="O29" s="666">
        <v>0</v>
      </c>
      <c r="P29" s="666">
        <v>0</v>
      </c>
      <c r="Q29" s="666">
        <v>0</v>
      </c>
      <c r="R29" s="666">
        <v>0</v>
      </c>
      <c r="S29" s="666">
        <v>0</v>
      </c>
      <c r="T29" s="666"/>
      <c r="U29" s="667">
        <v>0</v>
      </c>
      <c r="V29" s="232">
        <v>0</v>
      </c>
      <c r="W29" s="232">
        <v>0</v>
      </c>
      <c r="X29" s="232">
        <v>0</v>
      </c>
      <c r="Y29" s="232">
        <v>0</v>
      </c>
      <c r="Z29" s="232">
        <v>0</v>
      </c>
      <c r="AA29" s="232">
        <v>0</v>
      </c>
      <c r="AB29" s="668">
        <v>0</v>
      </c>
    </row>
    <row r="30" spans="2:28" x14ac:dyDescent="0.35">
      <c r="B30" s="3">
        <v>60</v>
      </c>
      <c r="C30" s="666">
        <v>0</v>
      </c>
      <c r="D30" s="666">
        <v>0</v>
      </c>
      <c r="E30" s="666">
        <v>0</v>
      </c>
      <c r="F30" s="666">
        <v>0</v>
      </c>
      <c r="G30" s="666">
        <v>0</v>
      </c>
      <c r="H30" s="666">
        <v>0</v>
      </c>
      <c r="I30" s="666">
        <v>0</v>
      </c>
      <c r="J30" s="666"/>
      <c r="K30" s="666">
        <v>0</v>
      </c>
      <c r="L30" s="666">
        <v>0</v>
      </c>
      <c r="M30" s="666">
        <v>0</v>
      </c>
      <c r="N30" s="666">
        <v>0</v>
      </c>
      <c r="O30" s="666">
        <v>0</v>
      </c>
      <c r="P30" s="666">
        <v>0</v>
      </c>
      <c r="Q30" s="666">
        <v>0</v>
      </c>
      <c r="R30" s="666">
        <v>0</v>
      </c>
      <c r="S30" s="666">
        <v>0</v>
      </c>
      <c r="T30" s="666"/>
      <c r="U30" s="667">
        <v>0</v>
      </c>
      <c r="V30" s="232">
        <v>0</v>
      </c>
      <c r="W30" s="232">
        <v>0</v>
      </c>
      <c r="X30" s="232">
        <v>0</v>
      </c>
      <c r="Y30" s="232">
        <v>0</v>
      </c>
      <c r="Z30" s="232">
        <v>0</v>
      </c>
      <c r="AA30" s="232">
        <v>0</v>
      </c>
      <c r="AB30" s="668">
        <v>0</v>
      </c>
    </row>
    <row r="31" spans="2:28" x14ac:dyDescent="0.35">
      <c r="B31" s="3">
        <v>62.5</v>
      </c>
      <c r="C31" s="666">
        <v>0</v>
      </c>
      <c r="D31" s="666">
        <v>0</v>
      </c>
      <c r="E31" s="666">
        <v>0</v>
      </c>
      <c r="F31" s="666">
        <v>0</v>
      </c>
      <c r="G31" s="666">
        <v>0</v>
      </c>
      <c r="H31" s="666">
        <v>0</v>
      </c>
      <c r="I31" s="666">
        <v>0</v>
      </c>
      <c r="J31" s="666"/>
      <c r="K31" s="666">
        <v>0</v>
      </c>
      <c r="L31" s="666">
        <v>0</v>
      </c>
      <c r="M31" s="666">
        <v>0</v>
      </c>
      <c r="N31" s="666">
        <v>0</v>
      </c>
      <c r="O31" s="666">
        <v>0</v>
      </c>
      <c r="P31" s="666">
        <v>0</v>
      </c>
      <c r="Q31" s="666">
        <v>0</v>
      </c>
      <c r="R31" s="666">
        <v>0</v>
      </c>
      <c r="S31" s="666">
        <v>0</v>
      </c>
      <c r="T31" s="666"/>
      <c r="U31" s="667">
        <v>0</v>
      </c>
      <c r="V31" s="232">
        <v>0</v>
      </c>
      <c r="W31" s="232">
        <v>0</v>
      </c>
      <c r="X31" s="232">
        <v>0</v>
      </c>
      <c r="Y31" s="232">
        <v>0</v>
      </c>
      <c r="Z31" s="232">
        <v>0</v>
      </c>
      <c r="AA31" s="232">
        <v>0</v>
      </c>
      <c r="AB31" s="668">
        <v>0</v>
      </c>
    </row>
    <row r="32" spans="2:28" x14ac:dyDescent="0.35">
      <c r="B32" s="3">
        <v>65</v>
      </c>
      <c r="C32" s="666">
        <v>0</v>
      </c>
      <c r="D32" s="666">
        <v>0</v>
      </c>
      <c r="E32" s="666">
        <v>0</v>
      </c>
      <c r="F32" s="666">
        <v>0</v>
      </c>
      <c r="G32" s="666">
        <v>0</v>
      </c>
      <c r="H32" s="666">
        <v>0</v>
      </c>
      <c r="I32" s="666">
        <v>0</v>
      </c>
      <c r="J32" s="666"/>
      <c r="K32" s="666">
        <v>0</v>
      </c>
      <c r="L32" s="666">
        <v>0</v>
      </c>
      <c r="M32" s="666">
        <v>0</v>
      </c>
      <c r="N32" s="666">
        <v>0</v>
      </c>
      <c r="O32" s="666">
        <v>0</v>
      </c>
      <c r="P32" s="666">
        <v>0</v>
      </c>
      <c r="Q32" s="666">
        <v>0</v>
      </c>
      <c r="R32" s="666">
        <v>0</v>
      </c>
      <c r="S32" s="666">
        <v>0</v>
      </c>
      <c r="T32" s="666"/>
      <c r="U32" s="667">
        <v>0</v>
      </c>
      <c r="V32" s="232">
        <v>0</v>
      </c>
      <c r="W32" s="232">
        <v>0</v>
      </c>
      <c r="X32" s="232">
        <v>0</v>
      </c>
      <c r="Y32" s="232">
        <v>0</v>
      </c>
      <c r="Z32" s="232">
        <v>0</v>
      </c>
      <c r="AA32" s="232">
        <v>0</v>
      </c>
      <c r="AB32" s="668">
        <v>0</v>
      </c>
    </row>
    <row r="33" spans="1:29" x14ac:dyDescent="0.35">
      <c r="B33" s="3">
        <v>67.5</v>
      </c>
      <c r="C33" s="666">
        <v>0</v>
      </c>
      <c r="D33" s="666">
        <v>0</v>
      </c>
      <c r="E33" s="666">
        <v>0</v>
      </c>
      <c r="F33" s="666">
        <v>0</v>
      </c>
      <c r="G33" s="666">
        <v>0</v>
      </c>
      <c r="H33" s="666">
        <v>0</v>
      </c>
      <c r="I33" s="666">
        <v>0</v>
      </c>
      <c r="J33" s="666"/>
      <c r="K33" s="666">
        <v>0</v>
      </c>
      <c r="L33" s="666">
        <v>0</v>
      </c>
      <c r="M33" s="666">
        <v>0</v>
      </c>
      <c r="N33" s="666">
        <v>0</v>
      </c>
      <c r="O33" s="666">
        <v>0</v>
      </c>
      <c r="P33" s="666">
        <v>0</v>
      </c>
      <c r="Q33" s="666">
        <v>0</v>
      </c>
      <c r="R33" s="666">
        <v>0</v>
      </c>
      <c r="S33" s="666">
        <v>0</v>
      </c>
      <c r="T33" s="666"/>
      <c r="U33" s="667">
        <v>0</v>
      </c>
      <c r="V33" s="232">
        <v>0</v>
      </c>
      <c r="W33" s="232">
        <v>0</v>
      </c>
      <c r="X33" s="232">
        <v>0</v>
      </c>
      <c r="Y33" s="232">
        <v>0</v>
      </c>
      <c r="Z33" s="232">
        <v>0</v>
      </c>
      <c r="AA33" s="232">
        <v>0</v>
      </c>
      <c r="AB33" s="668">
        <v>0</v>
      </c>
    </row>
    <row r="34" spans="1:29" x14ac:dyDescent="0.35">
      <c r="B34" s="3">
        <v>70</v>
      </c>
      <c r="C34" s="666">
        <v>0</v>
      </c>
      <c r="D34" s="666">
        <v>0</v>
      </c>
      <c r="E34" s="666">
        <v>0</v>
      </c>
      <c r="F34" s="666">
        <v>0</v>
      </c>
      <c r="G34" s="666">
        <v>0</v>
      </c>
      <c r="H34" s="666">
        <v>0</v>
      </c>
      <c r="I34" s="666">
        <v>0</v>
      </c>
      <c r="J34" s="666"/>
      <c r="K34" s="666">
        <v>0</v>
      </c>
      <c r="L34" s="666">
        <v>0</v>
      </c>
      <c r="M34" s="666">
        <v>0</v>
      </c>
      <c r="N34" s="666">
        <v>0</v>
      </c>
      <c r="O34" s="666">
        <v>0</v>
      </c>
      <c r="P34" s="666">
        <v>0</v>
      </c>
      <c r="Q34" s="666">
        <v>0</v>
      </c>
      <c r="R34" s="666">
        <v>0</v>
      </c>
      <c r="S34" s="666">
        <v>0</v>
      </c>
      <c r="T34" s="666"/>
      <c r="U34" s="667">
        <v>0</v>
      </c>
      <c r="V34" s="232">
        <v>0</v>
      </c>
      <c r="W34" s="232">
        <v>0</v>
      </c>
      <c r="X34" s="232">
        <v>0</v>
      </c>
      <c r="Y34" s="232">
        <v>0</v>
      </c>
      <c r="Z34" s="232">
        <v>0</v>
      </c>
      <c r="AA34" s="232">
        <v>0</v>
      </c>
      <c r="AB34" s="668">
        <v>0</v>
      </c>
    </row>
    <row r="35" spans="1:29" x14ac:dyDescent="0.35">
      <c r="B35" s="3">
        <v>72.5</v>
      </c>
      <c r="C35" s="666">
        <v>0</v>
      </c>
      <c r="D35" s="666">
        <v>0</v>
      </c>
      <c r="E35" s="666">
        <v>0</v>
      </c>
      <c r="F35" s="666">
        <v>0</v>
      </c>
      <c r="G35" s="666">
        <v>0</v>
      </c>
      <c r="H35" s="666">
        <v>0</v>
      </c>
      <c r="I35" s="666">
        <v>0</v>
      </c>
      <c r="J35" s="666"/>
      <c r="K35" s="666">
        <v>0</v>
      </c>
      <c r="L35" s="666">
        <v>0</v>
      </c>
      <c r="M35" s="666">
        <v>0</v>
      </c>
      <c r="N35" s="666">
        <v>0</v>
      </c>
      <c r="O35" s="666">
        <v>0</v>
      </c>
      <c r="P35" s="666">
        <v>0</v>
      </c>
      <c r="Q35" s="666">
        <v>0</v>
      </c>
      <c r="R35" s="666">
        <v>0</v>
      </c>
      <c r="S35" s="666">
        <v>0</v>
      </c>
      <c r="T35" s="666"/>
      <c r="U35" s="667">
        <v>0</v>
      </c>
      <c r="V35" s="232">
        <v>0</v>
      </c>
      <c r="W35" s="232">
        <v>0</v>
      </c>
      <c r="X35" s="232">
        <v>0</v>
      </c>
      <c r="Y35" s="232">
        <v>0</v>
      </c>
      <c r="Z35" s="232">
        <v>0</v>
      </c>
      <c r="AA35" s="232">
        <v>0</v>
      </c>
      <c r="AB35" s="668">
        <v>0</v>
      </c>
    </row>
    <row r="37" spans="1:29" ht="15" thickBot="1" x14ac:dyDescent="0.4"/>
    <row r="38" spans="1:29" ht="15" thickBot="1" x14ac:dyDescent="0.4">
      <c r="B38" s="23" t="s">
        <v>60</v>
      </c>
      <c r="C38" s="29" t="s">
        <v>13</v>
      </c>
      <c r="D38" s="16" t="s">
        <v>19</v>
      </c>
      <c r="E38" s="16" t="s">
        <v>20</v>
      </c>
      <c r="F38" s="16" t="s">
        <v>21</v>
      </c>
      <c r="G38" s="16" t="s">
        <v>11</v>
      </c>
      <c r="H38" s="16" t="s">
        <v>14</v>
      </c>
      <c r="I38" s="17" t="s">
        <v>18</v>
      </c>
      <c r="J38" s="80"/>
      <c r="K38" s="29" t="s">
        <v>24</v>
      </c>
      <c r="L38" s="16" t="s">
        <v>25</v>
      </c>
      <c r="M38" s="16" t="s">
        <v>27</v>
      </c>
      <c r="N38" s="16" t="s">
        <v>37</v>
      </c>
      <c r="O38" s="16" t="s">
        <v>34</v>
      </c>
      <c r="P38" s="16" t="s">
        <v>32</v>
      </c>
      <c r="Q38" s="16" t="s">
        <v>29</v>
      </c>
      <c r="R38" s="16" t="s">
        <v>30</v>
      </c>
      <c r="S38" s="17" t="s">
        <v>31</v>
      </c>
      <c r="T38" s="23"/>
      <c r="U38" s="77" t="str">
        <f>'[1]30mCR'!$M$1</f>
        <v>CR-01</v>
      </c>
      <c r="V38" s="78" t="str">
        <f>'[1]30mCR'!$AE$1</f>
        <v>CR-02</v>
      </c>
      <c r="W38" s="78" t="str">
        <f>'[1]30mCR'!$AW$1</f>
        <v>CR-28</v>
      </c>
      <c r="X38" s="78" t="str">
        <f>'[1]30mCR'!$BO$1</f>
        <v>CR-32</v>
      </c>
      <c r="Y38" s="78" t="str">
        <f>'[1]30mCR'!$CG$1</f>
        <v>CR-39</v>
      </c>
      <c r="Z38" s="78" t="str">
        <f>'[1]30mCR'!$CY$1</f>
        <v>CR-40</v>
      </c>
      <c r="AA38" s="78" t="str">
        <f>'[1]30mCR'!$DQ$1</f>
        <v>CR-48</v>
      </c>
      <c r="AB38" s="79" t="str">
        <f>'[1]30mCR'!$EI$1</f>
        <v>CR-67</v>
      </c>
    </row>
    <row r="39" spans="1:29" x14ac:dyDescent="0.35">
      <c r="A39" s="3" t="s">
        <v>244</v>
      </c>
      <c r="B39" s="3" t="s">
        <v>57</v>
      </c>
      <c r="C39" s="1">
        <v>29.242731250000002</v>
      </c>
      <c r="D39" s="1">
        <v>30.841252747252742</v>
      </c>
      <c r="E39" s="1">
        <v>30.047388888888889</v>
      </c>
      <c r="F39" s="1">
        <v>35.350871794871772</v>
      </c>
      <c r="G39" s="1">
        <v>31.175902912621368</v>
      </c>
      <c r="H39" s="1">
        <v>28.390890243902437</v>
      </c>
      <c r="I39" s="1">
        <v>27.34855172413792</v>
      </c>
      <c r="K39" s="1">
        <v>28.984575757575744</v>
      </c>
      <c r="L39" s="1">
        <v>27.835587209302332</v>
      </c>
      <c r="M39" s="1">
        <v>25.165215686274507</v>
      </c>
      <c r="N39" s="1">
        <v>27.089127272727268</v>
      </c>
      <c r="O39" s="1">
        <v>27.47731455399061</v>
      </c>
      <c r="P39" s="1">
        <v>28.630481707317074</v>
      </c>
      <c r="Q39" s="1">
        <v>25.934653179190754</v>
      </c>
      <c r="R39" s="1">
        <v>29.550056451612914</v>
      </c>
      <c r="S39" s="1">
        <v>28.2044493670886</v>
      </c>
      <c r="U39" s="180">
        <v>26.6422093023256</v>
      </c>
      <c r="V39" s="149">
        <v>27.308353174603191</v>
      </c>
      <c r="W39" s="149">
        <v>26.777473469387758</v>
      </c>
      <c r="X39" s="149">
        <v>26.432432160804016</v>
      </c>
      <c r="Y39" s="149">
        <v>25.473575471698105</v>
      </c>
      <c r="Z39" s="149">
        <v>22.86650000000002</v>
      </c>
      <c r="AA39" s="149">
        <v>25.449780320366148</v>
      </c>
      <c r="AB39" s="179">
        <v>29.953437275985674</v>
      </c>
    </row>
    <row r="40" spans="1:29" x14ac:dyDescent="0.35">
      <c r="A40" s="3" t="s">
        <v>246</v>
      </c>
      <c r="B40" s="3" t="s">
        <v>51</v>
      </c>
      <c r="C40" s="1">
        <v>160</v>
      </c>
      <c r="D40" s="1">
        <v>182</v>
      </c>
      <c r="E40" s="1">
        <v>216</v>
      </c>
      <c r="F40" s="1">
        <v>195</v>
      </c>
      <c r="G40" s="1">
        <v>103</v>
      </c>
      <c r="H40" s="1">
        <v>164</v>
      </c>
      <c r="I40" s="1">
        <v>174</v>
      </c>
      <c r="K40" s="1">
        <v>198</v>
      </c>
      <c r="L40" s="1">
        <v>172</v>
      </c>
      <c r="M40" s="1">
        <v>204</v>
      </c>
      <c r="N40" s="1">
        <v>165</v>
      </c>
      <c r="O40" s="1">
        <v>213</v>
      </c>
      <c r="P40" s="1">
        <v>164</v>
      </c>
      <c r="Q40" s="1">
        <v>173</v>
      </c>
      <c r="R40" s="1">
        <v>124</v>
      </c>
      <c r="S40" s="1">
        <v>158</v>
      </c>
      <c r="U40" s="137">
        <v>215</v>
      </c>
      <c r="V40" s="1">
        <v>252</v>
      </c>
      <c r="W40" s="1">
        <v>245</v>
      </c>
      <c r="X40" s="1">
        <v>199</v>
      </c>
      <c r="Y40" s="1">
        <v>212</v>
      </c>
      <c r="Z40" s="1">
        <v>270</v>
      </c>
      <c r="AA40" s="1">
        <v>437</v>
      </c>
      <c r="AB40" s="140">
        <v>279</v>
      </c>
    </row>
    <row r="41" spans="1:29" x14ac:dyDescent="0.35">
      <c r="A41" s="3" t="s">
        <v>247</v>
      </c>
      <c r="B41" s="3" t="s">
        <v>52</v>
      </c>
      <c r="C41" s="654">
        <f t="shared" ref="C41:I41" si="20">C40/SUM(C$4,C$40,C$76)</f>
        <v>0.24502297090352221</v>
      </c>
      <c r="D41" s="654">
        <f t="shared" si="20"/>
        <v>0.21361502347417841</v>
      </c>
      <c r="E41" s="654">
        <f t="shared" si="20"/>
        <v>0.26600985221674878</v>
      </c>
      <c r="F41" s="654">
        <f t="shared" si="20"/>
        <v>0.26970954356846472</v>
      </c>
      <c r="G41" s="654">
        <f t="shared" si="20"/>
        <v>0.16586151368760063</v>
      </c>
      <c r="H41" s="654">
        <f t="shared" si="20"/>
        <v>0.1940828402366864</v>
      </c>
      <c r="I41" s="654">
        <f t="shared" si="20"/>
        <v>0.21831869510664995</v>
      </c>
      <c r="J41" s="654"/>
      <c r="K41" s="654">
        <f t="shared" ref="K41:S41" si="21">K40/SUM(K$4,K$40,K$76)</f>
        <v>0.24294478527607363</v>
      </c>
      <c r="L41" s="654">
        <f t="shared" si="21"/>
        <v>0.26219512195121952</v>
      </c>
      <c r="M41" s="654">
        <f t="shared" si="21"/>
        <v>0.26877470355731226</v>
      </c>
      <c r="N41" s="654">
        <f t="shared" si="21"/>
        <v>0.25306748466257667</v>
      </c>
      <c r="O41" s="654">
        <f t="shared" si="21"/>
        <v>0.25755743651753327</v>
      </c>
      <c r="P41" s="654">
        <f t="shared" si="21"/>
        <v>0.25076452599388377</v>
      </c>
      <c r="Q41" s="654">
        <f t="shared" si="21"/>
        <v>0.22944297082228116</v>
      </c>
      <c r="R41" s="654">
        <f t="shared" si="21"/>
        <v>0.18816388467374812</v>
      </c>
      <c r="S41" s="654">
        <f t="shared" si="21"/>
        <v>0.20204603580562661</v>
      </c>
      <c r="T41" s="654"/>
      <c r="U41" s="655">
        <f t="shared" ref="U41:AB41" si="22">U40/SUM(U$4,U$40,U$76)</f>
        <v>0.28628495339547272</v>
      </c>
      <c r="V41" s="654">
        <f t="shared" si="22"/>
        <v>0.28668941979522183</v>
      </c>
      <c r="W41" s="654">
        <f t="shared" si="22"/>
        <v>0.31210191082802546</v>
      </c>
      <c r="X41" s="654">
        <f t="shared" si="22"/>
        <v>0.24843945068664169</v>
      </c>
      <c r="Y41" s="654">
        <f t="shared" si="22"/>
        <v>0.31222385861561119</v>
      </c>
      <c r="Z41" s="654">
        <f t="shared" si="22"/>
        <v>0.35856573705179284</v>
      </c>
      <c r="AA41" s="654">
        <f t="shared" si="22"/>
        <v>0.37542955326460481</v>
      </c>
      <c r="AB41" s="656">
        <f t="shared" si="22"/>
        <v>0.372</v>
      </c>
      <c r="AC41" s="657"/>
    </row>
    <row r="42" spans="1:29" ht="17" thickBot="1" x14ac:dyDescent="0.4">
      <c r="A42" s="3" t="s">
        <v>249</v>
      </c>
      <c r="B42" s="3" t="s">
        <v>251</v>
      </c>
      <c r="C42" s="236">
        <v>146157</v>
      </c>
      <c r="D42" s="236">
        <v>186718</v>
      </c>
      <c r="E42" s="236">
        <v>221346</v>
      </c>
      <c r="F42" s="236">
        <v>279496</v>
      </c>
      <c r="G42" s="236">
        <v>109011</v>
      </c>
      <c r="H42" s="236">
        <v>144267</v>
      </c>
      <c r="I42" s="236">
        <v>152353</v>
      </c>
      <c r="J42" s="654"/>
      <c r="K42" s="236">
        <v>130613</v>
      </c>
      <c r="L42" s="236">
        <v>178584</v>
      </c>
      <c r="M42" s="236">
        <v>147634</v>
      </c>
      <c r="N42" s="236">
        <v>149919</v>
      </c>
      <c r="O42" s="236">
        <v>132866</v>
      </c>
      <c r="P42" s="236">
        <v>183431</v>
      </c>
      <c r="Q42" s="236">
        <v>152483</v>
      </c>
      <c r="R42" s="236">
        <v>133248</v>
      </c>
      <c r="S42" s="236">
        <v>137272</v>
      </c>
      <c r="T42" s="654"/>
      <c r="U42" s="673">
        <v>170331</v>
      </c>
      <c r="V42" s="674">
        <v>205498</v>
      </c>
      <c r="W42" s="674">
        <v>193900</v>
      </c>
      <c r="X42" s="674">
        <v>152625</v>
      </c>
      <c r="Y42" s="674">
        <v>156816</v>
      </c>
      <c r="Z42" s="674">
        <v>168047</v>
      </c>
      <c r="AA42" s="674">
        <v>306810</v>
      </c>
      <c r="AB42" s="675">
        <v>278549</v>
      </c>
      <c r="AC42" s="657"/>
    </row>
    <row r="43" spans="1:29" ht="15" thickBot="1" x14ac:dyDescent="0.4">
      <c r="A43" s="3" t="s">
        <v>250</v>
      </c>
      <c r="B43" s="113" t="s">
        <v>248</v>
      </c>
      <c r="C43" s="653">
        <f>C42/SUM(C$6,C$42,C$78)</f>
        <v>0.13215790915675266</v>
      </c>
      <c r="D43" s="653">
        <f t="shared" ref="D43" si="23">D42/SUM(D$6,D$42,D$78)</f>
        <v>0.1387948977164605</v>
      </c>
      <c r="E43" s="653">
        <f t="shared" ref="E43" si="24">E42/SUM(E$6,E$42,E$78)</f>
        <v>0.16678345863981808</v>
      </c>
      <c r="F43" s="653">
        <f t="shared" ref="F43" si="25">F42/SUM(F$6,F$42,F$78)</f>
        <v>0.19525103564866886</v>
      </c>
      <c r="G43" s="653">
        <f t="shared" ref="G43" si="26">G42/SUM(G$6,G$42,G$78)</f>
        <v>7.0179493303684948E-2</v>
      </c>
      <c r="H43" s="653">
        <f t="shared" ref="H43" si="27">H42/SUM(H$6,H$42,H$78)</f>
        <v>0.11557985005632102</v>
      </c>
      <c r="I43" s="653">
        <f t="shared" ref="I43" si="28">I42/SUM(I$6,I$42,I$78)</f>
        <v>0.12814036539681098</v>
      </c>
      <c r="K43" s="653">
        <f>K42/SUM(K$6,K$42,K$78)</f>
        <v>0.13054381177975674</v>
      </c>
      <c r="L43" s="653">
        <f t="shared" ref="L43" si="29">L42/SUM(L$6,L$42,L$78)</f>
        <v>0.17608083485174755</v>
      </c>
      <c r="M43" s="653">
        <f t="shared" ref="M43" si="30">M42/SUM(M$6,M$42,M$78)</f>
        <v>0.17488823235350562</v>
      </c>
      <c r="N43" s="653">
        <f t="shared" ref="N43" si="31">N42/SUM(N$6,N$42,N$78)</f>
        <v>0.18088595132262875</v>
      </c>
      <c r="O43" s="653">
        <f t="shared" ref="O43" si="32">O42/SUM(O$6,O$42,O$78)</f>
        <v>0.17533122195830034</v>
      </c>
      <c r="P43" s="653">
        <f t="shared" ref="P43" si="33">P42/SUM(P$6,P$42,P$78)</f>
        <v>0.18529637864380721</v>
      </c>
      <c r="Q43" s="653">
        <f t="shared" ref="Q43" si="34">Q42/SUM(Q$6,Q$42,Q$78)</f>
        <v>0.16294104509749235</v>
      </c>
      <c r="R43" s="653">
        <f t="shared" ref="R43" si="35">R42/SUM(R$6,R$42,R$78)</f>
        <v>0.14972206897094167</v>
      </c>
      <c r="S43" s="653">
        <f t="shared" ref="S43" si="36">S42/SUM(S$6,S$42,S$78)</f>
        <v>0.15112036831131201</v>
      </c>
      <c r="T43" s="654"/>
      <c r="U43" s="662">
        <f t="shared" ref="U43" si="37">U42/SUM(U$6,U$42,U$78)</f>
        <v>0.25355364519370327</v>
      </c>
      <c r="V43" s="663">
        <f t="shared" ref="V43" si="38">V42/SUM(V$6,V$42,V$78)</f>
        <v>0.20873061097212531</v>
      </c>
      <c r="W43" s="664">
        <f t="shared" ref="W43" si="39">W42/SUM(W$6,W$42,W$78)</f>
        <v>0.22063425235824904</v>
      </c>
      <c r="X43" s="664">
        <f t="shared" ref="X43" si="40">X42/SUM(X$6,X$42,X$78)</f>
        <v>0.18307120615287181</v>
      </c>
      <c r="Y43" s="664">
        <f t="shared" ref="Y43" si="41">Y42/SUM(Y$6,Y$42,Y$78)</f>
        <v>0.25479727160762622</v>
      </c>
      <c r="Z43" s="664">
        <f t="shared" ref="Z43" si="42">Z42/SUM(Z$6,Z$42,Z$78)</f>
        <v>0.30418554472901571</v>
      </c>
      <c r="AA43" s="664">
        <f t="shared" ref="AA43" si="43">AA42/SUM(AA$6,AA$42,AA$78)</f>
        <v>0.32275065484267995</v>
      </c>
      <c r="AB43" s="665">
        <f t="shared" ref="AB43" si="44">AB42/SUM(AB$6,AB$42,AB$78)</f>
        <v>0.32985184737828716</v>
      </c>
    </row>
    <row r="44" spans="1:29" ht="15" thickBot="1" x14ac:dyDescent="0.4">
      <c r="B44" s="3" t="s">
        <v>54</v>
      </c>
      <c r="C44" s="268" t="s">
        <v>52</v>
      </c>
      <c r="D44" s="269"/>
      <c r="E44" s="269"/>
      <c r="F44" s="269"/>
      <c r="G44" s="269"/>
      <c r="H44" s="269"/>
      <c r="I44" s="270"/>
      <c r="J44" s="81"/>
      <c r="K44" s="256" t="s">
        <v>52</v>
      </c>
      <c r="L44" s="257"/>
      <c r="M44" s="257"/>
      <c r="N44" s="257"/>
      <c r="O44" s="257"/>
      <c r="P44" s="257"/>
      <c r="Q44" s="257"/>
      <c r="R44" s="257"/>
      <c r="S44" s="258"/>
      <c r="U44" s="256" t="s">
        <v>52</v>
      </c>
      <c r="V44" s="257"/>
      <c r="W44" s="257"/>
      <c r="X44" s="257"/>
      <c r="Y44" s="257"/>
      <c r="Z44" s="257"/>
      <c r="AA44" s="257"/>
      <c r="AB44" s="258"/>
    </row>
    <row r="45" spans="1:29" x14ac:dyDescent="0.35">
      <c r="B45" s="3">
        <v>0</v>
      </c>
      <c r="C45" s="666">
        <v>0</v>
      </c>
      <c r="D45" s="666">
        <v>0</v>
      </c>
      <c r="E45" s="666">
        <v>0</v>
      </c>
      <c r="F45" s="666">
        <v>0</v>
      </c>
      <c r="G45" s="666">
        <v>0</v>
      </c>
      <c r="H45" s="666">
        <v>0</v>
      </c>
      <c r="I45" s="666">
        <v>0</v>
      </c>
      <c r="J45" s="666"/>
      <c r="K45" s="666">
        <v>0</v>
      </c>
      <c r="L45" s="666">
        <v>0</v>
      </c>
      <c r="M45" s="666">
        <v>0</v>
      </c>
      <c r="N45" s="666">
        <v>0</v>
      </c>
      <c r="O45" s="666">
        <v>0</v>
      </c>
      <c r="P45" s="666">
        <v>0</v>
      </c>
      <c r="Q45" s="666">
        <v>0</v>
      </c>
      <c r="R45" s="666">
        <v>0</v>
      </c>
      <c r="S45" s="666">
        <v>0</v>
      </c>
      <c r="T45" s="666"/>
      <c r="U45" s="667">
        <v>0</v>
      </c>
      <c r="V45" s="232">
        <v>0</v>
      </c>
      <c r="W45" s="232">
        <v>0</v>
      </c>
      <c r="X45" s="232">
        <v>0</v>
      </c>
      <c r="Y45" s="232">
        <v>0</v>
      </c>
      <c r="Z45" s="232">
        <v>0</v>
      </c>
      <c r="AA45" s="232">
        <v>0</v>
      </c>
      <c r="AB45" s="668">
        <v>0</v>
      </c>
    </row>
    <row r="46" spans="1:29" x14ac:dyDescent="0.35">
      <c r="B46" s="3">
        <v>10</v>
      </c>
      <c r="C46" s="669">
        <v>0</v>
      </c>
      <c r="D46" s="669">
        <v>0</v>
      </c>
      <c r="E46" s="669">
        <v>0</v>
      </c>
      <c r="F46" s="669">
        <v>0</v>
      </c>
      <c r="G46" s="669">
        <v>0</v>
      </c>
      <c r="H46" s="669">
        <v>0</v>
      </c>
      <c r="I46" s="669">
        <v>0</v>
      </c>
      <c r="J46" s="669"/>
      <c r="K46" s="669">
        <v>0</v>
      </c>
      <c r="L46" s="669">
        <v>0</v>
      </c>
      <c r="M46" s="669">
        <v>0</v>
      </c>
      <c r="N46" s="669">
        <v>0</v>
      </c>
      <c r="O46" s="669">
        <v>0</v>
      </c>
      <c r="P46" s="669">
        <v>0</v>
      </c>
      <c r="Q46" s="669">
        <v>0</v>
      </c>
      <c r="R46" s="669">
        <v>0</v>
      </c>
      <c r="S46" s="669">
        <v>0</v>
      </c>
      <c r="T46" s="669"/>
      <c r="U46" s="670">
        <v>0</v>
      </c>
      <c r="V46" s="671">
        <v>0</v>
      </c>
      <c r="W46" s="671">
        <v>0</v>
      </c>
      <c r="X46" s="671">
        <v>0</v>
      </c>
      <c r="Y46" s="671">
        <v>0</v>
      </c>
      <c r="Z46" s="671">
        <v>0</v>
      </c>
      <c r="AA46" s="671">
        <v>0</v>
      </c>
      <c r="AB46" s="672">
        <v>0</v>
      </c>
    </row>
    <row r="47" spans="1:29" x14ac:dyDescent="0.35">
      <c r="B47" s="3">
        <v>12.5</v>
      </c>
      <c r="C47" s="666">
        <v>0</v>
      </c>
      <c r="D47" s="666">
        <v>0</v>
      </c>
      <c r="E47" s="666">
        <v>0</v>
      </c>
      <c r="F47" s="666">
        <v>0</v>
      </c>
      <c r="G47" s="666">
        <v>0</v>
      </c>
      <c r="H47" s="666">
        <v>0</v>
      </c>
      <c r="I47" s="666">
        <v>0</v>
      </c>
      <c r="J47" s="666"/>
      <c r="K47" s="666">
        <v>0</v>
      </c>
      <c r="L47" s="666">
        <v>0</v>
      </c>
      <c r="M47" s="666">
        <v>9.8039215686274508E-3</v>
      </c>
      <c r="N47" s="666">
        <v>0</v>
      </c>
      <c r="O47" s="666">
        <v>0</v>
      </c>
      <c r="P47" s="666">
        <v>0</v>
      </c>
      <c r="Q47" s="666">
        <v>5.7803468208092483E-3</v>
      </c>
      <c r="R47" s="666">
        <v>0</v>
      </c>
      <c r="S47" s="666">
        <v>6.3291139240506328E-3</v>
      </c>
      <c r="T47" s="666"/>
      <c r="U47" s="667">
        <v>9.3023255813953487E-3</v>
      </c>
      <c r="V47" s="232">
        <v>0</v>
      </c>
      <c r="W47" s="232">
        <v>0</v>
      </c>
      <c r="X47" s="232">
        <v>0</v>
      </c>
      <c r="Y47" s="232">
        <v>0</v>
      </c>
      <c r="Z47" s="232">
        <v>3.7037037037037038E-3</v>
      </c>
      <c r="AA47" s="232">
        <v>0</v>
      </c>
      <c r="AB47" s="668">
        <v>0</v>
      </c>
    </row>
    <row r="48" spans="1:29" x14ac:dyDescent="0.35">
      <c r="B48" s="3">
        <v>15</v>
      </c>
      <c r="C48" s="666">
        <v>0</v>
      </c>
      <c r="D48" s="666">
        <v>0</v>
      </c>
      <c r="E48" s="666">
        <v>1.3888888888888888E-2</v>
      </c>
      <c r="F48" s="666">
        <v>0</v>
      </c>
      <c r="G48" s="666">
        <v>0</v>
      </c>
      <c r="H48" s="666">
        <v>6.0975609756097563E-3</v>
      </c>
      <c r="I48" s="666">
        <v>1.7241379310344827E-2</v>
      </c>
      <c r="J48" s="666"/>
      <c r="K48" s="666">
        <v>5.0505050505050509E-3</v>
      </c>
      <c r="L48" s="666">
        <v>5.8139534883720929E-3</v>
      </c>
      <c r="M48" s="666">
        <v>9.8039215686274508E-3</v>
      </c>
      <c r="N48" s="666">
        <v>0</v>
      </c>
      <c r="O48" s="666">
        <v>9.3896713615023476E-3</v>
      </c>
      <c r="P48" s="666">
        <v>1.8292682926829267E-2</v>
      </c>
      <c r="Q48" s="666">
        <v>2.3121387283236993E-2</v>
      </c>
      <c r="R48" s="666">
        <v>0</v>
      </c>
      <c r="S48" s="666">
        <v>1.2658227848101266E-2</v>
      </c>
      <c r="T48" s="666"/>
      <c r="U48" s="667">
        <v>1.3953488372093023E-2</v>
      </c>
      <c r="V48" s="232">
        <v>3.968253968253968E-3</v>
      </c>
      <c r="W48" s="232">
        <v>0</v>
      </c>
      <c r="X48" s="232">
        <v>2.5125628140703519E-2</v>
      </c>
      <c r="Y48" s="232">
        <v>0</v>
      </c>
      <c r="Z48" s="232">
        <v>2.5925925925925925E-2</v>
      </c>
      <c r="AA48" s="232">
        <v>1.3729977116704805E-2</v>
      </c>
      <c r="AB48" s="668">
        <v>1.0752688172043012E-2</v>
      </c>
    </row>
    <row r="49" spans="2:28" x14ac:dyDescent="0.35">
      <c r="B49" s="3">
        <v>17.5</v>
      </c>
      <c r="C49" s="666">
        <v>3.125E-2</v>
      </c>
      <c r="D49" s="666">
        <v>0</v>
      </c>
      <c r="E49" s="666">
        <v>9.2592592592592587E-3</v>
      </c>
      <c r="F49" s="666">
        <v>0</v>
      </c>
      <c r="G49" s="666">
        <v>9.7087378640776691E-3</v>
      </c>
      <c r="H49" s="666">
        <v>1.8292682926829267E-2</v>
      </c>
      <c r="I49" s="666">
        <v>3.4482758620689655E-2</v>
      </c>
      <c r="J49" s="666"/>
      <c r="K49" s="666">
        <v>1.0101010101010102E-2</v>
      </c>
      <c r="L49" s="666">
        <v>5.8139534883720929E-2</v>
      </c>
      <c r="M49" s="666">
        <v>0.10294117647058823</v>
      </c>
      <c r="N49" s="666">
        <v>4.2424242424242427E-2</v>
      </c>
      <c r="O49" s="666">
        <v>9.3896713615023476E-3</v>
      </c>
      <c r="P49" s="666">
        <v>3.6585365853658534E-2</v>
      </c>
      <c r="Q49" s="666">
        <v>2.3121387283236993E-2</v>
      </c>
      <c r="R49" s="666">
        <v>8.0645161290322578E-3</v>
      </c>
      <c r="S49" s="666">
        <v>1.8987341772151899E-2</v>
      </c>
      <c r="T49" s="666"/>
      <c r="U49" s="667">
        <v>7.9069767441860464E-2</v>
      </c>
      <c r="V49" s="232">
        <v>1.1904761904761904E-2</v>
      </c>
      <c r="W49" s="232">
        <v>3.2653061224489799E-2</v>
      </c>
      <c r="X49" s="232">
        <v>4.5226130653266333E-2</v>
      </c>
      <c r="Y49" s="232">
        <v>2.8301886792452831E-2</v>
      </c>
      <c r="Z49" s="232">
        <v>9.2592592592592587E-2</v>
      </c>
      <c r="AA49" s="232">
        <v>4.8054919908466817E-2</v>
      </c>
      <c r="AB49" s="668">
        <v>1.0752688172043012E-2</v>
      </c>
    </row>
    <row r="50" spans="2:28" x14ac:dyDescent="0.35">
      <c r="B50" s="3">
        <v>20</v>
      </c>
      <c r="C50" s="666">
        <v>0.05</v>
      </c>
      <c r="D50" s="666">
        <v>2.197802197802198E-2</v>
      </c>
      <c r="E50" s="666">
        <v>2.7777777777777776E-2</v>
      </c>
      <c r="F50" s="666">
        <v>2.0512820512820513E-2</v>
      </c>
      <c r="G50" s="666">
        <v>2.9126213592233011E-2</v>
      </c>
      <c r="H50" s="666">
        <v>6.097560975609756E-2</v>
      </c>
      <c r="I50" s="666">
        <v>7.4712643678160925E-2</v>
      </c>
      <c r="J50" s="666"/>
      <c r="K50" s="666">
        <v>2.5252525252525252E-2</v>
      </c>
      <c r="L50" s="666">
        <v>4.6511627906976744E-2</v>
      </c>
      <c r="M50" s="666">
        <v>8.3333333333333329E-2</v>
      </c>
      <c r="N50" s="666">
        <v>7.8787878787878782E-2</v>
      </c>
      <c r="O50" s="666">
        <v>6.5727699530516437E-2</v>
      </c>
      <c r="P50" s="666">
        <v>4.878048780487805E-2</v>
      </c>
      <c r="Q50" s="666">
        <v>8.0924855491329481E-2</v>
      </c>
      <c r="R50" s="666">
        <v>6.4516129032258063E-2</v>
      </c>
      <c r="S50" s="666">
        <v>8.2278481012658222E-2</v>
      </c>
      <c r="T50" s="666"/>
      <c r="U50" s="667">
        <v>0.10232558139534884</v>
      </c>
      <c r="V50" s="232">
        <v>7.1428571428571425E-2</v>
      </c>
      <c r="W50" s="232">
        <v>6.9387755102040816E-2</v>
      </c>
      <c r="X50" s="232">
        <v>6.5326633165829151E-2</v>
      </c>
      <c r="Y50" s="232">
        <v>8.0188679245283015E-2</v>
      </c>
      <c r="Z50" s="232">
        <v>0.21851851851851853</v>
      </c>
      <c r="AA50" s="232">
        <v>8.2379862700228831E-2</v>
      </c>
      <c r="AB50" s="668">
        <v>2.5089605734767026E-2</v>
      </c>
    </row>
    <row r="51" spans="2:28" x14ac:dyDescent="0.35">
      <c r="B51" s="3">
        <v>22.5</v>
      </c>
      <c r="C51" s="666">
        <v>6.8750000000000006E-2</v>
      </c>
      <c r="D51" s="666">
        <v>4.3956043956043959E-2</v>
      </c>
      <c r="E51" s="666">
        <v>8.3333333333333329E-2</v>
      </c>
      <c r="F51" s="666">
        <v>2.564102564102564E-2</v>
      </c>
      <c r="G51" s="666">
        <v>3.8834951456310676E-2</v>
      </c>
      <c r="H51" s="666">
        <v>9.1463414634146339E-2</v>
      </c>
      <c r="I51" s="666">
        <v>0.17816091954022989</v>
      </c>
      <c r="J51" s="666"/>
      <c r="K51" s="666">
        <v>5.5555555555555552E-2</v>
      </c>
      <c r="L51" s="666">
        <v>0.11627906976744186</v>
      </c>
      <c r="M51" s="666">
        <v>0.17647058823529413</v>
      </c>
      <c r="N51" s="666">
        <v>0.12727272727272726</v>
      </c>
      <c r="O51" s="666">
        <v>0.15962441314553991</v>
      </c>
      <c r="P51" s="666">
        <v>9.1463414634146339E-2</v>
      </c>
      <c r="Q51" s="666">
        <v>0.13872832369942195</v>
      </c>
      <c r="R51" s="666">
        <v>4.8387096774193547E-2</v>
      </c>
      <c r="S51" s="666">
        <v>0.12658227848101267</v>
      </c>
      <c r="T51" s="666"/>
      <c r="U51" s="667">
        <v>0.10232558139534884</v>
      </c>
      <c r="V51" s="232">
        <v>0.12301587301587301</v>
      </c>
      <c r="W51" s="232">
        <v>0.15102040816326531</v>
      </c>
      <c r="X51" s="232">
        <v>0.135678391959799</v>
      </c>
      <c r="Y51" s="232">
        <v>0.19811320754716982</v>
      </c>
      <c r="Z51" s="232">
        <v>0.21481481481481482</v>
      </c>
      <c r="AA51" s="232">
        <v>0.14645308924485126</v>
      </c>
      <c r="AB51" s="668">
        <v>7.5268817204301078E-2</v>
      </c>
    </row>
    <row r="52" spans="2:28" x14ac:dyDescent="0.35">
      <c r="B52" s="3">
        <v>25</v>
      </c>
      <c r="C52" s="666">
        <v>0.1</v>
      </c>
      <c r="D52" s="666">
        <v>8.7912087912087919E-2</v>
      </c>
      <c r="E52" s="666">
        <v>8.3333333333333329E-2</v>
      </c>
      <c r="F52" s="666">
        <v>4.6153846153846156E-2</v>
      </c>
      <c r="G52" s="666">
        <v>0.10679611650485436</v>
      </c>
      <c r="H52" s="666">
        <v>0.16463414634146342</v>
      </c>
      <c r="I52" s="666">
        <v>0.16666666666666666</v>
      </c>
      <c r="J52" s="666"/>
      <c r="K52" s="666">
        <v>0.16161616161616163</v>
      </c>
      <c r="L52" s="666">
        <v>0.12209302325581395</v>
      </c>
      <c r="M52" s="666">
        <v>0.16176470588235295</v>
      </c>
      <c r="N52" s="666">
        <v>0.16363636363636364</v>
      </c>
      <c r="O52" s="666">
        <v>0.11267605633802817</v>
      </c>
      <c r="P52" s="666">
        <v>0.1524390243902439</v>
      </c>
      <c r="Q52" s="666">
        <v>0.1791907514450867</v>
      </c>
      <c r="R52" s="666">
        <v>0.18548387096774194</v>
      </c>
      <c r="S52" s="666">
        <v>0.11392405063291139</v>
      </c>
      <c r="T52" s="666"/>
      <c r="U52" s="667">
        <v>0.11627906976744186</v>
      </c>
      <c r="V52" s="232">
        <v>0.15079365079365079</v>
      </c>
      <c r="W52" s="232">
        <v>0.20408163265306123</v>
      </c>
      <c r="X52" s="232">
        <v>0.17085427135678391</v>
      </c>
      <c r="Y52" s="232">
        <v>0.19811320754716982</v>
      </c>
      <c r="Z52" s="232">
        <v>0.16296296296296298</v>
      </c>
      <c r="AA52" s="232">
        <v>0.14874141876430205</v>
      </c>
      <c r="AB52" s="668">
        <v>0.13620071684587814</v>
      </c>
    </row>
    <row r="53" spans="2:28" x14ac:dyDescent="0.35">
      <c r="B53" s="3">
        <v>27.5</v>
      </c>
      <c r="C53" s="666">
        <v>0.1875</v>
      </c>
      <c r="D53" s="666">
        <v>0.14285714285714285</v>
      </c>
      <c r="E53" s="666">
        <v>0.14814814814814814</v>
      </c>
      <c r="F53" s="666">
        <v>8.7179487179487175E-2</v>
      </c>
      <c r="G53" s="666">
        <v>0.13592233009708737</v>
      </c>
      <c r="H53" s="666">
        <v>0.18902439024390244</v>
      </c>
      <c r="I53" s="666">
        <v>0.12643678160919541</v>
      </c>
      <c r="J53" s="666"/>
      <c r="K53" s="666">
        <v>0.16666666666666666</v>
      </c>
      <c r="L53" s="666">
        <v>0.16279069767441862</v>
      </c>
      <c r="M53" s="666">
        <v>0.13725490196078433</v>
      </c>
      <c r="N53" s="666">
        <v>0.1393939393939394</v>
      </c>
      <c r="O53" s="666">
        <v>0.14553990610328638</v>
      </c>
      <c r="P53" s="666">
        <v>0.12804878048780488</v>
      </c>
      <c r="Q53" s="666">
        <v>0.17341040462427745</v>
      </c>
      <c r="R53" s="666">
        <v>8.8709677419354843E-2</v>
      </c>
      <c r="S53" s="666">
        <v>0.12658227848101267</v>
      </c>
      <c r="T53" s="666"/>
      <c r="U53" s="667">
        <v>0.13953488372093023</v>
      </c>
      <c r="V53" s="232">
        <v>0.20238095238095238</v>
      </c>
      <c r="W53" s="232">
        <v>0.17551020408163265</v>
      </c>
      <c r="X53" s="232">
        <v>0.14572864321608039</v>
      </c>
      <c r="Y53" s="232">
        <v>0.18867924528301888</v>
      </c>
      <c r="Z53" s="232">
        <v>0.14814814814814814</v>
      </c>
      <c r="AA53" s="232">
        <v>0.21281464530892449</v>
      </c>
      <c r="AB53" s="668">
        <v>0.1111111111111111</v>
      </c>
    </row>
    <row r="54" spans="2:28" x14ac:dyDescent="0.35">
      <c r="B54" s="3">
        <v>30</v>
      </c>
      <c r="C54" s="666">
        <v>0.13750000000000001</v>
      </c>
      <c r="D54" s="666">
        <v>0.19230769230769232</v>
      </c>
      <c r="E54" s="666">
        <v>0.15277777777777779</v>
      </c>
      <c r="F54" s="666">
        <v>7.6923076923076927E-2</v>
      </c>
      <c r="G54" s="666">
        <v>0.14563106796116504</v>
      </c>
      <c r="H54" s="666">
        <v>0.14634146341463414</v>
      </c>
      <c r="I54" s="666">
        <v>0.16666666666666666</v>
      </c>
      <c r="J54" s="666"/>
      <c r="K54" s="666">
        <v>0.18181818181818182</v>
      </c>
      <c r="L54" s="666">
        <v>0.15116279069767441</v>
      </c>
      <c r="M54" s="666">
        <v>0.10784313725490197</v>
      </c>
      <c r="N54" s="666">
        <v>0.15757575757575756</v>
      </c>
      <c r="O54" s="666">
        <v>0.16431924882629109</v>
      </c>
      <c r="P54" s="666">
        <v>8.5365853658536592E-2</v>
      </c>
      <c r="Q54" s="666">
        <v>0.17341040462427745</v>
      </c>
      <c r="R54" s="666">
        <v>0.17741935483870969</v>
      </c>
      <c r="S54" s="666">
        <v>0.15822784810126583</v>
      </c>
      <c r="T54" s="666"/>
      <c r="U54" s="667">
        <v>0.13488372093023257</v>
      </c>
      <c r="V54" s="232">
        <v>0.16666666666666666</v>
      </c>
      <c r="W54" s="232">
        <v>9.7959183673469383E-2</v>
      </c>
      <c r="X54" s="232">
        <v>0.15075376884422109</v>
      </c>
      <c r="Y54" s="232">
        <v>0.12264150943396226</v>
      </c>
      <c r="Z54" s="232">
        <v>7.0370370370370375E-2</v>
      </c>
      <c r="AA54" s="232">
        <v>0.18077803203661327</v>
      </c>
      <c r="AB54" s="668">
        <v>0.14695340501792115</v>
      </c>
    </row>
    <row r="55" spans="2:28" x14ac:dyDescent="0.35">
      <c r="B55" s="3">
        <v>32.5</v>
      </c>
      <c r="C55" s="666">
        <v>0.13125000000000001</v>
      </c>
      <c r="D55" s="666">
        <v>0.13736263736263737</v>
      </c>
      <c r="E55" s="666">
        <v>0.15740740740740741</v>
      </c>
      <c r="F55" s="666">
        <v>0.12307692307692308</v>
      </c>
      <c r="G55" s="666">
        <v>9.7087378640776698E-2</v>
      </c>
      <c r="H55" s="666">
        <v>8.5365853658536592E-2</v>
      </c>
      <c r="I55" s="666">
        <v>6.8965517241379309E-2</v>
      </c>
      <c r="J55" s="666"/>
      <c r="K55" s="666">
        <v>0.15151515151515152</v>
      </c>
      <c r="L55" s="666">
        <v>0.12790697674418605</v>
      </c>
      <c r="M55" s="666">
        <v>9.8039215686274508E-2</v>
      </c>
      <c r="N55" s="666">
        <v>0.10909090909090909</v>
      </c>
      <c r="O55" s="666">
        <v>0.14084507042253522</v>
      </c>
      <c r="P55" s="666">
        <v>0.11585365853658537</v>
      </c>
      <c r="Q55" s="666">
        <v>0.10404624277456648</v>
      </c>
      <c r="R55" s="666">
        <v>0.15322580645161291</v>
      </c>
      <c r="S55" s="666">
        <v>7.5949367088607597E-2</v>
      </c>
      <c r="T55" s="666"/>
      <c r="U55" s="667">
        <v>8.8372093023255813E-2</v>
      </c>
      <c r="V55" s="232">
        <v>0.1111111111111111</v>
      </c>
      <c r="W55" s="232">
        <v>9.3877551020408165E-2</v>
      </c>
      <c r="X55" s="232">
        <v>0.10552763819095477</v>
      </c>
      <c r="Y55" s="232">
        <v>0.10849056603773585</v>
      </c>
      <c r="Z55" s="232">
        <v>1.8518518518518517E-2</v>
      </c>
      <c r="AA55" s="232">
        <v>0.10068649885583524</v>
      </c>
      <c r="AB55" s="668">
        <v>0.15053763440860216</v>
      </c>
    </row>
    <row r="56" spans="2:28" x14ac:dyDescent="0.35">
      <c r="B56" s="3">
        <v>35</v>
      </c>
      <c r="C56" s="666">
        <v>0.1</v>
      </c>
      <c r="D56" s="666">
        <v>0.13186813186813187</v>
      </c>
      <c r="E56" s="666">
        <v>0.12962962962962962</v>
      </c>
      <c r="F56" s="666">
        <v>0.12307692307692308</v>
      </c>
      <c r="G56" s="666">
        <v>0.12621359223300971</v>
      </c>
      <c r="H56" s="666">
        <v>8.5365853658536592E-2</v>
      </c>
      <c r="I56" s="666">
        <v>2.8735632183908046E-2</v>
      </c>
      <c r="J56" s="666"/>
      <c r="K56" s="666">
        <v>0.13131313131313133</v>
      </c>
      <c r="L56" s="666">
        <v>4.6511627906976744E-2</v>
      </c>
      <c r="M56" s="666">
        <v>5.3921568627450983E-2</v>
      </c>
      <c r="N56" s="666">
        <v>7.2727272727272724E-2</v>
      </c>
      <c r="O56" s="666">
        <v>9.8591549295774641E-2</v>
      </c>
      <c r="P56" s="666">
        <v>0.12195121951219512</v>
      </c>
      <c r="Q56" s="666">
        <v>4.6242774566473986E-2</v>
      </c>
      <c r="R56" s="666">
        <v>9.6774193548387094E-2</v>
      </c>
      <c r="S56" s="666">
        <v>0.12658227848101267</v>
      </c>
      <c r="T56" s="666"/>
      <c r="U56" s="667">
        <v>8.8372093023255813E-2</v>
      </c>
      <c r="V56" s="232">
        <v>7.5396825396825393E-2</v>
      </c>
      <c r="W56" s="232">
        <v>7.3469387755102047E-2</v>
      </c>
      <c r="X56" s="232">
        <v>6.030150753768844E-2</v>
      </c>
      <c r="Y56" s="232">
        <v>4.2452830188679243E-2</v>
      </c>
      <c r="Z56" s="232">
        <v>1.8518518518518517E-2</v>
      </c>
      <c r="AA56" s="232">
        <v>3.6613272311212815E-2</v>
      </c>
      <c r="AB56" s="668">
        <v>0.12544802867383512</v>
      </c>
    </row>
    <row r="57" spans="2:28" x14ac:dyDescent="0.35">
      <c r="B57" s="3">
        <v>37.5</v>
      </c>
      <c r="C57" s="666">
        <v>8.7499999999999994E-2</v>
      </c>
      <c r="D57" s="666">
        <v>9.8901098901098897E-2</v>
      </c>
      <c r="E57" s="666">
        <v>6.0185185185185182E-2</v>
      </c>
      <c r="F57" s="666">
        <v>0.10256410256410256</v>
      </c>
      <c r="G57" s="666">
        <v>0.11650485436893204</v>
      </c>
      <c r="H57" s="666">
        <v>4.878048780487805E-2</v>
      </c>
      <c r="I57" s="666">
        <v>4.0229885057471264E-2</v>
      </c>
      <c r="J57" s="666"/>
      <c r="K57" s="666">
        <v>5.5555555555555552E-2</v>
      </c>
      <c r="L57" s="666">
        <v>7.5581395348837205E-2</v>
      </c>
      <c r="M57" s="666">
        <v>3.4313725490196081E-2</v>
      </c>
      <c r="N57" s="666">
        <v>5.4545454545454543E-2</v>
      </c>
      <c r="O57" s="666">
        <v>4.2253521126760563E-2</v>
      </c>
      <c r="P57" s="666">
        <v>8.5365853658536592E-2</v>
      </c>
      <c r="Q57" s="666">
        <v>5.7803468208092483E-3</v>
      </c>
      <c r="R57" s="666">
        <v>7.2580645161290328E-2</v>
      </c>
      <c r="S57" s="666">
        <v>3.1645569620253167E-2</v>
      </c>
      <c r="T57" s="666"/>
      <c r="U57" s="667">
        <v>4.1860465116279069E-2</v>
      </c>
      <c r="V57" s="232">
        <v>4.3650793650793648E-2</v>
      </c>
      <c r="W57" s="232">
        <v>4.8979591836734691E-2</v>
      </c>
      <c r="X57" s="232">
        <v>5.5276381909547742E-2</v>
      </c>
      <c r="Y57" s="232">
        <v>1.8867924528301886E-2</v>
      </c>
      <c r="Z57" s="232">
        <v>7.4074074074074077E-3</v>
      </c>
      <c r="AA57" s="232">
        <v>2.0594965675057208E-2</v>
      </c>
      <c r="AB57" s="668">
        <v>8.6021505376344093E-2</v>
      </c>
    </row>
    <row r="58" spans="2:28" x14ac:dyDescent="0.35">
      <c r="B58" s="3">
        <v>40</v>
      </c>
      <c r="C58" s="666">
        <v>3.7499999999999999E-2</v>
      </c>
      <c r="D58" s="666">
        <v>9.3406593406593408E-2</v>
      </c>
      <c r="E58" s="666">
        <v>5.0925925925925923E-2</v>
      </c>
      <c r="F58" s="666">
        <v>0.11282051282051282</v>
      </c>
      <c r="G58" s="666">
        <v>0.10679611650485436</v>
      </c>
      <c r="H58" s="666">
        <v>3.6585365853658534E-2</v>
      </c>
      <c r="I58" s="666">
        <v>1.1494252873563218E-2</v>
      </c>
      <c r="J58" s="666"/>
      <c r="K58" s="666">
        <v>1.5151515151515152E-2</v>
      </c>
      <c r="L58" s="666">
        <v>3.4883720930232558E-2</v>
      </c>
      <c r="M58" s="666">
        <v>4.9019607843137254E-3</v>
      </c>
      <c r="N58" s="666">
        <v>3.0303030303030304E-2</v>
      </c>
      <c r="O58" s="666">
        <v>3.2863849765258218E-2</v>
      </c>
      <c r="P58" s="666">
        <v>7.3170731707317069E-2</v>
      </c>
      <c r="Q58" s="666">
        <v>2.3121387283236993E-2</v>
      </c>
      <c r="R58" s="666">
        <v>2.4193548387096774E-2</v>
      </c>
      <c r="S58" s="666">
        <v>5.0632911392405063E-2</v>
      </c>
      <c r="T58" s="666"/>
      <c r="U58" s="667">
        <v>6.0465116279069767E-2</v>
      </c>
      <c r="V58" s="232">
        <v>3.968253968253968E-3</v>
      </c>
      <c r="W58" s="232">
        <v>8.1632653061224497E-3</v>
      </c>
      <c r="X58" s="232">
        <v>2.5125628140703519E-2</v>
      </c>
      <c r="Y58" s="232">
        <v>4.7169811320754715E-3</v>
      </c>
      <c r="Z58" s="232">
        <v>3.7037037037037038E-3</v>
      </c>
      <c r="AA58" s="232">
        <v>2.2883295194508009E-3</v>
      </c>
      <c r="AB58" s="668">
        <v>5.0179211469534052E-2</v>
      </c>
    </row>
    <row r="59" spans="2:28" x14ac:dyDescent="0.35">
      <c r="B59" s="3">
        <v>42.5</v>
      </c>
      <c r="C59" s="666">
        <v>2.5000000000000001E-2</v>
      </c>
      <c r="D59" s="666">
        <v>2.197802197802198E-2</v>
      </c>
      <c r="E59" s="666">
        <v>4.1666666666666664E-2</v>
      </c>
      <c r="F59" s="666">
        <v>7.179487179487179E-2</v>
      </c>
      <c r="G59" s="666">
        <v>3.8834951456310676E-2</v>
      </c>
      <c r="H59" s="666">
        <v>3.048780487804878E-2</v>
      </c>
      <c r="I59" s="666">
        <v>2.2988505747126436E-2</v>
      </c>
      <c r="J59" s="666"/>
      <c r="K59" s="666">
        <v>1.5151515151515152E-2</v>
      </c>
      <c r="L59" s="666">
        <v>2.9069767441860465E-2</v>
      </c>
      <c r="M59" s="666">
        <v>4.9019607843137254E-3</v>
      </c>
      <c r="N59" s="666">
        <v>1.2121212121212121E-2</v>
      </c>
      <c r="O59" s="666">
        <v>1.4084507042253521E-2</v>
      </c>
      <c r="P59" s="666">
        <v>2.4390243902439025E-2</v>
      </c>
      <c r="Q59" s="666">
        <v>1.7341040462427744E-2</v>
      </c>
      <c r="R59" s="666">
        <v>3.2258064516129031E-2</v>
      </c>
      <c r="S59" s="666">
        <v>3.7974683544303799E-2</v>
      </c>
      <c r="T59" s="666"/>
      <c r="U59" s="667">
        <v>1.3953488372093023E-2</v>
      </c>
      <c r="V59" s="232">
        <v>1.1904761904761904E-2</v>
      </c>
      <c r="W59" s="232">
        <v>2.8571428571428571E-2</v>
      </c>
      <c r="X59" s="232">
        <v>5.0251256281407036E-3</v>
      </c>
      <c r="Y59" s="232">
        <v>0</v>
      </c>
      <c r="Z59" s="232">
        <v>3.7037037037037038E-3</v>
      </c>
      <c r="AA59" s="232">
        <v>0</v>
      </c>
      <c r="AB59" s="668">
        <v>3.5842293906810034E-2</v>
      </c>
    </row>
    <row r="60" spans="2:28" x14ac:dyDescent="0.35">
      <c r="B60" s="3">
        <v>45</v>
      </c>
      <c r="C60" s="666">
        <v>2.5000000000000001E-2</v>
      </c>
      <c r="D60" s="666">
        <v>1.098901098901099E-2</v>
      </c>
      <c r="E60" s="666">
        <v>1.8518518518518517E-2</v>
      </c>
      <c r="F60" s="666">
        <v>0.1076923076923077</v>
      </c>
      <c r="G60" s="666">
        <v>3.8834951456310676E-2</v>
      </c>
      <c r="H60" s="666">
        <v>1.8292682926829267E-2</v>
      </c>
      <c r="I60" s="666">
        <v>5.7471264367816091E-3</v>
      </c>
      <c r="J60" s="666"/>
      <c r="K60" s="666">
        <v>5.0505050505050509E-3</v>
      </c>
      <c r="L60" s="666">
        <v>1.7441860465116279E-2</v>
      </c>
      <c r="M60" s="666">
        <v>4.9019607843137254E-3</v>
      </c>
      <c r="N60" s="666">
        <v>0</v>
      </c>
      <c r="O60" s="666">
        <v>4.6948356807511738E-3</v>
      </c>
      <c r="P60" s="666">
        <v>1.8292682926829267E-2</v>
      </c>
      <c r="Q60" s="666">
        <v>0</v>
      </c>
      <c r="R60" s="666">
        <v>1.6129032258064516E-2</v>
      </c>
      <c r="S60" s="666">
        <v>1.8987341772151899E-2</v>
      </c>
      <c r="T60" s="666"/>
      <c r="U60" s="667">
        <v>0</v>
      </c>
      <c r="V60" s="232">
        <v>7.9365079365079361E-3</v>
      </c>
      <c r="W60" s="232">
        <v>1.2244897959183673E-2</v>
      </c>
      <c r="X60" s="232">
        <v>5.0251256281407036E-3</v>
      </c>
      <c r="Y60" s="232">
        <v>4.7169811320754715E-3</v>
      </c>
      <c r="Z60" s="232">
        <v>0</v>
      </c>
      <c r="AA60" s="232">
        <v>4.5766590389016018E-3</v>
      </c>
      <c r="AB60" s="668">
        <v>1.4336917562724014E-2</v>
      </c>
    </row>
    <row r="61" spans="2:28" x14ac:dyDescent="0.35">
      <c r="B61" s="3">
        <v>47.5</v>
      </c>
      <c r="C61" s="666">
        <v>1.8749999999999999E-2</v>
      </c>
      <c r="D61" s="666">
        <v>1.098901098901099E-2</v>
      </c>
      <c r="E61" s="666">
        <v>4.6296296296296294E-3</v>
      </c>
      <c r="F61" s="666">
        <v>4.1025641025641026E-2</v>
      </c>
      <c r="G61" s="666">
        <v>9.7087378640776691E-3</v>
      </c>
      <c r="H61" s="666">
        <v>0</v>
      </c>
      <c r="I61" s="666">
        <v>2.2988505747126436E-2</v>
      </c>
      <c r="J61" s="666"/>
      <c r="K61" s="666">
        <v>1.0101010101010102E-2</v>
      </c>
      <c r="L61" s="666">
        <v>0</v>
      </c>
      <c r="M61" s="666">
        <v>0</v>
      </c>
      <c r="N61" s="666">
        <v>0</v>
      </c>
      <c r="O61" s="666">
        <v>0</v>
      </c>
      <c r="P61" s="666">
        <v>0</v>
      </c>
      <c r="Q61" s="666">
        <v>0</v>
      </c>
      <c r="R61" s="666">
        <v>8.0645161290322578E-3</v>
      </c>
      <c r="S61" s="666">
        <v>0</v>
      </c>
      <c r="T61" s="666"/>
      <c r="U61" s="667">
        <v>4.6511627906976744E-3</v>
      </c>
      <c r="V61" s="232">
        <v>3.968253968253968E-3</v>
      </c>
      <c r="W61" s="232">
        <v>0</v>
      </c>
      <c r="X61" s="232">
        <v>5.0251256281407036E-3</v>
      </c>
      <c r="Y61" s="232">
        <v>0</v>
      </c>
      <c r="Z61" s="232">
        <v>0</v>
      </c>
      <c r="AA61" s="232">
        <v>0</v>
      </c>
      <c r="AB61" s="668">
        <v>7.1684587813620072E-3</v>
      </c>
    </row>
    <row r="62" spans="2:28" x14ac:dyDescent="0.35">
      <c r="B62" s="3">
        <v>50</v>
      </c>
      <c r="C62" s="666">
        <v>0</v>
      </c>
      <c r="D62" s="666">
        <v>0</v>
      </c>
      <c r="E62" s="666">
        <v>9.2592592592592587E-3</v>
      </c>
      <c r="F62" s="666">
        <v>1.5384615384615385E-2</v>
      </c>
      <c r="G62" s="666">
        <v>0</v>
      </c>
      <c r="H62" s="666">
        <v>0</v>
      </c>
      <c r="I62" s="666">
        <v>0</v>
      </c>
      <c r="J62" s="666"/>
      <c r="K62" s="666">
        <v>5.0505050505050509E-3</v>
      </c>
      <c r="L62" s="666">
        <v>0</v>
      </c>
      <c r="M62" s="666">
        <v>4.9019607843137254E-3</v>
      </c>
      <c r="N62" s="666">
        <v>6.0606060606060606E-3</v>
      </c>
      <c r="O62" s="666">
        <v>0</v>
      </c>
      <c r="P62" s="666">
        <v>0</v>
      </c>
      <c r="Q62" s="666">
        <v>0</v>
      </c>
      <c r="R62" s="666">
        <v>0</v>
      </c>
      <c r="S62" s="666">
        <v>6.3291139240506328E-3</v>
      </c>
      <c r="T62" s="666"/>
      <c r="U62" s="667">
        <v>0</v>
      </c>
      <c r="V62" s="232">
        <v>0</v>
      </c>
      <c r="W62" s="232">
        <v>4.0816326530612249E-3</v>
      </c>
      <c r="X62" s="232">
        <v>0</v>
      </c>
      <c r="Y62" s="232">
        <v>0</v>
      </c>
      <c r="Z62" s="232">
        <v>3.7037037037037038E-3</v>
      </c>
      <c r="AA62" s="232">
        <v>0</v>
      </c>
      <c r="AB62" s="668">
        <v>3.5842293906810036E-3</v>
      </c>
    </row>
    <row r="63" spans="2:28" x14ac:dyDescent="0.35">
      <c r="B63" s="3">
        <v>52.5</v>
      </c>
      <c r="C63" s="666">
        <v>0</v>
      </c>
      <c r="D63" s="666">
        <v>0</v>
      </c>
      <c r="E63" s="666">
        <v>0</v>
      </c>
      <c r="F63" s="666">
        <v>3.0769230769230771E-2</v>
      </c>
      <c r="G63" s="666">
        <v>0</v>
      </c>
      <c r="H63" s="666">
        <v>6.0975609756097563E-3</v>
      </c>
      <c r="I63" s="666">
        <v>5.7471264367816091E-3</v>
      </c>
      <c r="J63" s="666"/>
      <c r="K63" s="666">
        <v>0</v>
      </c>
      <c r="L63" s="666">
        <v>5.8139534883720929E-3</v>
      </c>
      <c r="M63" s="666">
        <v>0</v>
      </c>
      <c r="N63" s="666">
        <v>6.0606060606060606E-3</v>
      </c>
      <c r="O63" s="666">
        <v>0</v>
      </c>
      <c r="P63" s="666">
        <v>0</v>
      </c>
      <c r="Q63" s="666">
        <v>0</v>
      </c>
      <c r="R63" s="666">
        <v>8.0645161290322578E-3</v>
      </c>
      <c r="S63" s="666">
        <v>0</v>
      </c>
      <c r="T63" s="666"/>
      <c r="U63" s="667">
        <v>4.6511627906976744E-3</v>
      </c>
      <c r="V63" s="232">
        <v>0</v>
      </c>
      <c r="W63" s="232">
        <v>0</v>
      </c>
      <c r="X63" s="232">
        <v>0</v>
      </c>
      <c r="Y63" s="232">
        <v>0</v>
      </c>
      <c r="Z63" s="232">
        <v>3.7037037037037038E-3</v>
      </c>
      <c r="AA63" s="232">
        <v>2.2883295194508009E-3</v>
      </c>
      <c r="AB63" s="668">
        <v>0</v>
      </c>
    </row>
    <row r="64" spans="2:28" x14ac:dyDescent="0.35">
      <c r="B64" s="3">
        <v>55</v>
      </c>
      <c r="C64" s="666">
        <v>0</v>
      </c>
      <c r="D64" s="666">
        <v>0</v>
      </c>
      <c r="E64" s="666">
        <v>0</v>
      </c>
      <c r="F64" s="666">
        <v>5.1282051282051282E-3</v>
      </c>
      <c r="G64" s="666">
        <v>0</v>
      </c>
      <c r="H64" s="666">
        <v>6.0975609756097563E-3</v>
      </c>
      <c r="I64" s="666">
        <v>1.1494252873563218E-2</v>
      </c>
      <c r="J64" s="666"/>
      <c r="K64" s="666">
        <v>0</v>
      </c>
      <c r="L64" s="666">
        <v>0</v>
      </c>
      <c r="M64" s="666">
        <v>0</v>
      </c>
      <c r="N64" s="666">
        <v>0</v>
      </c>
      <c r="O64" s="666">
        <v>0</v>
      </c>
      <c r="P64" s="666">
        <v>0</v>
      </c>
      <c r="Q64" s="666">
        <v>0</v>
      </c>
      <c r="R64" s="666">
        <v>0</v>
      </c>
      <c r="S64" s="666">
        <v>0</v>
      </c>
      <c r="T64" s="666"/>
      <c r="U64" s="667">
        <v>0</v>
      </c>
      <c r="V64" s="232">
        <v>3.968253968253968E-3</v>
      </c>
      <c r="W64" s="232">
        <v>0</v>
      </c>
      <c r="X64" s="232">
        <v>0</v>
      </c>
      <c r="Y64" s="232">
        <v>4.7169811320754715E-3</v>
      </c>
      <c r="Z64" s="232">
        <v>0</v>
      </c>
      <c r="AA64" s="232">
        <v>0</v>
      </c>
      <c r="AB64" s="668">
        <v>3.5842293906810036E-3</v>
      </c>
    </row>
    <row r="65" spans="1:33" x14ac:dyDescent="0.35">
      <c r="B65" s="3">
        <v>57.5</v>
      </c>
      <c r="C65" s="666">
        <v>0</v>
      </c>
      <c r="D65" s="666">
        <v>5.4945054945054949E-3</v>
      </c>
      <c r="E65" s="666">
        <v>0</v>
      </c>
      <c r="F65" s="666">
        <v>0</v>
      </c>
      <c r="G65" s="666">
        <v>0</v>
      </c>
      <c r="H65" s="666">
        <v>0</v>
      </c>
      <c r="I65" s="666">
        <v>0</v>
      </c>
      <c r="J65" s="666"/>
      <c r="K65" s="666">
        <v>0</v>
      </c>
      <c r="L65" s="666">
        <v>0</v>
      </c>
      <c r="M65" s="666">
        <v>0</v>
      </c>
      <c r="N65" s="666">
        <v>0</v>
      </c>
      <c r="O65" s="666">
        <v>0</v>
      </c>
      <c r="P65" s="666">
        <v>0</v>
      </c>
      <c r="Q65" s="666">
        <v>0</v>
      </c>
      <c r="R65" s="666">
        <v>8.0645161290322578E-3</v>
      </c>
      <c r="S65" s="666">
        <v>0</v>
      </c>
      <c r="T65" s="666"/>
      <c r="U65" s="667">
        <v>0</v>
      </c>
      <c r="V65" s="232">
        <v>3.968253968253968E-3</v>
      </c>
      <c r="W65" s="232">
        <v>0</v>
      </c>
      <c r="X65" s="232">
        <v>0</v>
      </c>
      <c r="Y65" s="232">
        <v>0</v>
      </c>
      <c r="Z65" s="232">
        <v>0</v>
      </c>
      <c r="AA65" s="232">
        <v>0</v>
      </c>
      <c r="AB65" s="668">
        <v>3.5842293906810036E-3</v>
      </c>
    </row>
    <row r="66" spans="1:33" x14ac:dyDescent="0.35">
      <c r="B66" s="3">
        <v>60</v>
      </c>
      <c r="C66" s="666">
        <v>0</v>
      </c>
      <c r="D66" s="666">
        <v>0</v>
      </c>
      <c r="E66" s="666">
        <v>4.6296296296296294E-3</v>
      </c>
      <c r="F66" s="666">
        <v>0</v>
      </c>
      <c r="G66" s="666">
        <v>0</v>
      </c>
      <c r="H66" s="666">
        <v>0</v>
      </c>
      <c r="I66" s="666">
        <v>5.7471264367816091E-3</v>
      </c>
      <c r="J66" s="666"/>
      <c r="K66" s="666">
        <v>0</v>
      </c>
      <c r="L66" s="666">
        <v>0</v>
      </c>
      <c r="M66" s="666">
        <v>0</v>
      </c>
      <c r="N66" s="666">
        <v>0</v>
      </c>
      <c r="O66" s="666">
        <v>0</v>
      </c>
      <c r="P66" s="666">
        <v>0</v>
      </c>
      <c r="Q66" s="666">
        <v>5.7803468208092483E-3</v>
      </c>
      <c r="R66" s="666">
        <v>0</v>
      </c>
      <c r="S66" s="666">
        <v>0</v>
      </c>
      <c r="T66" s="666"/>
      <c r="U66" s="667">
        <v>0</v>
      </c>
      <c r="V66" s="232">
        <v>0</v>
      </c>
      <c r="W66" s="232">
        <v>0</v>
      </c>
      <c r="X66" s="232">
        <v>0</v>
      </c>
      <c r="Y66" s="232">
        <v>0</v>
      </c>
      <c r="Z66" s="232">
        <v>0</v>
      </c>
      <c r="AA66" s="232">
        <v>0</v>
      </c>
      <c r="AB66" s="668">
        <v>3.5842293906810036E-3</v>
      </c>
    </row>
    <row r="67" spans="1:33" x14ac:dyDescent="0.35">
      <c r="B67" s="3">
        <v>62.5</v>
      </c>
      <c r="C67" s="666">
        <v>0</v>
      </c>
      <c r="D67" s="666">
        <v>0</v>
      </c>
      <c r="E67" s="666">
        <v>4.6296296296296294E-3</v>
      </c>
      <c r="F67" s="666">
        <v>1.0256410256410256E-2</v>
      </c>
      <c r="G67" s="666">
        <v>0</v>
      </c>
      <c r="H67" s="666">
        <v>0</v>
      </c>
      <c r="I67" s="666">
        <v>5.7471264367816091E-3</v>
      </c>
      <c r="J67" s="666"/>
      <c r="K67" s="666">
        <v>5.0505050505050509E-3</v>
      </c>
      <c r="L67" s="666">
        <v>0</v>
      </c>
      <c r="M67" s="666">
        <v>0</v>
      </c>
      <c r="N67" s="666">
        <v>0</v>
      </c>
      <c r="O67" s="666">
        <v>0</v>
      </c>
      <c r="P67" s="666">
        <v>0</v>
      </c>
      <c r="Q67" s="666">
        <v>0</v>
      </c>
      <c r="R67" s="666">
        <v>8.0645161290322578E-3</v>
      </c>
      <c r="S67" s="666">
        <v>0</v>
      </c>
      <c r="T67" s="666"/>
      <c r="U67" s="667">
        <v>0</v>
      </c>
      <c r="V67" s="232">
        <v>0</v>
      </c>
      <c r="W67" s="232">
        <v>0</v>
      </c>
      <c r="X67" s="232">
        <v>0</v>
      </c>
      <c r="Y67" s="232">
        <v>0</v>
      </c>
      <c r="Z67" s="232">
        <v>0</v>
      </c>
      <c r="AA67" s="232">
        <v>0</v>
      </c>
      <c r="AB67" s="668">
        <v>0</v>
      </c>
    </row>
    <row r="68" spans="1:33" x14ac:dyDescent="0.35">
      <c r="B68" s="3">
        <v>65</v>
      </c>
      <c r="C68" s="666">
        <v>0</v>
      </c>
      <c r="D68" s="666">
        <v>0</v>
      </c>
      <c r="E68" s="666">
        <v>0</v>
      </c>
      <c r="F68" s="666">
        <v>0</v>
      </c>
      <c r="G68" s="666">
        <v>0</v>
      </c>
      <c r="H68" s="666">
        <v>6.0975609756097563E-3</v>
      </c>
      <c r="I68" s="666">
        <v>5.7471264367816091E-3</v>
      </c>
      <c r="J68" s="666"/>
      <c r="K68" s="666">
        <v>0</v>
      </c>
      <c r="L68" s="666">
        <v>0</v>
      </c>
      <c r="M68" s="666">
        <v>0</v>
      </c>
      <c r="N68" s="666">
        <v>0</v>
      </c>
      <c r="O68" s="666">
        <v>0</v>
      </c>
      <c r="P68" s="666">
        <v>0</v>
      </c>
      <c r="Q68" s="666">
        <v>0</v>
      </c>
      <c r="R68" s="666">
        <v>0</v>
      </c>
      <c r="S68" s="666">
        <v>0</v>
      </c>
      <c r="T68" s="666"/>
      <c r="U68" s="667">
        <v>0</v>
      </c>
      <c r="V68" s="232">
        <v>3.968253968253968E-3</v>
      </c>
      <c r="W68" s="232">
        <v>0</v>
      </c>
      <c r="X68" s="232">
        <v>0</v>
      </c>
      <c r="Y68" s="232">
        <v>0</v>
      </c>
      <c r="Z68" s="232">
        <v>0</v>
      </c>
      <c r="AA68" s="232">
        <v>0</v>
      </c>
      <c r="AB68" s="668">
        <v>0</v>
      </c>
    </row>
    <row r="69" spans="1:33" x14ac:dyDescent="0.35">
      <c r="B69" s="3">
        <v>67.5</v>
      </c>
      <c r="C69" s="666">
        <v>0</v>
      </c>
      <c r="D69" s="666">
        <v>0</v>
      </c>
      <c r="E69" s="666">
        <v>0</v>
      </c>
      <c r="F69" s="666">
        <v>0</v>
      </c>
      <c r="G69" s="666">
        <v>0</v>
      </c>
      <c r="H69" s="666">
        <v>0</v>
      </c>
      <c r="I69" s="666">
        <v>0</v>
      </c>
      <c r="J69" s="666"/>
      <c r="K69" s="666">
        <v>0</v>
      </c>
      <c r="L69" s="666">
        <v>0</v>
      </c>
      <c r="M69" s="666">
        <v>0</v>
      </c>
      <c r="N69" s="666">
        <v>0</v>
      </c>
      <c r="O69" s="666">
        <v>0</v>
      </c>
      <c r="P69" s="666">
        <v>0</v>
      </c>
      <c r="Q69" s="666">
        <v>0</v>
      </c>
      <c r="R69" s="666">
        <v>0</v>
      </c>
      <c r="S69" s="666">
        <v>0</v>
      </c>
      <c r="T69" s="666"/>
      <c r="U69" s="667">
        <v>0</v>
      </c>
      <c r="V69" s="232">
        <v>0</v>
      </c>
      <c r="W69" s="232">
        <v>0</v>
      </c>
      <c r="X69" s="232">
        <v>0</v>
      </c>
      <c r="Y69" s="232">
        <v>0</v>
      </c>
      <c r="Z69" s="232">
        <v>0</v>
      </c>
      <c r="AA69" s="232">
        <v>0</v>
      </c>
      <c r="AB69" s="668">
        <v>0</v>
      </c>
    </row>
    <row r="70" spans="1:33" x14ac:dyDescent="0.35">
      <c r="B70" s="3">
        <v>70</v>
      </c>
      <c r="C70" s="666">
        <v>0</v>
      </c>
      <c r="D70" s="666">
        <v>0</v>
      </c>
      <c r="E70" s="666">
        <v>0</v>
      </c>
      <c r="F70" s="666">
        <v>0</v>
      </c>
      <c r="G70" s="666">
        <v>0</v>
      </c>
      <c r="H70" s="666">
        <v>0</v>
      </c>
      <c r="I70" s="666">
        <v>0</v>
      </c>
      <c r="J70" s="666"/>
      <c r="K70" s="666">
        <v>0</v>
      </c>
      <c r="L70" s="666">
        <v>0</v>
      </c>
      <c r="M70" s="666">
        <v>0</v>
      </c>
      <c r="N70" s="666">
        <v>0</v>
      </c>
      <c r="O70" s="666">
        <v>0</v>
      </c>
      <c r="P70" s="666">
        <v>0</v>
      </c>
      <c r="Q70" s="666">
        <v>0</v>
      </c>
      <c r="R70" s="666">
        <v>0</v>
      </c>
      <c r="S70" s="666">
        <v>6.3291139240506328E-3</v>
      </c>
      <c r="T70" s="666"/>
      <c r="U70" s="667">
        <v>0</v>
      </c>
      <c r="V70" s="232">
        <v>0</v>
      </c>
      <c r="W70" s="232">
        <v>0</v>
      </c>
      <c r="X70" s="232">
        <v>0</v>
      </c>
      <c r="Y70" s="232">
        <v>0</v>
      </c>
      <c r="Z70" s="232">
        <v>0</v>
      </c>
      <c r="AA70" s="232">
        <v>0</v>
      </c>
      <c r="AB70" s="668">
        <v>0</v>
      </c>
    </row>
    <row r="71" spans="1:33" x14ac:dyDescent="0.35">
      <c r="B71" s="3">
        <v>72.5</v>
      </c>
      <c r="C71" s="666">
        <v>0</v>
      </c>
      <c r="D71" s="666">
        <v>0</v>
      </c>
      <c r="E71" s="666">
        <v>0</v>
      </c>
      <c r="F71" s="666">
        <v>0</v>
      </c>
      <c r="G71" s="666">
        <v>0</v>
      </c>
      <c r="H71" s="666">
        <v>0</v>
      </c>
      <c r="I71" s="666">
        <v>0</v>
      </c>
      <c r="J71" s="666"/>
      <c r="K71" s="666">
        <v>0</v>
      </c>
      <c r="L71" s="666">
        <v>0</v>
      </c>
      <c r="M71" s="666">
        <v>4.9019607843137254E-3</v>
      </c>
      <c r="N71" s="666">
        <v>0</v>
      </c>
      <c r="O71" s="666">
        <v>0</v>
      </c>
      <c r="P71" s="666">
        <v>0</v>
      </c>
      <c r="Q71" s="666">
        <v>0</v>
      </c>
      <c r="R71" s="666">
        <v>0</v>
      </c>
      <c r="S71" s="666">
        <v>0</v>
      </c>
      <c r="T71" s="666"/>
      <c r="U71" s="667">
        <v>0</v>
      </c>
      <c r="V71" s="232">
        <v>0</v>
      </c>
      <c r="W71" s="232">
        <v>0</v>
      </c>
      <c r="X71" s="232">
        <v>0</v>
      </c>
      <c r="Y71" s="232">
        <v>0</v>
      </c>
      <c r="Z71" s="232">
        <v>3.7037037037037038E-3</v>
      </c>
      <c r="AA71" s="232">
        <v>0</v>
      </c>
      <c r="AB71" s="668">
        <v>0</v>
      </c>
    </row>
    <row r="73" spans="1:33" ht="15" thickBot="1" x14ac:dyDescent="0.4"/>
    <row r="74" spans="1:33" ht="15" thickBot="1" x14ac:dyDescent="0.4">
      <c r="B74" s="23" t="s">
        <v>62</v>
      </c>
      <c r="C74" s="29" t="s">
        <v>13</v>
      </c>
      <c r="D74" s="16" t="s">
        <v>19</v>
      </c>
      <c r="E74" s="16" t="s">
        <v>20</v>
      </c>
      <c r="F74" s="16" t="s">
        <v>21</v>
      </c>
      <c r="G74" s="16" t="s">
        <v>11</v>
      </c>
      <c r="H74" s="16" t="s">
        <v>14</v>
      </c>
      <c r="I74" s="17" t="s">
        <v>18</v>
      </c>
      <c r="J74" s="80"/>
      <c r="K74" s="29" t="s">
        <v>24</v>
      </c>
      <c r="L74" s="16" t="s">
        <v>25</v>
      </c>
      <c r="M74" s="16" t="s">
        <v>27</v>
      </c>
      <c r="N74" s="16" t="s">
        <v>37</v>
      </c>
      <c r="O74" s="16" t="s">
        <v>34</v>
      </c>
      <c r="P74" s="16" t="s">
        <v>32</v>
      </c>
      <c r="Q74" s="16" t="s">
        <v>29</v>
      </c>
      <c r="R74" s="16" t="s">
        <v>30</v>
      </c>
      <c r="S74" s="17" t="s">
        <v>31</v>
      </c>
      <c r="T74" s="23"/>
      <c r="U74" s="77" t="s">
        <v>165</v>
      </c>
      <c r="V74" s="78" t="s">
        <v>166</v>
      </c>
      <c r="W74" s="78" t="s">
        <v>167</v>
      </c>
      <c r="X74" s="78" t="s">
        <v>168</v>
      </c>
      <c r="Y74" s="78" t="s">
        <v>169</v>
      </c>
      <c r="Z74" s="78" t="s">
        <v>170</v>
      </c>
      <c r="AA74" s="78" t="s">
        <v>171</v>
      </c>
      <c r="AB74" s="79" t="s">
        <v>172</v>
      </c>
    </row>
    <row r="75" spans="1:33" x14ac:dyDescent="0.35">
      <c r="A75" s="3" t="s">
        <v>244</v>
      </c>
      <c r="B75" s="3" t="s">
        <v>57</v>
      </c>
      <c r="C75" s="1">
        <v>45.709285046728965</v>
      </c>
      <c r="D75" s="1">
        <v>42.131636363636382</v>
      </c>
      <c r="E75" s="1">
        <v>44.298881048387052</v>
      </c>
      <c r="F75" s="1">
        <v>48.357691931540309</v>
      </c>
      <c r="G75" s="1">
        <v>49.708509127789064</v>
      </c>
      <c r="H75" s="1">
        <v>40.6802128378378</v>
      </c>
      <c r="I75" s="1">
        <v>40.849428308823512</v>
      </c>
      <c r="K75" s="1">
        <v>36.576741509433916</v>
      </c>
      <c r="L75" s="1">
        <v>36.960826789838329</v>
      </c>
      <c r="M75" s="1">
        <v>34.525960167714857</v>
      </c>
      <c r="N75" s="1">
        <v>35.052935334872991</v>
      </c>
      <c r="O75" s="1">
        <v>35.486041745730574</v>
      </c>
      <c r="P75" s="1">
        <v>39.709504950495045</v>
      </c>
      <c r="Q75" s="1">
        <v>35.833452427184426</v>
      </c>
      <c r="R75" s="1">
        <v>38.712533333333312</v>
      </c>
      <c r="S75" s="1">
        <v>35.911916500994003</v>
      </c>
      <c r="U75" s="180">
        <v>30.488713286713299</v>
      </c>
      <c r="V75" s="149">
        <v>34.591699640287793</v>
      </c>
      <c r="W75" s="149">
        <v>34.984572340425558</v>
      </c>
      <c r="X75" s="149">
        <v>33.248674603174599</v>
      </c>
      <c r="Y75" s="149">
        <v>31.689176151761519</v>
      </c>
      <c r="Z75" s="149">
        <v>26.727214285714286</v>
      </c>
      <c r="AA75" s="149">
        <v>29.911837520938022</v>
      </c>
      <c r="AB75" s="179">
        <v>34.828354922279807</v>
      </c>
    </row>
    <row r="76" spans="1:33" x14ac:dyDescent="0.35">
      <c r="A76" s="3" t="s">
        <v>246</v>
      </c>
      <c r="B76" s="3" t="s">
        <v>51</v>
      </c>
      <c r="C76" s="1">
        <v>428</v>
      </c>
      <c r="D76" s="1">
        <v>572</v>
      </c>
      <c r="E76" s="1">
        <v>496</v>
      </c>
      <c r="F76" s="1">
        <v>409</v>
      </c>
      <c r="G76" s="1">
        <v>493</v>
      </c>
      <c r="H76" s="1">
        <v>592</v>
      </c>
      <c r="I76" s="1">
        <v>544</v>
      </c>
      <c r="K76" s="1">
        <v>530</v>
      </c>
      <c r="L76" s="1">
        <v>433</v>
      </c>
      <c r="M76" s="1">
        <v>477</v>
      </c>
      <c r="N76" s="1">
        <v>433</v>
      </c>
      <c r="O76" s="1">
        <v>527</v>
      </c>
      <c r="P76" s="1">
        <v>404</v>
      </c>
      <c r="Q76" s="1">
        <v>515</v>
      </c>
      <c r="R76" s="1">
        <v>480</v>
      </c>
      <c r="S76" s="1">
        <v>503</v>
      </c>
      <c r="U76" s="137">
        <v>429</v>
      </c>
      <c r="V76" s="1">
        <v>556</v>
      </c>
      <c r="W76" s="1">
        <v>470</v>
      </c>
      <c r="X76" s="1">
        <v>504</v>
      </c>
      <c r="Y76" s="1">
        <v>369</v>
      </c>
      <c r="Z76" s="1">
        <v>420</v>
      </c>
      <c r="AA76" s="1">
        <v>597</v>
      </c>
      <c r="AB76" s="140">
        <v>386</v>
      </c>
    </row>
    <row r="77" spans="1:33" x14ac:dyDescent="0.35">
      <c r="A77" s="3" t="s">
        <v>247</v>
      </c>
      <c r="B77" s="3" t="s">
        <v>52</v>
      </c>
      <c r="C77" s="654">
        <f t="shared" ref="C77:I77" si="45">C76/SUM(C$4,C$40,C$76)</f>
        <v>0.65543644716692195</v>
      </c>
      <c r="D77" s="654">
        <f t="shared" si="45"/>
        <v>0.67136150234741787</v>
      </c>
      <c r="E77" s="654">
        <f t="shared" si="45"/>
        <v>0.61083743842364535</v>
      </c>
      <c r="F77" s="654">
        <f t="shared" si="45"/>
        <v>0.56569847856154909</v>
      </c>
      <c r="G77" s="654">
        <f t="shared" si="45"/>
        <v>0.7938808373590982</v>
      </c>
      <c r="H77" s="654">
        <f t="shared" si="45"/>
        <v>0.70059171597633141</v>
      </c>
      <c r="I77" s="654">
        <f t="shared" si="45"/>
        <v>0.68255959849435388</v>
      </c>
      <c r="J77" s="654"/>
      <c r="K77" s="654">
        <f t="shared" ref="K77:S77" si="46">K76/SUM(K$4,K$40,K$76)</f>
        <v>0.65030674846625769</v>
      </c>
      <c r="L77" s="654">
        <f t="shared" si="46"/>
        <v>0.66006097560975607</v>
      </c>
      <c r="M77" s="654">
        <f t="shared" si="46"/>
        <v>0.62845849802371545</v>
      </c>
      <c r="N77" s="654">
        <f t="shared" si="46"/>
        <v>0.66411042944785281</v>
      </c>
      <c r="O77" s="654">
        <f t="shared" si="46"/>
        <v>0.63724304715840385</v>
      </c>
      <c r="P77" s="654">
        <f t="shared" si="46"/>
        <v>0.61773700305810397</v>
      </c>
      <c r="Q77" s="654">
        <f t="shared" si="46"/>
        <v>0.68302387267904507</v>
      </c>
      <c r="R77" s="654">
        <f t="shared" si="46"/>
        <v>0.72837632776934746</v>
      </c>
      <c r="S77" s="654">
        <f t="shared" si="46"/>
        <v>0.64322250639386191</v>
      </c>
      <c r="T77" s="654"/>
      <c r="U77" s="655">
        <f t="shared" ref="U77:AB77" si="47">U76/SUM(U$4,U$40,U$76)</f>
        <v>0.57123834886817582</v>
      </c>
      <c r="V77" s="654">
        <f t="shared" si="47"/>
        <v>0.63253697383390217</v>
      </c>
      <c r="W77" s="654">
        <f t="shared" si="47"/>
        <v>0.59872611464968151</v>
      </c>
      <c r="X77" s="654">
        <f t="shared" si="47"/>
        <v>0.6292134831460674</v>
      </c>
      <c r="Y77" s="654">
        <f t="shared" si="47"/>
        <v>0.54344624447717227</v>
      </c>
      <c r="Z77" s="654">
        <f t="shared" si="47"/>
        <v>0.55776892430278879</v>
      </c>
      <c r="AA77" s="654">
        <f t="shared" si="47"/>
        <v>0.51288659793814428</v>
      </c>
      <c r="AB77" s="656">
        <f t="shared" si="47"/>
        <v>0.51466666666666672</v>
      </c>
      <c r="AC77" s="657"/>
    </row>
    <row r="78" spans="1:33" ht="17" thickBot="1" x14ac:dyDescent="0.4">
      <c r="A78" s="3" t="s">
        <v>249</v>
      </c>
      <c r="B78" s="3" t="s">
        <v>251</v>
      </c>
      <c r="C78" s="236">
        <v>931095</v>
      </c>
      <c r="D78" s="236">
        <v>1112785</v>
      </c>
      <c r="E78" s="236">
        <v>1059888</v>
      </c>
      <c r="F78" s="236">
        <v>1079403</v>
      </c>
      <c r="G78" s="236">
        <v>1428888</v>
      </c>
      <c r="H78" s="236">
        <v>1064404</v>
      </c>
      <c r="I78" s="236">
        <v>1010520</v>
      </c>
      <c r="J78" s="654"/>
      <c r="K78" s="236">
        <v>847324</v>
      </c>
      <c r="L78" s="236">
        <v>798176</v>
      </c>
      <c r="M78" s="236">
        <v>676952</v>
      </c>
      <c r="N78" s="236">
        <v>645076</v>
      </c>
      <c r="O78" s="236">
        <v>598280</v>
      </c>
      <c r="P78" s="236">
        <v>768744</v>
      </c>
      <c r="Q78" s="236">
        <v>738490</v>
      </c>
      <c r="R78" s="236">
        <v>731213</v>
      </c>
      <c r="S78" s="236">
        <v>722073</v>
      </c>
      <c r="T78" s="654"/>
      <c r="U78" s="673">
        <v>465814</v>
      </c>
      <c r="V78" s="674">
        <v>746057</v>
      </c>
      <c r="W78" s="674">
        <v>656013</v>
      </c>
      <c r="X78" s="674">
        <v>641565</v>
      </c>
      <c r="Y78" s="674">
        <v>423092</v>
      </c>
      <c r="Z78" s="674">
        <v>360471</v>
      </c>
      <c r="AA78" s="674">
        <v>590955</v>
      </c>
      <c r="AB78" s="675">
        <v>533393</v>
      </c>
      <c r="AC78" s="657"/>
    </row>
    <row r="79" spans="1:33" ht="15" thickBot="1" x14ac:dyDescent="0.4">
      <c r="A79" s="3" t="s">
        <v>250</v>
      </c>
      <c r="B79" s="113" t="s">
        <v>248</v>
      </c>
      <c r="C79" s="653">
        <f>C78/SUM(C$6,C$42,C$78)</f>
        <v>0.84191361635985018</v>
      </c>
      <c r="D79" s="653">
        <f t="shared" ref="D79" si="48">D78/SUM(D$6,D$42,D$78)</f>
        <v>0.82717724191246433</v>
      </c>
      <c r="E79" s="653">
        <f t="shared" ref="E79" si="49">E78/SUM(E$6,E$42,E$78)</f>
        <v>0.7986220054161336</v>
      </c>
      <c r="F79" s="653">
        <f t="shared" ref="F79" si="50">F78/SUM(F$6,F$42,F$78)</f>
        <v>0.75405212823181766</v>
      </c>
      <c r="G79" s="653">
        <f t="shared" ref="G79" si="51">G78/SUM(G$6,G$42,G$78)</f>
        <v>0.9198946512527707</v>
      </c>
      <c r="H79" s="653">
        <f t="shared" ref="H79" si="52">H78/SUM(H$6,H$42,H$78)</f>
        <v>0.85274979530556749</v>
      </c>
      <c r="I79" s="653">
        <f t="shared" ref="I79" si="53">I78/SUM(I$6,I$42,I$78)</f>
        <v>0.84992354624316835</v>
      </c>
      <c r="K79" s="653">
        <f>K78/SUM(K$6,K$42,K$78)</f>
        <v>0.84687515616723141</v>
      </c>
      <c r="L79" s="653">
        <f t="shared" ref="L79" si="54">L78/SUM(L$6,L$42,L$78)</f>
        <v>0.78698817608872274</v>
      </c>
      <c r="M79" s="653">
        <f t="shared" ref="M79" si="55">M78/SUM(M$6,M$42,M$78)</f>
        <v>0.80192190598487023</v>
      </c>
      <c r="N79" s="653">
        <f t="shared" ref="N79" si="56">N78/SUM(N$6,N$42,N$78)</f>
        <v>0.77832153319723363</v>
      </c>
      <c r="O79" s="653">
        <f t="shared" ref="O79" si="57">O78/SUM(O$6,O$42,O$78)</f>
        <v>0.78949590921087354</v>
      </c>
      <c r="P79" s="653">
        <f t="shared" ref="P79" si="58">P78/SUM(P$6,P$42,P$78)</f>
        <v>0.77656164609120015</v>
      </c>
      <c r="Q79" s="653">
        <f t="shared" ref="Q79" si="59">Q78/SUM(Q$6,Q$42,Q$78)</f>
        <v>0.78913932959114874</v>
      </c>
      <c r="R79" s="653">
        <f t="shared" ref="R79" si="60">R78/SUM(R$6,R$42,R$78)</f>
        <v>0.82161625854383691</v>
      </c>
      <c r="S79" s="653">
        <f t="shared" ref="S79" si="61">S78/SUM(S$6,S$42,S$78)</f>
        <v>0.79491766498378402</v>
      </c>
      <c r="T79" s="654"/>
      <c r="U79" s="662">
        <f t="shared" ref="U79" si="62">U78/SUM(U$6,U$42,U$78)</f>
        <v>0.69340776301589069</v>
      </c>
      <c r="V79" s="663">
        <f t="shared" ref="V79" si="63">V78/SUM(V$6,V$42,V$78)</f>
        <v>0.75779293925016733</v>
      </c>
      <c r="W79" s="664">
        <f t="shared" ref="W79" si="64">W78/SUM(W$6,W$42,W$78)</f>
        <v>0.74646177303915429</v>
      </c>
      <c r="X79" s="664">
        <f t="shared" ref="X79" si="65">X78/SUM(X$6,X$42,X$78)</f>
        <v>0.76954678706284818</v>
      </c>
      <c r="Y79" s="664">
        <f t="shared" ref="Y79" si="66">Y78/SUM(Y$6,Y$42,Y$78)</f>
        <v>0.68744699035183787</v>
      </c>
      <c r="Z79" s="664">
        <f t="shared" ref="Z79" si="67">Z78/SUM(Z$6,Z$42,Z$78)</f>
        <v>0.65249642953467202</v>
      </c>
      <c r="AA79" s="664">
        <f t="shared" ref="AA79" si="68">AA78/SUM(AA$6,AA$42,AA$78)</f>
        <v>0.62165872439801817</v>
      </c>
      <c r="AB79" s="665">
        <f t="shared" ref="AB79" si="69">AB78/SUM(AB$6,AB$42,AB$78)</f>
        <v>0.63163273402039388</v>
      </c>
      <c r="AE79" s="657"/>
      <c r="AF79" s="657"/>
      <c r="AG79" s="657"/>
    </row>
    <row r="80" spans="1:33" ht="15" thickBot="1" x14ac:dyDescent="0.4">
      <c r="B80" s="3" t="s">
        <v>54</v>
      </c>
      <c r="C80" s="268" t="s">
        <v>52</v>
      </c>
      <c r="D80" s="269"/>
      <c r="E80" s="269"/>
      <c r="F80" s="269"/>
      <c r="G80" s="269"/>
      <c r="H80" s="269"/>
      <c r="I80" s="270"/>
      <c r="J80" s="81"/>
      <c r="K80" s="256" t="s">
        <v>52</v>
      </c>
      <c r="L80" s="257"/>
      <c r="M80" s="257"/>
      <c r="N80" s="257"/>
      <c r="O80" s="257"/>
      <c r="P80" s="257"/>
      <c r="Q80" s="257"/>
      <c r="R80" s="257"/>
      <c r="S80" s="258"/>
      <c r="U80" s="256" t="s">
        <v>52</v>
      </c>
      <c r="V80" s="257"/>
      <c r="W80" s="257"/>
      <c r="X80" s="257"/>
      <c r="Y80" s="257"/>
      <c r="Z80" s="257"/>
      <c r="AA80" s="257"/>
      <c r="AB80" s="258"/>
      <c r="AE80" s="657"/>
      <c r="AF80" s="657"/>
      <c r="AG80" s="657"/>
    </row>
    <row r="81" spans="2:33" x14ac:dyDescent="0.35">
      <c r="B81" s="3">
        <v>0</v>
      </c>
      <c r="C81" s="666">
        <v>0</v>
      </c>
      <c r="D81" s="666">
        <v>0</v>
      </c>
      <c r="E81" s="666">
        <v>0</v>
      </c>
      <c r="F81" s="666">
        <v>0</v>
      </c>
      <c r="G81" s="666">
        <v>0</v>
      </c>
      <c r="H81" s="666">
        <v>0</v>
      </c>
      <c r="I81" s="666">
        <v>0</v>
      </c>
      <c r="J81" s="666"/>
      <c r="K81" s="666">
        <v>0</v>
      </c>
      <c r="L81" s="666">
        <v>0</v>
      </c>
      <c r="M81" s="666">
        <v>0</v>
      </c>
      <c r="N81" s="666">
        <v>0</v>
      </c>
      <c r="O81" s="666">
        <v>0</v>
      </c>
      <c r="P81" s="666">
        <v>0</v>
      </c>
      <c r="Q81" s="666">
        <v>0</v>
      </c>
      <c r="R81" s="666">
        <v>0</v>
      </c>
      <c r="S81" s="666">
        <v>0</v>
      </c>
      <c r="T81" s="666"/>
      <c r="U81" s="676">
        <v>0</v>
      </c>
      <c r="V81" s="677">
        <v>0</v>
      </c>
      <c r="W81" s="677">
        <v>0</v>
      </c>
      <c r="X81" s="677">
        <v>0</v>
      </c>
      <c r="Y81" s="677">
        <v>0</v>
      </c>
      <c r="Z81" s="677">
        <v>0</v>
      </c>
      <c r="AA81" s="677">
        <v>0</v>
      </c>
      <c r="AB81" s="678">
        <v>0</v>
      </c>
      <c r="AE81" s="657"/>
      <c r="AF81" s="657"/>
      <c r="AG81" s="657"/>
    </row>
    <row r="82" spans="2:33" x14ac:dyDescent="0.35">
      <c r="B82" s="3">
        <v>10</v>
      </c>
      <c r="C82" s="669">
        <v>0</v>
      </c>
      <c r="D82" s="669">
        <v>0</v>
      </c>
      <c r="E82" s="669">
        <v>0</v>
      </c>
      <c r="F82" s="669">
        <v>0</v>
      </c>
      <c r="G82" s="669">
        <v>0</v>
      </c>
      <c r="H82" s="669">
        <v>0</v>
      </c>
      <c r="I82" s="669">
        <v>0</v>
      </c>
      <c r="J82" s="669"/>
      <c r="K82" s="669">
        <v>0</v>
      </c>
      <c r="L82" s="669">
        <v>0</v>
      </c>
      <c r="M82" s="669">
        <v>0</v>
      </c>
      <c r="N82" s="669">
        <v>0</v>
      </c>
      <c r="O82" s="669">
        <v>0</v>
      </c>
      <c r="P82" s="669">
        <v>0</v>
      </c>
      <c r="Q82" s="669">
        <v>0</v>
      </c>
      <c r="R82" s="669">
        <v>0</v>
      </c>
      <c r="S82" s="669">
        <v>0</v>
      </c>
      <c r="T82" s="669"/>
      <c r="U82" s="670">
        <v>0</v>
      </c>
      <c r="V82" s="671">
        <v>0</v>
      </c>
      <c r="W82" s="671">
        <v>0</v>
      </c>
      <c r="X82" s="671">
        <v>0</v>
      </c>
      <c r="Y82" s="671">
        <v>0</v>
      </c>
      <c r="Z82" s="671">
        <v>0</v>
      </c>
      <c r="AA82" s="671">
        <v>0</v>
      </c>
      <c r="AB82" s="672">
        <v>0</v>
      </c>
      <c r="AE82" s="657"/>
      <c r="AF82" s="657"/>
      <c r="AG82" s="657"/>
    </row>
    <row r="83" spans="2:33" x14ac:dyDescent="0.35">
      <c r="B83" s="3">
        <v>12.5</v>
      </c>
      <c r="C83" s="666">
        <v>0</v>
      </c>
      <c r="D83" s="666">
        <v>0</v>
      </c>
      <c r="E83" s="666">
        <v>0</v>
      </c>
      <c r="F83" s="666">
        <v>0</v>
      </c>
      <c r="G83" s="666">
        <v>0</v>
      </c>
      <c r="H83" s="666">
        <v>0</v>
      </c>
      <c r="I83" s="666">
        <v>0</v>
      </c>
      <c r="J83" s="666"/>
      <c r="K83" s="666">
        <v>0</v>
      </c>
      <c r="L83" s="666">
        <v>2.3094688221709007E-3</v>
      </c>
      <c r="M83" s="666">
        <v>8.385744234800839E-3</v>
      </c>
      <c r="N83" s="666">
        <v>0</v>
      </c>
      <c r="O83" s="666">
        <v>0</v>
      </c>
      <c r="P83" s="666">
        <v>0</v>
      </c>
      <c r="Q83" s="666">
        <v>0</v>
      </c>
      <c r="R83" s="666">
        <v>0</v>
      </c>
      <c r="S83" s="666">
        <v>1.9880715705765406E-3</v>
      </c>
      <c r="T83" s="666"/>
      <c r="U83" s="667">
        <v>4.6728971962616819E-3</v>
      </c>
      <c r="V83" s="232">
        <v>1.8018018018018018E-3</v>
      </c>
      <c r="W83" s="232">
        <v>0</v>
      </c>
      <c r="X83" s="232">
        <v>0</v>
      </c>
      <c r="Y83" s="232">
        <v>0</v>
      </c>
      <c r="Z83" s="232">
        <v>2.3866348448687352E-3</v>
      </c>
      <c r="AA83" s="232">
        <v>0</v>
      </c>
      <c r="AB83" s="668">
        <v>0</v>
      </c>
      <c r="AE83" s="657"/>
      <c r="AF83" s="657"/>
      <c r="AG83" s="657"/>
    </row>
    <row r="84" spans="2:33" x14ac:dyDescent="0.35">
      <c r="B84" s="3">
        <v>15</v>
      </c>
      <c r="C84" s="666">
        <v>0</v>
      </c>
      <c r="D84" s="666">
        <v>0</v>
      </c>
      <c r="E84" s="666">
        <v>0</v>
      </c>
      <c r="F84" s="666">
        <v>0</v>
      </c>
      <c r="G84" s="666">
        <v>0</v>
      </c>
      <c r="H84" s="666">
        <v>0</v>
      </c>
      <c r="I84" s="666">
        <v>0</v>
      </c>
      <c r="J84" s="666"/>
      <c r="K84" s="666">
        <v>5.6603773584905656E-3</v>
      </c>
      <c r="L84" s="666">
        <v>6.9284064665127024E-3</v>
      </c>
      <c r="M84" s="666">
        <v>2.0964360587002098E-3</v>
      </c>
      <c r="N84" s="666">
        <v>2.3094688221709007E-3</v>
      </c>
      <c r="O84" s="666">
        <v>1.8975332068311196E-3</v>
      </c>
      <c r="P84" s="666">
        <v>2.4752475247524753E-3</v>
      </c>
      <c r="Q84" s="666">
        <v>1.9417475728155339E-3</v>
      </c>
      <c r="R84" s="666">
        <v>0</v>
      </c>
      <c r="S84" s="666">
        <v>3.9761431411530811E-3</v>
      </c>
      <c r="T84" s="666"/>
      <c r="U84" s="667">
        <v>9.3457943925233638E-3</v>
      </c>
      <c r="V84" s="232">
        <v>0</v>
      </c>
      <c r="W84" s="232">
        <v>2.1321961620469083E-3</v>
      </c>
      <c r="X84" s="232">
        <v>1.9880715705765406E-3</v>
      </c>
      <c r="Y84" s="232">
        <v>0</v>
      </c>
      <c r="Z84" s="232">
        <v>2.386634844868735E-2</v>
      </c>
      <c r="AA84" s="232">
        <v>5.0335570469798654E-3</v>
      </c>
      <c r="AB84" s="668">
        <v>2.5974025974025974E-3</v>
      </c>
      <c r="AE84" s="657"/>
      <c r="AF84" s="657"/>
      <c r="AG84" s="657"/>
    </row>
    <row r="85" spans="2:33" x14ac:dyDescent="0.35">
      <c r="B85" s="3">
        <v>17.5</v>
      </c>
      <c r="C85" s="666">
        <v>2.3364485981308409E-3</v>
      </c>
      <c r="D85" s="666">
        <v>0</v>
      </c>
      <c r="E85" s="666">
        <v>0</v>
      </c>
      <c r="F85" s="666">
        <v>0</v>
      </c>
      <c r="G85" s="666">
        <v>0</v>
      </c>
      <c r="H85" s="666">
        <v>5.0675675675675678E-3</v>
      </c>
      <c r="I85" s="666">
        <v>9.1911764705882356E-3</v>
      </c>
      <c r="J85" s="666"/>
      <c r="K85" s="666">
        <v>1.509433962264151E-2</v>
      </c>
      <c r="L85" s="666">
        <v>6.9284064665127024E-3</v>
      </c>
      <c r="M85" s="666">
        <v>1.2578616352201259E-2</v>
      </c>
      <c r="N85" s="666">
        <v>1.1547344110854504E-2</v>
      </c>
      <c r="O85" s="666">
        <v>0</v>
      </c>
      <c r="P85" s="666">
        <v>0</v>
      </c>
      <c r="Q85" s="666">
        <v>1.9417475728155339E-3</v>
      </c>
      <c r="R85" s="666">
        <v>1.6666666666666666E-2</v>
      </c>
      <c r="S85" s="666">
        <v>5.9642147117296221E-3</v>
      </c>
      <c r="T85" s="666"/>
      <c r="U85" s="667">
        <v>3.0373831775700934E-2</v>
      </c>
      <c r="V85" s="232">
        <v>1.8018018018018018E-3</v>
      </c>
      <c r="W85" s="232">
        <v>2.1321961620469083E-3</v>
      </c>
      <c r="X85" s="232">
        <v>1.5904572564612324E-2</v>
      </c>
      <c r="Y85" s="232">
        <v>8.152173913043478E-3</v>
      </c>
      <c r="Z85" s="232">
        <v>3.1026252983293555E-2</v>
      </c>
      <c r="AA85" s="232">
        <v>1.0067114093959731E-2</v>
      </c>
      <c r="AB85" s="668">
        <v>5.1948051948051948E-3</v>
      </c>
      <c r="AE85" s="657"/>
      <c r="AF85" s="657"/>
      <c r="AG85" s="657"/>
    </row>
    <row r="86" spans="2:33" x14ac:dyDescent="0.35">
      <c r="B86" s="3">
        <v>20</v>
      </c>
      <c r="C86" s="666">
        <v>7.0093457943925233E-3</v>
      </c>
      <c r="D86" s="666">
        <v>5.244755244755245E-3</v>
      </c>
      <c r="E86" s="666">
        <v>2.0161290322580645E-3</v>
      </c>
      <c r="F86" s="666">
        <v>0</v>
      </c>
      <c r="G86" s="666">
        <v>0</v>
      </c>
      <c r="H86" s="666">
        <v>6.7567567567567571E-3</v>
      </c>
      <c r="I86" s="666">
        <v>1.1029411764705883E-2</v>
      </c>
      <c r="J86" s="666"/>
      <c r="K86" s="666">
        <v>1.6981132075471698E-2</v>
      </c>
      <c r="L86" s="666">
        <v>1.8475750577367205E-2</v>
      </c>
      <c r="M86" s="666">
        <v>2.0964360587002098E-2</v>
      </c>
      <c r="N86" s="666">
        <v>2.3094688221709007E-2</v>
      </c>
      <c r="O86" s="666">
        <v>1.3282732447817837E-2</v>
      </c>
      <c r="P86" s="666">
        <v>1.7326732673267328E-2</v>
      </c>
      <c r="Q86" s="666">
        <v>5.8252427184466021E-3</v>
      </c>
      <c r="R86" s="666">
        <v>8.3333333333333332E-3</v>
      </c>
      <c r="S86" s="666">
        <v>9.9403578528827041E-3</v>
      </c>
      <c r="T86" s="666"/>
      <c r="U86" s="667">
        <v>3.0373831775700934E-2</v>
      </c>
      <c r="V86" s="232">
        <v>5.4054054054054057E-3</v>
      </c>
      <c r="W86" s="232">
        <v>6.3965884861407248E-3</v>
      </c>
      <c r="X86" s="232">
        <v>7.9522862823061622E-3</v>
      </c>
      <c r="Y86" s="232">
        <v>1.6304347826086956E-2</v>
      </c>
      <c r="Z86" s="232">
        <v>7.6372315035799526E-2</v>
      </c>
      <c r="AA86" s="232">
        <v>2.6845637583892617E-2</v>
      </c>
      <c r="AB86" s="668">
        <v>1.2987012987012988E-2</v>
      </c>
      <c r="AE86" s="657"/>
      <c r="AF86" s="657"/>
      <c r="AG86" s="657"/>
    </row>
    <row r="87" spans="2:33" x14ac:dyDescent="0.35">
      <c r="B87" s="3">
        <v>22.5</v>
      </c>
      <c r="C87" s="666">
        <v>0</v>
      </c>
      <c r="D87" s="666">
        <v>3.4965034965034965E-3</v>
      </c>
      <c r="E87" s="666">
        <v>1.0080645161290322E-2</v>
      </c>
      <c r="F87" s="666">
        <v>0</v>
      </c>
      <c r="G87" s="666">
        <v>2.0283975659229209E-3</v>
      </c>
      <c r="H87" s="666">
        <v>1.1824324324324325E-2</v>
      </c>
      <c r="I87" s="666">
        <v>9.1911764705882356E-3</v>
      </c>
      <c r="J87" s="666"/>
      <c r="K87" s="666">
        <v>3.3962264150943396E-2</v>
      </c>
      <c r="L87" s="666">
        <v>1.8475750577367205E-2</v>
      </c>
      <c r="M87" s="666">
        <v>3.5639412997903561E-2</v>
      </c>
      <c r="N87" s="666">
        <v>3.0023094688221709E-2</v>
      </c>
      <c r="O87" s="666">
        <v>2.4667931688804556E-2</v>
      </c>
      <c r="P87" s="666">
        <v>7.4257425742574254E-3</v>
      </c>
      <c r="Q87" s="666">
        <v>1.7475728155339806E-2</v>
      </c>
      <c r="R87" s="666">
        <v>1.4583333333333334E-2</v>
      </c>
      <c r="S87" s="666">
        <v>2.7833001988071572E-2</v>
      </c>
      <c r="T87" s="666"/>
      <c r="U87" s="667">
        <v>7.0093457943925228E-2</v>
      </c>
      <c r="V87" s="232">
        <v>2.7027027027027029E-2</v>
      </c>
      <c r="W87" s="232">
        <v>2.3454157782515993E-2</v>
      </c>
      <c r="X87" s="232">
        <v>3.3797216699801194E-2</v>
      </c>
      <c r="Y87" s="232">
        <v>3.2608695652173912E-2</v>
      </c>
      <c r="Z87" s="232">
        <v>0.15035799522673032</v>
      </c>
      <c r="AA87" s="232">
        <v>5.3691275167785234E-2</v>
      </c>
      <c r="AB87" s="668">
        <v>1.5584415584415584E-2</v>
      </c>
      <c r="AE87" s="657"/>
      <c r="AF87" s="657"/>
      <c r="AG87" s="657"/>
    </row>
    <row r="88" spans="2:33" x14ac:dyDescent="0.35">
      <c r="B88" s="3">
        <v>25</v>
      </c>
      <c r="C88" s="666">
        <v>4.6728971962616819E-3</v>
      </c>
      <c r="D88" s="666">
        <v>1.5734265734265736E-2</v>
      </c>
      <c r="E88" s="666">
        <v>2.0161290322580645E-3</v>
      </c>
      <c r="F88" s="666">
        <v>0</v>
      </c>
      <c r="G88" s="666">
        <v>2.0283975659229209E-3</v>
      </c>
      <c r="H88" s="666">
        <v>2.364864864864865E-2</v>
      </c>
      <c r="I88" s="666">
        <v>1.2867647058823529E-2</v>
      </c>
      <c r="J88" s="666"/>
      <c r="K88" s="666">
        <v>3.962264150943396E-2</v>
      </c>
      <c r="L88" s="666">
        <v>3.695150115473441E-2</v>
      </c>
      <c r="M88" s="666">
        <v>4.6121593291404611E-2</v>
      </c>
      <c r="N88" s="666">
        <v>7.1593533487297925E-2</v>
      </c>
      <c r="O88" s="666">
        <v>4.5540796963946868E-2</v>
      </c>
      <c r="P88" s="666">
        <v>2.9702970297029702E-2</v>
      </c>
      <c r="Q88" s="666">
        <v>5.0485436893203881E-2</v>
      </c>
      <c r="R88" s="666">
        <v>2.2916666666666665E-2</v>
      </c>
      <c r="S88" s="666">
        <v>4.1749502982107355E-2</v>
      </c>
      <c r="T88" s="666"/>
      <c r="U88" s="667">
        <v>9.3457943925233641E-2</v>
      </c>
      <c r="V88" s="232">
        <v>3.6036036036036036E-2</v>
      </c>
      <c r="W88" s="232">
        <v>4.2643923240938165E-2</v>
      </c>
      <c r="X88" s="232">
        <v>4.37375745526839E-2</v>
      </c>
      <c r="Y88" s="232">
        <v>7.6086956521739135E-2</v>
      </c>
      <c r="Z88" s="232">
        <v>0.14081145584725538</v>
      </c>
      <c r="AA88" s="232">
        <v>0.10234899328859061</v>
      </c>
      <c r="AB88" s="668">
        <v>2.3376623376623377E-2</v>
      </c>
    </row>
    <row r="89" spans="2:33" x14ac:dyDescent="0.35">
      <c r="B89" s="3">
        <v>27.5</v>
      </c>
      <c r="C89" s="666">
        <v>1.1682242990654205E-2</v>
      </c>
      <c r="D89" s="666">
        <v>3.3216783216783216E-2</v>
      </c>
      <c r="E89" s="666">
        <v>1.0080645161290322E-2</v>
      </c>
      <c r="F89" s="666">
        <v>0</v>
      </c>
      <c r="G89" s="666">
        <v>6.0851926977687626E-3</v>
      </c>
      <c r="H89" s="666">
        <v>3.5472972972972971E-2</v>
      </c>
      <c r="I89" s="666">
        <v>3.3088235294117647E-2</v>
      </c>
      <c r="J89" s="666"/>
      <c r="K89" s="666">
        <v>4.1509433962264149E-2</v>
      </c>
      <c r="L89" s="666">
        <v>6.6974595842956119E-2</v>
      </c>
      <c r="M89" s="666">
        <v>6.2893081761006289E-2</v>
      </c>
      <c r="N89" s="666">
        <v>8.3140877598152418E-2</v>
      </c>
      <c r="O89" s="666">
        <v>5.1233396584440226E-2</v>
      </c>
      <c r="P89" s="666">
        <v>2.4752475247524754E-2</v>
      </c>
      <c r="Q89" s="666">
        <v>5.0485436893203881E-2</v>
      </c>
      <c r="R89" s="666">
        <v>3.125E-2</v>
      </c>
      <c r="S89" s="666">
        <v>5.5666003976143144E-2</v>
      </c>
      <c r="T89" s="666"/>
      <c r="U89" s="667">
        <v>0.1191588785046729</v>
      </c>
      <c r="V89" s="232">
        <v>5.5855855855855854E-2</v>
      </c>
      <c r="W89" s="232">
        <v>7.0362473347547971E-2</v>
      </c>
      <c r="X89" s="232">
        <v>0.11530815109343936</v>
      </c>
      <c r="Y89" s="232">
        <v>0.11141304347826086</v>
      </c>
      <c r="Z89" s="232">
        <v>0.15274463007159905</v>
      </c>
      <c r="AA89" s="232">
        <v>0.14597315436241612</v>
      </c>
      <c r="AB89" s="668">
        <v>6.2337662337662338E-2</v>
      </c>
    </row>
    <row r="90" spans="2:33" x14ac:dyDescent="0.35">
      <c r="B90" s="3">
        <v>30</v>
      </c>
      <c r="C90" s="666">
        <v>1.8691588785046728E-2</v>
      </c>
      <c r="D90" s="666">
        <v>3.3216783216783216E-2</v>
      </c>
      <c r="E90" s="666">
        <v>1.8145161290322582E-2</v>
      </c>
      <c r="F90" s="666">
        <v>7.3349633251833741E-3</v>
      </c>
      <c r="G90" s="666">
        <v>1.6227180527383367E-2</v>
      </c>
      <c r="H90" s="666">
        <v>3.3783783783783786E-2</v>
      </c>
      <c r="I90" s="666">
        <v>6.0661764705882353E-2</v>
      </c>
      <c r="J90" s="666"/>
      <c r="K90" s="666">
        <v>6.6037735849056603E-2</v>
      </c>
      <c r="L90" s="666">
        <v>9.0069284064665134E-2</v>
      </c>
      <c r="M90" s="666">
        <v>0.10272536687631027</v>
      </c>
      <c r="N90" s="666">
        <v>7.1593533487297925E-2</v>
      </c>
      <c r="O90" s="666">
        <v>8.9184060721062622E-2</v>
      </c>
      <c r="P90" s="666">
        <v>9.1584158415841582E-2</v>
      </c>
      <c r="Q90" s="666">
        <v>8.155339805825243E-2</v>
      </c>
      <c r="R90" s="666">
        <v>6.6666666666666666E-2</v>
      </c>
      <c r="S90" s="666">
        <v>7.9522862823061632E-2</v>
      </c>
      <c r="T90" s="666"/>
      <c r="U90" s="667">
        <v>9.8130841121495324E-2</v>
      </c>
      <c r="V90" s="232">
        <v>0.10270270270270271</v>
      </c>
      <c r="W90" s="232">
        <v>0.1023454157782516</v>
      </c>
      <c r="X90" s="232">
        <v>0.12127236580516898</v>
      </c>
      <c r="Y90" s="232">
        <v>0.17119565217391305</v>
      </c>
      <c r="Z90" s="232">
        <v>0.13126491646778043</v>
      </c>
      <c r="AA90" s="232">
        <v>0.19966442953020133</v>
      </c>
      <c r="AB90" s="668">
        <v>0.11688311688311688</v>
      </c>
    </row>
    <row r="91" spans="2:33" x14ac:dyDescent="0.35">
      <c r="B91" s="3">
        <v>32.5</v>
      </c>
      <c r="C91" s="666">
        <v>3.5046728971962614E-2</v>
      </c>
      <c r="D91" s="666">
        <v>5.5944055944055944E-2</v>
      </c>
      <c r="E91" s="666">
        <v>2.8225806451612902E-2</v>
      </c>
      <c r="F91" s="666">
        <v>1.7114914425427872E-2</v>
      </c>
      <c r="G91" s="666">
        <v>1.2170385395537525E-2</v>
      </c>
      <c r="H91" s="666">
        <v>5.9121621621621621E-2</v>
      </c>
      <c r="I91" s="666">
        <v>6.985294117647059E-2</v>
      </c>
      <c r="J91" s="666"/>
      <c r="K91" s="666">
        <v>9.6226415094339629E-2</v>
      </c>
      <c r="L91" s="666">
        <v>7.8521939953810627E-2</v>
      </c>
      <c r="M91" s="666">
        <v>0.11949685534591195</v>
      </c>
      <c r="N91" s="666">
        <v>9.237875288683603E-2</v>
      </c>
      <c r="O91" s="666">
        <v>0.11385199240986717</v>
      </c>
      <c r="P91" s="666">
        <v>3.9603960396039604E-2</v>
      </c>
      <c r="Q91" s="666">
        <v>0.13009708737864079</v>
      </c>
      <c r="R91" s="666">
        <v>7.4999999999999997E-2</v>
      </c>
      <c r="S91" s="666">
        <v>8.9463220675944338E-2</v>
      </c>
      <c r="T91" s="666"/>
      <c r="U91" s="667">
        <v>0.13551401869158877</v>
      </c>
      <c r="V91" s="232">
        <v>0.12792792792792793</v>
      </c>
      <c r="W91" s="232">
        <v>0.13432835820895522</v>
      </c>
      <c r="X91" s="232">
        <v>0.15904572564612326</v>
      </c>
      <c r="Y91" s="232">
        <v>0.16576086956521738</v>
      </c>
      <c r="Z91" s="232">
        <v>0.11694510739856802</v>
      </c>
      <c r="AA91" s="232">
        <v>0.15604026845637584</v>
      </c>
      <c r="AB91" s="668">
        <v>0.10909090909090909</v>
      </c>
    </row>
    <row r="92" spans="2:33" x14ac:dyDescent="0.35">
      <c r="B92" s="3">
        <v>35</v>
      </c>
      <c r="C92" s="666">
        <v>3.7383177570093455E-2</v>
      </c>
      <c r="D92" s="666">
        <v>7.6923076923076927E-2</v>
      </c>
      <c r="E92" s="666">
        <v>5.2419354838709679E-2</v>
      </c>
      <c r="F92" s="666">
        <v>3.1784841075794622E-2</v>
      </c>
      <c r="G92" s="666">
        <v>2.434077079107505E-2</v>
      </c>
      <c r="H92" s="666">
        <v>8.4459459459459457E-2</v>
      </c>
      <c r="I92" s="666">
        <v>8.2720588235294115E-2</v>
      </c>
      <c r="J92" s="666"/>
      <c r="K92" s="666">
        <v>0.10754716981132076</v>
      </c>
      <c r="L92" s="666">
        <v>0.10161662817551963</v>
      </c>
      <c r="M92" s="666">
        <v>0.11530398322851153</v>
      </c>
      <c r="N92" s="666">
        <v>0.11778290993071594</v>
      </c>
      <c r="O92" s="666">
        <v>0.14800759013282733</v>
      </c>
      <c r="P92" s="666">
        <v>0.10643564356435643</v>
      </c>
      <c r="Q92" s="666">
        <v>0.13980582524271845</v>
      </c>
      <c r="R92" s="666">
        <v>0.10208333333333333</v>
      </c>
      <c r="S92" s="666">
        <v>0.13320079522862824</v>
      </c>
      <c r="T92" s="666"/>
      <c r="U92" s="667">
        <v>0.12149532710280374</v>
      </c>
      <c r="V92" s="232">
        <v>0.18198198198198198</v>
      </c>
      <c r="W92" s="232">
        <v>0.13432835820895522</v>
      </c>
      <c r="X92" s="232">
        <v>0.13916500994035785</v>
      </c>
      <c r="Y92" s="232">
        <v>0.17119565217391305</v>
      </c>
      <c r="Z92" s="232">
        <v>7.8758949880668255E-2</v>
      </c>
      <c r="AA92" s="232">
        <v>0.11577181208053691</v>
      </c>
      <c r="AB92" s="668">
        <v>0.16883116883116883</v>
      </c>
    </row>
    <row r="93" spans="2:33" x14ac:dyDescent="0.35">
      <c r="B93" s="3">
        <v>37.5</v>
      </c>
      <c r="C93" s="666">
        <v>3.2710280373831772E-2</v>
      </c>
      <c r="D93" s="666">
        <v>0.10314685314685315</v>
      </c>
      <c r="E93" s="666">
        <v>0.10080645161290322</v>
      </c>
      <c r="F93" s="666">
        <v>6.1124694376528114E-2</v>
      </c>
      <c r="G93" s="666">
        <v>6.2880324543610547E-2</v>
      </c>
      <c r="H93" s="666">
        <v>7.9391891891891886E-2</v>
      </c>
      <c r="I93" s="666">
        <v>9.1911764705882359E-2</v>
      </c>
      <c r="J93" s="666"/>
      <c r="K93" s="666">
        <v>9.8113207547169817E-2</v>
      </c>
      <c r="L93" s="666">
        <v>9.9307159353348731E-2</v>
      </c>
      <c r="M93" s="666">
        <v>0.12368972746331237</v>
      </c>
      <c r="N93" s="666">
        <v>0.10392609699769054</v>
      </c>
      <c r="O93" s="666">
        <v>0.13851992409867173</v>
      </c>
      <c r="P93" s="666">
        <v>6.9306930693069313E-2</v>
      </c>
      <c r="Q93" s="666">
        <v>0.13592233009708737</v>
      </c>
      <c r="R93" s="666">
        <v>0.11041666666666666</v>
      </c>
      <c r="S93" s="666">
        <v>0.10536779324055666</v>
      </c>
      <c r="T93" s="666"/>
      <c r="U93" s="667">
        <v>0.11214953271028037</v>
      </c>
      <c r="V93" s="232">
        <v>0.15675675675675677</v>
      </c>
      <c r="W93" s="232">
        <v>0.14072494669509594</v>
      </c>
      <c r="X93" s="232">
        <v>0.10536779324055666</v>
      </c>
      <c r="Y93" s="232">
        <v>0.10597826086956522</v>
      </c>
      <c r="Z93" s="232">
        <v>4.77326968973747E-2</v>
      </c>
      <c r="AA93" s="232">
        <v>9.2281879194630878E-2</v>
      </c>
      <c r="AB93" s="668">
        <v>0.16883116883116883</v>
      </c>
    </row>
    <row r="94" spans="2:33" x14ac:dyDescent="0.35">
      <c r="B94" s="3">
        <v>40</v>
      </c>
      <c r="C94" s="666">
        <v>9.5794392523364483E-2</v>
      </c>
      <c r="D94" s="666">
        <v>0.10139860139860139</v>
      </c>
      <c r="E94" s="666">
        <v>0.1028225806451613</v>
      </c>
      <c r="F94" s="666">
        <v>5.3789731051344741E-2</v>
      </c>
      <c r="G94" s="666">
        <v>8.5192697768762676E-2</v>
      </c>
      <c r="H94" s="666">
        <v>0.10304054054054054</v>
      </c>
      <c r="I94" s="666">
        <v>0.10477941176470588</v>
      </c>
      <c r="J94" s="666"/>
      <c r="K94" s="666">
        <v>0.12452830188679245</v>
      </c>
      <c r="L94" s="666">
        <v>0.12240184757505773</v>
      </c>
      <c r="M94" s="666">
        <v>9.4339622641509441E-2</v>
      </c>
      <c r="N94" s="666">
        <v>0.11316397228637413</v>
      </c>
      <c r="O94" s="666">
        <v>0.1157495256166983</v>
      </c>
      <c r="P94" s="666">
        <v>0.10643564356435643</v>
      </c>
      <c r="Q94" s="666">
        <v>0.10485436893203884</v>
      </c>
      <c r="R94" s="666">
        <v>9.583333333333334E-2</v>
      </c>
      <c r="S94" s="666">
        <v>0.14711729622266401</v>
      </c>
      <c r="T94" s="666"/>
      <c r="U94" s="667">
        <v>7.9439252336448593E-2</v>
      </c>
      <c r="V94" s="232">
        <v>0.12972972972972974</v>
      </c>
      <c r="W94" s="232">
        <v>0.11300639658848614</v>
      </c>
      <c r="X94" s="232">
        <v>9.3439363817097415E-2</v>
      </c>
      <c r="Y94" s="232">
        <v>7.880434782608696E-2</v>
      </c>
      <c r="Z94" s="232">
        <v>2.386634844868735E-2</v>
      </c>
      <c r="AA94" s="232">
        <v>5.2013422818791948E-2</v>
      </c>
      <c r="AB94" s="668">
        <v>0.1038961038961039</v>
      </c>
    </row>
    <row r="95" spans="2:33" x14ac:dyDescent="0.35">
      <c r="B95" s="3">
        <v>42.5</v>
      </c>
      <c r="C95" s="666">
        <v>8.6448598130841117E-2</v>
      </c>
      <c r="D95" s="666">
        <v>0.10139860139860139</v>
      </c>
      <c r="E95" s="666">
        <v>0.1028225806451613</v>
      </c>
      <c r="F95" s="666">
        <v>0.11735941320293398</v>
      </c>
      <c r="G95" s="666">
        <v>6.2880324543610547E-2</v>
      </c>
      <c r="H95" s="666">
        <v>0.13006756756756757</v>
      </c>
      <c r="I95" s="666">
        <v>8.8235294117647065E-2</v>
      </c>
      <c r="J95" s="666"/>
      <c r="K95" s="666">
        <v>9.8113207547169817E-2</v>
      </c>
      <c r="L95" s="666">
        <v>9.237875288683603E-2</v>
      </c>
      <c r="M95" s="666">
        <v>9.0146750524109018E-2</v>
      </c>
      <c r="N95" s="666">
        <v>7.8521939953810627E-2</v>
      </c>
      <c r="O95" s="666">
        <v>7.9696394686907021E-2</v>
      </c>
      <c r="P95" s="666">
        <v>0.12128712871287128</v>
      </c>
      <c r="Q95" s="666">
        <v>0.10485436893203884</v>
      </c>
      <c r="R95" s="666">
        <v>0.12916666666666668</v>
      </c>
      <c r="S95" s="666">
        <v>0.11332007952286283</v>
      </c>
      <c r="T95" s="666"/>
      <c r="U95" s="667">
        <v>6.3084112149532703E-2</v>
      </c>
      <c r="V95" s="232">
        <v>7.567567567567568E-2</v>
      </c>
      <c r="W95" s="232">
        <v>7.8891257995735611E-2</v>
      </c>
      <c r="X95" s="232">
        <v>5.7654075546719682E-2</v>
      </c>
      <c r="Y95" s="232">
        <v>2.1739130434782608E-2</v>
      </c>
      <c r="Z95" s="232">
        <v>1.1933174224343675E-2</v>
      </c>
      <c r="AA95" s="232">
        <v>1.1744966442953021E-2</v>
      </c>
      <c r="AB95" s="668">
        <v>0.10909090909090909</v>
      </c>
    </row>
    <row r="96" spans="2:33" x14ac:dyDescent="0.35">
      <c r="B96" s="3">
        <v>45</v>
      </c>
      <c r="C96" s="666">
        <v>0.12616822429906541</v>
      </c>
      <c r="D96" s="666">
        <v>9.0909090909090912E-2</v>
      </c>
      <c r="E96" s="666">
        <v>0.10080645161290322</v>
      </c>
      <c r="F96" s="666">
        <v>0.11246943765281174</v>
      </c>
      <c r="G96" s="666">
        <v>7.5050709939148072E-2</v>
      </c>
      <c r="H96" s="666">
        <v>0.11655405405405406</v>
      </c>
      <c r="I96" s="666">
        <v>6.985294117647059E-2</v>
      </c>
      <c r="J96" s="666"/>
      <c r="K96" s="666">
        <v>9.056603773584905E-2</v>
      </c>
      <c r="L96" s="666">
        <v>6.4665127020785224E-2</v>
      </c>
      <c r="M96" s="666">
        <v>7.337526205450734E-2</v>
      </c>
      <c r="N96" s="666">
        <v>9.237875288683603E-2</v>
      </c>
      <c r="O96" s="666">
        <v>7.4003795066413663E-2</v>
      </c>
      <c r="P96" s="666">
        <v>0.12128712871287128</v>
      </c>
      <c r="Q96" s="666">
        <v>5.8252427184466021E-2</v>
      </c>
      <c r="R96" s="666">
        <v>9.166666666666666E-2</v>
      </c>
      <c r="S96" s="666">
        <v>7.7534791252485094E-2</v>
      </c>
      <c r="T96" s="666"/>
      <c r="U96" s="667">
        <v>1.8691588785046728E-2</v>
      </c>
      <c r="V96" s="232">
        <v>4.8648648648648651E-2</v>
      </c>
      <c r="W96" s="232">
        <v>6.8230277185501065E-2</v>
      </c>
      <c r="X96" s="232">
        <v>4.5725646123260438E-2</v>
      </c>
      <c r="Y96" s="232">
        <v>1.0869565217391304E-2</v>
      </c>
      <c r="Z96" s="232">
        <v>0</v>
      </c>
      <c r="AA96" s="232">
        <v>8.389261744966443E-3</v>
      </c>
      <c r="AB96" s="668">
        <v>4.4155844155844157E-2</v>
      </c>
    </row>
    <row r="97" spans="2:28" x14ac:dyDescent="0.35">
      <c r="B97" s="3">
        <v>47.5</v>
      </c>
      <c r="C97" s="666">
        <v>0.13785046728971961</v>
      </c>
      <c r="D97" s="666">
        <v>0.10139860139860139</v>
      </c>
      <c r="E97" s="666">
        <v>0.10483870967741936</v>
      </c>
      <c r="F97" s="666">
        <v>9.2909535452322736E-2</v>
      </c>
      <c r="G97" s="666">
        <v>8.5192697768762676E-2</v>
      </c>
      <c r="H97" s="666">
        <v>9.45945945945946E-2</v>
      </c>
      <c r="I97" s="666">
        <v>0.11029411764705882</v>
      </c>
      <c r="J97" s="666"/>
      <c r="K97" s="666">
        <v>6.981132075471698E-2</v>
      </c>
      <c r="L97" s="666">
        <v>7.1593533487297925E-2</v>
      </c>
      <c r="M97" s="666">
        <v>3.7735849056603772E-2</v>
      </c>
      <c r="N97" s="666">
        <v>4.6189376443418015E-2</v>
      </c>
      <c r="O97" s="666">
        <v>4.3643263757115747E-2</v>
      </c>
      <c r="P97" s="666">
        <v>9.6534653465346537E-2</v>
      </c>
      <c r="Q97" s="666">
        <v>4.2718446601941747E-2</v>
      </c>
      <c r="R97" s="666">
        <v>8.7499999999999994E-2</v>
      </c>
      <c r="S97" s="666">
        <v>3.9761431411530816E-2</v>
      </c>
      <c r="T97" s="666"/>
      <c r="U97" s="667">
        <v>7.0093457943925233E-3</v>
      </c>
      <c r="V97" s="232">
        <v>2.1621621621621623E-2</v>
      </c>
      <c r="W97" s="232">
        <v>3.4115138592750532E-2</v>
      </c>
      <c r="X97" s="232">
        <v>1.9880715705765408E-2</v>
      </c>
      <c r="Y97" s="232">
        <v>0</v>
      </c>
      <c r="Z97" s="232">
        <v>7.1599045346062056E-3</v>
      </c>
      <c r="AA97" s="232">
        <v>3.3557046979865771E-3</v>
      </c>
      <c r="AB97" s="668">
        <v>2.8571428571428571E-2</v>
      </c>
    </row>
    <row r="98" spans="2:28" x14ac:dyDescent="0.35">
      <c r="B98" s="3">
        <v>50</v>
      </c>
      <c r="C98" s="666">
        <v>0.11448598130841121</v>
      </c>
      <c r="D98" s="666">
        <v>8.9160839160839167E-2</v>
      </c>
      <c r="E98" s="666">
        <v>0.10483870967741936</v>
      </c>
      <c r="F98" s="666">
        <v>0.10513447432762836</v>
      </c>
      <c r="G98" s="666">
        <v>0.11359026369168357</v>
      </c>
      <c r="H98" s="666">
        <v>8.1081081081081086E-2</v>
      </c>
      <c r="I98" s="666">
        <v>7.169117647058823E-2</v>
      </c>
      <c r="J98" s="666"/>
      <c r="K98" s="666">
        <v>3.5849056603773584E-2</v>
      </c>
      <c r="L98" s="666">
        <v>4.1570438799076209E-2</v>
      </c>
      <c r="M98" s="666">
        <v>2.0964360587002098E-2</v>
      </c>
      <c r="N98" s="666">
        <v>2.771362586605081E-2</v>
      </c>
      <c r="O98" s="666">
        <v>3.2258064516129031E-2</v>
      </c>
      <c r="P98" s="666">
        <v>4.9504950495049507E-2</v>
      </c>
      <c r="Q98" s="666">
        <v>2.1359223300970873E-2</v>
      </c>
      <c r="R98" s="666">
        <v>5.6250000000000001E-2</v>
      </c>
      <c r="S98" s="666">
        <v>3.1809145129224649E-2</v>
      </c>
      <c r="T98" s="666"/>
      <c r="U98" s="667">
        <v>9.3457943925233638E-3</v>
      </c>
      <c r="V98" s="232">
        <v>1.4414414414414415E-2</v>
      </c>
      <c r="W98" s="232">
        <v>2.5586353944562899E-2</v>
      </c>
      <c r="X98" s="232">
        <v>1.5904572564612324E-2</v>
      </c>
      <c r="Y98" s="232">
        <v>5.434782608695652E-3</v>
      </c>
      <c r="Z98" s="232">
        <v>2.3866348448687352E-3</v>
      </c>
      <c r="AA98" s="232">
        <v>8.389261744966443E-3</v>
      </c>
      <c r="AB98" s="668">
        <v>1.8181818181818181E-2</v>
      </c>
    </row>
    <row r="99" spans="2:28" x14ac:dyDescent="0.35">
      <c r="B99" s="3">
        <v>52.5</v>
      </c>
      <c r="C99" s="666">
        <v>6.5420560747663545E-2</v>
      </c>
      <c r="D99" s="666">
        <v>6.4685314685314688E-2</v>
      </c>
      <c r="E99" s="666">
        <v>8.8709677419354843E-2</v>
      </c>
      <c r="F99" s="666">
        <v>0.11246943765281174</v>
      </c>
      <c r="G99" s="666">
        <v>7.9107505070993914E-2</v>
      </c>
      <c r="H99" s="666">
        <v>6.4189189189189186E-2</v>
      </c>
      <c r="I99" s="666">
        <v>5.514705882352941E-2</v>
      </c>
      <c r="J99" s="666"/>
      <c r="K99" s="666">
        <v>2.8301886792452831E-2</v>
      </c>
      <c r="L99" s="666">
        <v>1.8475750577367205E-2</v>
      </c>
      <c r="M99" s="666">
        <v>1.0482180293501049E-2</v>
      </c>
      <c r="N99" s="666">
        <v>4.6189376443418013E-3</v>
      </c>
      <c r="O99" s="666">
        <v>1.1385199240986717E-2</v>
      </c>
      <c r="P99" s="666">
        <v>4.4554455445544552E-2</v>
      </c>
      <c r="Q99" s="666">
        <v>2.7184466019417475E-2</v>
      </c>
      <c r="R99" s="666">
        <v>4.1666666666666664E-2</v>
      </c>
      <c r="S99" s="666">
        <v>1.5904572564612324E-2</v>
      </c>
      <c r="T99" s="666"/>
      <c r="U99" s="667">
        <v>0</v>
      </c>
      <c r="V99" s="232">
        <v>3.6036036036036037E-3</v>
      </c>
      <c r="W99" s="232">
        <v>8.5287846481876331E-3</v>
      </c>
      <c r="X99" s="232">
        <v>7.9522862823061622E-3</v>
      </c>
      <c r="Y99" s="232">
        <v>8.152173913043478E-3</v>
      </c>
      <c r="Z99" s="232">
        <v>0</v>
      </c>
      <c r="AA99" s="232">
        <v>1.6778523489932886E-3</v>
      </c>
      <c r="AB99" s="668">
        <v>5.1948051948051948E-3</v>
      </c>
    </row>
    <row r="100" spans="2:28" x14ac:dyDescent="0.35">
      <c r="B100" s="3">
        <v>55</v>
      </c>
      <c r="C100" s="666">
        <v>7.476635514018691E-2</v>
      </c>
      <c r="D100" s="666">
        <v>5.2447552447552448E-2</v>
      </c>
      <c r="E100" s="666">
        <v>6.25E-2</v>
      </c>
      <c r="F100" s="666">
        <v>6.1124694376528114E-2</v>
      </c>
      <c r="G100" s="666">
        <v>6.8965517241379309E-2</v>
      </c>
      <c r="H100" s="666">
        <v>3.2094594594594593E-2</v>
      </c>
      <c r="I100" s="666">
        <v>4.4117647058823532E-2</v>
      </c>
      <c r="J100" s="666"/>
      <c r="K100" s="666">
        <v>1.3207547169811321E-2</v>
      </c>
      <c r="L100" s="666">
        <v>3.0023094688221709E-2</v>
      </c>
      <c r="M100" s="666">
        <v>1.0482180293501049E-2</v>
      </c>
      <c r="N100" s="666">
        <v>9.2378752886836026E-3</v>
      </c>
      <c r="O100" s="666">
        <v>5.6925996204933585E-3</v>
      </c>
      <c r="P100" s="666">
        <v>2.9702970297029702E-2</v>
      </c>
      <c r="Q100" s="666">
        <v>1.1650485436893204E-2</v>
      </c>
      <c r="R100" s="666">
        <v>2.5000000000000001E-2</v>
      </c>
      <c r="S100" s="666">
        <v>5.9642147117296221E-3</v>
      </c>
      <c r="T100" s="666"/>
      <c r="U100" s="667">
        <v>0</v>
      </c>
      <c r="V100" s="232">
        <v>1.8018018018018018E-3</v>
      </c>
      <c r="W100" s="232">
        <v>4.2643923240938165E-3</v>
      </c>
      <c r="X100" s="232">
        <v>1.1928429423459244E-2</v>
      </c>
      <c r="Y100" s="232">
        <v>2.717391304347826E-3</v>
      </c>
      <c r="Z100" s="232">
        <v>2.3866348448687352E-3</v>
      </c>
      <c r="AA100" s="232">
        <v>3.3557046979865771E-3</v>
      </c>
      <c r="AB100" s="668">
        <v>0</v>
      </c>
    </row>
    <row r="101" spans="2:28" x14ac:dyDescent="0.35">
      <c r="B101" s="3">
        <v>57.5</v>
      </c>
      <c r="C101" s="666">
        <v>6.0747663551401869E-2</v>
      </c>
      <c r="D101" s="666">
        <v>2.6223776223776224E-2</v>
      </c>
      <c r="E101" s="666">
        <v>5.6451612903225805E-2</v>
      </c>
      <c r="F101" s="666">
        <v>7.823960880195599E-2</v>
      </c>
      <c r="G101" s="666">
        <v>6.6937119675456389E-2</v>
      </c>
      <c r="H101" s="666">
        <v>2.364864864864865E-2</v>
      </c>
      <c r="I101" s="666">
        <v>2.9411764705882353E-2</v>
      </c>
      <c r="J101" s="666"/>
      <c r="K101" s="666">
        <v>3.7735849056603774E-3</v>
      </c>
      <c r="L101" s="666">
        <v>1.8475750577367205E-2</v>
      </c>
      <c r="M101" s="666">
        <v>6.2893081761006293E-3</v>
      </c>
      <c r="N101" s="666">
        <v>4.6189376443418013E-3</v>
      </c>
      <c r="O101" s="666">
        <v>7.5901328273244783E-3</v>
      </c>
      <c r="P101" s="666">
        <v>1.4851485148514851E-2</v>
      </c>
      <c r="Q101" s="666">
        <v>7.7669902912621356E-3</v>
      </c>
      <c r="R101" s="666">
        <v>8.3333333333333332E-3</v>
      </c>
      <c r="S101" s="666">
        <v>7.9522862823061622E-3</v>
      </c>
      <c r="T101" s="666"/>
      <c r="U101" s="667">
        <v>0</v>
      </c>
      <c r="V101" s="232">
        <v>0</v>
      </c>
      <c r="W101" s="232">
        <v>8.5287846481876331E-3</v>
      </c>
      <c r="X101" s="232">
        <v>1.9880715705765406E-3</v>
      </c>
      <c r="Y101" s="232">
        <v>2.717391304347826E-3</v>
      </c>
      <c r="Z101" s="232">
        <v>0</v>
      </c>
      <c r="AA101" s="232">
        <v>1.6778523489932886E-3</v>
      </c>
      <c r="AB101" s="668">
        <v>0</v>
      </c>
    </row>
    <row r="102" spans="2:28" x14ac:dyDescent="0.35">
      <c r="B102" s="3">
        <v>60</v>
      </c>
      <c r="C102" s="666">
        <v>3.9719626168224297E-2</v>
      </c>
      <c r="D102" s="666">
        <v>1.7482517482517484E-2</v>
      </c>
      <c r="E102" s="666">
        <v>1.8145161290322582E-2</v>
      </c>
      <c r="F102" s="666">
        <v>4.1564792176039117E-2</v>
      </c>
      <c r="G102" s="666">
        <v>5.6795131845841784E-2</v>
      </c>
      <c r="H102" s="666">
        <v>3.3783783783783786E-3</v>
      </c>
      <c r="I102" s="666">
        <v>1.6544117647058824E-2</v>
      </c>
      <c r="J102" s="666"/>
      <c r="K102" s="666">
        <v>9.433962264150943E-3</v>
      </c>
      <c r="L102" s="666">
        <v>9.2378752886836026E-3</v>
      </c>
      <c r="M102" s="666">
        <v>2.0964360587002098E-3</v>
      </c>
      <c r="N102" s="666">
        <v>6.9284064665127024E-3</v>
      </c>
      <c r="O102" s="666">
        <v>1.8975332068311196E-3</v>
      </c>
      <c r="P102" s="666">
        <v>9.9009900990099011E-3</v>
      </c>
      <c r="Q102" s="666">
        <v>1.9417475728155339E-3</v>
      </c>
      <c r="R102" s="666">
        <v>4.1666666666666666E-3</v>
      </c>
      <c r="S102" s="666">
        <v>1.9880715705765406E-3</v>
      </c>
      <c r="T102" s="666"/>
      <c r="U102" s="667">
        <v>0</v>
      </c>
      <c r="V102" s="232">
        <v>1.8018018018018018E-3</v>
      </c>
      <c r="W102" s="232">
        <v>0</v>
      </c>
      <c r="X102" s="232">
        <v>0</v>
      </c>
      <c r="Y102" s="232">
        <v>2.717391304347826E-3</v>
      </c>
      <c r="Z102" s="232">
        <v>0</v>
      </c>
      <c r="AA102" s="232">
        <v>3.3557046979865771E-3</v>
      </c>
      <c r="AB102" s="668">
        <v>5.1948051948051948E-3</v>
      </c>
    </row>
    <row r="103" spans="2:28" x14ac:dyDescent="0.35">
      <c r="B103" s="3">
        <v>62.5</v>
      </c>
      <c r="C103" s="666">
        <v>2.1028037383177569E-2</v>
      </c>
      <c r="D103" s="666">
        <v>1.2237762237762238E-2</v>
      </c>
      <c r="E103" s="666">
        <v>1.6129032258064516E-2</v>
      </c>
      <c r="F103" s="666">
        <v>3.4229828850855744E-2</v>
      </c>
      <c r="G103" s="666">
        <v>6.6937119675456389E-2</v>
      </c>
      <c r="H103" s="666">
        <v>3.3783783783783786E-3</v>
      </c>
      <c r="I103" s="666">
        <v>9.1911764705882356E-3</v>
      </c>
      <c r="J103" s="666"/>
      <c r="K103" s="666">
        <v>1.8867924528301887E-3</v>
      </c>
      <c r="L103" s="666">
        <v>0</v>
      </c>
      <c r="M103" s="666">
        <v>2.0964360587002098E-3</v>
      </c>
      <c r="N103" s="666">
        <v>0</v>
      </c>
      <c r="O103" s="666">
        <v>1.8975332068311196E-3</v>
      </c>
      <c r="P103" s="666">
        <v>0</v>
      </c>
      <c r="Q103" s="666">
        <v>0</v>
      </c>
      <c r="R103" s="666">
        <v>0</v>
      </c>
      <c r="S103" s="666">
        <v>0</v>
      </c>
      <c r="T103" s="666"/>
      <c r="U103" s="667">
        <v>0</v>
      </c>
      <c r="V103" s="232">
        <v>3.6036036036036037E-3</v>
      </c>
      <c r="W103" s="232">
        <v>0</v>
      </c>
      <c r="X103" s="232">
        <v>3.9761431411530811E-3</v>
      </c>
      <c r="Y103" s="232">
        <v>2.717391304347826E-3</v>
      </c>
      <c r="Z103" s="232">
        <v>2.3866348448687352E-3</v>
      </c>
      <c r="AA103" s="232">
        <v>0</v>
      </c>
      <c r="AB103" s="668">
        <v>0</v>
      </c>
    </row>
    <row r="104" spans="2:28" x14ac:dyDescent="0.35">
      <c r="B104" s="3">
        <v>65</v>
      </c>
      <c r="C104" s="666">
        <v>1.6355140186915886E-2</v>
      </c>
      <c r="D104" s="666">
        <v>6.993006993006993E-3</v>
      </c>
      <c r="E104" s="666">
        <v>8.0645161290322578E-3</v>
      </c>
      <c r="F104" s="666">
        <v>2.6894865525672371E-2</v>
      </c>
      <c r="G104" s="666">
        <v>3.2454361054766734E-2</v>
      </c>
      <c r="H104" s="666">
        <v>3.3783783783783786E-3</v>
      </c>
      <c r="I104" s="666">
        <v>1.2867647058823529E-2</v>
      </c>
      <c r="J104" s="666"/>
      <c r="K104" s="666">
        <v>1.8867924528301887E-3</v>
      </c>
      <c r="L104" s="666">
        <v>0</v>
      </c>
      <c r="M104" s="666">
        <v>2.0964360587002098E-3</v>
      </c>
      <c r="N104" s="666">
        <v>0</v>
      </c>
      <c r="O104" s="666">
        <v>0</v>
      </c>
      <c r="P104" s="666">
        <v>2.4752475247524753E-3</v>
      </c>
      <c r="Q104" s="666">
        <v>1.9417475728155339E-3</v>
      </c>
      <c r="R104" s="666">
        <v>8.3333333333333332E-3</v>
      </c>
      <c r="S104" s="666">
        <v>1.9880715705765406E-3</v>
      </c>
      <c r="T104" s="666"/>
      <c r="U104" s="667">
        <v>0</v>
      </c>
      <c r="V104" s="232">
        <v>1.8018018018018018E-3</v>
      </c>
      <c r="W104" s="232">
        <v>0</v>
      </c>
      <c r="X104" s="232">
        <v>0</v>
      </c>
      <c r="Y104" s="232">
        <v>2.717391304347826E-3</v>
      </c>
      <c r="Z104" s="232">
        <v>0</v>
      </c>
      <c r="AA104" s="232">
        <v>0</v>
      </c>
      <c r="AB104" s="668">
        <v>0</v>
      </c>
    </row>
    <row r="105" spans="2:28" x14ac:dyDescent="0.35">
      <c r="B105" s="3">
        <v>67.5</v>
      </c>
      <c r="C105" s="666">
        <v>4.6728971962616819E-3</v>
      </c>
      <c r="D105" s="666">
        <v>0</v>
      </c>
      <c r="E105" s="666">
        <v>4.0322580645161289E-3</v>
      </c>
      <c r="F105" s="666">
        <v>1.9559902200488997E-2</v>
      </c>
      <c r="G105" s="666">
        <v>2.434077079107505E-2</v>
      </c>
      <c r="H105" s="666">
        <v>0</v>
      </c>
      <c r="I105" s="666">
        <v>3.6764705882352941E-3</v>
      </c>
      <c r="J105" s="666"/>
      <c r="K105" s="666">
        <v>0</v>
      </c>
      <c r="L105" s="666">
        <v>0</v>
      </c>
      <c r="M105" s="666">
        <v>0</v>
      </c>
      <c r="N105" s="666">
        <v>4.6189376443418013E-3</v>
      </c>
      <c r="O105" s="666">
        <v>0</v>
      </c>
      <c r="P105" s="666">
        <v>2.4752475247524753E-3</v>
      </c>
      <c r="Q105" s="666">
        <v>1.9417475728155339E-3</v>
      </c>
      <c r="R105" s="666">
        <v>0</v>
      </c>
      <c r="S105" s="666">
        <v>0</v>
      </c>
      <c r="T105" s="666"/>
      <c r="U105" s="667">
        <v>0</v>
      </c>
      <c r="V105" s="232">
        <v>0</v>
      </c>
      <c r="W105" s="232">
        <v>0</v>
      </c>
      <c r="X105" s="232">
        <v>0</v>
      </c>
      <c r="Y105" s="232">
        <v>2.717391304347826E-3</v>
      </c>
      <c r="Z105" s="232">
        <v>0</v>
      </c>
      <c r="AA105" s="232">
        <v>0</v>
      </c>
      <c r="AB105" s="668">
        <v>0</v>
      </c>
    </row>
    <row r="106" spans="2:28" x14ac:dyDescent="0.35">
      <c r="B106" s="3">
        <v>70</v>
      </c>
      <c r="C106" s="666">
        <v>2.3364485981308409E-3</v>
      </c>
      <c r="D106" s="666">
        <v>1.7482517482517483E-3</v>
      </c>
      <c r="E106" s="666">
        <v>2.0161290322580645E-3</v>
      </c>
      <c r="F106" s="666">
        <v>2.4449877750611247E-3</v>
      </c>
      <c r="G106" s="666">
        <v>2.231237322515213E-2</v>
      </c>
      <c r="H106" s="666">
        <v>1.6891891891891893E-3</v>
      </c>
      <c r="I106" s="666">
        <v>1.838235294117647E-3</v>
      </c>
      <c r="J106" s="666"/>
      <c r="K106" s="666">
        <v>0</v>
      </c>
      <c r="L106" s="666">
        <v>0</v>
      </c>
      <c r="M106" s="666">
        <v>0</v>
      </c>
      <c r="N106" s="666">
        <v>2.3094688221709007E-3</v>
      </c>
      <c r="O106" s="666">
        <v>0</v>
      </c>
      <c r="P106" s="666">
        <v>4.9504950495049506E-3</v>
      </c>
      <c r="Q106" s="666">
        <v>0</v>
      </c>
      <c r="R106" s="666">
        <v>0</v>
      </c>
      <c r="S106" s="666">
        <v>1.9880715705765406E-3</v>
      </c>
      <c r="T106" s="666"/>
      <c r="U106" s="667">
        <v>0</v>
      </c>
      <c r="V106" s="232">
        <v>1.8018018018018018E-3</v>
      </c>
      <c r="W106" s="232">
        <v>2.1321961620469083E-3</v>
      </c>
      <c r="X106" s="232">
        <v>0</v>
      </c>
      <c r="Y106" s="232">
        <v>0</v>
      </c>
      <c r="Z106" s="232">
        <v>0</v>
      </c>
      <c r="AA106" s="232">
        <v>0</v>
      </c>
      <c r="AB106" s="668">
        <v>2.5974025974025974E-3</v>
      </c>
    </row>
    <row r="107" spans="2:28" ht="15" thickBot="1" x14ac:dyDescent="0.4">
      <c r="B107" s="3">
        <v>72.5</v>
      </c>
      <c r="C107" s="666">
        <v>4.6728971962616819E-3</v>
      </c>
      <c r="D107" s="666">
        <v>6.993006993006993E-3</v>
      </c>
      <c r="E107" s="666">
        <v>4.0322580645161289E-3</v>
      </c>
      <c r="F107" s="666">
        <v>2.4449877750611249E-2</v>
      </c>
      <c r="G107" s="666">
        <v>3.4482758620689655E-2</v>
      </c>
      <c r="H107" s="666">
        <v>3.3783783783783786E-3</v>
      </c>
      <c r="I107" s="666">
        <v>1.838235294117647E-3</v>
      </c>
      <c r="J107" s="666"/>
      <c r="K107" s="666">
        <v>1.8867924528301887E-3</v>
      </c>
      <c r="L107" s="666">
        <v>4.6189376443418013E-3</v>
      </c>
      <c r="M107" s="666">
        <v>0</v>
      </c>
      <c r="N107" s="666">
        <v>2.3094688221709007E-3</v>
      </c>
      <c r="O107" s="666">
        <v>0</v>
      </c>
      <c r="P107" s="666">
        <v>7.4257425742574254E-3</v>
      </c>
      <c r="Q107" s="666">
        <v>0</v>
      </c>
      <c r="R107" s="666">
        <v>4.1666666666666666E-3</v>
      </c>
      <c r="S107" s="666">
        <v>0</v>
      </c>
      <c r="T107" s="666"/>
      <c r="U107" s="679">
        <v>0</v>
      </c>
      <c r="V107" s="680">
        <v>0</v>
      </c>
      <c r="W107" s="680">
        <v>0</v>
      </c>
      <c r="X107" s="680">
        <v>0</v>
      </c>
      <c r="Y107" s="680">
        <v>2.717391304347826E-3</v>
      </c>
      <c r="Z107" s="680">
        <v>0</v>
      </c>
      <c r="AA107" s="680">
        <v>0</v>
      </c>
      <c r="AB107" s="681">
        <v>0</v>
      </c>
    </row>
    <row r="110" spans="2:28" x14ac:dyDescent="0.35">
      <c r="C110" s="3"/>
      <c r="D110" s="3"/>
      <c r="E110" s="3"/>
      <c r="F110" s="3"/>
      <c r="G110" s="3"/>
      <c r="H110" s="3"/>
      <c r="I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2:28" x14ac:dyDescent="0.35">
      <c r="C111" s="27"/>
      <c r="D111" s="27"/>
      <c r="E111" s="27"/>
      <c r="F111" s="27"/>
      <c r="G111" s="27"/>
      <c r="H111" s="27"/>
      <c r="I111" s="27"/>
      <c r="J111" s="27"/>
      <c r="K111" s="28"/>
      <c r="L111" s="28"/>
      <c r="M111" s="28"/>
      <c r="N111" s="28"/>
      <c r="O111" s="28"/>
      <c r="P111" s="28"/>
      <c r="Q111" s="28"/>
      <c r="R111" s="28"/>
      <c r="S111" s="28"/>
    </row>
  </sheetData>
  <mergeCells count="12">
    <mergeCell ref="U1:AB1"/>
    <mergeCell ref="C1:I1"/>
    <mergeCell ref="K1:S1"/>
    <mergeCell ref="C44:I44"/>
    <mergeCell ref="K44:S44"/>
    <mergeCell ref="U8:AB8"/>
    <mergeCell ref="U44:AB44"/>
    <mergeCell ref="U80:AB80"/>
    <mergeCell ref="C8:I8"/>
    <mergeCell ref="K8:S8"/>
    <mergeCell ref="C80:I80"/>
    <mergeCell ref="K80:S80"/>
  </mergeCell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0"/>
  <sheetViews>
    <sheetView zoomScale="85" zoomScaleNormal="85" workbookViewId="0">
      <pane xSplit="2" ySplit="6" topLeftCell="C7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defaultColWidth="9.1796875" defaultRowHeight="14.5" x14ac:dyDescent="0.35"/>
  <cols>
    <col min="1" max="1" width="9.1796875" style="3"/>
    <col min="2" max="2" width="29" style="3" customWidth="1"/>
    <col min="3" max="8" width="11.26953125" style="3" bestFit="1" customWidth="1"/>
    <col min="9" max="9" width="10.1796875" style="3" bestFit="1" customWidth="1"/>
    <col min="10" max="10" width="11.26953125" style="3" bestFit="1" customWidth="1"/>
    <col min="11" max="11" width="10.1796875" style="3" bestFit="1" customWidth="1"/>
    <col min="12" max="13" width="11.26953125" style="3" bestFit="1" customWidth="1"/>
    <col min="14" max="14" width="9.1796875" style="3"/>
    <col min="15" max="15" width="14.81640625" style="3" bestFit="1" customWidth="1"/>
    <col min="16" max="27" width="11" style="3" bestFit="1" customWidth="1"/>
    <col min="28" max="16384" width="9.1796875" style="3"/>
  </cols>
  <sheetData>
    <row r="1" spans="1:40" ht="16" thickBot="1" x14ac:dyDescent="0.4">
      <c r="C1" s="274" t="s">
        <v>3</v>
      </c>
      <c r="D1" s="275"/>
      <c r="E1" s="275"/>
      <c r="F1" s="275"/>
      <c r="G1" s="275"/>
      <c r="H1" s="275"/>
      <c r="I1" s="275"/>
      <c r="J1" s="275"/>
      <c r="K1" s="275"/>
      <c r="L1" s="275"/>
      <c r="M1" s="276"/>
      <c r="N1" s="60"/>
      <c r="O1" s="274" t="s">
        <v>10</v>
      </c>
      <c r="P1" s="275"/>
      <c r="Q1" s="275"/>
      <c r="R1" s="275"/>
      <c r="S1" s="275"/>
      <c r="T1" s="275"/>
      <c r="U1" s="275"/>
      <c r="V1" s="275"/>
      <c r="W1" s="275"/>
      <c r="X1" s="275"/>
      <c r="Y1" s="275"/>
      <c r="Z1" s="275"/>
      <c r="AA1" s="276"/>
      <c r="AB1" s="60"/>
      <c r="AC1" s="3">
        <v>8861</v>
      </c>
      <c r="AD1" s="3">
        <v>8862</v>
      </c>
      <c r="AE1" s="1">
        <v>8864</v>
      </c>
      <c r="AF1" s="1">
        <v>8865</v>
      </c>
      <c r="AG1" s="1">
        <v>8867</v>
      </c>
      <c r="AH1" s="1">
        <v>8869</v>
      </c>
      <c r="AI1" s="1">
        <v>8870</v>
      </c>
    </row>
    <row r="2" spans="1:40" x14ac:dyDescent="0.35">
      <c r="B2" s="20" t="s">
        <v>47</v>
      </c>
      <c r="C2" s="77" t="s">
        <v>68</v>
      </c>
      <c r="D2" s="78" t="s">
        <v>69</v>
      </c>
      <c r="E2" s="78" t="s">
        <v>70</v>
      </c>
      <c r="F2" s="78" t="s">
        <v>73</v>
      </c>
      <c r="G2" s="78" t="s">
        <v>74</v>
      </c>
      <c r="H2" s="78" t="s">
        <v>77</v>
      </c>
      <c r="I2" s="78" t="s">
        <v>80</v>
      </c>
      <c r="J2" s="78" t="s">
        <v>84</v>
      </c>
      <c r="K2" s="78" t="s">
        <v>81</v>
      </c>
      <c r="L2" s="78" t="s">
        <v>82</v>
      </c>
      <c r="M2" s="79" t="s">
        <v>83</v>
      </c>
      <c r="O2" s="77" t="s">
        <v>53</v>
      </c>
      <c r="P2" s="78" t="s">
        <v>25</v>
      </c>
      <c r="Q2" s="78" t="s">
        <v>26</v>
      </c>
      <c r="R2" s="78" t="s">
        <v>27</v>
      </c>
      <c r="S2" s="78" t="s">
        <v>37</v>
      </c>
      <c r="T2" s="78" t="s">
        <v>34</v>
      </c>
      <c r="U2" s="78" t="s">
        <v>30</v>
      </c>
      <c r="V2" s="78" t="s">
        <v>31</v>
      </c>
      <c r="W2" s="78" t="s">
        <v>24</v>
      </c>
      <c r="X2" s="78" t="s">
        <v>29</v>
      </c>
      <c r="Y2" s="78" t="s">
        <v>35</v>
      </c>
      <c r="Z2" s="78" t="s">
        <v>33</v>
      </c>
      <c r="AA2" s="79" t="s">
        <v>32</v>
      </c>
      <c r="AC2" s="77" t="str">
        <f>'[1]30mCR'!$M$1</f>
        <v>CR-01</v>
      </c>
      <c r="AD2" s="78" t="str">
        <f>'[1]30mCR'!$AE$1</f>
        <v>CR-02</v>
      </c>
      <c r="AE2" s="78" t="str">
        <f>'[1]30mCR'!$AW$1</f>
        <v>CR-28</v>
      </c>
      <c r="AF2" s="78" t="str">
        <f>'[1]30mCR'!$BO$1</f>
        <v>CR-32</v>
      </c>
      <c r="AG2" s="78" t="str">
        <f>'[1]30mCR'!$CY$1</f>
        <v>CR-40</v>
      </c>
      <c r="AH2" s="78" t="str">
        <f>'[1]30mCR'!$EI$1</f>
        <v>CR-67</v>
      </c>
      <c r="AI2" s="79" t="s">
        <v>173</v>
      </c>
      <c r="AM2" s="1"/>
      <c r="AN2" s="1"/>
    </row>
    <row r="3" spans="1:40" x14ac:dyDescent="0.35">
      <c r="A3" s="3" t="s">
        <v>244</v>
      </c>
      <c r="B3" s="3" t="s">
        <v>57</v>
      </c>
      <c r="C3" s="315">
        <v>27.100915094339605</v>
      </c>
      <c r="D3" s="316">
        <v>26.956643037974693</v>
      </c>
      <c r="E3" s="316">
        <v>30.228896103896105</v>
      </c>
      <c r="F3" s="316">
        <v>27.229503685503701</v>
      </c>
      <c r="G3" s="316">
        <v>27.127879912663754</v>
      </c>
      <c r="H3" s="316">
        <v>28.527044217687092</v>
      </c>
      <c r="I3" s="316">
        <v>28.738938574938583</v>
      </c>
      <c r="J3" s="316">
        <v>27.418282958199359</v>
      </c>
      <c r="K3" s="316">
        <v>31.714866666666659</v>
      </c>
      <c r="L3" s="316">
        <v>24.934201612903205</v>
      </c>
      <c r="M3" s="317">
        <v>27.534125391849543</v>
      </c>
      <c r="N3" s="18"/>
      <c r="O3" s="315">
        <v>30.777537078651719</v>
      </c>
      <c r="P3" s="316">
        <v>25.471412371134022</v>
      </c>
      <c r="Q3" s="316">
        <v>26.088131782945752</v>
      </c>
      <c r="R3" s="316">
        <v>25.971002450980361</v>
      </c>
      <c r="S3" s="316">
        <v>24.841720238095224</v>
      </c>
      <c r="T3" s="316">
        <v>27.565788265306132</v>
      </c>
      <c r="U3" s="316">
        <v>26.14812034383953</v>
      </c>
      <c r="V3" s="316">
        <v>24.352706140350861</v>
      </c>
      <c r="W3" s="316">
        <v>23.604735000000016</v>
      </c>
      <c r="X3" s="316">
        <v>25.438700440528645</v>
      </c>
      <c r="Y3" s="316">
        <v>25.16449122807018</v>
      </c>
      <c r="Z3" s="316">
        <v>25.310941624365501</v>
      </c>
      <c r="AA3" s="317">
        <v>27.312622093023244</v>
      </c>
      <c r="AB3" s="18"/>
      <c r="AC3" s="137">
        <v>24.767248322147669</v>
      </c>
      <c r="AD3" s="1">
        <v>25.7845704989154</v>
      </c>
      <c r="AE3" s="1">
        <v>27.321183448275828</v>
      </c>
      <c r="AF3" s="1">
        <v>26.169125000000001</v>
      </c>
      <c r="AG3" s="1">
        <v>30.453291734197737</v>
      </c>
      <c r="AH3" s="1">
        <v>27.258610878661095</v>
      </c>
      <c r="AI3" s="140">
        <v>25.932242469879522</v>
      </c>
    </row>
    <row r="4" spans="1:40" x14ac:dyDescent="0.35">
      <c r="B4" s="3" t="s">
        <v>206</v>
      </c>
      <c r="C4" s="137">
        <v>841.51560377358487</v>
      </c>
      <c r="D4" s="1">
        <v>799.2207012658231</v>
      </c>
      <c r="E4" s="1">
        <v>1013.4613019480518</v>
      </c>
      <c r="F4" s="1">
        <v>836.28660687960667</v>
      </c>
      <c r="G4" s="1">
        <v>830.58210262008697</v>
      </c>
      <c r="H4" s="1">
        <v>884.81164285714328</v>
      </c>
      <c r="I4" s="1">
        <v>902.04917690417619</v>
      </c>
      <c r="J4" s="1">
        <v>832.73751125401918</v>
      </c>
      <c r="K4" s="1">
        <v>1117.857725714284</v>
      </c>
      <c r="L4" s="1">
        <v>709.35052419354838</v>
      </c>
      <c r="M4" s="140">
        <v>836.25046708463901</v>
      </c>
      <c r="N4" s="18"/>
      <c r="O4" s="137">
        <v>1069.5587303370796</v>
      </c>
      <c r="P4" s="1">
        <v>754.27167697594541</v>
      </c>
      <c r="Q4" s="1">
        <v>751.52601162790654</v>
      </c>
      <c r="R4" s="1">
        <v>769.09601470588223</v>
      </c>
      <c r="S4" s="1">
        <v>660.12920238095251</v>
      </c>
      <c r="T4" s="1">
        <v>868.36870408163315</v>
      </c>
      <c r="U4" s="1">
        <v>791.8913352435527</v>
      </c>
      <c r="V4" s="1">
        <v>659.84768421052638</v>
      </c>
      <c r="W4" s="1">
        <v>610.41635000000042</v>
      </c>
      <c r="X4" s="1">
        <v>729.99551541850178</v>
      </c>
      <c r="Y4" s="1">
        <v>778.09226315789454</v>
      </c>
      <c r="Z4" s="1">
        <v>725.03829187817291</v>
      </c>
      <c r="AA4" s="140">
        <v>892.40089825581458</v>
      </c>
      <c r="AB4" s="18"/>
      <c r="AC4" s="137">
        <v>739.16004362416072</v>
      </c>
      <c r="AD4" s="1">
        <v>762.69618438177895</v>
      </c>
      <c r="AE4" s="1">
        <v>869.78321379310307</v>
      </c>
      <c r="AF4" s="1">
        <v>828.59471250000001</v>
      </c>
      <c r="AG4" s="1">
        <v>1036.4718752025924</v>
      </c>
      <c r="AH4" s="1">
        <v>848.12998326359741</v>
      </c>
      <c r="AI4" s="140">
        <v>781.22437349397671</v>
      </c>
    </row>
    <row r="5" spans="1:40" x14ac:dyDescent="0.35">
      <c r="A5" s="3" t="s">
        <v>246</v>
      </c>
      <c r="B5" s="3" t="s">
        <v>51</v>
      </c>
      <c r="C5" s="137">
        <v>212</v>
      </c>
      <c r="D5" s="1">
        <v>395</v>
      </c>
      <c r="E5" s="1">
        <v>308</v>
      </c>
      <c r="F5" s="1">
        <v>407</v>
      </c>
      <c r="G5" s="1">
        <v>458</v>
      </c>
      <c r="H5" s="1">
        <v>294</v>
      </c>
      <c r="I5" s="1">
        <v>407</v>
      </c>
      <c r="J5" s="1">
        <v>311</v>
      </c>
      <c r="K5" s="1">
        <v>525</v>
      </c>
      <c r="L5" s="1">
        <v>372</v>
      </c>
      <c r="M5" s="140">
        <v>319</v>
      </c>
      <c r="O5" s="137">
        <v>445</v>
      </c>
      <c r="P5" s="1">
        <v>291</v>
      </c>
      <c r="Q5" s="1">
        <v>258</v>
      </c>
      <c r="R5" s="1">
        <v>408</v>
      </c>
      <c r="S5" s="1">
        <v>168</v>
      </c>
      <c r="T5" s="1">
        <v>392</v>
      </c>
      <c r="U5" s="1">
        <v>349</v>
      </c>
      <c r="V5" s="1">
        <v>228</v>
      </c>
      <c r="W5" s="1">
        <v>200</v>
      </c>
      <c r="X5" s="1">
        <v>227</v>
      </c>
      <c r="Y5" s="1">
        <v>342</v>
      </c>
      <c r="Z5" s="1">
        <v>394</v>
      </c>
      <c r="AA5" s="140">
        <v>344</v>
      </c>
      <c r="AC5" s="137">
        <v>596</v>
      </c>
      <c r="AD5" s="1">
        <v>461</v>
      </c>
      <c r="AE5" s="1">
        <v>725</v>
      </c>
      <c r="AF5" s="1">
        <v>720</v>
      </c>
      <c r="AG5" s="1">
        <v>617</v>
      </c>
      <c r="AH5" s="1">
        <v>478</v>
      </c>
      <c r="AI5" s="140">
        <v>664</v>
      </c>
    </row>
    <row r="6" spans="1:40" ht="15" thickBot="1" x14ac:dyDescent="0.4">
      <c r="A6" s="3" t="s">
        <v>247</v>
      </c>
      <c r="B6" s="3" t="s">
        <v>52</v>
      </c>
      <c r="C6" s="682">
        <f t="shared" ref="C6:M6" si="0">C5/SUM(C5,C43,C80)</f>
        <v>7.0152217074784917E-2</v>
      </c>
      <c r="D6" s="143">
        <f t="shared" si="0"/>
        <v>0.12938093678349163</v>
      </c>
      <c r="E6" s="143">
        <f t="shared" si="0"/>
        <v>0.10144927536231885</v>
      </c>
      <c r="F6" s="143">
        <f t="shared" si="0"/>
        <v>0.12710805746408493</v>
      </c>
      <c r="G6" s="143">
        <f t="shared" si="0"/>
        <v>0.12757660167130919</v>
      </c>
      <c r="H6" s="143">
        <f t="shared" si="0"/>
        <v>8.9090909090909096E-2</v>
      </c>
      <c r="I6" s="143">
        <f t="shared" si="0"/>
        <v>0.12310949788263763</v>
      </c>
      <c r="J6" s="143">
        <f t="shared" si="0"/>
        <v>9.7891092225369847E-2</v>
      </c>
      <c r="K6" s="143">
        <f t="shared" si="0"/>
        <v>0.17156862745098039</v>
      </c>
      <c r="L6" s="143">
        <f t="shared" si="0"/>
        <v>0.10595272002278554</v>
      </c>
      <c r="M6" s="683">
        <f t="shared" si="0"/>
        <v>0.10313611380536696</v>
      </c>
      <c r="O6" s="682">
        <f t="shared" ref="O6:AA6" si="1">O5/SUM(O5,O43,O80)</f>
        <v>0.14532984977139124</v>
      </c>
      <c r="P6" s="143">
        <f t="shared" si="1"/>
        <v>0.10210526315789474</v>
      </c>
      <c r="Q6" s="143">
        <f t="shared" si="1"/>
        <v>9.3275488069414311E-2</v>
      </c>
      <c r="R6" s="143">
        <f t="shared" si="1"/>
        <v>0.12553846153846154</v>
      </c>
      <c r="S6" s="143">
        <f t="shared" si="1"/>
        <v>5.5390702274975272E-2</v>
      </c>
      <c r="T6" s="143">
        <f t="shared" si="1"/>
        <v>0.13452299245024021</v>
      </c>
      <c r="U6" s="143">
        <f t="shared" si="1"/>
        <v>0.10115942028985507</v>
      </c>
      <c r="V6" s="143">
        <f t="shared" si="1"/>
        <v>8.1925979159180734E-2</v>
      </c>
      <c r="W6" s="143">
        <f t="shared" si="1"/>
        <v>7.4294205052005943E-2</v>
      </c>
      <c r="X6" s="143">
        <f t="shared" si="1"/>
        <v>8.1100392997499104E-2</v>
      </c>
      <c r="Y6" s="143">
        <f t="shared" si="1"/>
        <v>0.10270270270270271</v>
      </c>
      <c r="Z6" s="143">
        <f t="shared" si="1"/>
        <v>0.11903323262839879</v>
      </c>
      <c r="AA6" s="683">
        <f t="shared" si="1"/>
        <v>0.12233285917496443</v>
      </c>
      <c r="AC6" s="682">
        <f t="shared" ref="AC6:AI6" si="2">AC5/SUM(AC5,AC43,AC80)</f>
        <v>0.19780949220046465</v>
      </c>
      <c r="AD6" s="143">
        <f t="shared" si="2"/>
        <v>0.14180252230083051</v>
      </c>
      <c r="AE6" s="143">
        <f t="shared" si="2"/>
        <v>0.22928526249209361</v>
      </c>
      <c r="AF6" s="143">
        <f t="shared" si="2"/>
        <v>0.21108179419525067</v>
      </c>
      <c r="AG6" s="143">
        <f t="shared" si="2"/>
        <v>0.20342894823606988</v>
      </c>
      <c r="AH6" s="143">
        <f t="shared" si="2"/>
        <v>0.17275027105168053</v>
      </c>
      <c r="AI6" s="683">
        <f t="shared" si="2"/>
        <v>0.19785458879618595</v>
      </c>
    </row>
    <row r="7" spans="1:40" ht="16.5" x14ac:dyDescent="0.35">
      <c r="A7" s="3" t="s">
        <v>249</v>
      </c>
      <c r="B7" s="3" t="s">
        <v>251</v>
      </c>
      <c r="C7" s="311">
        <v>178401</v>
      </c>
      <c r="D7" s="311">
        <v>315692</v>
      </c>
      <c r="E7" s="311">
        <v>312146</v>
      </c>
      <c r="F7" s="311">
        <v>340369</v>
      </c>
      <c r="G7" s="311">
        <v>380407</v>
      </c>
      <c r="H7" s="311">
        <v>260135</v>
      </c>
      <c r="I7" s="311">
        <v>367134</v>
      </c>
      <c r="J7" s="311">
        <v>258981</v>
      </c>
      <c r="K7" s="311">
        <v>586875</v>
      </c>
      <c r="L7" s="311">
        <v>263878</v>
      </c>
      <c r="M7" s="311">
        <v>266764</v>
      </c>
      <c r="N7" s="311"/>
      <c r="O7" s="311">
        <v>475954</v>
      </c>
      <c r="P7" s="311">
        <v>219493</v>
      </c>
      <c r="Q7" s="311">
        <v>193894</v>
      </c>
      <c r="R7" s="311">
        <v>313791</v>
      </c>
      <c r="S7" s="311">
        <v>110902</v>
      </c>
      <c r="T7" s="311">
        <v>340401</v>
      </c>
      <c r="U7" s="311">
        <v>276370</v>
      </c>
      <c r="V7" s="311">
        <v>150445</v>
      </c>
      <c r="W7" s="311">
        <v>122083</v>
      </c>
      <c r="X7" s="311">
        <v>165709</v>
      </c>
      <c r="Y7" s="311">
        <v>266108</v>
      </c>
      <c r="Z7" s="311">
        <v>285665</v>
      </c>
      <c r="AA7" s="311">
        <v>306986</v>
      </c>
      <c r="AC7" s="311">
        <v>440539</v>
      </c>
      <c r="AD7" s="311">
        <v>351603</v>
      </c>
      <c r="AE7" s="311">
        <v>630593</v>
      </c>
      <c r="AF7" s="311">
        <v>596588</v>
      </c>
      <c r="AG7" s="311">
        <v>639503</v>
      </c>
      <c r="AH7" s="311">
        <v>405406</v>
      </c>
      <c r="AI7" s="311">
        <v>518733</v>
      </c>
    </row>
    <row r="8" spans="1:40" ht="15" thickBot="1" x14ac:dyDescent="0.4">
      <c r="A8" s="3" t="s">
        <v>250</v>
      </c>
      <c r="B8" s="113" t="s">
        <v>248</v>
      </c>
      <c r="C8" s="684">
        <f>C7/SUM(C$7,C$45,C$82)</f>
        <v>2.7589778786579255E-2</v>
      </c>
      <c r="D8" s="684">
        <f t="shared" ref="D8:M8" si="3">D7/SUM(D$7,D$45,D$82)</f>
        <v>5.4484684703964795E-2</v>
      </c>
      <c r="E8" s="684">
        <f t="shared" si="3"/>
        <v>5.2127171554949323E-2</v>
      </c>
      <c r="F8" s="684">
        <f t="shared" si="3"/>
        <v>5.4684374621440088E-2</v>
      </c>
      <c r="G8" s="684">
        <f t="shared" si="3"/>
        <v>5.7616202274586435E-2</v>
      </c>
      <c r="H8" s="684">
        <f t="shared" si="3"/>
        <v>3.5806947099704042E-2</v>
      </c>
      <c r="I8" s="684">
        <f t="shared" si="3"/>
        <v>5.0684683764318027E-2</v>
      </c>
      <c r="J8" s="684">
        <f t="shared" si="3"/>
        <v>3.9902980878906834E-2</v>
      </c>
      <c r="K8" s="684">
        <f t="shared" si="3"/>
        <v>7.8821603760927075E-2</v>
      </c>
      <c r="L8" s="684">
        <f t="shared" si="3"/>
        <v>4.1447350957334574E-2</v>
      </c>
      <c r="M8" s="684">
        <f t="shared" si="3"/>
        <v>4.3806410622944554E-2</v>
      </c>
      <c r="N8" s="61"/>
      <c r="O8" s="684">
        <f t="shared" ref="O8" si="4">O7/SUM(O$7,O$45,O$82)</f>
        <v>7.9609767389892061E-2</v>
      </c>
      <c r="P8" s="684">
        <f t="shared" ref="P8" si="5">P7/SUM(P$7,P$45,P$82)</f>
        <v>4.7219337699163859E-2</v>
      </c>
      <c r="Q8" s="684">
        <f t="shared" ref="Q8" si="6">Q7/SUM(Q$7,Q$45,Q$82)</f>
        <v>4.0618441720264138E-2</v>
      </c>
      <c r="R8" s="684">
        <f t="shared" ref="R8" si="7">R7/SUM(R$7,R$45,R$82)</f>
        <v>5.4750291032838551E-2</v>
      </c>
      <c r="S8" s="684">
        <f t="shared" ref="S8" si="8">S7/SUM(S$7,S$45,S$82)</f>
        <v>2.5034757956180258E-2</v>
      </c>
      <c r="T8" s="684">
        <f t="shared" ref="T8" si="9">T7/SUM(T$7,T$45,T$82)</f>
        <v>6.6640576944385826E-2</v>
      </c>
      <c r="U8" s="684">
        <f t="shared" ref="U8" si="10">U7/SUM(U$7,U$45,U$82)</f>
        <v>4.9671180273296631E-2</v>
      </c>
      <c r="V8" s="684">
        <f t="shared" ref="V8" si="11">V7/SUM(V$7,V$45,V$82)</f>
        <v>3.4625477741602725E-2</v>
      </c>
      <c r="W8" s="684">
        <f t="shared" ref="W8" si="12">W7/SUM(W$7,W$45,W$82)</f>
        <v>3.0108459805651314E-2</v>
      </c>
      <c r="X8" s="684">
        <f t="shared" ref="X8" si="13">X7/SUM(X$7,X$45,X$82)</f>
        <v>3.7497807843789491E-2</v>
      </c>
      <c r="Y8" s="684">
        <f t="shared" ref="Y8" si="14">Y7/SUM(Y$7,Y$45,Y$82)</f>
        <v>4.6962619337675787E-2</v>
      </c>
      <c r="Z8" s="684">
        <f t="shared" ref="Z8" si="15">Z7/SUM(Z$7,Z$45,Z$82)</f>
        <v>6.017239174856865E-2</v>
      </c>
      <c r="AA8" s="684">
        <f t="shared" ref="AA8" si="16">AA7/SUM(AA$7,AA$45,AA$82)</f>
        <v>6.0911528022465675E-2</v>
      </c>
      <c r="AC8" s="684">
        <f t="shared" ref="AC8" si="17">AC7/SUM(AC$7,AC$45,AC$82)</f>
        <v>0.10533759683685212</v>
      </c>
      <c r="AD8" s="684">
        <f t="shared" ref="AD8" si="18">AD7/SUM(AD$7,AD$45,AD$82)</f>
        <v>8.0457431837164334E-2</v>
      </c>
      <c r="AE8" s="684">
        <f t="shared" ref="AE8" si="19">AE7/SUM(AE$7,AE$45,AE$82)</f>
        <v>0.14788683178143464</v>
      </c>
      <c r="AF8" s="684">
        <f t="shared" ref="AF8" si="20">AF7/SUM(AF$7,AF$45,AF$82)</f>
        <v>0.13124157999913766</v>
      </c>
      <c r="AG8" s="684">
        <f t="shared" ref="AG8" si="21">AG7/SUM(AG$7,AG$45,AG$82)</f>
        <v>0.15054440556543225</v>
      </c>
      <c r="AH8" s="684">
        <f t="shared" ref="AH8" si="22">AH7/SUM(AH$7,AH$45,AH$82)</f>
        <v>0.11110383340920109</v>
      </c>
      <c r="AI8" s="684">
        <f t="shared" ref="AI8" si="23">AI7/SUM(AI$7,AI$45,AI$82)</f>
        <v>0.10647447607709518</v>
      </c>
    </row>
    <row r="9" spans="1:40" ht="15" thickBot="1" x14ac:dyDescent="0.4">
      <c r="C9" s="247"/>
      <c r="D9" s="248"/>
      <c r="E9" s="248"/>
      <c r="F9" s="248"/>
      <c r="G9" s="248"/>
      <c r="H9" s="248"/>
      <c r="I9" s="248"/>
      <c r="J9" s="248"/>
      <c r="K9" s="248"/>
      <c r="L9" s="248"/>
      <c r="M9" s="249"/>
      <c r="O9" s="78"/>
      <c r="P9" s="78"/>
      <c r="Q9" s="78"/>
      <c r="R9" s="78"/>
      <c r="S9" s="78"/>
      <c r="T9" s="78"/>
      <c r="U9" s="78"/>
      <c r="V9" s="78"/>
      <c r="W9" s="78"/>
      <c r="X9" s="77"/>
      <c r="Y9" s="78"/>
      <c r="Z9" s="78"/>
      <c r="AA9" s="79"/>
    </row>
    <row r="10" spans="1:40" ht="15" thickBot="1" x14ac:dyDescent="0.4">
      <c r="B10" s="3" t="s">
        <v>54</v>
      </c>
      <c r="C10" s="259" t="s">
        <v>52</v>
      </c>
      <c r="D10" s="260"/>
      <c r="E10" s="260"/>
      <c r="F10" s="260"/>
      <c r="G10" s="260"/>
      <c r="H10" s="260"/>
      <c r="I10" s="260"/>
      <c r="J10" s="260"/>
      <c r="K10" s="260"/>
      <c r="L10" s="260"/>
      <c r="M10" s="261"/>
      <c r="O10" s="259" t="s">
        <v>52</v>
      </c>
      <c r="P10" s="260"/>
      <c r="Q10" s="260"/>
      <c r="R10" s="260"/>
      <c r="S10" s="260"/>
      <c r="T10" s="260"/>
      <c r="U10" s="260"/>
      <c r="V10" s="260"/>
      <c r="W10" s="260"/>
      <c r="X10" s="260"/>
      <c r="Y10" s="260"/>
      <c r="Z10" s="260"/>
      <c r="AA10" s="261"/>
    </row>
    <row r="11" spans="1:40" x14ac:dyDescent="0.35">
      <c r="B11" s="3">
        <v>0</v>
      </c>
      <c r="C11" s="685">
        <v>0</v>
      </c>
      <c r="D11" s="685">
        <v>0</v>
      </c>
      <c r="E11" s="685">
        <v>0</v>
      </c>
      <c r="F11" s="685">
        <v>0</v>
      </c>
      <c r="G11" s="685">
        <v>0</v>
      </c>
      <c r="H11" s="685">
        <v>0</v>
      </c>
      <c r="I11" s="685">
        <v>0</v>
      </c>
      <c r="J11" s="685">
        <v>0</v>
      </c>
      <c r="K11" s="685">
        <v>0</v>
      </c>
      <c r="L11" s="685">
        <v>0</v>
      </c>
      <c r="M11" s="685">
        <v>0</v>
      </c>
      <c r="O11" s="686">
        <v>0</v>
      </c>
      <c r="P11" s="686">
        <v>0</v>
      </c>
      <c r="Q11" s="686">
        <v>0</v>
      </c>
      <c r="R11" s="686">
        <v>0</v>
      </c>
      <c r="S11" s="686">
        <v>0</v>
      </c>
      <c r="T11" s="686">
        <v>0</v>
      </c>
      <c r="U11" s="686">
        <v>0</v>
      </c>
      <c r="V11" s="686">
        <v>0</v>
      </c>
      <c r="W11" s="686">
        <v>0</v>
      </c>
      <c r="X11" s="686">
        <v>0</v>
      </c>
      <c r="Y11" s="686">
        <v>0</v>
      </c>
      <c r="Z11" s="686">
        <v>0</v>
      </c>
      <c r="AA11" s="686">
        <v>0</v>
      </c>
      <c r="AC11" s="687">
        <v>0</v>
      </c>
      <c r="AD11" s="687">
        <v>0</v>
      </c>
      <c r="AE11" s="687">
        <v>0</v>
      </c>
      <c r="AF11" s="687">
        <v>0</v>
      </c>
      <c r="AG11" s="687">
        <v>0</v>
      </c>
      <c r="AH11" s="687">
        <v>0</v>
      </c>
      <c r="AI11" s="687">
        <v>0</v>
      </c>
    </row>
    <row r="12" spans="1:40" x14ac:dyDescent="0.35">
      <c r="B12" s="3">
        <v>10</v>
      </c>
      <c r="C12" s="685">
        <v>0</v>
      </c>
      <c r="D12" s="685">
        <v>0</v>
      </c>
      <c r="E12" s="685">
        <v>0</v>
      </c>
      <c r="F12" s="685">
        <v>0</v>
      </c>
      <c r="G12" s="685">
        <v>0</v>
      </c>
      <c r="H12" s="685">
        <v>0</v>
      </c>
      <c r="I12" s="685">
        <v>0</v>
      </c>
      <c r="J12" s="685">
        <v>0</v>
      </c>
      <c r="K12" s="685">
        <v>0</v>
      </c>
      <c r="L12" s="685">
        <v>0</v>
      </c>
      <c r="M12" s="685">
        <v>0</v>
      </c>
      <c r="O12" s="686">
        <v>0</v>
      </c>
      <c r="P12" s="686">
        <v>0</v>
      </c>
      <c r="Q12" s="686">
        <v>0</v>
      </c>
      <c r="R12" s="686">
        <v>0</v>
      </c>
      <c r="S12" s="686">
        <v>0</v>
      </c>
      <c r="T12" s="686">
        <v>0</v>
      </c>
      <c r="U12" s="686">
        <v>0</v>
      </c>
      <c r="V12" s="686">
        <v>0</v>
      </c>
      <c r="W12" s="686">
        <v>0</v>
      </c>
      <c r="X12" s="686">
        <v>0</v>
      </c>
      <c r="Y12" s="686">
        <v>0</v>
      </c>
      <c r="Z12" s="686">
        <v>0</v>
      </c>
      <c r="AA12" s="686">
        <v>0</v>
      </c>
      <c r="AC12" s="687">
        <v>0</v>
      </c>
      <c r="AD12" s="687">
        <v>0</v>
      </c>
      <c r="AE12" s="687">
        <v>0</v>
      </c>
      <c r="AF12" s="687">
        <v>0</v>
      </c>
      <c r="AG12" s="687">
        <v>0</v>
      </c>
      <c r="AH12" s="687">
        <v>0</v>
      </c>
      <c r="AI12" s="687">
        <v>0</v>
      </c>
    </row>
    <row r="13" spans="1:40" x14ac:dyDescent="0.35">
      <c r="B13" s="3">
        <v>12.5</v>
      </c>
      <c r="C13" s="685">
        <v>0</v>
      </c>
      <c r="D13" s="685">
        <v>0</v>
      </c>
      <c r="E13" s="685">
        <v>0</v>
      </c>
      <c r="F13" s="685">
        <v>0</v>
      </c>
      <c r="G13" s="685">
        <v>0</v>
      </c>
      <c r="H13" s="685">
        <v>0</v>
      </c>
      <c r="I13" s="685">
        <v>2.4692874692874697E-3</v>
      </c>
      <c r="J13" s="685">
        <v>0</v>
      </c>
      <c r="K13" s="685">
        <v>0</v>
      </c>
      <c r="L13" s="685">
        <v>2.6881720430107529E-3</v>
      </c>
      <c r="M13" s="685">
        <v>0</v>
      </c>
      <c r="O13" s="686">
        <v>2.2471910112359553E-3</v>
      </c>
      <c r="P13" s="686">
        <v>0</v>
      </c>
      <c r="Q13" s="686">
        <v>7.7519379844961239E-3</v>
      </c>
      <c r="R13" s="686">
        <v>0</v>
      </c>
      <c r="S13" s="686">
        <v>0</v>
      </c>
      <c r="T13" s="686">
        <v>2.5510204081632651E-3</v>
      </c>
      <c r="U13" s="686">
        <v>0</v>
      </c>
      <c r="V13" s="686">
        <v>0</v>
      </c>
      <c r="W13" s="686">
        <v>0</v>
      </c>
      <c r="X13" s="686">
        <v>0</v>
      </c>
      <c r="Y13" s="686">
        <v>0</v>
      </c>
      <c r="Z13" s="686">
        <v>5.076142131979695E-3</v>
      </c>
      <c r="AA13" s="686">
        <v>2.9069767441860465E-3</v>
      </c>
      <c r="AC13" s="687">
        <v>1.6778523489932886E-3</v>
      </c>
      <c r="AD13" s="687">
        <v>4.3383947939262474E-3</v>
      </c>
      <c r="AE13" s="687">
        <v>1.3793103448275861E-3</v>
      </c>
      <c r="AF13" s="687">
        <v>0</v>
      </c>
      <c r="AG13" s="687">
        <v>1.6207455429497568E-3</v>
      </c>
      <c r="AH13" s="687">
        <v>2.0920502092050207E-3</v>
      </c>
      <c r="AI13" s="687">
        <v>0</v>
      </c>
    </row>
    <row r="14" spans="1:40" x14ac:dyDescent="0.35">
      <c r="B14" s="3">
        <v>15</v>
      </c>
      <c r="C14" s="685">
        <v>0</v>
      </c>
      <c r="D14" s="685">
        <v>5.0632911392405064E-3</v>
      </c>
      <c r="E14" s="685">
        <v>0</v>
      </c>
      <c r="F14" s="685">
        <v>3.0712530712530711E-3</v>
      </c>
      <c r="G14" s="685">
        <v>6.5502183406113534E-3</v>
      </c>
      <c r="H14" s="685">
        <v>3.4013605442176869E-3</v>
      </c>
      <c r="I14" s="685">
        <v>4.9262899262899262E-3</v>
      </c>
      <c r="J14" s="685">
        <v>0</v>
      </c>
      <c r="K14" s="685">
        <v>1.9047619047619048E-3</v>
      </c>
      <c r="L14" s="685">
        <v>1.6129032258064516E-2</v>
      </c>
      <c r="M14" s="685">
        <v>6.269592476489028E-3</v>
      </c>
      <c r="O14" s="686">
        <v>4.4943820224719105E-3</v>
      </c>
      <c r="P14" s="686">
        <v>3.4364261168384879E-3</v>
      </c>
      <c r="Q14" s="686">
        <v>2.7131782945736434E-2</v>
      </c>
      <c r="R14" s="686">
        <v>1.2254901960784314E-2</v>
      </c>
      <c r="S14" s="686">
        <v>1.1904761904761904E-2</v>
      </c>
      <c r="T14" s="686">
        <v>1.5306122448979591E-2</v>
      </c>
      <c r="U14" s="686">
        <v>2.8653295128939827E-3</v>
      </c>
      <c r="V14" s="686">
        <v>1.7543859649122806E-2</v>
      </c>
      <c r="W14" s="686">
        <v>0.02</v>
      </c>
      <c r="X14" s="686">
        <v>8.8105726872246704E-3</v>
      </c>
      <c r="Y14" s="686">
        <v>1.1695906432748537E-2</v>
      </c>
      <c r="Z14" s="686">
        <v>1.5228426395939087E-2</v>
      </c>
      <c r="AA14" s="686">
        <v>2.0348837209302327E-2</v>
      </c>
      <c r="AC14" s="687">
        <v>3.0201342281879196E-2</v>
      </c>
      <c r="AD14" s="687">
        <v>6.5075921908893707E-3</v>
      </c>
      <c r="AE14" s="687">
        <v>1.2413793103448275E-2</v>
      </c>
      <c r="AF14" s="687">
        <v>1.2500000000000001E-2</v>
      </c>
      <c r="AG14" s="687">
        <v>1.1345218800648298E-2</v>
      </c>
      <c r="AH14" s="687">
        <v>8.368200836820083E-3</v>
      </c>
      <c r="AI14" s="687">
        <v>9.0361445783132526E-3</v>
      </c>
    </row>
    <row r="15" spans="1:40" x14ac:dyDescent="0.35">
      <c r="B15" s="3">
        <v>17.5</v>
      </c>
      <c r="C15" s="685">
        <v>1.681300205492247E-2</v>
      </c>
      <c r="D15" s="685">
        <v>1.0126582278481013E-2</v>
      </c>
      <c r="E15" s="685">
        <v>6.4935064935064939E-3</v>
      </c>
      <c r="F15" s="685">
        <v>1.4784716656374411E-2</v>
      </c>
      <c r="G15" s="685">
        <v>2.1834061135371178E-2</v>
      </c>
      <c r="H15" s="685">
        <v>6.8027210884353739E-3</v>
      </c>
      <c r="I15" s="685">
        <v>7.3955773955773959E-3</v>
      </c>
      <c r="J15" s="685">
        <v>1.2861736334405145E-2</v>
      </c>
      <c r="K15" s="685">
        <v>3.8095238095238095E-3</v>
      </c>
      <c r="L15" s="685">
        <v>2.4193548387096774E-2</v>
      </c>
      <c r="M15" s="685">
        <v>2.1943573667711599E-2</v>
      </c>
      <c r="O15" s="686">
        <v>4.4943820224719105E-3</v>
      </c>
      <c r="P15" s="686">
        <v>1.3745704467353952E-2</v>
      </c>
      <c r="Q15" s="686">
        <v>1.5503875968992248E-2</v>
      </c>
      <c r="R15" s="686">
        <v>3.6764705882352942E-2</v>
      </c>
      <c r="S15" s="686">
        <v>4.7619047619047616E-2</v>
      </c>
      <c r="T15" s="686">
        <v>4.8469387755102039E-2</v>
      </c>
      <c r="U15" s="686">
        <v>8.5959885386819486E-3</v>
      </c>
      <c r="V15" s="686">
        <v>4.8245614035087717E-2</v>
      </c>
      <c r="W15" s="686">
        <v>0.1</v>
      </c>
      <c r="X15" s="686">
        <v>3.5242290748898682E-2</v>
      </c>
      <c r="Y15" s="686">
        <v>2.3391812865497075E-2</v>
      </c>
      <c r="Z15" s="686">
        <v>3.0456852791878174E-2</v>
      </c>
      <c r="AA15" s="686">
        <v>2.0348837209302327E-2</v>
      </c>
      <c r="AC15" s="687">
        <v>3.8590604026845637E-2</v>
      </c>
      <c r="AD15" s="687">
        <v>3.0368763557483729E-2</v>
      </c>
      <c r="AE15" s="687">
        <v>4.5517241379310347E-2</v>
      </c>
      <c r="AF15" s="687">
        <v>4.7222222222222221E-2</v>
      </c>
      <c r="AG15" s="687">
        <v>1.1345218800648298E-2</v>
      </c>
      <c r="AH15" s="687">
        <v>3.1380753138075312E-2</v>
      </c>
      <c r="AI15" s="687">
        <v>4.3674698795180725E-2</v>
      </c>
    </row>
    <row r="16" spans="1:40" x14ac:dyDescent="0.35">
      <c r="B16" s="3">
        <v>20</v>
      </c>
      <c r="C16" s="685">
        <v>3.2897650587615471E-2</v>
      </c>
      <c r="D16" s="685">
        <v>4.0506329113924051E-2</v>
      </c>
      <c r="E16" s="685">
        <v>1.2987012987012988E-2</v>
      </c>
      <c r="F16" s="685">
        <v>2.0927222798880547E-2</v>
      </c>
      <c r="G16" s="685">
        <v>5.458515283842795E-2</v>
      </c>
      <c r="H16" s="685">
        <v>3.7414965986394558E-2</v>
      </c>
      <c r="I16" s="685">
        <v>1.7235872235872234E-2</v>
      </c>
      <c r="J16" s="685">
        <v>3.8585209003215437E-2</v>
      </c>
      <c r="K16" s="685">
        <v>7.619047619047619E-3</v>
      </c>
      <c r="L16" s="685">
        <v>9.1397849462365593E-2</v>
      </c>
      <c r="M16" s="685">
        <v>2.1943573667711599E-2</v>
      </c>
      <c r="O16" s="686">
        <v>1.5730337078651686E-2</v>
      </c>
      <c r="P16" s="686">
        <v>0.10309278350515463</v>
      </c>
      <c r="Q16" s="686">
        <v>6.589147286821706E-2</v>
      </c>
      <c r="R16" s="686">
        <v>7.5980392156862739E-2</v>
      </c>
      <c r="S16" s="686">
        <v>9.5238095238095233E-2</v>
      </c>
      <c r="T16" s="686">
        <v>6.1224489795918366E-2</v>
      </c>
      <c r="U16" s="686">
        <v>7.1633237822349566E-2</v>
      </c>
      <c r="V16" s="686">
        <v>8.3333333333333329E-2</v>
      </c>
      <c r="W16" s="686">
        <v>0.115</v>
      </c>
      <c r="X16" s="686">
        <v>0.11453744493392071</v>
      </c>
      <c r="Y16" s="686">
        <v>9.3567251461988299E-2</v>
      </c>
      <c r="Z16" s="686">
        <v>6.3451776649746189E-2</v>
      </c>
      <c r="AA16" s="686">
        <v>4.9418604651162788E-2</v>
      </c>
      <c r="AC16" s="687">
        <v>0.10234899328859061</v>
      </c>
      <c r="AD16" s="687">
        <v>8.0260303687635579E-2</v>
      </c>
      <c r="AE16" s="687">
        <v>6.4827586206896548E-2</v>
      </c>
      <c r="AF16" s="687">
        <v>7.6388888888888895E-2</v>
      </c>
      <c r="AG16" s="687">
        <v>1.6207455429497569E-2</v>
      </c>
      <c r="AH16" s="687">
        <v>4.6025104602510462E-2</v>
      </c>
      <c r="AI16" s="687">
        <v>8.5843373493975902E-2</v>
      </c>
    </row>
    <row r="17" spans="2:35" x14ac:dyDescent="0.35">
      <c r="B17" s="3">
        <v>22.5</v>
      </c>
      <c r="C17" s="685">
        <v>8.602757668177248E-2</v>
      </c>
      <c r="D17" s="685">
        <v>9.1139240506329114E-2</v>
      </c>
      <c r="E17" s="685">
        <v>1.948051948051948E-2</v>
      </c>
      <c r="F17" s="685">
        <v>7.9494540724487264E-2</v>
      </c>
      <c r="G17" s="685">
        <v>0.10480349344978165</v>
      </c>
      <c r="H17" s="685">
        <v>5.4421768707482991E-2</v>
      </c>
      <c r="I17" s="685">
        <v>5.4213759213759219E-2</v>
      </c>
      <c r="J17" s="685">
        <v>9.6463022508038579E-2</v>
      </c>
      <c r="K17" s="685">
        <v>3.4285714285714287E-2</v>
      </c>
      <c r="L17" s="685">
        <v>0.18817204301075269</v>
      </c>
      <c r="M17" s="685">
        <v>7.8369905956112859E-2</v>
      </c>
      <c r="O17" s="686">
        <v>4.9438202247191011E-2</v>
      </c>
      <c r="P17" s="686">
        <v>0.17869415807560138</v>
      </c>
      <c r="Q17" s="686">
        <v>0.12790697674418605</v>
      </c>
      <c r="R17" s="686">
        <v>0.11029411764705882</v>
      </c>
      <c r="S17" s="686">
        <v>0.16071428571428573</v>
      </c>
      <c r="T17" s="686">
        <v>0.10204081632653061</v>
      </c>
      <c r="U17" s="686">
        <v>0.12034383954154727</v>
      </c>
      <c r="V17" s="686">
        <v>0.15350877192982457</v>
      </c>
      <c r="W17" s="686">
        <v>0.17499999999999999</v>
      </c>
      <c r="X17" s="686">
        <v>0.13215859030837004</v>
      </c>
      <c r="Y17" s="686">
        <v>0.15204678362573099</v>
      </c>
      <c r="Z17" s="686">
        <v>0.14720812182741116</v>
      </c>
      <c r="AA17" s="686">
        <v>9.3023255813953487E-2</v>
      </c>
      <c r="AC17" s="687">
        <v>0.1761744966442953</v>
      </c>
      <c r="AD17" s="687">
        <v>0.14099783080260303</v>
      </c>
      <c r="AE17" s="687">
        <v>8.9655172413793102E-2</v>
      </c>
      <c r="AF17" s="687">
        <v>0.12222222222222222</v>
      </c>
      <c r="AG17" s="687">
        <v>5.834683954619125E-2</v>
      </c>
      <c r="AH17" s="687">
        <v>7.1129707112970716E-2</v>
      </c>
      <c r="AI17" s="687">
        <v>0.13855421686746988</v>
      </c>
    </row>
    <row r="18" spans="2:35" x14ac:dyDescent="0.35">
      <c r="B18" s="3">
        <v>25</v>
      </c>
      <c r="C18" s="685">
        <v>0.20007682345508243</v>
      </c>
      <c r="D18" s="685">
        <v>0.19746835443037974</v>
      </c>
      <c r="E18" s="685">
        <v>8.1168831168831168E-2</v>
      </c>
      <c r="F18" s="685">
        <v>0.15284657530646836</v>
      </c>
      <c r="G18" s="685">
        <v>0.15720524017467249</v>
      </c>
      <c r="H18" s="685">
        <v>0.16666666666666666</v>
      </c>
      <c r="I18" s="685">
        <v>0.14786240786240787</v>
      </c>
      <c r="J18" s="685">
        <v>0.16720257234726688</v>
      </c>
      <c r="K18" s="685">
        <v>7.8095238095238093E-2</v>
      </c>
      <c r="L18" s="685">
        <v>0.17473118279569894</v>
      </c>
      <c r="M18" s="685">
        <v>0.14106583072100312</v>
      </c>
      <c r="O18" s="686">
        <v>0.10112359550561797</v>
      </c>
      <c r="P18" s="686">
        <v>0.18900343642611683</v>
      </c>
      <c r="Q18" s="686">
        <v>0.17829457364341086</v>
      </c>
      <c r="R18" s="686">
        <v>0.19852941176470587</v>
      </c>
      <c r="S18" s="686">
        <v>0.26190476190476192</v>
      </c>
      <c r="T18" s="686">
        <v>0.125</v>
      </c>
      <c r="U18" s="686">
        <v>0.21203438395415472</v>
      </c>
      <c r="V18" s="686">
        <v>0.27631578947368424</v>
      </c>
      <c r="W18" s="686">
        <v>0.23</v>
      </c>
      <c r="X18" s="686">
        <v>0.16740088105726872</v>
      </c>
      <c r="Y18" s="686">
        <v>0.21052631578947367</v>
      </c>
      <c r="Z18" s="686">
        <v>0.24619289340101522</v>
      </c>
      <c r="AA18" s="686">
        <v>0.18604651162790697</v>
      </c>
      <c r="AC18" s="687">
        <v>0.19798657718120805</v>
      </c>
      <c r="AD18" s="687">
        <v>0.19088937093275488</v>
      </c>
      <c r="AE18" s="687">
        <v>0.13655172413793104</v>
      </c>
      <c r="AF18" s="687">
        <v>0.16944444444444445</v>
      </c>
      <c r="AG18" s="687">
        <v>0.10048622366288493</v>
      </c>
      <c r="AH18" s="687">
        <v>0.16317991631799164</v>
      </c>
      <c r="AI18" s="687">
        <v>0.18674698795180722</v>
      </c>
    </row>
    <row r="19" spans="2:35" x14ac:dyDescent="0.35">
      <c r="B19" s="3">
        <v>27.5</v>
      </c>
      <c r="C19" s="685">
        <v>0.20691537035832056</v>
      </c>
      <c r="D19" s="685">
        <v>0.21518987341772153</v>
      </c>
      <c r="E19" s="685">
        <v>0.16558441558441558</v>
      </c>
      <c r="F19" s="685">
        <v>0.1824160086192172</v>
      </c>
      <c r="G19" s="685">
        <v>0.18995633187772926</v>
      </c>
      <c r="H19" s="685">
        <v>0.17346938775510204</v>
      </c>
      <c r="I19" s="685">
        <v>0.18966830466830464</v>
      </c>
      <c r="J19" s="685">
        <v>0.21864951768488747</v>
      </c>
      <c r="K19" s="685">
        <v>0.1219047619047619</v>
      </c>
      <c r="L19" s="685">
        <v>0.21236559139784947</v>
      </c>
      <c r="M19" s="685">
        <v>0.27272727272727271</v>
      </c>
      <c r="O19" s="686">
        <v>0.14157303370786517</v>
      </c>
      <c r="P19" s="686">
        <v>0.19931271477663232</v>
      </c>
      <c r="Q19" s="686">
        <v>0.20155038759689922</v>
      </c>
      <c r="R19" s="686">
        <v>0.18137254901960784</v>
      </c>
      <c r="S19" s="686">
        <v>0.14880952380952381</v>
      </c>
      <c r="T19" s="686">
        <v>0.16326530612244897</v>
      </c>
      <c r="U19" s="686">
        <v>0.22063037249283668</v>
      </c>
      <c r="V19" s="686">
        <v>0.20175438596491227</v>
      </c>
      <c r="W19" s="686">
        <v>0.17</v>
      </c>
      <c r="X19" s="686">
        <v>0.22466960352422907</v>
      </c>
      <c r="Y19" s="686">
        <v>0.22514619883040934</v>
      </c>
      <c r="Z19" s="686">
        <v>0.20558375634517767</v>
      </c>
      <c r="AA19" s="686">
        <v>0.20348837209302326</v>
      </c>
      <c r="AC19" s="687">
        <v>0.14932885906040269</v>
      </c>
      <c r="AD19" s="687">
        <v>0.19305856832971802</v>
      </c>
      <c r="AE19" s="687">
        <v>0.16689655172413792</v>
      </c>
      <c r="AF19" s="687">
        <v>0.18055555555555555</v>
      </c>
      <c r="AG19" s="687">
        <v>0.14910858995137763</v>
      </c>
      <c r="AH19" s="687">
        <v>0.18828451882845187</v>
      </c>
      <c r="AI19" s="687">
        <v>0.16867469879518071</v>
      </c>
    </row>
    <row r="20" spans="2:35" x14ac:dyDescent="0.35">
      <c r="B20" s="3">
        <v>30</v>
      </c>
      <c r="C20" s="685">
        <v>0.21375391726155868</v>
      </c>
      <c r="D20" s="685">
        <v>0.18481012658227849</v>
      </c>
      <c r="E20" s="685">
        <v>0.20454545454545456</v>
      </c>
      <c r="F20" s="685">
        <v>0.2303406955813373</v>
      </c>
      <c r="G20" s="685">
        <v>0.17903930131004367</v>
      </c>
      <c r="H20" s="685">
        <v>0.1870748299319728</v>
      </c>
      <c r="I20" s="685">
        <v>0.19713759213759213</v>
      </c>
      <c r="J20" s="685">
        <v>0.17363344051446947</v>
      </c>
      <c r="K20" s="685">
        <v>0.16380952380952382</v>
      </c>
      <c r="L20" s="685">
        <v>0.15591397849462366</v>
      </c>
      <c r="M20" s="685">
        <v>0.16614420062695925</v>
      </c>
      <c r="O20" s="686">
        <v>0.16404494382022472</v>
      </c>
      <c r="P20" s="686">
        <v>0.12027491408934708</v>
      </c>
      <c r="Q20" s="686">
        <v>0.13565891472868216</v>
      </c>
      <c r="R20" s="686">
        <v>0.18137254901960784</v>
      </c>
      <c r="S20" s="686">
        <v>0.1130952380952381</v>
      </c>
      <c r="T20" s="686">
        <v>0.14795918367346941</v>
      </c>
      <c r="U20" s="686">
        <v>0.18338108882521489</v>
      </c>
      <c r="V20" s="686">
        <v>0.14473684210526316</v>
      </c>
      <c r="W20" s="686">
        <v>8.5000000000000006E-2</v>
      </c>
      <c r="X20" s="686">
        <v>0.17180616740088106</v>
      </c>
      <c r="Y20" s="686">
        <v>0.13157894736842105</v>
      </c>
      <c r="Z20" s="686">
        <v>0.13959390862944163</v>
      </c>
      <c r="AA20" s="686">
        <v>0.15116279069767441</v>
      </c>
      <c r="AC20" s="687">
        <v>0.13926174496644295</v>
      </c>
      <c r="AD20" s="687">
        <v>0.15835140997830802</v>
      </c>
      <c r="AE20" s="687">
        <v>0.1489655172413793</v>
      </c>
      <c r="AF20" s="687">
        <v>0.14861111111111111</v>
      </c>
      <c r="AG20" s="687">
        <v>0.17179902755267423</v>
      </c>
      <c r="AH20" s="687">
        <v>0.21757322175732219</v>
      </c>
      <c r="AI20" s="687">
        <v>0.15060240963855423</v>
      </c>
    </row>
    <row r="21" spans="2:35" x14ac:dyDescent="0.35">
      <c r="B21" s="3">
        <v>32.5</v>
      </c>
      <c r="C21" s="685">
        <v>0.1221220065614787</v>
      </c>
      <c r="D21" s="685">
        <v>0.13924050632911392</v>
      </c>
      <c r="E21" s="685">
        <v>0.2564935064935065</v>
      </c>
      <c r="F21" s="685">
        <v>0.17648701204850936</v>
      </c>
      <c r="G21" s="685">
        <v>0.14192139737991266</v>
      </c>
      <c r="H21" s="685">
        <v>0.14625850340136054</v>
      </c>
      <c r="I21" s="685">
        <v>0.17491400491400491</v>
      </c>
      <c r="J21" s="685">
        <v>0.16398713826366559</v>
      </c>
      <c r="K21" s="685">
        <v>0.1657142857142857</v>
      </c>
      <c r="L21" s="685">
        <v>8.8709677419354843E-2</v>
      </c>
      <c r="M21" s="685">
        <v>0.16614420062695925</v>
      </c>
      <c r="O21" s="686">
        <v>0.15730337078651685</v>
      </c>
      <c r="P21" s="686">
        <v>0.10996563573883161</v>
      </c>
      <c r="Q21" s="686">
        <v>0.12790697674418605</v>
      </c>
      <c r="R21" s="686">
        <v>0.10784313725490197</v>
      </c>
      <c r="S21" s="686">
        <v>0.10119047619047619</v>
      </c>
      <c r="T21" s="686">
        <v>0.13010204081632654</v>
      </c>
      <c r="U21" s="686">
        <v>0.12034383954154727</v>
      </c>
      <c r="V21" s="686">
        <v>4.8245614035087717E-2</v>
      </c>
      <c r="W21" s="686">
        <v>4.4999999999999998E-2</v>
      </c>
      <c r="X21" s="686">
        <v>8.8105726872246701E-2</v>
      </c>
      <c r="Y21" s="686">
        <v>9.6491228070175433E-2</v>
      </c>
      <c r="Z21" s="686">
        <v>7.3604060913705582E-2</v>
      </c>
      <c r="AA21" s="686">
        <v>0.11046511627906977</v>
      </c>
      <c r="AC21" s="687">
        <v>8.3892617449664433E-2</v>
      </c>
      <c r="AD21" s="687">
        <v>9.3275488069414311E-2</v>
      </c>
      <c r="AE21" s="687">
        <v>0.1489655172413793</v>
      </c>
      <c r="AF21" s="687">
        <v>0.12777777777777777</v>
      </c>
      <c r="AG21" s="687">
        <v>0.12317666126418152</v>
      </c>
      <c r="AH21" s="687">
        <v>0.12552301255230125</v>
      </c>
      <c r="AI21" s="687">
        <v>9.9397590361445784E-2</v>
      </c>
    </row>
    <row r="22" spans="2:35" x14ac:dyDescent="0.35">
      <c r="B22" s="3">
        <v>35</v>
      </c>
      <c r="C22" s="685">
        <v>9.2137770062781121E-2</v>
      </c>
      <c r="D22" s="685">
        <v>8.3544303797468356E-2</v>
      </c>
      <c r="E22" s="685">
        <v>0.11688311688311688</v>
      </c>
      <c r="F22" s="685">
        <v>8.085114769606748E-2</v>
      </c>
      <c r="G22" s="685">
        <v>9.1703056768558958E-2</v>
      </c>
      <c r="H22" s="685">
        <v>9.8639455782312924E-2</v>
      </c>
      <c r="I22" s="685">
        <v>9.5982800982800973E-2</v>
      </c>
      <c r="J22" s="685">
        <v>7.3954983922829579E-2</v>
      </c>
      <c r="K22" s="685">
        <v>0.16952380952380955</v>
      </c>
      <c r="L22" s="685">
        <v>2.4193548387096774E-2</v>
      </c>
      <c r="M22" s="685">
        <v>8.1504702194357362E-2</v>
      </c>
      <c r="O22" s="686">
        <v>0.1303370786516854</v>
      </c>
      <c r="P22" s="686">
        <v>5.1546391752577317E-2</v>
      </c>
      <c r="Q22" s="686">
        <v>7.7519379844961239E-2</v>
      </c>
      <c r="R22" s="686">
        <v>5.3921568627450983E-2</v>
      </c>
      <c r="S22" s="686">
        <v>3.5714285714285712E-2</v>
      </c>
      <c r="T22" s="686">
        <v>7.3979591836734693E-2</v>
      </c>
      <c r="U22" s="686">
        <v>3.7249283667621778E-2</v>
      </c>
      <c r="V22" s="686">
        <v>2.1929824561403508E-2</v>
      </c>
      <c r="W22" s="686">
        <v>0.04</v>
      </c>
      <c r="X22" s="686">
        <v>3.5242290748898682E-2</v>
      </c>
      <c r="Y22" s="686">
        <v>4.6783625730994149E-2</v>
      </c>
      <c r="Z22" s="686">
        <v>3.8071065989847719E-2</v>
      </c>
      <c r="AA22" s="686">
        <v>5.8139534883720929E-2</v>
      </c>
      <c r="AC22" s="687">
        <v>4.8657718120805375E-2</v>
      </c>
      <c r="AD22" s="687">
        <v>6.2906724511930592E-2</v>
      </c>
      <c r="AE22" s="687">
        <v>8.2758620689655171E-2</v>
      </c>
      <c r="AF22" s="687">
        <v>4.8611111111111112E-2</v>
      </c>
      <c r="AG22" s="687">
        <v>0.12641815235008103</v>
      </c>
      <c r="AH22" s="687">
        <v>7.5313807531380755E-2</v>
      </c>
      <c r="AI22" s="687">
        <v>6.3253012048192767E-2</v>
      </c>
    </row>
    <row r="23" spans="2:35" x14ac:dyDescent="0.35">
      <c r="B23" s="3">
        <v>37.5</v>
      </c>
      <c r="C23" s="685">
        <v>1.9503921984312059E-2</v>
      </c>
      <c r="D23" s="685">
        <v>2.2784810126582278E-2</v>
      </c>
      <c r="E23" s="685">
        <v>6.1688311688311688E-2</v>
      </c>
      <c r="F23" s="685">
        <v>2.8140561563021457E-2</v>
      </c>
      <c r="G23" s="685">
        <v>1.7467248908296942E-2</v>
      </c>
      <c r="H23" s="685">
        <v>9.1836734693877556E-2</v>
      </c>
      <c r="I23" s="685">
        <v>6.3918918918918918E-2</v>
      </c>
      <c r="J23" s="685">
        <v>3.8585209003215437E-2</v>
      </c>
      <c r="K23" s="685">
        <v>0.10285714285714286</v>
      </c>
      <c r="L23" s="685">
        <v>1.6129032258064516E-2</v>
      </c>
      <c r="M23" s="685">
        <v>2.1943573667711595E-2</v>
      </c>
      <c r="O23" s="686">
        <v>0.10561797752808989</v>
      </c>
      <c r="P23" s="686">
        <v>2.0618556701030927E-2</v>
      </c>
      <c r="Q23" s="686">
        <v>1.937984496124031E-2</v>
      </c>
      <c r="R23" s="686">
        <v>1.9607843137254902E-2</v>
      </c>
      <c r="S23" s="686">
        <v>1.7857142857142856E-2</v>
      </c>
      <c r="T23" s="686">
        <v>5.3571428571428582E-2</v>
      </c>
      <c r="U23" s="686">
        <v>1.1461318051575931E-2</v>
      </c>
      <c r="V23" s="686">
        <v>0</v>
      </c>
      <c r="W23" s="686">
        <v>0.01</v>
      </c>
      <c r="X23" s="686">
        <v>4.4052863436123343E-3</v>
      </c>
      <c r="Y23" s="686">
        <v>0</v>
      </c>
      <c r="Z23" s="686">
        <v>1.7766497461928935E-2</v>
      </c>
      <c r="AA23" s="686">
        <v>3.1976744186046513E-2</v>
      </c>
      <c r="AC23" s="687">
        <v>1.6778523489932886E-2</v>
      </c>
      <c r="AD23" s="687">
        <v>2.8199566160520606E-2</v>
      </c>
      <c r="AE23" s="687">
        <v>4.8275862068965517E-2</v>
      </c>
      <c r="AF23" s="687">
        <v>3.6111111111111108E-2</v>
      </c>
      <c r="AG23" s="687">
        <v>7.1312803889789306E-2</v>
      </c>
      <c r="AH23" s="687">
        <v>4.3933054393305436E-2</v>
      </c>
      <c r="AI23" s="687">
        <v>3.0120481927710843E-2</v>
      </c>
    </row>
    <row r="24" spans="2:35" x14ac:dyDescent="0.35">
      <c r="B24" s="3">
        <v>40</v>
      </c>
      <c r="C24" s="685">
        <v>0</v>
      </c>
      <c r="D24" s="685">
        <v>2.5316455696202532E-3</v>
      </c>
      <c r="E24" s="685">
        <v>4.5454545454545456E-2</v>
      </c>
      <c r="F24" s="685">
        <v>1.392739360653799E-2</v>
      </c>
      <c r="G24" s="685">
        <v>2.1834061135371178E-2</v>
      </c>
      <c r="H24" s="685">
        <v>2.0408163265306121E-2</v>
      </c>
      <c r="I24" s="685">
        <v>2.2149877149877151E-2</v>
      </c>
      <c r="J24" s="685">
        <v>1.2861736334405145E-2</v>
      </c>
      <c r="K24" s="685">
        <v>6.2857142857142861E-2</v>
      </c>
      <c r="L24" s="685">
        <v>2.6881720430107529E-3</v>
      </c>
      <c r="M24" s="685">
        <v>6.269592476489028E-3</v>
      </c>
      <c r="O24" s="686">
        <v>5.6179775280898875E-2</v>
      </c>
      <c r="P24" s="686">
        <v>1.0309278350515464E-2</v>
      </c>
      <c r="Q24" s="686">
        <v>7.7519379844961239E-3</v>
      </c>
      <c r="R24" s="686">
        <v>9.8039215686274508E-3</v>
      </c>
      <c r="S24" s="686">
        <v>0</v>
      </c>
      <c r="T24" s="686">
        <v>4.336734693877551E-2</v>
      </c>
      <c r="U24" s="686">
        <v>2.8653295128939827E-3</v>
      </c>
      <c r="V24" s="686">
        <v>0</v>
      </c>
      <c r="W24" s="686">
        <v>0</v>
      </c>
      <c r="X24" s="686">
        <v>0</v>
      </c>
      <c r="Y24" s="686">
        <v>2.9239766081871343E-3</v>
      </c>
      <c r="Z24" s="686">
        <v>0</v>
      </c>
      <c r="AA24" s="686">
        <v>3.7790697674418602E-2</v>
      </c>
      <c r="AC24" s="687">
        <v>6.7114093959731542E-3</v>
      </c>
      <c r="AD24" s="687">
        <v>6.5075921908893707E-3</v>
      </c>
      <c r="AE24" s="687">
        <v>2.7586206896551724E-2</v>
      </c>
      <c r="AF24" s="687">
        <v>2.0833333333333332E-2</v>
      </c>
      <c r="AG24" s="687">
        <v>7.6175040518638576E-2</v>
      </c>
      <c r="AH24" s="687">
        <v>1.8828451882845189E-2</v>
      </c>
      <c r="AI24" s="687">
        <v>1.355421686746988E-2</v>
      </c>
    </row>
    <row r="25" spans="2:35" x14ac:dyDescent="0.35">
      <c r="B25" s="3">
        <v>42.5</v>
      </c>
      <c r="C25" s="685">
        <v>4.8759804960780148E-3</v>
      </c>
      <c r="D25" s="685">
        <v>2.5316455696202532E-3</v>
      </c>
      <c r="E25" s="685">
        <v>1.6233766233766232E-2</v>
      </c>
      <c r="F25" s="685">
        <v>8.3564361639227955E-3</v>
      </c>
      <c r="G25" s="685">
        <v>2.1834061135371178E-3</v>
      </c>
      <c r="H25" s="685">
        <v>6.8027210884353739E-3</v>
      </c>
      <c r="I25" s="685">
        <v>7.3832923832923827E-3</v>
      </c>
      <c r="J25" s="685">
        <v>3.2154340836012857E-3</v>
      </c>
      <c r="K25" s="685">
        <v>2.8571428571428571E-2</v>
      </c>
      <c r="L25" s="685">
        <v>2.6881720430107529E-3</v>
      </c>
      <c r="M25" s="685">
        <v>6.269592476489028E-3</v>
      </c>
      <c r="O25" s="686">
        <v>1.7977528089887642E-2</v>
      </c>
      <c r="P25" s="686">
        <v>0</v>
      </c>
      <c r="Q25" s="686">
        <v>3.875968992248062E-3</v>
      </c>
      <c r="R25" s="686">
        <v>7.3529411764705881E-3</v>
      </c>
      <c r="S25" s="686">
        <v>5.9523809523809521E-3</v>
      </c>
      <c r="T25" s="686">
        <v>1.5306122448979591E-2</v>
      </c>
      <c r="U25" s="686">
        <v>8.5959885386819486E-3</v>
      </c>
      <c r="V25" s="686">
        <v>4.3859649122807015E-3</v>
      </c>
      <c r="W25" s="686">
        <v>0.01</v>
      </c>
      <c r="X25" s="686">
        <v>0</v>
      </c>
      <c r="Y25" s="686">
        <v>0</v>
      </c>
      <c r="Z25" s="686">
        <v>1.2690355329949238E-2</v>
      </c>
      <c r="AA25" s="686">
        <v>1.1627906976744186E-2</v>
      </c>
      <c r="AC25" s="687">
        <v>5.0335570469798654E-3</v>
      </c>
      <c r="AD25" s="687">
        <v>2.1691973969631237E-3</v>
      </c>
      <c r="AE25" s="687">
        <v>1.6551724137931035E-2</v>
      </c>
      <c r="AF25" s="687">
        <v>5.5555555555555558E-3</v>
      </c>
      <c r="AG25" s="687">
        <v>4.3760129659643432E-2</v>
      </c>
      <c r="AH25" s="687">
        <v>6.2761506276150627E-3</v>
      </c>
      <c r="AI25" s="687">
        <v>3.0120481927710845E-3</v>
      </c>
    </row>
    <row r="26" spans="2:35" x14ac:dyDescent="0.35">
      <c r="B26" s="3">
        <v>45</v>
      </c>
      <c r="C26" s="685">
        <v>0</v>
      </c>
      <c r="D26" s="685">
        <v>2.5316455696202532E-3</v>
      </c>
      <c r="E26" s="685">
        <v>3.246753246753247E-3</v>
      </c>
      <c r="F26" s="685">
        <v>5.5709574426151959E-3</v>
      </c>
      <c r="G26" s="685">
        <v>8.7336244541484712E-3</v>
      </c>
      <c r="H26" s="685">
        <v>3.4013605442176869E-3</v>
      </c>
      <c r="I26" s="685">
        <v>2.4570024570024569E-3</v>
      </c>
      <c r="J26" s="685">
        <v>0</v>
      </c>
      <c r="K26" s="685">
        <v>2.4761904761904763E-2</v>
      </c>
      <c r="L26" s="685">
        <v>0</v>
      </c>
      <c r="M26" s="685">
        <v>3.134796238244514E-3</v>
      </c>
      <c r="O26" s="686">
        <v>1.3483146067415731E-2</v>
      </c>
      <c r="P26" s="686">
        <v>0</v>
      </c>
      <c r="Q26" s="686">
        <v>0</v>
      </c>
      <c r="R26" s="686">
        <v>2.4509803921568627E-3</v>
      </c>
      <c r="S26" s="686">
        <v>0</v>
      </c>
      <c r="T26" s="686">
        <v>1.020408163265306E-2</v>
      </c>
      <c r="U26" s="686">
        <v>0</v>
      </c>
      <c r="V26" s="686">
        <v>0</v>
      </c>
      <c r="W26" s="686">
        <v>0</v>
      </c>
      <c r="X26" s="686">
        <v>1.3215859030837005E-2</v>
      </c>
      <c r="Y26" s="686">
        <v>2.9239766081871343E-3</v>
      </c>
      <c r="Z26" s="686">
        <v>0</v>
      </c>
      <c r="AA26" s="686">
        <v>5.8139534883720929E-3</v>
      </c>
      <c r="AC26" s="687">
        <v>3.3557046979865771E-3</v>
      </c>
      <c r="AD26" s="687">
        <v>0</v>
      </c>
      <c r="AE26" s="687">
        <v>6.8965517241379309E-3</v>
      </c>
      <c r="AF26" s="687">
        <v>2.7777777777777779E-3</v>
      </c>
      <c r="AG26" s="687">
        <v>1.6207455429497569E-2</v>
      </c>
      <c r="AH26" s="687">
        <v>2.0920502092050207E-3</v>
      </c>
      <c r="AI26" s="687">
        <v>4.5180722891566263E-3</v>
      </c>
    </row>
    <row r="27" spans="2:35" x14ac:dyDescent="0.35">
      <c r="B27" s="3">
        <v>47.5</v>
      </c>
      <c r="C27" s="685">
        <v>4.8759804960780148E-3</v>
      </c>
      <c r="D27" s="685">
        <v>2.5316455696202532E-3</v>
      </c>
      <c r="E27" s="685">
        <v>6.4935064935064939E-3</v>
      </c>
      <c r="F27" s="685">
        <v>2.7854787213075979E-3</v>
      </c>
      <c r="G27" s="685">
        <v>2.1834061135371178E-3</v>
      </c>
      <c r="H27" s="685">
        <v>0</v>
      </c>
      <c r="I27" s="685">
        <v>7.3710073710073713E-3</v>
      </c>
      <c r="J27" s="685">
        <v>0</v>
      </c>
      <c r="K27" s="685">
        <v>2.4761904761904763E-2</v>
      </c>
      <c r="L27" s="685">
        <v>0</v>
      </c>
      <c r="M27" s="685">
        <v>6.269592476489028E-3</v>
      </c>
      <c r="O27" s="686">
        <v>1.1235955056179775E-2</v>
      </c>
      <c r="P27" s="686">
        <v>0</v>
      </c>
      <c r="Q27" s="686">
        <v>0</v>
      </c>
      <c r="R27" s="686">
        <v>0</v>
      </c>
      <c r="S27" s="686">
        <v>0</v>
      </c>
      <c r="T27" s="686">
        <v>2.5510204081632651E-3</v>
      </c>
      <c r="U27" s="686">
        <v>0</v>
      </c>
      <c r="V27" s="686">
        <v>0</v>
      </c>
      <c r="W27" s="686">
        <v>0</v>
      </c>
      <c r="X27" s="686">
        <v>0</v>
      </c>
      <c r="Y27" s="686">
        <v>2.9239766081871343E-3</v>
      </c>
      <c r="Z27" s="686">
        <v>2.5380710659898475E-3</v>
      </c>
      <c r="AA27" s="686">
        <v>5.8139534883720929E-3</v>
      </c>
      <c r="AC27" s="687">
        <v>0</v>
      </c>
      <c r="AD27" s="687">
        <v>2.1691973969631237E-3</v>
      </c>
      <c r="AE27" s="687">
        <v>2.7586206896551722E-3</v>
      </c>
      <c r="AF27" s="687">
        <v>0</v>
      </c>
      <c r="AG27" s="687">
        <v>1.2965964343598054E-2</v>
      </c>
      <c r="AH27" s="687">
        <v>0</v>
      </c>
      <c r="AI27" s="687">
        <v>1.5060240963855422E-3</v>
      </c>
    </row>
    <row r="28" spans="2:35" x14ac:dyDescent="0.35">
      <c r="B28" s="3">
        <v>50</v>
      </c>
      <c r="C28" s="685">
        <v>0</v>
      </c>
      <c r="D28" s="685">
        <v>0</v>
      </c>
      <c r="E28" s="685">
        <v>0</v>
      </c>
      <c r="F28" s="685">
        <v>0</v>
      </c>
      <c r="G28" s="685">
        <v>0</v>
      </c>
      <c r="H28" s="685">
        <v>0</v>
      </c>
      <c r="I28" s="685">
        <v>2.4570024570024569E-3</v>
      </c>
      <c r="J28" s="685">
        <v>0</v>
      </c>
      <c r="K28" s="685">
        <v>3.8095238095238095E-3</v>
      </c>
      <c r="L28" s="685">
        <v>0</v>
      </c>
      <c r="M28" s="685">
        <v>0</v>
      </c>
      <c r="O28" s="686">
        <v>6.7415730337078653E-3</v>
      </c>
      <c r="P28" s="686">
        <v>0</v>
      </c>
      <c r="Q28" s="686">
        <v>3.875968992248062E-3</v>
      </c>
      <c r="R28" s="686">
        <v>2.4509803921568627E-3</v>
      </c>
      <c r="S28" s="686">
        <v>0</v>
      </c>
      <c r="T28" s="686">
        <v>2.5510204081632651E-3</v>
      </c>
      <c r="U28" s="686">
        <v>0</v>
      </c>
      <c r="V28" s="686">
        <v>0</v>
      </c>
      <c r="W28" s="686">
        <v>0</v>
      </c>
      <c r="X28" s="686">
        <v>0</v>
      </c>
      <c r="Y28" s="686">
        <v>0</v>
      </c>
      <c r="Z28" s="686">
        <v>2.5380710659898475E-3</v>
      </c>
      <c r="AA28" s="686">
        <v>2.9069767441860465E-3</v>
      </c>
      <c r="AC28" s="687">
        <v>0</v>
      </c>
      <c r="AD28" s="687">
        <v>0</v>
      </c>
      <c r="AE28" s="687">
        <v>0</v>
      </c>
      <c r="AF28" s="687">
        <v>1.3888888888888889E-3</v>
      </c>
      <c r="AG28" s="687">
        <v>3.2414910858995136E-3</v>
      </c>
      <c r="AH28" s="687">
        <v>0</v>
      </c>
      <c r="AI28" s="687">
        <v>0</v>
      </c>
    </row>
    <row r="29" spans="2:35" x14ac:dyDescent="0.35">
      <c r="B29" s="3">
        <v>52.5</v>
      </c>
      <c r="C29" s="685">
        <v>0</v>
      </c>
      <c r="D29" s="685">
        <v>0</v>
      </c>
      <c r="E29" s="685">
        <v>0</v>
      </c>
      <c r="F29" s="685">
        <v>0</v>
      </c>
      <c r="G29" s="685">
        <v>0</v>
      </c>
      <c r="H29" s="685">
        <v>0</v>
      </c>
      <c r="I29" s="685">
        <v>2.4570024570024569E-3</v>
      </c>
      <c r="J29" s="685">
        <v>0</v>
      </c>
      <c r="K29" s="685">
        <v>1.9047619047619048E-3</v>
      </c>
      <c r="L29" s="685">
        <v>0</v>
      </c>
      <c r="M29" s="685">
        <v>0</v>
      </c>
      <c r="O29" s="686">
        <v>6.7415730337078653E-3</v>
      </c>
      <c r="P29" s="686">
        <v>0</v>
      </c>
      <c r="Q29" s="686">
        <v>0</v>
      </c>
      <c r="R29" s="686">
        <v>0</v>
      </c>
      <c r="S29" s="686">
        <v>0</v>
      </c>
      <c r="T29" s="686">
        <v>2.5510204081632651E-3</v>
      </c>
      <c r="U29" s="686">
        <v>0</v>
      </c>
      <c r="V29" s="686">
        <v>0</v>
      </c>
      <c r="W29" s="686">
        <v>0</v>
      </c>
      <c r="X29" s="686">
        <v>0</v>
      </c>
      <c r="Y29" s="686">
        <v>0</v>
      </c>
      <c r="Z29" s="686">
        <v>0</v>
      </c>
      <c r="AA29" s="686">
        <v>2.9069767441860465E-3</v>
      </c>
      <c r="AC29" s="687">
        <v>0</v>
      </c>
      <c r="AD29" s="687">
        <v>0</v>
      </c>
      <c r="AE29" s="687">
        <v>0</v>
      </c>
      <c r="AF29" s="687">
        <v>0</v>
      </c>
      <c r="AG29" s="687">
        <v>3.2414910858995136E-3</v>
      </c>
      <c r="AH29" s="687">
        <v>0</v>
      </c>
      <c r="AI29" s="687">
        <v>0</v>
      </c>
    </row>
    <row r="30" spans="2:35" x14ac:dyDescent="0.35">
      <c r="B30" s="3">
        <v>55</v>
      </c>
      <c r="C30" s="685">
        <v>0</v>
      </c>
      <c r="D30" s="685">
        <v>0</v>
      </c>
      <c r="E30" s="685">
        <v>0</v>
      </c>
      <c r="F30" s="685">
        <v>0</v>
      </c>
      <c r="G30" s="685">
        <v>0</v>
      </c>
      <c r="H30" s="685">
        <v>0</v>
      </c>
      <c r="I30" s="685">
        <v>0</v>
      </c>
      <c r="J30" s="685">
        <v>0</v>
      </c>
      <c r="K30" s="685">
        <v>0</v>
      </c>
      <c r="L30" s="685">
        <v>0</v>
      </c>
      <c r="M30" s="685">
        <v>0</v>
      </c>
      <c r="O30" s="686">
        <v>6.7415730337078653E-3</v>
      </c>
      <c r="P30" s="686">
        <v>0</v>
      </c>
      <c r="Q30" s="686">
        <v>0</v>
      </c>
      <c r="R30" s="686">
        <v>0</v>
      </c>
      <c r="S30" s="686">
        <v>0</v>
      </c>
      <c r="T30" s="686">
        <v>0</v>
      </c>
      <c r="U30" s="686">
        <v>0</v>
      </c>
      <c r="V30" s="686">
        <v>0</v>
      </c>
      <c r="W30" s="686">
        <v>0</v>
      </c>
      <c r="X30" s="686">
        <v>0</v>
      </c>
      <c r="Y30" s="686">
        <v>0</v>
      </c>
      <c r="Z30" s="686">
        <v>0</v>
      </c>
      <c r="AA30" s="686">
        <v>2.9069767441860465E-3</v>
      </c>
      <c r="AC30" s="687">
        <v>0</v>
      </c>
      <c r="AD30" s="687">
        <v>0</v>
      </c>
      <c r="AE30" s="687">
        <v>0</v>
      </c>
      <c r="AF30" s="687">
        <v>0</v>
      </c>
      <c r="AG30" s="687">
        <v>1.6207455429497568E-3</v>
      </c>
      <c r="AH30" s="687">
        <v>0</v>
      </c>
      <c r="AI30" s="687">
        <v>1.5060240963855422E-3</v>
      </c>
    </row>
    <row r="31" spans="2:35" x14ac:dyDescent="0.35">
      <c r="B31" s="3">
        <v>57.5</v>
      </c>
      <c r="C31" s="685">
        <v>0</v>
      </c>
      <c r="D31" s="685">
        <v>0</v>
      </c>
      <c r="E31" s="685">
        <v>3.246753246753247E-3</v>
      </c>
      <c r="F31" s="685">
        <v>0</v>
      </c>
      <c r="G31" s="685">
        <v>0</v>
      </c>
      <c r="H31" s="685">
        <v>0</v>
      </c>
      <c r="I31" s="685">
        <v>0</v>
      </c>
      <c r="J31" s="685">
        <v>0</v>
      </c>
      <c r="K31" s="685">
        <v>1.9047619047619048E-3</v>
      </c>
      <c r="L31" s="685">
        <v>0</v>
      </c>
      <c r="M31" s="685">
        <v>0</v>
      </c>
      <c r="O31" s="686">
        <v>2.2471910112359553E-3</v>
      </c>
      <c r="P31" s="686">
        <v>0</v>
      </c>
      <c r="Q31" s="686">
        <v>0</v>
      </c>
      <c r="R31" s="686">
        <v>0</v>
      </c>
      <c r="S31" s="686">
        <v>0</v>
      </c>
      <c r="T31" s="686">
        <v>0</v>
      </c>
      <c r="U31" s="686">
        <v>0</v>
      </c>
      <c r="V31" s="686">
        <v>0</v>
      </c>
      <c r="W31" s="686">
        <v>0</v>
      </c>
      <c r="X31" s="686">
        <v>4.4052863436123343E-3</v>
      </c>
      <c r="Y31" s="686">
        <v>0</v>
      </c>
      <c r="Z31" s="686">
        <v>0</v>
      </c>
      <c r="AA31" s="686">
        <v>0</v>
      </c>
      <c r="AC31" s="687">
        <v>0</v>
      </c>
      <c r="AD31" s="687">
        <v>0</v>
      </c>
      <c r="AE31" s="687">
        <v>0</v>
      </c>
      <c r="AF31" s="687">
        <v>0</v>
      </c>
      <c r="AG31" s="687">
        <v>1.6207455429497568E-3</v>
      </c>
      <c r="AH31" s="687">
        <v>0</v>
      </c>
      <c r="AI31" s="687">
        <v>0</v>
      </c>
    </row>
    <row r="32" spans="2:35" x14ac:dyDescent="0.35">
      <c r="B32" s="3">
        <v>60</v>
      </c>
      <c r="C32" s="685">
        <v>0</v>
      </c>
      <c r="D32" s="685">
        <v>0</v>
      </c>
      <c r="E32" s="685">
        <v>0</v>
      </c>
      <c r="F32" s="685">
        <v>0</v>
      </c>
      <c r="G32" s="685">
        <v>0</v>
      </c>
      <c r="H32" s="685">
        <v>0</v>
      </c>
      <c r="I32" s="685">
        <v>0</v>
      </c>
      <c r="J32" s="685">
        <v>0</v>
      </c>
      <c r="K32" s="685">
        <v>1.9047619047619048E-3</v>
      </c>
      <c r="L32" s="685">
        <v>0</v>
      </c>
      <c r="M32" s="685">
        <v>0</v>
      </c>
      <c r="O32" s="686">
        <v>2.2471910112359553E-3</v>
      </c>
      <c r="P32" s="686">
        <v>0</v>
      </c>
      <c r="Q32" s="686">
        <v>0</v>
      </c>
      <c r="R32" s="686">
        <v>0</v>
      </c>
      <c r="S32" s="686">
        <v>0</v>
      </c>
      <c r="T32" s="686">
        <v>0</v>
      </c>
      <c r="U32" s="686">
        <v>0</v>
      </c>
      <c r="V32" s="686">
        <v>0</v>
      </c>
      <c r="W32" s="686">
        <v>0</v>
      </c>
      <c r="X32" s="686">
        <v>0</v>
      </c>
      <c r="Y32" s="686">
        <v>0</v>
      </c>
      <c r="Z32" s="686">
        <v>0</v>
      </c>
      <c r="AA32" s="686">
        <v>2.9069767441860465E-3</v>
      </c>
      <c r="AC32" s="687">
        <v>0</v>
      </c>
      <c r="AD32" s="687">
        <v>0</v>
      </c>
      <c r="AE32" s="687">
        <v>0</v>
      </c>
      <c r="AF32" s="687">
        <v>0</v>
      </c>
      <c r="AG32" s="687">
        <v>0</v>
      </c>
      <c r="AH32" s="687">
        <v>0</v>
      </c>
      <c r="AI32" s="687">
        <v>0</v>
      </c>
    </row>
    <row r="33" spans="1:35" x14ac:dyDescent="0.35">
      <c r="B33" s="3">
        <v>62.5</v>
      </c>
      <c r="C33" s="685">
        <v>0</v>
      </c>
      <c r="D33" s="685">
        <v>0</v>
      </c>
      <c r="E33" s="685">
        <v>0</v>
      </c>
      <c r="F33" s="685">
        <v>0</v>
      </c>
      <c r="G33" s="685">
        <v>0</v>
      </c>
      <c r="H33" s="685">
        <v>3.4013605442176869E-3</v>
      </c>
      <c r="I33" s="685">
        <v>0</v>
      </c>
      <c r="J33" s="685">
        <v>0</v>
      </c>
      <c r="K33" s="685">
        <v>0</v>
      </c>
      <c r="L33" s="685">
        <v>0</v>
      </c>
      <c r="M33" s="685">
        <v>0</v>
      </c>
      <c r="O33" s="686">
        <v>0</v>
      </c>
      <c r="P33" s="686">
        <v>0</v>
      </c>
      <c r="Q33" s="686">
        <v>0</v>
      </c>
      <c r="R33" s="686">
        <v>0</v>
      </c>
      <c r="S33" s="686">
        <v>0</v>
      </c>
      <c r="T33" s="686">
        <v>0</v>
      </c>
      <c r="U33" s="686">
        <v>0</v>
      </c>
      <c r="V33" s="686">
        <v>0</v>
      </c>
      <c r="W33" s="686">
        <v>0</v>
      </c>
      <c r="X33" s="686">
        <v>0</v>
      </c>
      <c r="Y33" s="686">
        <v>0</v>
      </c>
      <c r="Z33" s="686">
        <v>0</v>
      </c>
      <c r="AA33" s="686">
        <v>0</v>
      </c>
      <c r="AC33" s="687">
        <v>0</v>
      </c>
      <c r="AD33" s="687">
        <v>0</v>
      </c>
      <c r="AE33" s="687">
        <v>0</v>
      </c>
      <c r="AF33" s="687">
        <v>0</v>
      </c>
      <c r="AG33" s="687">
        <v>0</v>
      </c>
      <c r="AH33" s="687">
        <v>0</v>
      </c>
      <c r="AI33" s="687">
        <v>0</v>
      </c>
    </row>
    <row r="34" spans="1:35" x14ac:dyDescent="0.35">
      <c r="B34" s="3">
        <v>65</v>
      </c>
      <c r="C34" s="685">
        <v>0</v>
      </c>
      <c r="D34" s="685">
        <v>0</v>
      </c>
      <c r="E34" s="685">
        <v>0</v>
      </c>
      <c r="F34" s="685">
        <v>0</v>
      </c>
      <c r="G34" s="685">
        <v>0</v>
      </c>
      <c r="H34" s="685">
        <v>0</v>
      </c>
      <c r="I34" s="685">
        <v>0</v>
      </c>
      <c r="J34" s="685">
        <v>0</v>
      </c>
      <c r="K34" s="685">
        <v>0</v>
      </c>
      <c r="L34" s="685">
        <v>0</v>
      </c>
      <c r="M34" s="685">
        <v>0</v>
      </c>
      <c r="O34" s="686">
        <v>0</v>
      </c>
      <c r="P34" s="686">
        <v>0</v>
      </c>
      <c r="Q34" s="686">
        <v>0</v>
      </c>
      <c r="R34" s="686">
        <v>0</v>
      </c>
      <c r="S34" s="686">
        <v>0</v>
      </c>
      <c r="T34" s="686">
        <v>0</v>
      </c>
      <c r="U34" s="686">
        <v>0</v>
      </c>
      <c r="V34" s="686">
        <v>0</v>
      </c>
      <c r="W34" s="686">
        <v>0</v>
      </c>
      <c r="X34" s="686">
        <v>0</v>
      </c>
      <c r="Y34" s="686">
        <v>0</v>
      </c>
      <c r="Z34" s="686">
        <v>0</v>
      </c>
      <c r="AA34" s="686">
        <v>0</v>
      </c>
      <c r="AC34" s="687">
        <v>0</v>
      </c>
      <c r="AD34" s="687">
        <v>0</v>
      </c>
      <c r="AE34" s="687">
        <v>0</v>
      </c>
      <c r="AF34" s="687">
        <v>0</v>
      </c>
      <c r="AG34" s="687">
        <v>0</v>
      </c>
      <c r="AH34" s="687">
        <v>0</v>
      </c>
      <c r="AI34" s="687">
        <v>0</v>
      </c>
    </row>
    <row r="35" spans="1:35" x14ac:dyDescent="0.35">
      <c r="B35" s="3">
        <v>67.5</v>
      </c>
      <c r="C35" s="685">
        <v>0</v>
      </c>
      <c r="D35" s="685">
        <v>0</v>
      </c>
      <c r="E35" s="685">
        <v>0</v>
      </c>
      <c r="F35" s="685">
        <v>0</v>
      </c>
      <c r="G35" s="685">
        <v>0</v>
      </c>
      <c r="H35" s="685">
        <v>0</v>
      </c>
      <c r="I35" s="685">
        <v>0</v>
      </c>
      <c r="J35" s="685">
        <v>0</v>
      </c>
      <c r="K35" s="685">
        <v>0</v>
      </c>
      <c r="L35" s="685">
        <v>0</v>
      </c>
      <c r="M35" s="685">
        <v>0</v>
      </c>
      <c r="O35" s="686">
        <v>0</v>
      </c>
      <c r="P35" s="686">
        <v>0</v>
      </c>
      <c r="Q35" s="686">
        <v>0</v>
      </c>
      <c r="R35" s="686">
        <v>0</v>
      </c>
      <c r="S35" s="686">
        <v>0</v>
      </c>
      <c r="T35" s="686">
        <v>0</v>
      </c>
      <c r="U35" s="686">
        <v>0</v>
      </c>
      <c r="V35" s="686">
        <v>0</v>
      </c>
      <c r="W35" s="686">
        <v>0</v>
      </c>
      <c r="X35" s="686">
        <v>0</v>
      </c>
      <c r="Y35" s="686">
        <v>0</v>
      </c>
      <c r="Z35" s="686">
        <v>0</v>
      </c>
      <c r="AA35" s="686">
        <v>0</v>
      </c>
      <c r="AC35" s="687">
        <v>0</v>
      </c>
      <c r="AD35" s="687">
        <v>0</v>
      </c>
      <c r="AE35" s="687">
        <v>0</v>
      </c>
      <c r="AF35" s="687">
        <v>0</v>
      </c>
      <c r="AG35" s="687">
        <v>0</v>
      </c>
      <c r="AH35" s="687">
        <v>0</v>
      </c>
      <c r="AI35" s="687">
        <v>0</v>
      </c>
    </row>
    <row r="36" spans="1:35" x14ac:dyDescent="0.35">
      <c r="B36" s="3">
        <v>70</v>
      </c>
      <c r="C36" s="685">
        <v>0</v>
      </c>
      <c r="D36" s="685">
        <v>0</v>
      </c>
      <c r="E36" s="685">
        <v>0</v>
      </c>
      <c r="F36" s="685">
        <v>0</v>
      </c>
      <c r="G36" s="685">
        <v>0</v>
      </c>
      <c r="H36" s="685">
        <v>0</v>
      </c>
      <c r="I36" s="685">
        <v>0</v>
      </c>
      <c r="J36" s="685">
        <v>0</v>
      </c>
      <c r="K36" s="685">
        <v>0</v>
      </c>
      <c r="L36" s="685">
        <v>0</v>
      </c>
      <c r="M36" s="685">
        <v>0</v>
      </c>
      <c r="O36" s="686">
        <v>0</v>
      </c>
      <c r="P36" s="686">
        <v>0</v>
      </c>
      <c r="Q36" s="686">
        <v>0</v>
      </c>
      <c r="R36" s="686">
        <v>0</v>
      </c>
      <c r="S36" s="686">
        <v>0</v>
      </c>
      <c r="T36" s="686">
        <v>0</v>
      </c>
      <c r="U36" s="686">
        <v>0</v>
      </c>
      <c r="V36" s="686">
        <v>0</v>
      </c>
      <c r="W36" s="686">
        <v>0</v>
      </c>
      <c r="X36" s="686">
        <v>0</v>
      </c>
      <c r="Y36" s="686">
        <v>0</v>
      </c>
      <c r="Z36" s="686">
        <v>0</v>
      </c>
      <c r="AA36" s="686">
        <v>0</v>
      </c>
      <c r="AC36" s="687">
        <v>0</v>
      </c>
      <c r="AD36" s="687">
        <v>0</v>
      </c>
      <c r="AE36" s="687">
        <v>0</v>
      </c>
      <c r="AF36" s="687">
        <v>0</v>
      </c>
      <c r="AG36" s="687">
        <v>0</v>
      </c>
      <c r="AH36" s="687">
        <v>0</v>
      </c>
      <c r="AI36" s="687">
        <v>0</v>
      </c>
    </row>
    <row r="37" spans="1:35" x14ac:dyDescent="0.35">
      <c r="B37" s="3">
        <v>72.5</v>
      </c>
      <c r="C37" s="685">
        <v>0</v>
      </c>
      <c r="D37" s="685">
        <v>0</v>
      </c>
      <c r="E37" s="685">
        <v>0</v>
      </c>
      <c r="F37" s="685">
        <v>0</v>
      </c>
      <c r="G37" s="685">
        <v>0</v>
      </c>
      <c r="H37" s="685">
        <v>0</v>
      </c>
      <c r="I37" s="685">
        <v>0</v>
      </c>
      <c r="J37" s="685">
        <v>0</v>
      </c>
      <c r="K37" s="685">
        <v>0</v>
      </c>
      <c r="L37" s="685">
        <v>0</v>
      </c>
      <c r="M37" s="685">
        <v>0</v>
      </c>
      <c r="O37" s="686">
        <v>0</v>
      </c>
      <c r="P37" s="686">
        <v>0</v>
      </c>
      <c r="Q37" s="686">
        <v>0</v>
      </c>
      <c r="R37" s="686">
        <v>0</v>
      </c>
      <c r="S37" s="686">
        <v>0</v>
      </c>
      <c r="T37" s="686">
        <v>0</v>
      </c>
      <c r="U37" s="686">
        <v>0</v>
      </c>
      <c r="V37" s="686">
        <v>0</v>
      </c>
      <c r="W37" s="686">
        <v>0</v>
      </c>
      <c r="X37" s="686">
        <v>0</v>
      </c>
      <c r="Y37" s="686">
        <v>0</v>
      </c>
      <c r="Z37" s="686">
        <v>0</v>
      </c>
      <c r="AA37" s="686">
        <v>0</v>
      </c>
      <c r="AC37" s="687">
        <v>0</v>
      </c>
      <c r="AD37" s="687">
        <v>0</v>
      </c>
      <c r="AE37" s="687">
        <v>0</v>
      </c>
      <c r="AF37" s="687">
        <v>0</v>
      </c>
      <c r="AG37" s="687">
        <v>0</v>
      </c>
      <c r="AH37" s="687">
        <v>0</v>
      </c>
      <c r="AI37" s="687">
        <v>0</v>
      </c>
    </row>
    <row r="40" spans="1:35" x14ac:dyDescent="0.35">
      <c r="B40" s="20" t="s">
        <v>48</v>
      </c>
    </row>
    <row r="41" spans="1:35" x14ac:dyDescent="0.35">
      <c r="A41" s="3" t="s">
        <v>244</v>
      </c>
      <c r="B41" s="3" t="s">
        <v>57</v>
      </c>
      <c r="C41" s="3">
        <v>35.755529116465873</v>
      </c>
      <c r="D41" s="3">
        <v>35.386298109965637</v>
      </c>
      <c r="E41" s="3">
        <v>36.709864135864173</v>
      </c>
      <c r="F41" s="3">
        <v>36.244248159057406</v>
      </c>
      <c r="G41" s="3">
        <v>33.511699500356897</v>
      </c>
      <c r="H41" s="3">
        <v>36.56511183597388</v>
      </c>
      <c r="I41" s="3">
        <v>37.059120527306931</v>
      </c>
      <c r="J41" s="3">
        <v>35.298410865874352</v>
      </c>
      <c r="K41" s="3">
        <v>42.360468594217387</v>
      </c>
      <c r="L41" s="3">
        <v>33.424437407952844</v>
      </c>
      <c r="M41" s="3">
        <v>36.10661865112408</v>
      </c>
      <c r="O41" s="3">
        <v>37.249310569105646</v>
      </c>
      <c r="P41" s="3">
        <v>33.498642521166474</v>
      </c>
      <c r="Q41" s="3">
        <v>34.896203644158597</v>
      </c>
      <c r="R41" s="3">
        <v>36.358007299270049</v>
      </c>
      <c r="S41" s="3">
        <v>32.592916902738402</v>
      </c>
      <c r="T41" s="3">
        <v>35.410228150873955</v>
      </c>
      <c r="U41" s="3">
        <v>34.306847445255478</v>
      </c>
      <c r="V41" s="3">
        <v>33.871314033366048</v>
      </c>
      <c r="W41" s="3">
        <v>32.167560869565222</v>
      </c>
      <c r="X41" s="3">
        <v>33.588528763769908</v>
      </c>
      <c r="Y41" s="3">
        <v>32.956852796859678</v>
      </c>
      <c r="Z41" s="3">
        <v>33.34107079646018</v>
      </c>
      <c r="AA41" s="3">
        <v>35.972758177570078</v>
      </c>
      <c r="AC41" s="3">
        <v>32.523563725490156</v>
      </c>
      <c r="AD41" s="3">
        <v>33.905482705611064</v>
      </c>
      <c r="AE41" s="3">
        <v>33.74734514767929</v>
      </c>
      <c r="AF41" s="3">
        <v>33.587871478873225</v>
      </c>
      <c r="AG41" s="3">
        <v>36.203032150776075</v>
      </c>
      <c r="AH41" s="3">
        <v>32.16761315789477</v>
      </c>
      <c r="AI41" s="3">
        <v>31.923775111111087</v>
      </c>
    </row>
    <row r="42" spans="1:35" x14ac:dyDescent="0.35">
      <c r="B42" s="3" t="s">
        <v>206</v>
      </c>
      <c r="C42" s="3">
        <v>1442.1060301204793</v>
      </c>
      <c r="D42" s="3">
        <v>1430.5520884879718</v>
      </c>
      <c r="E42" s="3">
        <v>1511.8227312687293</v>
      </c>
      <c r="F42" s="3">
        <v>1489.9323387334314</v>
      </c>
      <c r="G42" s="3">
        <v>1327.9678558172736</v>
      </c>
      <c r="H42" s="3">
        <v>1438.0566076421264</v>
      </c>
      <c r="I42" s="3">
        <v>1524.0134030131803</v>
      </c>
      <c r="J42" s="3">
        <v>1396.8797393887946</v>
      </c>
      <c r="K42" s="3">
        <v>1968.8431455633092</v>
      </c>
      <c r="L42" s="3">
        <v>1304.3555331369669</v>
      </c>
      <c r="M42" s="3">
        <v>1462.726255620315</v>
      </c>
      <c r="O42" s="3">
        <v>1607.3382430894292</v>
      </c>
      <c r="P42" s="3">
        <v>1285.1923706491045</v>
      </c>
      <c r="Q42" s="3">
        <v>1393.999667738479</v>
      </c>
      <c r="R42" s="3">
        <v>1504.1294627737236</v>
      </c>
      <c r="S42" s="3">
        <v>1186.5973559962235</v>
      </c>
      <c r="T42" s="3">
        <v>1438.8468546458141</v>
      </c>
      <c r="U42" s="3">
        <v>1388.5717226277372</v>
      </c>
      <c r="V42" s="3">
        <v>1294.8964769381746</v>
      </c>
      <c r="W42" s="3">
        <v>1172.9016271739133</v>
      </c>
      <c r="X42" s="3">
        <v>1289.9220869033049</v>
      </c>
      <c r="Y42" s="3">
        <v>1318.662291462218</v>
      </c>
      <c r="Z42" s="3">
        <v>1242.5205132743367</v>
      </c>
      <c r="AA42" s="3">
        <v>1483.2683282710288</v>
      </c>
      <c r="AC42" s="3">
        <v>1256.9896401960775</v>
      </c>
      <c r="AD42" s="3">
        <v>1290.3452413528075</v>
      </c>
      <c r="AE42" s="3">
        <v>1289.7569012658219</v>
      </c>
      <c r="AF42" s="3">
        <v>1343.560686619719</v>
      </c>
      <c r="AG42" s="3">
        <v>1469.9745986696219</v>
      </c>
      <c r="AH42" s="3">
        <v>1193.949511842105</v>
      </c>
      <c r="AI42" s="3">
        <v>1200.1780888888891</v>
      </c>
    </row>
    <row r="43" spans="1:35" x14ac:dyDescent="0.35">
      <c r="A43" s="3" t="s">
        <v>246</v>
      </c>
      <c r="B43" s="3" t="s">
        <v>51</v>
      </c>
      <c r="C43" s="3">
        <v>996</v>
      </c>
      <c r="D43" s="3">
        <v>1164</v>
      </c>
      <c r="E43" s="3">
        <v>1001</v>
      </c>
      <c r="F43" s="3">
        <v>1358</v>
      </c>
      <c r="G43" s="3">
        <v>1401</v>
      </c>
      <c r="H43" s="3">
        <v>1073</v>
      </c>
      <c r="I43" s="3">
        <v>1062</v>
      </c>
      <c r="J43" s="3">
        <v>1178</v>
      </c>
      <c r="K43" s="3">
        <v>1003</v>
      </c>
      <c r="L43" s="3">
        <v>1358</v>
      </c>
      <c r="M43" s="3">
        <v>1201</v>
      </c>
      <c r="O43" s="3">
        <v>1230</v>
      </c>
      <c r="P43" s="3">
        <v>1063</v>
      </c>
      <c r="Q43" s="3">
        <v>933</v>
      </c>
      <c r="R43" s="3">
        <v>1370</v>
      </c>
      <c r="S43" s="3">
        <v>1059</v>
      </c>
      <c r="T43" s="3">
        <v>1087</v>
      </c>
      <c r="U43" s="3">
        <v>1370</v>
      </c>
      <c r="V43" s="3">
        <v>1019</v>
      </c>
      <c r="W43" s="3">
        <v>920</v>
      </c>
      <c r="X43" s="3">
        <v>817</v>
      </c>
      <c r="Y43" s="3">
        <v>1019</v>
      </c>
      <c r="Z43" s="3">
        <v>1130</v>
      </c>
      <c r="AA43" s="3">
        <v>856</v>
      </c>
      <c r="AC43" s="3">
        <v>1020</v>
      </c>
      <c r="AD43" s="3">
        <v>1301</v>
      </c>
      <c r="AE43" s="3">
        <v>1185</v>
      </c>
      <c r="AF43" s="3">
        <v>1136</v>
      </c>
      <c r="AG43" s="3">
        <v>902</v>
      </c>
      <c r="AH43" s="3">
        <v>760</v>
      </c>
      <c r="AI43" s="3">
        <v>1125</v>
      </c>
    </row>
    <row r="44" spans="1:35" x14ac:dyDescent="0.35">
      <c r="A44" s="3" t="s">
        <v>247</v>
      </c>
      <c r="B44" s="3" t="s">
        <v>52</v>
      </c>
      <c r="C44" s="61">
        <f t="shared" ref="C44:M44" si="24">C43/SUM(C5,C43,C80)</f>
        <v>0.32958305757776307</v>
      </c>
      <c r="D44" s="61">
        <f t="shared" si="24"/>
        <v>0.3812643301670488</v>
      </c>
      <c r="E44" s="61">
        <f t="shared" si="24"/>
        <v>0.32971014492753625</v>
      </c>
      <c r="F44" s="61">
        <f t="shared" si="24"/>
        <v>0.42410993129294189</v>
      </c>
      <c r="G44" s="61">
        <f t="shared" si="24"/>
        <v>0.39025069637883009</v>
      </c>
      <c r="H44" s="61">
        <f t="shared" si="24"/>
        <v>0.32515151515151514</v>
      </c>
      <c r="I44" s="61">
        <f t="shared" si="24"/>
        <v>0.32123411978221417</v>
      </c>
      <c r="J44" s="61">
        <f t="shared" si="24"/>
        <v>0.37079005350960026</v>
      </c>
      <c r="K44" s="61">
        <f t="shared" si="24"/>
        <v>0.32777777777777778</v>
      </c>
      <c r="L44" s="61">
        <f t="shared" si="24"/>
        <v>0.38678439191113645</v>
      </c>
      <c r="M44" s="61">
        <f t="shared" si="24"/>
        <v>0.38829615260265116</v>
      </c>
      <c r="O44" s="61">
        <f t="shared" ref="O44:AA44" si="25">O43/SUM(O5,O43,O80)</f>
        <v>0.40169823644676683</v>
      </c>
      <c r="P44" s="61">
        <f t="shared" si="25"/>
        <v>0.37298245614035086</v>
      </c>
      <c r="Q44" s="61">
        <f t="shared" si="25"/>
        <v>0.33731019522776573</v>
      </c>
      <c r="R44" s="61">
        <f t="shared" si="25"/>
        <v>0.42153846153846153</v>
      </c>
      <c r="S44" s="61">
        <f t="shared" si="25"/>
        <v>0.34915924826904055</v>
      </c>
      <c r="T44" s="61">
        <f t="shared" si="25"/>
        <v>0.3730267673301304</v>
      </c>
      <c r="U44" s="61">
        <f t="shared" si="25"/>
        <v>0.39710144927536234</v>
      </c>
      <c r="V44" s="61">
        <f t="shared" si="25"/>
        <v>0.36615163492633851</v>
      </c>
      <c r="W44" s="61">
        <f t="shared" si="25"/>
        <v>0.34175334323922735</v>
      </c>
      <c r="X44" s="61">
        <f t="shared" si="25"/>
        <v>0.29188996070025008</v>
      </c>
      <c r="Y44" s="61">
        <f t="shared" si="25"/>
        <v>0.30600600600600603</v>
      </c>
      <c r="Z44" s="61">
        <f t="shared" si="25"/>
        <v>0.34138972809667673</v>
      </c>
      <c r="AA44" s="61">
        <f t="shared" si="25"/>
        <v>0.30440967283072545</v>
      </c>
      <c r="AC44" s="61">
        <f t="shared" ref="AC44:AI44" si="26">AC43/SUM(AC5,AC43,AC80)</f>
        <v>0.33853302356455361</v>
      </c>
      <c r="AD44" s="61">
        <f t="shared" si="26"/>
        <v>0.40018455859735463</v>
      </c>
      <c r="AE44" s="61">
        <f t="shared" si="26"/>
        <v>0.3747628083491461</v>
      </c>
      <c r="AF44" s="61">
        <f t="shared" si="26"/>
        <v>0.33304016417472881</v>
      </c>
      <c r="AG44" s="61">
        <f t="shared" si="26"/>
        <v>0.29739531816683151</v>
      </c>
      <c r="AH44" s="61">
        <f t="shared" si="26"/>
        <v>0.27466570292735815</v>
      </c>
      <c r="AI44" s="61">
        <f t="shared" si="26"/>
        <v>0.33522050059594755</v>
      </c>
    </row>
    <row r="45" spans="1:35" ht="16.5" x14ac:dyDescent="0.35">
      <c r="A45" s="3" t="s">
        <v>249</v>
      </c>
      <c r="B45" s="3" t="s">
        <v>251</v>
      </c>
      <c r="C45" s="311">
        <v>1436338</v>
      </c>
      <c r="D45" s="311">
        <v>1665163</v>
      </c>
      <c r="E45" s="311">
        <v>1513335</v>
      </c>
      <c r="F45" s="311">
        <v>2023328</v>
      </c>
      <c r="G45" s="311">
        <v>1860483</v>
      </c>
      <c r="H45" s="311">
        <v>1543035</v>
      </c>
      <c r="I45" s="311">
        <v>1618502</v>
      </c>
      <c r="J45" s="311">
        <v>1645524</v>
      </c>
      <c r="K45" s="311">
        <v>1974750</v>
      </c>
      <c r="L45" s="311">
        <v>1771315</v>
      </c>
      <c r="M45" s="311">
        <v>1756734</v>
      </c>
      <c r="O45" s="311">
        <v>1977026</v>
      </c>
      <c r="P45" s="311">
        <v>1366159</v>
      </c>
      <c r="Q45" s="311">
        <v>1300602</v>
      </c>
      <c r="R45" s="311">
        <v>2060657</v>
      </c>
      <c r="S45" s="311">
        <v>1256607</v>
      </c>
      <c r="T45" s="311">
        <v>1564027</v>
      </c>
      <c r="U45" s="311">
        <v>1902343</v>
      </c>
      <c r="V45" s="311">
        <v>1319500</v>
      </c>
      <c r="W45" s="311">
        <v>1079069</v>
      </c>
      <c r="X45" s="311">
        <v>1053866</v>
      </c>
      <c r="Y45" s="311">
        <v>1343717</v>
      </c>
      <c r="Z45" s="311">
        <v>1404048</v>
      </c>
      <c r="AA45" s="311">
        <v>1269678</v>
      </c>
      <c r="AB45" s="61"/>
      <c r="AC45" s="311">
        <v>1282129</v>
      </c>
      <c r="AD45" s="311">
        <v>1678739</v>
      </c>
      <c r="AE45" s="311">
        <v>1528362</v>
      </c>
      <c r="AF45" s="311">
        <v>1526285</v>
      </c>
      <c r="AG45" s="311">
        <v>1325917</v>
      </c>
      <c r="AH45" s="311">
        <v>907402</v>
      </c>
      <c r="AI45" s="311">
        <v>1350200</v>
      </c>
    </row>
    <row r="46" spans="1:35" x14ac:dyDescent="0.35">
      <c r="A46" s="3" t="s">
        <v>250</v>
      </c>
      <c r="B46" s="113" t="s">
        <v>248</v>
      </c>
      <c r="C46" s="684">
        <f>C45/SUM(C$7,C$45,C$82)</f>
        <v>0.2221301880749417</v>
      </c>
      <c r="D46" s="684">
        <f t="shared" ref="D46" si="27">D45/SUM(D$7,D$45,D$82)</f>
        <v>0.28738733016898793</v>
      </c>
      <c r="E46" s="684">
        <f t="shared" ref="E46" si="28">E45/SUM(E$7,E$45,E$82)</f>
        <v>0.2527210765638811</v>
      </c>
      <c r="F46" s="684">
        <f t="shared" ref="F46" si="29">F45/SUM(F$7,F$45,F$82)</f>
        <v>0.32507198462271575</v>
      </c>
      <c r="G46" s="684">
        <f t="shared" ref="G46" si="30">G45/SUM(G$7,G$45,G$82)</f>
        <v>0.2817875718807209</v>
      </c>
      <c r="H46" s="684">
        <f t="shared" ref="H46" si="31">H45/SUM(H$7,H$45,H$82)</f>
        <v>0.212394997282149</v>
      </c>
      <c r="I46" s="684">
        <f t="shared" ref="I46" si="32">I45/SUM(I$7,I$45,I$82)</f>
        <v>0.22344229093986462</v>
      </c>
      <c r="J46" s="684">
        <f t="shared" ref="J46" si="33">J45/SUM(J$7,J$45,J$82)</f>
        <v>0.25353718113599949</v>
      </c>
      <c r="K46" s="684">
        <f t="shared" ref="K46" si="34">K45/SUM(K$7,K$45,K$82)</f>
        <v>0.26522336447606515</v>
      </c>
      <c r="L46" s="684">
        <f t="shared" ref="L46" si="35">L45/SUM(L$7,L$45,L$82)</f>
        <v>0.27822067190516481</v>
      </c>
      <c r="M46" s="684">
        <f t="shared" ref="M46" si="36">M45/SUM(M$7,M$45,M$82)</f>
        <v>0.28848049571639306</v>
      </c>
      <c r="N46" s="61"/>
      <c r="O46" s="684">
        <f t="shared" ref="O46" si="37">O45/SUM(O$7,O$45,O$82)</f>
        <v>0.33068443585676083</v>
      </c>
      <c r="P46" s="684">
        <f t="shared" ref="P46" si="38">P45/SUM(P$7,P$45,P$82)</f>
        <v>0.29390059442329369</v>
      </c>
      <c r="Q46" s="684">
        <f t="shared" ref="Q46" si="39">Q45/SUM(Q$7,Q$45,Q$82)</f>
        <v>0.27246034708788813</v>
      </c>
      <c r="R46" s="684">
        <f t="shared" ref="R46" si="40">R45/SUM(R$7,R$45,R$82)</f>
        <v>0.3595436786550793</v>
      </c>
      <c r="S46" s="684">
        <f t="shared" ref="S46" si="41">S45/SUM(S$7,S$45,S$82)</f>
        <v>0.28366352357073638</v>
      </c>
      <c r="T46" s="684">
        <f t="shared" ref="T46" si="42">T45/SUM(T$7,T$45,T$82)</f>
        <v>0.306190820933537</v>
      </c>
      <c r="U46" s="684">
        <f t="shared" ref="U46" si="43">U45/SUM(U$7,U$45,U$82)</f>
        <v>0.34190260192728567</v>
      </c>
      <c r="V46" s="684">
        <f t="shared" ref="V46" si="44">V45/SUM(V$7,V$45,V$82)</f>
        <v>0.30368784525936254</v>
      </c>
      <c r="W46" s="684">
        <f t="shared" ref="W46" si="45">W45/SUM(W$7,W$45,W$82)</f>
        <v>0.26612309342024981</v>
      </c>
      <c r="X46" s="684">
        <f t="shared" ref="X46" si="46">X45/SUM(X$7,X$45,X$82)</f>
        <v>0.23847627323261295</v>
      </c>
      <c r="Y46" s="684">
        <f t="shared" ref="Y46" si="47">Y45/SUM(Y$7,Y$45,Y$82)</f>
        <v>0.23713856768140643</v>
      </c>
      <c r="Z46" s="684">
        <f t="shared" ref="Z46" si="48">Z45/SUM(Z$7,Z$45,Z$82)</f>
        <v>0.2957482585888867</v>
      </c>
      <c r="AA46" s="684">
        <f t="shared" ref="AA46" si="49">AA45/SUM(AA$7,AA$45,AA$82)</f>
        <v>0.25192688616584524</v>
      </c>
      <c r="AC46" s="684">
        <f t="shared" ref="AC46" si="50">AC45/SUM(AC$7,AC$45,AC$82)</f>
        <v>0.30657078645667324</v>
      </c>
      <c r="AD46" s="684">
        <f t="shared" ref="AD46" si="51">AD45/SUM(AD$7,AD$45,AD$82)</f>
        <v>0.38414640564753266</v>
      </c>
      <c r="AE46" s="684">
        <f t="shared" ref="AE46" si="52">AE45/SUM(AE$7,AE$45,AE$82)</f>
        <v>0.35843184747553014</v>
      </c>
      <c r="AF46" s="684">
        <f t="shared" ref="AF46" si="53">AF45/SUM(AF$7,AF$45,AF$82)</f>
        <v>0.3357627959814542</v>
      </c>
      <c r="AG46" s="684">
        <f t="shared" ref="AG46" si="54">AG45/SUM(AG$7,AG$45,AG$82)</f>
        <v>0.31213205660348931</v>
      </c>
      <c r="AH46" s="684">
        <f t="shared" ref="AH46" si="55">AH45/SUM(AH$7,AH$45,AH$82)</f>
        <v>0.24867870885772753</v>
      </c>
      <c r="AI46" s="684">
        <f t="shared" ref="AI46" si="56">AI45/SUM(AI$7,AI$45,AI$82)</f>
        <v>0.27714033539276256</v>
      </c>
    </row>
    <row r="47" spans="1:35" ht="15" thickBot="1" x14ac:dyDescent="0.4"/>
    <row r="48" spans="1:35" ht="15" thickBot="1" x14ac:dyDescent="0.4">
      <c r="B48" s="3" t="s">
        <v>54</v>
      </c>
      <c r="C48" s="259" t="s">
        <v>52</v>
      </c>
      <c r="D48" s="260"/>
      <c r="E48" s="260"/>
      <c r="F48" s="260"/>
      <c r="G48" s="260"/>
      <c r="H48" s="260"/>
      <c r="I48" s="260"/>
      <c r="J48" s="260"/>
      <c r="K48" s="260"/>
      <c r="L48" s="260"/>
      <c r="M48" s="261"/>
      <c r="O48" s="259" t="s">
        <v>52</v>
      </c>
      <c r="P48" s="260"/>
      <c r="Q48" s="260"/>
      <c r="R48" s="260"/>
      <c r="S48" s="260"/>
      <c r="T48" s="260"/>
      <c r="U48" s="260"/>
      <c r="V48" s="260"/>
      <c r="W48" s="260"/>
      <c r="X48" s="260"/>
      <c r="Y48" s="260"/>
      <c r="Z48" s="260"/>
      <c r="AA48" s="261"/>
    </row>
    <row r="49" spans="2:35" x14ac:dyDescent="0.35">
      <c r="B49" s="3">
        <v>0</v>
      </c>
      <c r="C49" s="685">
        <v>0</v>
      </c>
      <c r="D49" s="685">
        <v>0</v>
      </c>
      <c r="E49" s="685">
        <v>0</v>
      </c>
      <c r="F49" s="685">
        <v>0</v>
      </c>
      <c r="G49" s="685">
        <v>0</v>
      </c>
      <c r="H49" s="685">
        <v>0</v>
      </c>
      <c r="I49" s="685">
        <v>0</v>
      </c>
      <c r="J49" s="685">
        <v>0</v>
      </c>
      <c r="K49" s="685">
        <v>0</v>
      </c>
      <c r="L49" s="685">
        <v>0</v>
      </c>
      <c r="M49" s="685">
        <v>0</v>
      </c>
      <c r="O49" s="686">
        <v>0</v>
      </c>
      <c r="P49" s="686">
        <v>0</v>
      </c>
      <c r="Q49" s="686">
        <v>0</v>
      </c>
      <c r="R49" s="686">
        <v>0</v>
      </c>
      <c r="S49" s="686">
        <v>0</v>
      </c>
      <c r="T49" s="686">
        <v>0</v>
      </c>
      <c r="U49" s="686">
        <v>0</v>
      </c>
      <c r="V49" s="686">
        <v>0</v>
      </c>
      <c r="W49" s="686">
        <v>0</v>
      </c>
      <c r="X49" s="686">
        <v>0</v>
      </c>
      <c r="Y49" s="686">
        <v>0</v>
      </c>
      <c r="Z49" s="686">
        <v>0</v>
      </c>
      <c r="AA49" s="686">
        <v>0</v>
      </c>
      <c r="AC49" s="687">
        <v>0</v>
      </c>
      <c r="AD49" s="687">
        <v>0</v>
      </c>
      <c r="AE49" s="687">
        <v>0</v>
      </c>
      <c r="AF49" s="687">
        <v>0</v>
      </c>
      <c r="AG49" s="687">
        <v>0</v>
      </c>
      <c r="AH49" s="687">
        <v>0</v>
      </c>
      <c r="AI49" s="687">
        <v>0</v>
      </c>
    </row>
    <row r="50" spans="2:35" x14ac:dyDescent="0.35">
      <c r="B50" s="3">
        <v>10</v>
      </c>
      <c r="C50" s="685">
        <v>0</v>
      </c>
      <c r="D50" s="685">
        <v>0</v>
      </c>
      <c r="E50" s="685">
        <v>0</v>
      </c>
      <c r="F50" s="685">
        <v>8.1930582451958888E-4</v>
      </c>
      <c r="G50" s="685">
        <v>0</v>
      </c>
      <c r="H50" s="685">
        <v>0</v>
      </c>
      <c r="I50" s="685">
        <v>0</v>
      </c>
      <c r="J50" s="685">
        <v>0</v>
      </c>
      <c r="K50" s="685">
        <v>0</v>
      </c>
      <c r="L50" s="685">
        <v>0</v>
      </c>
      <c r="M50" s="685">
        <v>0</v>
      </c>
      <c r="O50" s="686">
        <v>0</v>
      </c>
      <c r="P50" s="686">
        <v>0</v>
      </c>
      <c r="Q50" s="686">
        <v>0</v>
      </c>
      <c r="R50" s="686">
        <v>0</v>
      </c>
      <c r="S50" s="686">
        <v>0</v>
      </c>
      <c r="T50" s="686">
        <v>0</v>
      </c>
      <c r="U50" s="686">
        <v>0</v>
      </c>
      <c r="V50" s="686">
        <v>0</v>
      </c>
      <c r="W50" s="686">
        <v>0</v>
      </c>
      <c r="X50" s="686">
        <v>0</v>
      </c>
      <c r="Y50" s="686">
        <v>9.813542688910696E-4</v>
      </c>
      <c r="Z50" s="686">
        <v>0</v>
      </c>
      <c r="AA50" s="686">
        <v>0</v>
      </c>
      <c r="AC50" s="687">
        <v>0</v>
      </c>
      <c r="AD50" s="687">
        <v>0</v>
      </c>
      <c r="AE50" s="687">
        <v>8.438818565400844E-4</v>
      </c>
      <c r="AF50" s="687">
        <v>0</v>
      </c>
      <c r="AG50" s="687">
        <v>0</v>
      </c>
      <c r="AH50" s="687">
        <v>0</v>
      </c>
      <c r="AI50" s="687">
        <v>8.8888888888888893E-4</v>
      </c>
    </row>
    <row r="51" spans="2:35" x14ac:dyDescent="0.35">
      <c r="B51" s="3">
        <v>12.5</v>
      </c>
      <c r="C51" s="685">
        <v>0</v>
      </c>
      <c r="D51" s="685">
        <v>3.4364261168384879E-3</v>
      </c>
      <c r="E51" s="685">
        <v>0</v>
      </c>
      <c r="F51" s="685">
        <v>3.2772232980783555E-3</v>
      </c>
      <c r="G51" s="685">
        <v>2.8551034975017845E-3</v>
      </c>
      <c r="H51" s="685">
        <v>2.7958993476234857E-3</v>
      </c>
      <c r="I51" s="685">
        <v>0</v>
      </c>
      <c r="J51" s="685">
        <v>0</v>
      </c>
      <c r="K51" s="685">
        <v>0</v>
      </c>
      <c r="L51" s="685">
        <v>1.4727540500736377E-3</v>
      </c>
      <c r="M51" s="685">
        <v>0</v>
      </c>
      <c r="O51" s="686">
        <v>8.1300813008130081E-4</v>
      </c>
      <c r="P51" s="686">
        <v>9.4073377234242712E-4</v>
      </c>
      <c r="Q51" s="686">
        <v>2.1436227224008574E-3</v>
      </c>
      <c r="R51" s="686">
        <v>2.9197080291970801E-3</v>
      </c>
      <c r="S51" s="686">
        <v>0</v>
      </c>
      <c r="T51" s="686">
        <v>0</v>
      </c>
      <c r="U51" s="686">
        <v>1.4598540145985401E-3</v>
      </c>
      <c r="V51" s="686">
        <v>0</v>
      </c>
      <c r="W51" s="686">
        <v>6.5217391304347823E-3</v>
      </c>
      <c r="X51" s="686">
        <v>2.4479804161566705E-3</v>
      </c>
      <c r="Y51" s="686">
        <v>9.813542688910696E-4</v>
      </c>
      <c r="Z51" s="686">
        <v>0</v>
      </c>
      <c r="AA51" s="686">
        <v>1.1682242990654205E-3</v>
      </c>
      <c r="AC51" s="687">
        <v>1.9607843137254902E-3</v>
      </c>
      <c r="AD51" s="687">
        <v>1.5372790161414297E-3</v>
      </c>
      <c r="AE51" s="687">
        <v>1.6877637130801688E-3</v>
      </c>
      <c r="AF51" s="687">
        <v>1.7605633802816902E-3</v>
      </c>
      <c r="AG51" s="687">
        <v>1.1086474501108647E-3</v>
      </c>
      <c r="AH51" s="687">
        <v>1.3157894736842105E-3</v>
      </c>
      <c r="AI51" s="687">
        <v>8.8888888888888882E-4</v>
      </c>
    </row>
    <row r="52" spans="2:35" x14ac:dyDescent="0.35">
      <c r="B52" s="3">
        <v>15</v>
      </c>
      <c r="C52" s="685">
        <v>0</v>
      </c>
      <c r="D52" s="685">
        <v>8.5910652920962206E-3</v>
      </c>
      <c r="E52" s="685">
        <v>3.0081719522713313E-3</v>
      </c>
      <c r="F52" s="685">
        <v>4.9158349471175328E-3</v>
      </c>
      <c r="G52" s="685">
        <v>8.5653104925053521E-3</v>
      </c>
      <c r="H52" s="685">
        <v>2.7958993476234857E-3</v>
      </c>
      <c r="I52" s="685">
        <v>2.8673378361157129E-3</v>
      </c>
      <c r="J52" s="685">
        <v>2.5466893039049238E-3</v>
      </c>
      <c r="K52" s="685">
        <v>1.9940179461615153E-3</v>
      </c>
      <c r="L52" s="685">
        <v>2.2091310751104565E-3</v>
      </c>
      <c r="M52" s="685">
        <v>0</v>
      </c>
      <c r="O52" s="686">
        <v>1.6260162601626016E-3</v>
      </c>
      <c r="P52" s="686">
        <v>3.7629350893697085E-3</v>
      </c>
      <c r="Q52" s="686">
        <v>3.2154340836012857E-3</v>
      </c>
      <c r="R52" s="686">
        <v>3.6496350364963502E-3</v>
      </c>
      <c r="S52" s="686">
        <v>4.721435316336166E-3</v>
      </c>
      <c r="T52" s="686">
        <v>5.5197792088316471E-3</v>
      </c>
      <c r="U52" s="686">
        <v>3.6496350364963502E-3</v>
      </c>
      <c r="V52" s="686">
        <v>9.813542688910696E-4</v>
      </c>
      <c r="W52" s="686">
        <v>7.6086956521739134E-3</v>
      </c>
      <c r="X52" s="686">
        <v>2.4479804161566705E-3</v>
      </c>
      <c r="Y52" s="686">
        <v>5.8881256133464181E-3</v>
      </c>
      <c r="Z52" s="686">
        <v>1.7699115044247787E-3</v>
      </c>
      <c r="AA52" s="686">
        <v>1.1682242990654205E-3</v>
      </c>
      <c r="AC52" s="687">
        <v>9.8039215686274508E-4</v>
      </c>
      <c r="AD52" s="687">
        <v>4.6118370484242886E-3</v>
      </c>
      <c r="AE52" s="687">
        <v>2.5316455696202532E-3</v>
      </c>
      <c r="AF52" s="687">
        <v>7.0422535211267607E-3</v>
      </c>
      <c r="AG52" s="687">
        <v>6.6518847006651885E-3</v>
      </c>
      <c r="AH52" s="687">
        <v>6.5789473684210523E-3</v>
      </c>
      <c r="AI52" s="687">
        <v>3.5555555555555557E-3</v>
      </c>
    </row>
    <row r="53" spans="2:35" x14ac:dyDescent="0.35">
      <c r="B53" s="3">
        <v>17.5</v>
      </c>
      <c r="C53" s="685">
        <v>0</v>
      </c>
      <c r="D53" s="685">
        <v>1.0309278350515464E-2</v>
      </c>
      <c r="E53" s="685">
        <v>2.0054479681808875E-3</v>
      </c>
      <c r="F53" s="685">
        <v>1.0613734544912856E-2</v>
      </c>
      <c r="G53" s="685">
        <v>1.284796573875803E-2</v>
      </c>
      <c r="H53" s="685">
        <v>9.3196644920782849E-4</v>
      </c>
      <c r="I53" s="685">
        <v>5.862112909392125E-3</v>
      </c>
      <c r="J53" s="685">
        <v>5.0933786078098476E-3</v>
      </c>
      <c r="K53" s="685">
        <v>1.9940179461615153E-3</v>
      </c>
      <c r="L53" s="685">
        <v>8.836524300441826E-3</v>
      </c>
      <c r="M53" s="685">
        <v>6.6611157368859286E-3</v>
      </c>
      <c r="O53" s="686">
        <v>6.5040650406504065E-3</v>
      </c>
      <c r="P53" s="686">
        <v>1.0348071495766699E-2</v>
      </c>
      <c r="Q53" s="686">
        <v>1.0718113612004287E-2</v>
      </c>
      <c r="R53" s="686">
        <v>3.6496350364963502E-3</v>
      </c>
      <c r="S53" s="686">
        <v>1.1331444759206799E-2</v>
      </c>
      <c r="T53" s="686">
        <v>4.5998160073597054E-3</v>
      </c>
      <c r="U53" s="686">
        <v>1.3138686131386862E-2</v>
      </c>
      <c r="V53" s="686">
        <v>1.1776251226692836E-2</v>
      </c>
      <c r="W53" s="686">
        <v>2.2826086956521739E-2</v>
      </c>
      <c r="X53" s="686">
        <v>9.7919216646266821E-3</v>
      </c>
      <c r="Y53" s="686">
        <v>2.944062806673209E-3</v>
      </c>
      <c r="Z53" s="686">
        <v>3.5398230088495575E-3</v>
      </c>
      <c r="AA53" s="686">
        <v>9.3457943925233638E-3</v>
      </c>
      <c r="AC53" s="687">
        <v>3.9215686274509803E-3</v>
      </c>
      <c r="AD53" s="687">
        <v>9.9923136049192927E-3</v>
      </c>
      <c r="AE53" s="687">
        <v>1.350210970464135E-2</v>
      </c>
      <c r="AF53" s="687">
        <v>7.0422535211267607E-3</v>
      </c>
      <c r="AG53" s="687">
        <v>6.6518847006651885E-3</v>
      </c>
      <c r="AH53" s="687">
        <v>1.4473684210526316E-2</v>
      </c>
      <c r="AI53" s="687">
        <v>7.9999999999999984E-3</v>
      </c>
    </row>
    <row r="54" spans="2:35" x14ac:dyDescent="0.35">
      <c r="B54" s="3">
        <v>20</v>
      </c>
      <c r="C54" s="685">
        <v>2.2701998813042701E-3</v>
      </c>
      <c r="D54" s="685">
        <v>1.3745704467353952E-2</v>
      </c>
      <c r="E54" s="685">
        <v>8.0262323080646063E-3</v>
      </c>
      <c r="F54" s="685">
        <v>5.6234172501117242E-3</v>
      </c>
      <c r="G54" s="685">
        <v>1.5703069236259814E-2</v>
      </c>
      <c r="H54" s="685">
        <v>7.4557315936626279E-3</v>
      </c>
      <c r="I54" s="685">
        <v>7.8303102388740196E-3</v>
      </c>
      <c r="J54" s="685">
        <v>1.1035653650254669E-2</v>
      </c>
      <c r="K54" s="685">
        <v>1.9940179461615153E-3</v>
      </c>
      <c r="L54" s="685">
        <v>1.7673048600883652E-2</v>
      </c>
      <c r="M54" s="685">
        <v>5.8284762697751874E-3</v>
      </c>
      <c r="O54" s="686">
        <v>9.7560975609756097E-3</v>
      </c>
      <c r="P54" s="686">
        <v>1.4111006585136407E-2</v>
      </c>
      <c r="Q54" s="686">
        <v>1.607717041800643E-2</v>
      </c>
      <c r="R54" s="686">
        <v>1.167883211678832E-2</v>
      </c>
      <c r="S54" s="686">
        <v>1.9830028328611898E-2</v>
      </c>
      <c r="T54" s="686">
        <v>1.4719411223551058E-2</v>
      </c>
      <c r="U54" s="686">
        <v>1.6788321167883213E-2</v>
      </c>
      <c r="V54" s="686">
        <v>1.5701668302257114E-2</v>
      </c>
      <c r="W54" s="686">
        <v>1.9565217391304349E-2</v>
      </c>
      <c r="X54" s="686">
        <v>1.7135862913096694E-2</v>
      </c>
      <c r="Y54" s="686">
        <v>2.2571148184494603E-2</v>
      </c>
      <c r="Z54" s="686">
        <v>6.1946902654867256E-3</v>
      </c>
      <c r="AA54" s="686">
        <v>1.1682242990654205E-2</v>
      </c>
      <c r="AC54" s="687">
        <v>1.3725490196078431E-2</v>
      </c>
      <c r="AD54" s="687">
        <v>9.9923136049192927E-3</v>
      </c>
      <c r="AE54" s="687">
        <v>1.7721518987341773E-2</v>
      </c>
      <c r="AF54" s="687">
        <v>1.4084507042253521E-2</v>
      </c>
      <c r="AG54" s="687">
        <v>7.7605321507760536E-3</v>
      </c>
      <c r="AH54" s="687">
        <v>3.1578947368421054E-2</v>
      </c>
      <c r="AI54" s="687">
        <v>2.0444444444444446E-2</v>
      </c>
    </row>
    <row r="55" spans="2:35" x14ac:dyDescent="0.35">
      <c r="B55" s="3">
        <v>22.5</v>
      </c>
      <c r="C55" s="685">
        <v>1.1001826531376581E-2</v>
      </c>
      <c r="D55" s="685">
        <v>1.8900343642611683E-2</v>
      </c>
      <c r="E55" s="685">
        <v>4.0138562265891456E-3</v>
      </c>
      <c r="F55" s="685">
        <v>7.1875465514673019E-3</v>
      </c>
      <c r="G55" s="685">
        <v>3.0692362598144184E-2</v>
      </c>
      <c r="H55" s="685">
        <v>9.3196644920782844E-3</v>
      </c>
      <c r="I55" s="685">
        <v>4.9204933237047424E-3</v>
      </c>
      <c r="J55" s="685">
        <v>1.6977928692699491E-2</v>
      </c>
      <c r="K55" s="685">
        <v>4.9850448654037887E-3</v>
      </c>
      <c r="L55" s="685">
        <v>3.2400589101620032E-2</v>
      </c>
      <c r="M55" s="685">
        <v>1.7485428809325562E-2</v>
      </c>
      <c r="O55" s="686">
        <v>1.7886178861788619E-2</v>
      </c>
      <c r="P55" s="686">
        <v>1.9755409219190969E-2</v>
      </c>
      <c r="Q55" s="686">
        <v>3.1082529474812434E-2</v>
      </c>
      <c r="R55" s="686">
        <v>2.1897810218978103E-2</v>
      </c>
      <c r="S55" s="686">
        <v>3.39943342776204E-2</v>
      </c>
      <c r="T55" s="686">
        <v>1.8399264029438821E-2</v>
      </c>
      <c r="U55" s="686">
        <v>2.3357664233576641E-2</v>
      </c>
      <c r="V55" s="686">
        <v>2.2571148184494603E-2</v>
      </c>
      <c r="W55" s="686">
        <v>3.4782608695652174E-2</v>
      </c>
      <c r="X55" s="686">
        <v>2.5703794369645042E-2</v>
      </c>
      <c r="Y55" s="686">
        <v>3.5328753680078512E-2</v>
      </c>
      <c r="Z55" s="686">
        <v>3.0973451327433628E-2</v>
      </c>
      <c r="AA55" s="686">
        <v>2.4532710280373831E-2</v>
      </c>
      <c r="AC55" s="687">
        <v>4.5098039215686274E-2</v>
      </c>
      <c r="AD55" s="687">
        <v>1.7678708685626442E-2</v>
      </c>
      <c r="AE55" s="687">
        <v>3.0379746835443037E-2</v>
      </c>
      <c r="AF55" s="687">
        <v>2.8169014084507043E-2</v>
      </c>
      <c r="AG55" s="687">
        <v>1.3303769401330377E-2</v>
      </c>
      <c r="AH55" s="687">
        <v>1.9736842105263157E-2</v>
      </c>
      <c r="AI55" s="687">
        <v>4.1777777777777775E-2</v>
      </c>
    </row>
    <row r="56" spans="2:35" x14ac:dyDescent="0.35">
      <c r="B56" s="3">
        <v>25</v>
      </c>
      <c r="C56" s="685">
        <v>2.5729316116690576E-2</v>
      </c>
      <c r="D56" s="685">
        <v>4.0378006872852236E-2</v>
      </c>
      <c r="E56" s="685">
        <v>1.7058148890447027E-2</v>
      </c>
      <c r="F56" s="685">
        <v>1.6758528228809771E-2</v>
      </c>
      <c r="G56" s="685">
        <v>5.4246966452533907E-2</v>
      </c>
      <c r="H56" s="685">
        <v>2.5163094128611369E-2</v>
      </c>
      <c r="I56" s="685">
        <v>2.2421873893773984E-2</v>
      </c>
      <c r="J56" s="685">
        <v>2.4617996604414261E-2</v>
      </c>
      <c r="K56" s="685">
        <v>6.979062811565304E-3</v>
      </c>
      <c r="L56" s="685">
        <v>6.0382916053019146E-2</v>
      </c>
      <c r="M56" s="685">
        <v>2.2481265611990008E-2</v>
      </c>
      <c r="O56" s="686">
        <v>2.8455284552845527E-2</v>
      </c>
      <c r="P56" s="686">
        <v>5.456255879586077E-2</v>
      </c>
      <c r="Q56" s="686">
        <v>3.7513397642015008E-2</v>
      </c>
      <c r="R56" s="686">
        <v>3.2116788321167884E-2</v>
      </c>
      <c r="S56" s="686">
        <v>4.7214353163361665E-2</v>
      </c>
      <c r="T56" s="686">
        <v>3.4958601655933765E-2</v>
      </c>
      <c r="U56" s="686">
        <v>4.9635036496350364E-2</v>
      </c>
      <c r="V56" s="686">
        <v>4.9067713444553483E-2</v>
      </c>
      <c r="W56" s="686">
        <v>7.8260869565217397E-2</v>
      </c>
      <c r="X56" s="686">
        <v>5.6303549571603426E-2</v>
      </c>
      <c r="Y56" s="686">
        <v>5.5937193326790972E-2</v>
      </c>
      <c r="Z56" s="686">
        <v>4.4247787610619468E-2</v>
      </c>
      <c r="AA56" s="686">
        <v>3.7383177570093455E-2</v>
      </c>
      <c r="AC56" s="687">
        <v>7.0588235294117646E-2</v>
      </c>
      <c r="AD56" s="687">
        <v>4.6887009992313607E-2</v>
      </c>
      <c r="AE56" s="687">
        <v>4.472573839662447E-2</v>
      </c>
      <c r="AF56" s="687">
        <v>5.4577464788732391E-2</v>
      </c>
      <c r="AG56" s="687">
        <v>2.5498891352549888E-2</v>
      </c>
      <c r="AH56" s="687">
        <v>4.4736842105263158E-2</v>
      </c>
      <c r="AI56" s="687">
        <v>7.8222222222222207E-2</v>
      </c>
    </row>
    <row r="57" spans="2:35" x14ac:dyDescent="0.35">
      <c r="B57" s="3">
        <v>27.5</v>
      </c>
      <c r="C57" s="685">
        <v>5.678495906149706E-2</v>
      </c>
      <c r="D57" s="685">
        <v>6.2714776632302405E-2</v>
      </c>
      <c r="E57" s="685">
        <v>4.9168998703160188E-2</v>
      </c>
      <c r="F57" s="685">
        <v>5.4409354982869057E-2</v>
      </c>
      <c r="G57" s="685">
        <v>9.6359743040685231E-2</v>
      </c>
      <c r="H57" s="685">
        <v>4.1006523765144458E-2</v>
      </c>
      <c r="I57" s="685">
        <v>3.7183353864888212E-2</v>
      </c>
      <c r="J57" s="685">
        <v>8.6587436332767401E-2</v>
      </c>
      <c r="K57" s="685">
        <v>1.3958125623130608E-2</v>
      </c>
      <c r="L57" s="685">
        <v>9.0574374079528716E-2</v>
      </c>
      <c r="M57" s="685">
        <v>4.9125728559533725E-2</v>
      </c>
      <c r="O57" s="686">
        <v>4.6341463414634146E-2</v>
      </c>
      <c r="P57" s="686">
        <v>8.7488240827845717E-2</v>
      </c>
      <c r="Q57" s="686">
        <v>7.6098606645230438E-2</v>
      </c>
      <c r="R57" s="686">
        <v>4.8905109489051093E-2</v>
      </c>
      <c r="S57" s="686">
        <v>9.8205854579792251E-2</v>
      </c>
      <c r="T57" s="686">
        <v>5.2437902483900643E-2</v>
      </c>
      <c r="U57" s="686">
        <v>7.8102189781021902E-2</v>
      </c>
      <c r="V57" s="686">
        <v>7.4582924435721301E-2</v>
      </c>
      <c r="W57" s="686">
        <v>9.6739130434782605E-2</v>
      </c>
      <c r="X57" s="686">
        <v>8.8127294981640153E-2</v>
      </c>
      <c r="Y57" s="686">
        <v>8.2433758586849856E-2</v>
      </c>
      <c r="Z57" s="686">
        <v>6.9911504424778767E-2</v>
      </c>
      <c r="AA57" s="686">
        <v>6.4252336448598124E-2</v>
      </c>
      <c r="AC57" s="687">
        <v>0.11176470588235295</v>
      </c>
      <c r="AD57" s="687">
        <v>8.6087624903920065E-2</v>
      </c>
      <c r="AE57" s="687">
        <v>8.1856540084388182E-2</v>
      </c>
      <c r="AF57" s="687">
        <v>8.5387323943661969E-2</v>
      </c>
      <c r="AG57" s="687">
        <v>4.3237250554323724E-2</v>
      </c>
      <c r="AH57" s="687">
        <v>0.10131578947368421</v>
      </c>
      <c r="AI57" s="687">
        <v>0.10844444444444444</v>
      </c>
    </row>
    <row r="58" spans="2:35" x14ac:dyDescent="0.35">
      <c r="B58" s="3">
        <v>30</v>
      </c>
      <c r="C58" s="685">
        <v>8.5831993684926208E-2</v>
      </c>
      <c r="D58" s="685">
        <v>8.6769759450171818E-2</v>
      </c>
      <c r="E58" s="685">
        <v>8.5290744452235154E-2</v>
      </c>
      <c r="F58" s="685">
        <v>7.2434083122300014E-2</v>
      </c>
      <c r="G58" s="685">
        <v>0.12419700214132762</v>
      </c>
      <c r="H58" s="685">
        <v>5.4054054054054057E-2</v>
      </c>
      <c r="I58" s="685">
        <v>8.3910340823810936E-2</v>
      </c>
      <c r="J58" s="685">
        <v>0.11375212224108659</v>
      </c>
      <c r="K58" s="685">
        <v>3.3898305084745763E-2</v>
      </c>
      <c r="L58" s="685">
        <v>0.10898379970544919</v>
      </c>
      <c r="M58" s="685">
        <v>9.0757701915070779E-2</v>
      </c>
      <c r="O58" s="686">
        <v>7.4796747967479676E-2</v>
      </c>
      <c r="P58" s="686">
        <v>0.10630291627469426</v>
      </c>
      <c r="Q58" s="686">
        <v>8.2529474812433015E-2</v>
      </c>
      <c r="R58" s="686">
        <v>6.569343065693431E-2</v>
      </c>
      <c r="S58" s="686">
        <v>0.13220018885741266</v>
      </c>
      <c r="T58" s="686">
        <v>9.8436062557497706E-2</v>
      </c>
      <c r="U58" s="686">
        <v>9.7080291970802923E-2</v>
      </c>
      <c r="V58" s="686">
        <v>0.10206084396467124</v>
      </c>
      <c r="W58" s="686">
        <v>0.12282608695652174</v>
      </c>
      <c r="X58" s="686">
        <v>0.10893512851897184</v>
      </c>
      <c r="Y58" s="686">
        <v>0.1324828263002944</v>
      </c>
      <c r="Z58" s="686">
        <v>0.13185840707964602</v>
      </c>
      <c r="AA58" s="686">
        <v>8.1775700934579434E-2</v>
      </c>
      <c r="AC58" s="687">
        <v>0.1284313725490196</v>
      </c>
      <c r="AD58" s="687">
        <v>0.1245196003074558</v>
      </c>
      <c r="AE58" s="687">
        <v>0.11308016877637131</v>
      </c>
      <c r="AF58" s="687">
        <v>0.11795774647887323</v>
      </c>
      <c r="AG58" s="687">
        <v>8.3148558758314853E-2</v>
      </c>
      <c r="AH58" s="687">
        <v>0.13552631578947369</v>
      </c>
      <c r="AI58" s="687">
        <v>0.13866666666666666</v>
      </c>
    </row>
    <row r="59" spans="2:35" x14ac:dyDescent="0.35">
      <c r="B59" s="3">
        <v>32.5</v>
      </c>
      <c r="C59" s="685">
        <v>0.12227158274417613</v>
      </c>
      <c r="D59" s="685">
        <v>0.11254295532646048</v>
      </c>
      <c r="E59" s="685">
        <v>0.12238265099289945</v>
      </c>
      <c r="F59" s="685">
        <v>0.11615522121257262</v>
      </c>
      <c r="G59" s="685">
        <v>0.11063526052819414</v>
      </c>
      <c r="H59" s="685">
        <v>0.10531220876048462</v>
      </c>
      <c r="I59" s="685">
        <v>9.678858162355039E-2</v>
      </c>
      <c r="J59" s="685">
        <v>0.12818336162988114</v>
      </c>
      <c r="K59" s="685">
        <v>5.5832502492522432E-2</v>
      </c>
      <c r="L59" s="685">
        <v>0.14727540500736377</v>
      </c>
      <c r="M59" s="685">
        <v>0.12156536219816819</v>
      </c>
      <c r="O59" s="686">
        <v>9.4308943089430899E-2</v>
      </c>
      <c r="P59" s="686">
        <v>0.14487300094073377</v>
      </c>
      <c r="Q59" s="686">
        <v>0.12647374062165059</v>
      </c>
      <c r="R59" s="686">
        <v>0.11240875912408758</v>
      </c>
      <c r="S59" s="686">
        <v>0.1501416430594901</v>
      </c>
      <c r="T59" s="686">
        <v>0.125114995400184</v>
      </c>
      <c r="U59" s="686">
        <v>0.13795620437956205</v>
      </c>
      <c r="V59" s="686">
        <v>0.14033366045142295</v>
      </c>
      <c r="W59" s="686">
        <v>0.12717391304347825</v>
      </c>
      <c r="X59" s="686">
        <v>0.13586291309669524</v>
      </c>
      <c r="Y59" s="686">
        <v>0.14720314033366044</v>
      </c>
      <c r="Z59" s="686">
        <v>0.17964601769911503</v>
      </c>
      <c r="AA59" s="686">
        <v>0.11214953271028037</v>
      </c>
      <c r="AC59" s="687">
        <v>0.14509803921568629</v>
      </c>
      <c r="AD59" s="687">
        <v>0.11606456571867795</v>
      </c>
      <c r="AE59" s="687">
        <v>0.13417721518987341</v>
      </c>
      <c r="AF59" s="687">
        <v>0.12940140845070422</v>
      </c>
      <c r="AG59" s="687">
        <v>0.1130820399113082</v>
      </c>
      <c r="AH59" s="687">
        <v>0.1644736842105263</v>
      </c>
      <c r="AI59" s="687">
        <v>0.1351111111111111</v>
      </c>
    </row>
    <row r="60" spans="2:35" x14ac:dyDescent="0.35">
      <c r="B60" s="3">
        <v>35</v>
      </c>
      <c r="C60" s="685">
        <v>0.14869924461115624</v>
      </c>
      <c r="D60" s="685">
        <v>0.11941580756013746</v>
      </c>
      <c r="E60" s="685">
        <v>0.11936411802483231</v>
      </c>
      <c r="F60" s="685">
        <v>0.13440339639505439</v>
      </c>
      <c r="G60" s="685">
        <v>0.12633832976445397</v>
      </c>
      <c r="H60" s="685">
        <v>0.15284249767008387</v>
      </c>
      <c r="I60" s="685">
        <v>0.13439672627897428</v>
      </c>
      <c r="J60" s="685">
        <v>0.11375212224108659</v>
      </c>
      <c r="K60" s="685">
        <v>8.0757726819541381E-2</v>
      </c>
      <c r="L60" s="685">
        <v>0.11561119293078057</v>
      </c>
      <c r="M60" s="685">
        <v>0.13488759367194006</v>
      </c>
      <c r="O60" s="686">
        <v>0.1008130081300813</v>
      </c>
      <c r="P60" s="686">
        <v>0.14111006585136407</v>
      </c>
      <c r="Q60" s="686">
        <v>0.12968917470525188</v>
      </c>
      <c r="R60" s="686">
        <v>0.12335766423357664</v>
      </c>
      <c r="S60" s="686">
        <v>0.13220018885741266</v>
      </c>
      <c r="T60" s="686">
        <v>0.14535418583256671</v>
      </c>
      <c r="U60" s="686">
        <v>0.1291970802919708</v>
      </c>
      <c r="V60" s="686">
        <v>0.14622178606476938</v>
      </c>
      <c r="W60" s="686">
        <v>0.13369565217391305</v>
      </c>
      <c r="X60" s="686">
        <v>0.14565483476132191</v>
      </c>
      <c r="Y60" s="686">
        <v>0.12855740922473013</v>
      </c>
      <c r="Z60" s="686">
        <v>0.17345132743362832</v>
      </c>
      <c r="AA60" s="686">
        <v>0.12149532710280374</v>
      </c>
      <c r="AC60" s="687">
        <v>0.13725490196078433</v>
      </c>
      <c r="AD60" s="687">
        <v>0.15680245964642583</v>
      </c>
      <c r="AE60" s="687">
        <v>0.13755274261603376</v>
      </c>
      <c r="AF60" s="687">
        <v>0.13908450704225353</v>
      </c>
      <c r="AG60" s="687">
        <v>0.14079822616407983</v>
      </c>
      <c r="AH60" s="687">
        <v>0.15263157894736842</v>
      </c>
      <c r="AI60" s="687">
        <v>0.16266666666666665</v>
      </c>
    </row>
    <row r="61" spans="2:35" x14ac:dyDescent="0.35">
      <c r="B61" s="3">
        <v>37.5</v>
      </c>
      <c r="C61" s="685">
        <v>0.15134742701076903</v>
      </c>
      <c r="D61" s="685">
        <v>0.13144329896907217</v>
      </c>
      <c r="E61" s="685">
        <v>0.15747206985561024</v>
      </c>
      <c r="F61" s="685">
        <v>0.12200208550573514</v>
      </c>
      <c r="G61" s="685">
        <v>0.11634546752319772</v>
      </c>
      <c r="H61" s="685">
        <v>0.16589002795899346</v>
      </c>
      <c r="I61" s="685">
        <v>0.14894581085482067</v>
      </c>
      <c r="J61" s="685">
        <v>0.12648556876061121</v>
      </c>
      <c r="K61" s="685">
        <v>9.2721834496510475E-2</v>
      </c>
      <c r="L61" s="685">
        <v>0.12665684830633284</v>
      </c>
      <c r="M61" s="685">
        <v>0.13238967527060783</v>
      </c>
      <c r="O61" s="686">
        <v>0.14227642276422764</v>
      </c>
      <c r="P61" s="686">
        <v>0.14393226716839136</v>
      </c>
      <c r="Q61" s="686">
        <v>0.12540192926045016</v>
      </c>
      <c r="R61" s="686">
        <v>0.13941605839416057</v>
      </c>
      <c r="S61" s="686">
        <v>0.1501416430594901</v>
      </c>
      <c r="T61" s="686">
        <v>0.13615455381784727</v>
      </c>
      <c r="U61" s="686">
        <v>0.1145985401459854</v>
      </c>
      <c r="V61" s="686">
        <v>0.14720314033366044</v>
      </c>
      <c r="W61" s="686">
        <v>0.11304347826086956</v>
      </c>
      <c r="X61" s="686">
        <v>0.11627906976744187</v>
      </c>
      <c r="Y61" s="686">
        <v>0.13150147203140333</v>
      </c>
      <c r="Z61" s="686">
        <v>0.1256637168141593</v>
      </c>
      <c r="AA61" s="686">
        <v>0.11682242990654206</v>
      </c>
      <c r="AC61" s="687">
        <v>0.11176470588235295</v>
      </c>
      <c r="AD61" s="687">
        <v>0.12682551883166795</v>
      </c>
      <c r="AE61" s="687">
        <v>0.12067510548523207</v>
      </c>
      <c r="AF61" s="687">
        <v>0.12147887323943662</v>
      </c>
      <c r="AG61" s="687">
        <v>0.1574279379157428</v>
      </c>
      <c r="AH61" s="687">
        <v>0.13552631578947369</v>
      </c>
      <c r="AI61" s="687">
        <v>0.10133333333333333</v>
      </c>
    </row>
    <row r="62" spans="2:35" x14ac:dyDescent="0.35">
      <c r="B62" s="3">
        <v>40</v>
      </c>
      <c r="C62" s="685">
        <v>0.13947209209866726</v>
      </c>
      <c r="D62" s="685">
        <v>0.12199312714776632</v>
      </c>
      <c r="E62" s="685">
        <v>0.13036003851221242</v>
      </c>
      <c r="F62" s="685">
        <v>0.12926411440488603</v>
      </c>
      <c r="G62" s="685">
        <v>0.10492505353319058</v>
      </c>
      <c r="H62" s="685">
        <v>0.14445479962721341</v>
      </c>
      <c r="I62" s="685">
        <v>0.1128739928918341</v>
      </c>
      <c r="J62" s="685">
        <v>0.10865874363327674</v>
      </c>
      <c r="K62" s="685">
        <v>0.10269192422731804</v>
      </c>
      <c r="L62" s="685">
        <v>0.10824742268041238</v>
      </c>
      <c r="M62" s="685">
        <v>0.13738551207327226</v>
      </c>
      <c r="O62" s="686">
        <v>0.12032520325203253</v>
      </c>
      <c r="P62" s="686">
        <v>0.10253998118532455</v>
      </c>
      <c r="Q62" s="686">
        <v>0.11361200428724544</v>
      </c>
      <c r="R62" s="686">
        <v>0.12116788321167883</v>
      </c>
      <c r="S62" s="686">
        <v>9.5372993389990557E-2</v>
      </c>
      <c r="T62" s="686">
        <v>9.1076356945722164E-2</v>
      </c>
      <c r="U62" s="686">
        <v>9.4890510948905105E-2</v>
      </c>
      <c r="V62" s="686">
        <v>0.10402355250245339</v>
      </c>
      <c r="W62" s="686">
        <v>8.0434782608695646E-2</v>
      </c>
      <c r="X62" s="686">
        <v>9.4247246022031828E-2</v>
      </c>
      <c r="Y62" s="686">
        <v>9.8135426889106966E-2</v>
      </c>
      <c r="Z62" s="686">
        <v>8.4070796460176997E-2</v>
      </c>
      <c r="AA62" s="686">
        <v>0.11799065420560748</v>
      </c>
      <c r="AC62" s="687">
        <v>8.7254901960784309E-2</v>
      </c>
      <c r="AD62" s="687">
        <v>0.10453497309761722</v>
      </c>
      <c r="AE62" s="687">
        <v>0.10886075949367088</v>
      </c>
      <c r="AF62" s="687">
        <v>0.11883802816901408</v>
      </c>
      <c r="AG62" s="687">
        <v>0.11751662971175167</v>
      </c>
      <c r="AH62" s="687">
        <v>7.8947368421052627E-2</v>
      </c>
      <c r="AI62" s="687">
        <v>8.0888888888888885E-2</v>
      </c>
    </row>
    <row r="63" spans="2:35" x14ac:dyDescent="0.35">
      <c r="B63" s="3">
        <v>42.5</v>
      </c>
      <c r="C63" s="685">
        <v>9.770617621130144E-2</v>
      </c>
      <c r="D63" s="685">
        <v>8.6769759450171818E-2</v>
      </c>
      <c r="E63" s="685">
        <v>8.8253031905982202E-2</v>
      </c>
      <c r="F63" s="685">
        <v>0.10740354535974973</v>
      </c>
      <c r="G63" s="685">
        <v>7.1377587437544604E-2</v>
      </c>
      <c r="H63" s="685">
        <v>0.11090400745573159</v>
      </c>
      <c r="I63" s="685">
        <v>0.12956119111337666</v>
      </c>
      <c r="J63" s="685">
        <v>9.5076400679117143E-2</v>
      </c>
      <c r="K63" s="685">
        <v>0.13858424725822532</v>
      </c>
      <c r="L63" s="685">
        <v>7.1428571428571425E-2</v>
      </c>
      <c r="M63" s="685">
        <v>0.10324729392173189</v>
      </c>
      <c r="O63" s="686">
        <v>0.1048780487804878</v>
      </c>
      <c r="P63" s="686">
        <v>7.9021636876763876E-2</v>
      </c>
      <c r="Q63" s="686">
        <v>8.1457663451232579E-2</v>
      </c>
      <c r="R63" s="686">
        <v>0.10437956204379562</v>
      </c>
      <c r="S63" s="686">
        <v>6.0434372049102923E-2</v>
      </c>
      <c r="T63" s="686">
        <v>0.10671573137074516</v>
      </c>
      <c r="U63" s="686">
        <v>9.1970802919708022E-2</v>
      </c>
      <c r="V63" s="686">
        <v>8.1452404317958776E-2</v>
      </c>
      <c r="W63" s="686">
        <v>7.2826086956521735E-2</v>
      </c>
      <c r="X63" s="686">
        <v>8.5679314565483472E-2</v>
      </c>
      <c r="Y63" s="686">
        <v>6.2806673209028455E-2</v>
      </c>
      <c r="Z63" s="686">
        <v>6.9026548672566371E-2</v>
      </c>
      <c r="AA63" s="686">
        <v>9.11214953271028E-2</v>
      </c>
      <c r="AC63" s="687">
        <v>6.0784313725490195E-2</v>
      </c>
      <c r="AD63" s="687">
        <v>7.8401229823212917E-2</v>
      </c>
      <c r="AE63" s="687">
        <v>6.7510548523206745E-2</v>
      </c>
      <c r="AF63" s="687">
        <v>7.2183098591549297E-2</v>
      </c>
      <c r="AG63" s="687">
        <v>0.10421286031042129</v>
      </c>
      <c r="AH63" s="687">
        <v>5.6578947368421055E-2</v>
      </c>
      <c r="AI63" s="687">
        <v>5.0666666666666665E-2</v>
      </c>
    </row>
    <row r="64" spans="2:35" x14ac:dyDescent="0.35">
      <c r="B64" s="3">
        <v>45</v>
      </c>
      <c r="C64" s="685">
        <v>6.8659141587872285E-2</v>
      </c>
      <c r="D64" s="685">
        <v>5.9278350515463915E-2</v>
      </c>
      <c r="E64" s="685">
        <v>9.2259487407002932E-2</v>
      </c>
      <c r="F64" s="685">
        <v>6.9380306867272465E-2</v>
      </c>
      <c r="G64" s="685">
        <v>5.7815845824411134E-2</v>
      </c>
      <c r="H64" s="685">
        <v>7.0829450139794969E-2</v>
      </c>
      <c r="I64" s="685">
        <v>6.4908032793849033E-2</v>
      </c>
      <c r="J64" s="685">
        <v>6.6213921901528014E-2</v>
      </c>
      <c r="K64" s="685">
        <v>0.10967098703888335</v>
      </c>
      <c r="L64" s="685">
        <v>4.5655375552282766E-2</v>
      </c>
      <c r="M64" s="685">
        <v>6.8276436303080765E-2</v>
      </c>
      <c r="O64" s="686">
        <v>8.8617886178861793E-2</v>
      </c>
      <c r="P64" s="686">
        <v>4.5155221072436504E-2</v>
      </c>
      <c r="Q64" s="686">
        <v>5.7877813504823149E-2</v>
      </c>
      <c r="R64" s="686">
        <v>8.2481751824817512E-2</v>
      </c>
      <c r="S64" s="686">
        <v>3.0217186024551465E-2</v>
      </c>
      <c r="T64" s="686">
        <v>6.439742410303588E-2</v>
      </c>
      <c r="U64" s="686">
        <v>6.3503649635036491E-2</v>
      </c>
      <c r="V64" s="686">
        <v>4.5142296368989206E-2</v>
      </c>
      <c r="W64" s="686">
        <v>3.9130434782608699E-2</v>
      </c>
      <c r="X64" s="686">
        <v>5.7527539779681759E-2</v>
      </c>
      <c r="Y64" s="686">
        <v>4.4160942100098133E-2</v>
      </c>
      <c r="Z64" s="686">
        <v>3.7168141592920353E-2</v>
      </c>
      <c r="AA64" s="686">
        <v>7.359813084112149E-2</v>
      </c>
      <c r="AC64" s="687">
        <v>4.0196078431372552E-2</v>
      </c>
      <c r="AD64" s="687">
        <v>5.3036126056879324E-2</v>
      </c>
      <c r="AE64" s="687">
        <v>6.0759493670886074E-2</v>
      </c>
      <c r="AF64" s="687">
        <v>4.401408450704225E-2</v>
      </c>
      <c r="AG64" s="687">
        <v>6.9844789356984474E-2</v>
      </c>
      <c r="AH64" s="687">
        <v>3.1578947368421054E-2</v>
      </c>
      <c r="AI64" s="687">
        <v>3.6444444444444446E-2</v>
      </c>
    </row>
    <row r="65" spans="1:35" x14ac:dyDescent="0.35">
      <c r="B65" s="3">
        <v>47.5</v>
      </c>
      <c r="C65" s="685">
        <v>3.9612106964443138E-2</v>
      </c>
      <c r="D65" s="685">
        <v>5.2405498281786936E-2</v>
      </c>
      <c r="E65" s="685">
        <v>5.014211978497693E-2</v>
      </c>
      <c r="F65" s="685">
        <v>5.5414866676597653E-2</v>
      </c>
      <c r="G65" s="685">
        <v>2.569593147751606E-2</v>
      </c>
      <c r="H65" s="685">
        <v>5.0326188257222737E-2</v>
      </c>
      <c r="I65" s="685">
        <v>6.0929159055831676E-2</v>
      </c>
      <c r="J65" s="685">
        <v>3.9898132427843805E-2</v>
      </c>
      <c r="K65" s="685">
        <v>0.10069790628115653</v>
      </c>
      <c r="L65" s="685">
        <v>3.6818851251840944E-2</v>
      </c>
      <c r="M65" s="685">
        <v>5.4121565362198171E-2</v>
      </c>
      <c r="O65" s="686">
        <v>5.9349593495934959E-2</v>
      </c>
      <c r="P65" s="686">
        <v>1.7873941674506115E-2</v>
      </c>
      <c r="Q65" s="686">
        <v>4.3944265809217578E-2</v>
      </c>
      <c r="R65" s="686">
        <v>5.1824817518248176E-2</v>
      </c>
      <c r="S65" s="686">
        <v>1.5108593012275733E-2</v>
      </c>
      <c r="T65" s="686">
        <v>4.4158233670653177E-2</v>
      </c>
      <c r="U65" s="686">
        <v>4.2335766423357665E-2</v>
      </c>
      <c r="V65" s="686">
        <v>3.3366045142296366E-2</v>
      </c>
      <c r="W65" s="686">
        <v>2.1739130434782608E-2</v>
      </c>
      <c r="X65" s="686">
        <v>2.5703794369645042E-2</v>
      </c>
      <c r="Y65" s="686">
        <v>2.2571148184494603E-2</v>
      </c>
      <c r="Z65" s="686">
        <v>1.9469026548672566E-2</v>
      </c>
      <c r="AA65" s="686">
        <v>5.9579439252336448E-2</v>
      </c>
      <c r="AC65" s="687">
        <v>1.5686274509803921E-2</v>
      </c>
      <c r="AD65" s="687">
        <v>3.6126056879323597E-2</v>
      </c>
      <c r="AE65" s="687">
        <v>3.1223628691983123E-2</v>
      </c>
      <c r="AF65" s="687">
        <v>2.6408450704225352E-2</v>
      </c>
      <c r="AG65" s="687">
        <v>3.4368070953436809E-2</v>
      </c>
      <c r="AH65" s="687">
        <v>1.4473684210526316E-2</v>
      </c>
      <c r="AI65" s="687">
        <v>1.8666666666666668E-2</v>
      </c>
    </row>
    <row r="66" spans="1:35" x14ac:dyDescent="0.35">
      <c r="B66" s="3">
        <v>50</v>
      </c>
      <c r="C66" s="685">
        <v>2.4739416777583793E-2</v>
      </c>
      <c r="D66" s="685">
        <v>2.3195876288659795E-2</v>
      </c>
      <c r="E66" s="685">
        <v>4.0110439508731437E-2</v>
      </c>
      <c r="F66" s="685">
        <v>3.8321167883211681E-2</v>
      </c>
      <c r="G66" s="685">
        <v>1.9271948608137045E-2</v>
      </c>
      <c r="H66" s="685">
        <v>3.0754892823858342E-2</v>
      </c>
      <c r="I66" s="685">
        <v>3.0507058606969398E-2</v>
      </c>
      <c r="J66" s="685">
        <v>2.3769100169779286E-2</v>
      </c>
      <c r="K66" s="685">
        <v>7.5772681954137583E-2</v>
      </c>
      <c r="L66" s="685">
        <v>1.2518409425625921E-2</v>
      </c>
      <c r="M66" s="685">
        <v>3.1640299750208163E-2</v>
      </c>
      <c r="O66" s="686">
        <v>3.7398373983739838E-2</v>
      </c>
      <c r="P66" s="686">
        <v>1.6933207902163686E-2</v>
      </c>
      <c r="Q66" s="686">
        <v>2.5723472668810286E-2</v>
      </c>
      <c r="R66" s="686">
        <v>3.2116788321167884E-2</v>
      </c>
      <c r="S66" s="686">
        <v>1.0387157695939566E-2</v>
      </c>
      <c r="T66" s="686">
        <v>2.6678932842686291E-2</v>
      </c>
      <c r="U66" s="686">
        <v>2.2627737226277374E-2</v>
      </c>
      <c r="V66" s="686">
        <v>1.6683022571148183E-2</v>
      </c>
      <c r="W66" s="686">
        <v>1.1956521739130435E-2</v>
      </c>
      <c r="X66" s="686">
        <v>1.4687882496940027E-2</v>
      </c>
      <c r="Y66" s="686">
        <v>1.6683022571148183E-2</v>
      </c>
      <c r="Z66" s="686">
        <v>1.415929203539823E-2</v>
      </c>
      <c r="AA66" s="686">
        <v>3.3878504672897193E-2</v>
      </c>
      <c r="AC66" s="687">
        <v>1.7647058823529412E-2</v>
      </c>
      <c r="AD66" s="687">
        <v>1.5372790161414296E-2</v>
      </c>
      <c r="AE66" s="687">
        <v>1.6877637130801686E-2</v>
      </c>
      <c r="AF66" s="687">
        <v>1.6725352112676055E-2</v>
      </c>
      <c r="AG66" s="687">
        <v>3.4368070953436809E-2</v>
      </c>
      <c r="AH66" s="687">
        <v>6.5789473684210523E-3</v>
      </c>
      <c r="AI66" s="687">
        <v>4.4444444444444444E-3</v>
      </c>
    </row>
    <row r="67" spans="1:35" x14ac:dyDescent="0.35">
      <c r="B67" s="3">
        <v>52.5</v>
      </c>
      <c r="C67" s="685">
        <v>1.5658617252366711E-2</v>
      </c>
      <c r="D67" s="685">
        <v>3.006872852233677E-2</v>
      </c>
      <c r="E67" s="685">
        <v>1.804903171362799E-2</v>
      </c>
      <c r="F67" s="685">
        <v>3.0314315507224791E-2</v>
      </c>
      <c r="G67" s="685">
        <v>1.2134189864382585E-2</v>
      </c>
      <c r="H67" s="685">
        <v>9.3196644920782844E-3</v>
      </c>
      <c r="I67" s="685">
        <v>2.3618367953782762E-2</v>
      </c>
      <c r="J67" s="685">
        <v>1.5280135823429542E-2</v>
      </c>
      <c r="K67" s="685">
        <v>5.3838484546360914E-2</v>
      </c>
      <c r="L67" s="685">
        <v>8.836524300441826E-3</v>
      </c>
      <c r="M67" s="685">
        <v>1.7485428809325562E-2</v>
      </c>
      <c r="O67" s="686">
        <v>2.3577235772357725E-2</v>
      </c>
      <c r="P67" s="686">
        <v>6.58513640639699E-3</v>
      </c>
      <c r="Q67" s="686">
        <v>1.8220793140407289E-2</v>
      </c>
      <c r="R67" s="686">
        <v>1.7518248175182483E-2</v>
      </c>
      <c r="S67" s="686">
        <v>4.721435316336166E-3</v>
      </c>
      <c r="T67" s="686">
        <v>1.5639374425023E-2</v>
      </c>
      <c r="U67" s="686">
        <v>1.167883211678832E-2</v>
      </c>
      <c r="V67" s="686">
        <v>5.8881256133464181E-3</v>
      </c>
      <c r="W67" s="686">
        <v>5.434782608695652E-3</v>
      </c>
      <c r="X67" s="686">
        <v>6.1199510403916772E-3</v>
      </c>
      <c r="Y67" s="686">
        <v>5.8881256133464181E-3</v>
      </c>
      <c r="Z67" s="686">
        <v>4.4247787610619468E-3</v>
      </c>
      <c r="AA67" s="686">
        <v>1.2850467289719626E-2</v>
      </c>
      <c r="AC67" s="687">
        <v>2.9411764705882353E-3</v>
      </c>
      <c r="AD67" s="687">
        <v>6.9177555726364333E-3</v>
      </c>
      <c r="AE67" s="687">
        <v>5.0632911392405064E-3</v>
      </c>
      <c r="AF67" s="687">
        <v>7.0422535211267607E-3</v>
      </c>
      <c r="AG67" s="687">
        <v>2.3281596452328159E-2</v>
      </c>
      <c r="AH67" s="687">
        <v>1.3157894736842105E-3</v>
      </c>
      <c r="AI67" s="687">
        <v>5.3333333333333332E-3</v>
      </c>
    </row>
    <row r="68" spans="1:35" x14ac:dyDescent="0.35">
      <c r="B68" s="3">
        <v>55</v>
      </c>
      <c r="C68" s="685">
        <v>3.4052998219564054E-3</v>
      </c>
      <c r="D68" s="685">
        <v>1.2027491408934709E-2</v>
      </c>
      <c r="E68" s="685">
        <v>2.0054479681808875E-3</v>
      </c>
      <c r="F68" s="685">
        <v>9.8316698942350657E-3</v>
      </c>
      <c r="G68" s="685">
        <v>4.9964311206281229E-3</v>
      </c>
      <c r="H68" s="685">
        <v>7.4557315936626279E-3</v>
      </c>
      <c r="I68" s="685">
        <v>1.1809183976891381E-2</v>
      </c>
      <c r="J68" s="685">
        <v>1.0186757215619695E-2</v>
      </c>
      <c r="K68" s="685">
        <v>3.7886340977068791E-2</v>
      </c>
      <c r="L68" s="685">
        <v>4.418262150220913E-3</v>
      </c>
      <c r="M68" s="685">
        <v>4.163197335553705E-3</v>
      </c>
      <c r="O68" s="686">
        <v>2.032520325203252E-2</v>
      </c>
      <c r="P68" s="686">
        <v>4.7036688617121351E-3</v>
      </c>
      <c r="Q68" s="686">
        <v>7.502679528403001E-3</v>
      </c>
      <c r="R68" s="686">
        <v>1.3138686131386862E-2</v>
      </c>
      <c r="S68" s="686">
        <v>2.8328611898016999E-3</v>
      </c>
      <c r="T68" s="686">
        <v>1.0119595216191352E-2</v>
      </c>
      <c r="U68" s="686">
        <v>1.4598540145985401E-3</v>
      </c>
      <c r="V68" s="686">
        <v>2.944062806673209E-3</v>
      </c>
      <c r="W68" s="686">
        <v>4.3478260869565218E-3</v>
      </c>
      <c r="X68" s="686">
        <v>6.1199510403916772E-3</v>
      </c>
      <c r="Y68" s="686">
        <v>2.944062806673209E-3</v>
      </c>
      <c r="Z68" s="686">
        <v>1.7699115044247787E-3</v>
      </c>
      <c r="AA68" s="686">
        <v>1.2850467289719626E-2</v>
      </c>
      <c r="AC68" s="687">
        <v>1.9607843137254902E-3</v>
      </c>
      <c r="AD68" s="687">
        <v>3.0745580322828594E-3</v>
      </c>
      <c r="AE68" s="687">
        <v>5.0632911392405064E-3</v>
      </c>
      <c r="AF68" s="687">
        <v>5.2816901408450703E-3</v>
      </c>
      <c r="AG68" s="687">
        <v>6.6518847006651876E-3</v>
      </c>
      <c r="AH68" s="687">
        <v>1.3157894736842105E-3</v>
      </c>
      <c r="AI68" s="687">
        <v>8.8888888888888893E-4</v>
      </c>
    </row>
    <row r="69" spans="1:35" x14ac:dyDescent="0.35">
      <c r="B69" s="3">
        <v>57.5</v>
      </c>
      <c r="C69" s="685">
        <v>2.2701998813042701E-3</v>
      </c>
      <c r="D69" s="685">
        <v>2.5773195876288659E-3</v>
      </c>
      <c r="E69" s="685">
        <v>6.0163439045426625E-3</v>
      </c>
      <c r="F69" s="685">
        <v>3.2772232980783555E-3</v>
      </c>
      <c r="G69" s="685">
        <v>2.1413276231263384E-3</v>
      </c>
      <c r="H69" s="685">
        <v>2.7958993476234857E-3</v>
      </c>
      <c r="I69" s="685">
        <v>1.0825085312150432E-2</v>
      </c>
      <c r="J69" s="685">
        <v>5.9422750424448206E-3</v>
      </c>
      <c r="K69" s="685">
        <v>4.0877367896311065E-2</v>
      </c>
      <c r="L69" s="685">
        <v>0</v>
      </c>
      <c r="M69" s="685">
        <v>2.4979184013322231E-3</v>
      </c>
      <c r="O69" s="686">
        <v>1.0569105691056912E-2</v>
      </c>
      <c r="P69" s="686">
        <v>0</v>
      </c>
      <c r="Q69" s="686">
        <v>3.2154340836012857E-3</v>
      </c>
      <c r="R69" s="686">
        <v>6.5693430656934308E-3</v>
      </c>
      <c r="S69" s="686">
        <v>9.4428706326723328E-4</v>
      </c>
      <c r="T69" s="686">
        <v>4.5998160073597054E-3</v>
      </c>
      <c r="U69" s="686">
        <v>3.6496350364963502E-3</v>
      </c>
      <c r="V69" s="686">
        <v>0</v>
      </c>
      <c r="W69" s="686">
        <v>1.0869565217391304E-3</v>
      </c>
      <c r="X69" s="686">
        <v>1.2239902080783353E-3</v>
      </c>
      <c r="Y69" s="686">
        <v>0</v>
      </c>
      <c r="Z69" s="686">
        <v>1.7699115044247787E-3</v>
      </c>
      <c r="AA69" s="686">
        <v>7.0093457943925233E-3</v>
      </c>
      <c r="AC69" s="687">
        <v>1.9607843137254902E-3</v>
      </c>
      <c r="AD69" s="687">
        <v>0</v>
      </c>
      <c r="AE69" s="687">
        <v>3.3755274261603376E-3</v>
      </c>
      <c r="AF69" s="687">
        <v>2.6408450704225352E-3</v>
      </c>
      <c r="AG69" s="687">
        <v>1.1086474501108647E-3</v>
      </c>
      <c r="AH69" s="687">
        <v>0</v>
      </c>
      <c r="AI69" s="687">
        <v>8.8888888888888893E-4</v>
      </c>
    </row>
    <row r="70" spans="1:35" x14ac:dyDescent="0.35">
      <c r="B70" s="3">
        <v>60</v>
      </c>
      <c r="C70" s="685">
        <v>3.4052998219564054E-3</v>
      </c>
      <c r="D70" s="685">
        <v>2.5773195876288659E-3</v>
      </c>
      <c r="E70" s="685">
        <v>2.0054479681808875E-3</v>
      </c>
      <c r="F70" s="685">
        <v>4.9158349471175328E-3</v>
      </c>
      <c r="G70" s="685">
        <v>0</v>
      </c>
      <c r="H70" s="685">
        <v>2.7958993476234857E-3</v>
      </c>
      <c r="I70" s="685">
        <v>3.9363946589637934E-3</v>
      </c>
      <c r="J70" s="685">
        <v>4.2444821731748728E-3</v>
      </c>
      <c r="K70" s="685">
        <v>1.3958125623130608E-2</v>
      </c>
      <c r="L70" s="685">
        <v>0</v>
      </c>
      <c r="M70" s="685">
        <v>0</v>
      </c>
      <c r="O70" s="686">
        <v>6.5040650406504065E-3</v>
      </c>
      <c r="P70" s="686">
        <v>0</v>
      </c>
      <c r="Q70" s="686">
        <v>4.2872454448017148E-3</v>
      </c>
      <c r="R70" s="686">
        <v>2.9197080291970801E-3</v>
      </c>
      <c r="S70" s="686">
        <v>0</v>
      </c>
      <c r="T70" s="686">
        <v>9.1996320147194111E-4</v>
      </c>
      <c r="U70" s="686">
        <v>1.4598540145985401E-3</v>
      </c>
      <c r="V70" s="686">
        <v>0</v>
      </c>
      <c r="W70" s="686">
        <v>0</v>
      </c>
      <c r="X70" s="686">
        <v>0</v>
      </c>
      <c r="Y70" s="686">
        <v>0</v>
      </c>
      <c r="Z70" s="686">
        <v>8.8495575221238937E-4</v>
      </c>
      <c r="AA70" s="686">
        <v>2.3364485981308409E-3</v>
      </c>
      <c r="AC70" s="687">
        <v>0</v>
      </c>
      <c r="AD70" s="687">
        <v>7.6863950807071484E-4</v>
      </c>
      <c r="AE70" s="687">
        <v>1.6877637130801688E-3</v>
      </c>
      <c r="AF70" s="687">
        <v>8.8028169014084509E-4</v>
      </c>
      <c r="AG70" s="687">
        <v>5.5432372505543242E-3</v>
      </c>
      <c r="AH70" s="687">
        <v>0</v>
      </c>
      <c r="AI70" s="687">
        <v>1.7777777777777779E-3</v>
      </c>
    </row>
    <row r="71" spans="1:35" x14ac:dyDescent="0.35">
      <c r="B71" s="3">
        <v>62.5</v>
      </c>
      <c r="C71" s="685">
        <v>0</v>
      </c>
      <c r="D71" s="685">
        <v>0</v>
      </c>
      <c r="E71" s="685">
        <v>1.0027239840904438E-3</v>
      </c>
      <c r="F71" s="685">
        <v>1.6386116490391778E-3</v>
      </c>
      <c r="G71" s="685">
        <v>0</v>
      </c>
      <c r="H71" s="685">
        <v>0</v>
      </c>
      <c r="I71" s="685">
        <v>1.9681973294818967E-3</v>
      </c>
      <c r="J71" s="685">
        <v>8.4889643463497452E-4</v>
      </c>
      <c r="K71" s="685">
        <v>1.3958125623130608E-2</v>
      </c>
      <c r="L71" s="685">
        <v>0</v>
      </c>
      <c r="M71" s="685">
        <v>0</v>
      </c>
      <c r="O71" s="686">
        <v>3.2520325203252032E-3</v>
      </c>
      <c r="P71" s="686">
        <v>0</v>
      </c>
      <c r="Q71" s="686">
        <v>1.0718113612004287E-3</v>
      </c>
      <c r="R71" s="686">
        <v>0</v>
      </c>
      <c r="S71" s="686">
        <v>0</v>
      </c>
      <c r="T71" s="686">
        <v>0</v>
      </c>
      <c r="U71" s="686">
        <v>7.2992700729927003E-4</v>
      </c>
      <c r="V71" s="686">
        <v>0</v>
      </c>
      <c r="W71" s="686">
        <v>0</v>
      </c>
      <c r="X71" s="686">
        <v>0</v>
      </c>
      <c r="Y71" s="686">
        <v>0</v>
      </c>
      <c r="Z71" s="686">
        <v>0</v>
      </c>
      <c r="AA71" s="686">
        <v>0</v>
      </c>
      <c r="AC71" s="687">
        <v>9.8039215686274508E-4</v>
      </c>
      <c r="AD71" s="687">
        <v>7.6863950807071484E-4</v>
      </c>
      <c r="AE71" s="687">
        <v>8.438818565400844E-4</v>
      </c>
      <c r="AF71" s="687">
        <v>0</v>
      </c>
      <c r="AG71" s="687">
        <v>3.3259423503325938E-3</v>
      </c>
      <c r="AH71" s="687">
        <v>1.3157894736842105E-3</v>
      </c>
      <c r="AI71" s="687">
        <v>0</v>
      </c>
    </row>
    <row r="72" spans="1:35" x14ac:dyDescent="0.35">
      <c r="B72" s="3">
        <v>65</v>
      </c>
      <c r="C72" s="685">
        <v>1.1350999406521351E-3</v>
      </c>
      <c r="D72" s="685">
        <v>8.5910652920962198E-4</v>
      </c>
      <c r="E72" s="685">
        <v>1.0027239840904438E-3</v>
      </c>
      <c r="F72" s="685">
        <v>0</v>
      </c>
      <c r="G72" s="685">
        <v>7.1377587437544611E-4</v>
      </c>
      <c r="H72" s="685">
        <v>9.3196644920782849E-4</v>
      </c>
      <c r="I72" s="685">
        <v>1.9681973294818967E-3</v>
      </c>
      <c r="J72" s="685">
        <v>8.4889643463497452E-4</v>
      </c>
      <c r="K72" s="685">
        <v>2.9910269192422734E-3</v>
      </c>
      <c r="L72" s="685">
        <v>0</v>
      </c>
      <c r="M72" s="685">
        <v>0</v>
      </c>
      <c r="O72" s="686">
        <v>0</v>
      </c>
      <c r="P72" s="686">
        <v>0</v>
      </c>
      <c r="Q72" s="686">
        <v>2.1436227224008574E-3</v>
      </c>
      <c r="R72" s="686">
        <v>7.2992700729927003E-4</v>
      </c>
      <c r="S72" s="686">
        <v>0</v>
      </c>
      <c r="T72" s="686">
        <v>0</v>
      </c>
      <c r="U72" s="686">
        <v>0</v>
      </c>
      <c r="V72" s="686">
        <v>0</v>
      </c>
      <c r="W72" s="686">
        <v>0</v>
      </c>
      <c r="X72" s="686">
        <v>0</v>
      </c>
      <c r="Y72" s="686">
        <v>0</v>
      </c>
      <c r="Z72" s="686">
        <v>0</v>
      </c>
      <c r="AA72" s="686">
        <v>2.3364485981308409E-3</v>
      </c>
      <c r="AC72" s="687">
        <v>0</v>
      </c>
      <c r="AD72" s="687">
        <v>0</v>
      </c>
      <c r="AE72" s="687">
        <v>0</v>
      </c>
      <c r="AF72" s="687">
        <v>0</v>
      </c>
      <c r="AG72" s="687">
        <v>0</v>
      </c>
      <c r="AH72" s="687">
        <v>0</v>
      </c>
      <c r="AI72" s="687">
        <v>0</v>
      </c>
    </row>
    <row r="73" spans="1:35" x14ac:dyDescent="0.35">
      <c r="B73" s="3">
        <v>67.5</v>
      </c>
      <c r="C73" s="685">
        <v>0</v>
      </c>
      <c r="D73" s="685">
        <v>0</v>
      </c>
      <c r="E73" s="685">
        <v>1.0027239840904438E-3</v>
      </c>
      <c r="F73" s="685">
        <v>1.6386116490391778E-3</v>
      </c>
      <c r="G73" s="685">
        <v>7.1377587437544611E-4</v>
      </c>
      <c r="H73" s="685">
        <v>9.3196644920782849E-4</v>
      </c>
      <c r="I73" s="685">
        <v>9.8409866474094836E-4</v>
      </c>
      <c r="J73" s="685">
        <v>0</v>
      </c>
      <c r="K73" s="685">
        <v>2.9910269192422734E-3</v>
      </c>
      <c r="L73" s="685">
        <v>0</v>
      </c>
      <c r="M73" s="685">
        <v>0</v>
      </c>
      <c r="O73" s="686">
        <v>0</v>
      </c>
      <c r="P73" s="686">
        <v>0</v>
      </c>
      <c r="Q73" s="686">
        <v>0</v>
      </c>
      <c r="R73" s="686">
        <v>0</v>
      </c>
      <c r="S73" s="686">
        <v>0</v>
      </c>
      <c r="T73" s="686">
        <v>0</v>
      </c>
      <c r="U73" s="686">
        <v>0</v>
      </c>
      <c r="V73" s="686">
        <v>0</v>
      </c>
      <c r="W73" s="686">
        <v>0</v>
      </c>
      <c r="X73" s="686">
        <v>0</v>
      </c>
      <c r="Y73" s="686">
        <v>0</v>
      </c>
      <c r="Z73" s="686">
        <v>0</v>
      </c>
      <c r="AA73" s="686">
        <v>1.1682242990654205E-3</v>
      </c>
      <c r="AC73" s="687">
        <v>0</v>
      </c>
      <c r="AD73" s="687">
        <v>0</v>
      </c>
      <c r="AE73" s="687">
        <v>0</v>
      </c>
      <c r="AF73" s="687">
        <v>0</v>
      </c>
      <c r="AG73" s="687">
        <v>0</v>
      </c>
      <c r="AH73" s="687">
        <v>0</v>
      </c>
      <c r="AI73" s="687">
        <v>0</v>
      </c>
    </row>
    <row r="74" spans="1:35" x14ac:dyDescent="0.35">
      <c r="B74" s="3">
        <v>70</v>
      </c>
      <c r="C74" s="685">
        <v>0</v>
      </c>
      <c r="D74" s="685">
        <v>0</v>
      </c>
      <c r="E74" s="685">
        <v>0</v>
      </c>
      <c r="F74" s="685">
        <v>0</v>
      </c>
      <c r="G74" s="685">
        <v>1.4275517487508922E-3</v>
      </c>
      <c r="H74" s="685">
        <v>0</v>
      </c>
      <c r="I74" s="685">
        <v>9.8409866474094836E-4</v>
      </c>
      <c r="J74" s="685">
        <v>0</v>
      </c>
      <c r="K74" s="685">
        <v>4.9850448654037887E-3</v>
      </c>
      <c r="L74" s="685">
        <v>0</v>
      </c>
      <c r="M74" s="685">
        <v>0</v>
      </c>
      <c r="O74" s="686">
        <v>1.6260162601626016E-3</v>
      </c>
      <c r="P74" s="686">
        <v>0</v>
      </c>
      <c r="Q74" s="686">
        <v>0</v>
      </c>
      <c r="R74" s="686">
        <v>0</v>
      </c>
      <c r="S74" s="686">
        <v>0</v>
      </c>
      <c r="T74" s="686">
        <v>0</v>
      </c>
      <c r="U74" s="686">
        <v>7.2992700729927003E-4</v>
      </c>
      <c r="V74" s="686">
        <v>0</v>
      </c>
      <c r="W74" s="686">
        <v>0</v>
      </c>
      <c r="X74" s="686">
        <v>0</v>
      </c>
      <c r="Y74" s="686">
        <v>0</v>
      </c>
      <c r="Z74" s="686">
        <v>0</v>
      </c>
      <c r="AA74" s="686">
        <v>1.1682242990654205E-3</v>
      </c>
      <c r="AC74" s="687">
        <v>0</v>
      </c>
      <c r="AD74" s="687">
        <v>0</v>
      </c>
      <c r="AE74" s="687">
        <v>0</v>
      </c>
      <c r="AF74" s="687">
        <v>0</v>
      </c>
      <c r="AG74" s="687">
        <v>1.1086474501108647E-3</v>
      </c>
      <c r="AH74" s="687">
        <v>0</v>
      </c>
      <c r="AI74" s="687">
        <v>0</v>
      </c>
    </row>
    <row r="75" spans="1:35" x14ac:dyDescent="0.35">
      <c r="B75" s="3">
        <v>72.5</v>
      </c>
      <c r="C75" s="685">
        <v>0</v>
      </c>
      <c r="D75" s="685">
        <v>0</v>
      </c>
      <c r="E75" s="685">
        <v>0</v>
      </c>
      <c r="F75" s="685">
        <v>0</v>
      </c>
      <c r="G75" s="685">
        <v>0</v>
      </c>
      <c r="H75" s="685">
        <v>9.3196644920782849E-4</v>
      </c>
      <c r="I75" s="685">
        <v>0</v>
      </c>
      <c r="J75" s="685">
        <v>0</v>
      </c>
      <c r="K75" s="685">
        <v>5.9820538384845467E-3</v>
      </c>
      <c r="L75" s="685">
        <v>0</v>
      </c>
      <c r="M75" s="685">
        <v>0</v>
      </c>
      <c r="O75" s="686">
        <v>0</v>
      </c>
      <c r="P75" s="686">
        <v>0</v>
      </c>
      <c r="Q75" s="686">
        <v>0</v>
      </c>
      <c r="R75" s="686">
        <v>1.4598540145985401E-3</v>
      </c>
      <c r="S75" s="686">
        <v>0</v>
      </c>
      <c r="T75" s="686">
        <v>0</v>
      </c>
      <c r="U75" s="686">
        <v>0</v>
      </c>
      <c r="V75" s="686">
        <v>0</v>
      </c>
      <c r="W75" s="686">
        <v>0</v>
      </c>
      <c r="X75" s="686">
        <v>0</v>
      </c>
      <c r="Y75" s="686">
        <v>0</v>
      </c>
      <c r="Z75" s="686">
        <v>0</v>
      </c>
      <c r="AA75" s="686">
        <v>2.3364485981308409E-3</v>
      </c>
      <c r="AC75" s="687">
        <v>0</v>
      </c>
      <c r="AD75" s="687">
        <v>0</v>
      </c>
      <c r="AE75" s="687">
        <v>0</v>
      </c>
      <c r="AF75" s="687">
        <v>0</v>
      </c>
      <c r="AG75" s="687">
        <v>0</v>
      </c>
      <c r="AH75" s="687">
        <v>0</v>
      </c>
      <c r="AI75" s="687">
        <v>0</v>
      </c>
    </row>
    <row r="77" spans="1:35" x14ac:dyDescent="0.35">
      <c r="B77" s="20" t="s">
        <v>49</v>
      </c>
    </row>
    <row r="78" spans="1:35" x14ac:dyDescent="0.35">
      <c r="A78" s="3" t="s">
        <v>244</v>
      </c>
      <c r="B78" s="3" t="s">
        <v>57</v>
      </c>
      <c r="C78" s="3">
        <v>48.531052921719848</v>
      </c>
      <c r="D78" s="3">
        <v>47.369521419009324</v>
      </c>
      <c r="E78" s="3">
        <v>45.840761436016194</v>
      </c>
      <c r="F78" s="3">
        <v>48.857340292275559</v>
      </c>
      <c r="G78" s="3">
        <v>46.949617562102766</v>
      </c>
      <c r="H78" s="3">
        <v>51.32113864459388</v>
      </c>
      <c r="I78" s="3">
        <v>51.301095264017498</v>
      </c>
      <c r="J78" s="3">
        <v>49.984657582938326</v>
      </c>
      <c r="K78" s="3">
        <v>52.837270234986967</v>
      </c>
      <c r="L78" s="3">
        <v>45.656846153846168</v>
      </c>
      <c r="M78" s="3">
        <v>48.849747616020252</v>
      </c>
      <c r="O78" s="3">
        <v>46.96770583994229</v>
      </c>
      <c r="P78" s="3">
        <v>42.018276737967909</v>
      </c>
      <c r="Q78" s="3">
        <v>42.5386190476191</v>
      </c>
      <c r="R78" s="3">
        <v>44.726067255434728</v>
      </c>
      <c r="S78" s="3">
        <v>38.722285714285704</v>
      </c>
      <c r="T78" s="3">
        <v>44.426687108013915</v>
      </c>
      <c r="U78" s="3">
        <v>41.402606585788561</v>
      </c>
      <c r="V78" s="3">
        <v>41.009046223958329</v>
      </c>
      <c r="W78" s="3">
        <v>39.60738167938927</v>
      </c>
      <c r="X78" s="3">
        <v>39.810149287749248</v>
      </c>
      <c r="Y78" s="3">
        <v>42.44350228542401</v>
      </c>
      <c r="Z78" s="3">
        <v>38.654453527435628</v>
      </c>
      <c r="AA78" s="3">
        <v>44.162344292804001</v>
      </c>
      <c r="AC78" s="3">
        <v>38.530405869720788</v>
      </c>
      <c r="AD78" s="3">
        <v>37.171967763599753</v>
      </c>
      <c r="AE78" s="3">
        <v>37.863939297124617</v>
      </c>
      <c r="AF78" s="3">
        <v>36.321426366559464</v>
      </c>
      <c r="AG78" s="3">
        <v>35.909508586525753</v>
      </c>
      <c r="AH78" s="3">
        <v>36.068727272727273</v>
      </c>
      <c r="AI78" s="3">
        <v>40.534642629227839</v>
      </c>
    </row>
    <row r="79" spans="1:35" x14ac:dyDescent="0.35">
      <c r="B79" s="3" t="s">
        <v>206</v>
      </c>
      <c r="C79" s="3">
        <v>2674.454384785</v>
      </c>
      <c r="D79" s="3">
        <v>2552.4011947791187</v>
      </c>
      <c r="E79" s="3">
        <v>2410.3540984365986</v>
      </c>
      <c r="F79" s="3">
        <v>2686.5336694502439</v>
      </c>
      <c r="G79" s="3">
        <v>2519.6655927209713</v>
      </c>
      <c r="H79" s="3">
        <v>2825.5361639937942</v>
      </c>
      <c r="I79" s="3">
        <v>2862.1961377245466</v>
      </c>
      <c r="J79" s="3">
        <v>2716.6839306872021</v>
      </c>
      <c r="K79" s="3">
        <v>3187.9804210182792</v>
      </c>
      <c r="L79" s="3">
        <v>2431.9988472768073</v>
      </c>
      <c r="M79" s="3">
        <v>2584.9417959313428</v>
      </c>
      <c r="O79" s="3">
        <v>2541.89487887527</v>
      </c>
      <c r="P79" s="3">
        <v>2047.271956550805</v>
      </c>
      <c r="Q79" s="3">
        <v>2081.9365676190478</v>
      </c>
      <c r="R79" s="3">
        <v>2280.4783226902168</v>
      </c>
      <c r="S79" s="3">
        <v>1695.6876760797361</v>
      </c>
      <c r="T79" s="3">
        <v>2232.4641163763108</v>
      </c>
      <c r="U79" s="3">
        <v>1955.6775973425736</v>
      </c>
      <c r="V79" s="3">
        <v>1871.729852213545</v>
      </c>
      <c r="W79" s="3">
        <v>1815.2810585241764</v>
      </c>
      <c r="X79" s="3">
        <v>1823.1282883190913</v>
      </c>
      <c r="Y79" s="3">
        <v>2060.2100416455082</v>
      </c>
      <c r="Z79" s="3">
        <v>1712.0546321388558</v>
      </c>
      <c r="AA79" s="3">
        <v>2148.3888852357309</v>
      </c>
      <c r="AC79" s="3">
        <v>1760.5544767358617</v>
      </c>
      <c r="AD79" s="3">
        <v>1571.328740094023</v>
      </c>
      <c r="AE79" s="3">
        <v>1681.3647380191687</v>
      </c>
      <c r="AF79" s="3">
        <v>1558.103245016076</v>
      </c>
      <c r="AG79" s="3">
        <v>1507.6061096433282</v>
      </c>
      <c r="AH79" s="3">
        <v>1527.8515716154363</v>
      </c>
      <c r="AI79" s="3">
        <v>1916.3794020421226</v>
      </c>
    </row>
    <row r="80" spans="1:35" x14ac:dyDescent="0.35">
      <c r="A80" s="3" t="s">
        <v>246</v>
      </c>
      <c r="B80" s="3" t="s">
        <v>51</v>
      </c>
      <c r="C80" s="3">
        <v>1814</v>
      </c>
      <c r="D80" s="3">
        <v>1494</v>
      </c>
      <c r="E80" s="3">
        <v>1727</v>
      </c>
      <c r="F80" s="3">
        <v>1437</v>
      </c>
      <c r="G80" s="3">
        <v>1731</v>
      </c>
      <c r="H80" s="3">
        <v>1933</v>
      </c>
      <c r="I80" s="3">
        <v>1837</v>
      </c>
      <c r="J80" s="3">
        <v>1688</v>
      </c>
      <c r="K80" s="3">
        <v>1532</v>
      </c>
      <c r="L80" s="3">
        <v>1781</v>
      </c>
      <c r="M80" s="3">
        <v>1573</v>
      </c>
      <c r="O80" s="3">
        <v>1387</v>
      </c>
      <c r="P80" s="3">
        <v>1496</v>
      </c>
      <c r="Q80" s="3">
        <v>1575</v>
      </c>
      <c r="R80" s="3">
        <v>1472</v>
      </c>
      <c r="S80" s="3">
        <v>1806</v>
      </c>
      <c r="T80" s="3">
        <v>1435</v>
      </c>
      <c r="U80" s="3">
        <v>1731</v>
      </c>
      <c r="V80" s="3">
        <v>1536</v>
      </c>
      <c r="W80" s="3">
        <v>1572</v>
      </c>
      <c r="X80" s="3">
        <v>1755</v>
      </c>
      <c r="Y80" s="3">
        <v>1969</v>
      </c>
      <c r="Z80" s="3">
        <v>1786</v>
      </c>
      <c r="AA80" s="3">
        <v>1612</v>
      </c>
      <c r="AC80" s="3">
        <v>1397</v>
      </c>
      <c r="AD80" s="3">
        <v>1489</v>
      </c>
      <c r="AE80" s="3">
        <v>1252</v>
      </c>
      <c r="AF80" s="3">
        <v>1555</v>
      </c>
      <c r="AG80" s="3">
        <v>1514</v>
      </c>
      <c r="AH80" s="3">
        <v>1529</v>
      </c>
      <c r="AI80" s="3">
        <v>1567</v>
      </c>
    </row>
    <row r="81" spans="1:35" x14ac:dyDescent="0.35">
      <c r="A81" s="3" t="s">
        <v>247</v>
      </c>
      <c r="B81" s="3" t="s">
        <v>52</v>
      </c>
      <c r="C81" s="61">
        <f t="shared" ref="C81:M81" si="57">C80/SUM(C5,C43,C80)</f>
        <v>0.60026472534745201</v>
      </c>
      <c r="D81" s="61">
        <f t="shared" si="57"/>
        <v>0.48935473304945953</v>
      </c>
      <c r="E81" s="61">
        <f t="shared" si="57"/>
        <v>0.5688405797101449</v>
      </c>
      <c r="F81" s="61">
        <f t="shared" si="57"/>
        <v>0.44878201124297312</v>
      </c>
      <c r="G81" s="61">
        <f t="shared" si="57"/>
        <v>0.48217270194986073</v>
      </c>
      <c r="H81" s="61">
        <f t="shared" si="57"/>
        <v>0.58575757575757581</v>
      </c>
      <c r="I81" s="61">
        <f t="shared" si="57"/>
        <v>0.55565638233514825</v>
      </c>
      <c r="J81" s="61">
        <f t="shared" si="57"/>
        <v>0.53131885426502989</v>
      </c>
      <c r="K81" s="61">
        <f t="shared" si="57"/>
        <v>0.50065359477124183</v>
      </c>
      <c r="L81" s="61">
        <f t="shared" si="57"/>
        <v>0.507262888066078</v>
      </c>
      <c r="M81" s="61">
        <f t="shared" si="57"/>
        <v>0.50856773359198193</v>
      </c>
      <c r="O81" s="61">
        <f t="shared" ref="O81:AA81" si="58">O80/SUM(O5,O43,O80)</f>
        <v>0.45297191378184193</v>
      </c>
      <c r="P81" s="61">
        <f t="shared" si="58"/>
        <v>0.52491228070175444</v>
      </c>
      <c r="Q81" s="61">
        <f t="shared" si="58"/>
        <v>0.56941431670281994</v>
      </c>
      <c r="R81" s="61">
        <f t="shared" si="58"/>
        <v>0.45292307692307693</v>
      </c>
      <c r="S81" s="61">
        <f t="shared" si="58"/>
        <v>0.59545004945598412</v>
      </c>
      <c r="T81" s="61">
        <f t="shared" si="58"/>
        <v>0.49245024021962935</v>
      </c>
      <c r="U81" s="61">
        <f t="shared" si="58"/>
        <v>0.50173913043478258</v>
      </c>
      <c r="V81" s="61">
        <f t="shared" si="58"/>
        <v>0.55192238591448073</v>
      </c>
      <c r="W81" s="61">
        <f t="shared" si="58"/>
        <v>0.58395245170876675</v>
      </c>
      <c r="X81" s="61">
        <f t="shared" si="58"/>
        <v>0.62700964630225076</v>
      </c>
      <c r="Y81" s="61">
        <f t="shared" si="58"/>
        <v>0.59129129129129132</v>
      </c>
      <c r="Z81" s="61">
        <f t="shared" si="58"/>
        <v>0.53957703927492451</v>
      </c>
      <c r="AA81" s="61">
        <f t="shared" si="58"/>
        <v>0.5732574679943101</v>
      </c>
      <c r="AC81" s="61">
        <f t="shared" ref="AC81:AI81" si="59">AC80/SUM(AC5,AC43,AC80)</f>
        <v>0.46365748423498176</v>
      </c>
      <c r="AD81" s="61">
        <f t="shared" si="59"/>
        <v>0.45801291910181485</v>
      </c>
      <c r="AE81" s="61">
        <f t="shared" si="59"/>
        <v>0.39595192915876026</v>
      </c>
      <c r="AF81" s="61">
        <f t="shared" si="59"/>
        <v>0.45587804163002055</v>
      </c>
      <c r="AG81" s="61">
        <f t="shared" si="59"/>
        <v>0.4991757335970986</v>
      </c>
      <c r="AH81" s="61">
        <f t="shared" si="59"/>
        <v>0.55258402602096135</v>
      </c>
      <c r="AI81" s="61">
        <f t="shared" si="59"/>
        <v>0.46692491060786651</v>
      </c>
    </row>
    <row r="82" spans="1:35" ht="16.5" x14ac:dyDescent="0.35">
      <c r="A82" s="3" t="s">
        <v>249</v>
      </c>
      <c r="B82" s="3" t="s">
        <v>251</v>
      </c>
      <c r="C82" s="311">
        <v>4851460</v>
      </c>
      <c r="D82" s="311">
        <v>3813287</v>
      </c>
      <c r="E82" s="311">
        <v>4162682</v>
      </c>
      <c r="F82" s="311">
        <v>3860549</v>
      </c>
      <c r="G82" s="311">
        <v>4361541</v>
      </c>
      <c r="H82" s="311">
        <v>5461761</v>
      </c>
      <c r="I82" s="311">
        <v>5257854</v>
      </c>
      <c r="J82" s="311">
        <v>4585762</v>
      </c>
      <c r="K82" s="311">
        <v>4883986</v>
      </c>
      <c r="L82" s="311">
        <v>4331390</v>
      </c>
      <c r="M82" s="311">
        <v>4066113</v>
      </c>
      <c r="N82" s="61"/>
      <c r="O82" s="311">
        <v>3525608</v>
      </c>
      <c r="P82" s="311">
        <v>3062719</v>
      </c>
      <c r="Q82" s="311">
        <v>3279050</v>
      </c>
      <c r="R82" s="311">
        <v>3356864</v>
      </c>
      <c r="S82" s="311">
        <v>3062412</v>
      </c>
      <c r="T82" s="311">
        <v>3203586</v>
      </c>
      <c r="U82" s="311">
        <v>3385278</v>
      </c>
      <c r="V82" s="311">
        <v>2874977</v>
      </c>
      <c r="W82" s="311">
        <v>2853622</v>
      </c>
      <c r="X82" s="311">
        <v>3199590</v>
      </c>
      <c r="Y82" s="311">
        <v>4056554</v>
      </c>
      <c r="Z82" s="311">
        <v>3057730</v>
      </c>
      <c r="AA82" s="311">
        <v>3463203</v>
      </c>
      <c r="AB82" s="61"/>
      <c r="AC82" s="311">
        <v>2459495</v>
      </c>
      <c r="AD82" s="311">
        <v>2339708</v>
      </c>
      <c r="AE82" s="311">
        <v>2105069</v>
      </c>
      <c r="AF82" s="311">
        <v>2422851</v>
      </c>
      <c r="AG82" s="311">
        <v>2282516</v>
      </c>
      <c r="AH82" s="311">
        <v>2336085</v>
      </c>
      <c r="AI82" s="311">
        <v>3002967</v>
      </c>
    </row>
    <row r="83" spans="1:35" x14ac:dyDescent="0.35">
      <c r="A83" s="3" t="s">
        <v>250</v>
      </c>
      <c r="B83" s="113" t="s">
        <v>248</v>
      </c>
      <c r="C83" s="684">
        <f>C82/SUM(C$7,C$45,C$82)</f>
        <v>0.75028003313847902</v>
      </c>
      <c r="D83" s="684">
        <f t="shared" ref="D83" si="60">D82/SUM(D$7,D$45,D$82)</f>
        <v>0.65812798512704729</v>
      </c>
      <c r="E83" s="684">
        <f t="shared" ref="E83" si="61">E82/SUM(E$7,E$45,E$82)</f>
        <v>0.69515175188116962</v>
      </c>
      <c r="F83" s="684">
        <f t="shared" ref="F83" si="62">F82/SUM(F$7,F$45,F$82)</f>
        <v>0.62024364075584415</v>
      </c>
      <c r="G83" s="684">
        <f t="shared" ref="G83" si="63">G82/SUM(G$7,G$45,G$82)</f>
        <v>0.66059622584469269</v>
      </c>
      <c r="H83" s="684">
        <f t="shared" ref="H83" si="64">H82/SUM(H$7,H$45,H$82)</f>
        <v>0.75179805561814694</v>
      </c>
      <c r="I83" s="684">
        <f t="shared" ref="I83" si="65">I82/SUM(I$7,I$45,I$82)</f>
        <v>0.72587302529581732</v>
      </c>
      <c r="J83" s="684">
        <f t="shared" ref="J83" si="66">J82/SUM(J$7,J$45,J$82)</f>
        <v>0.7065598379850937</v>
      </c>
      <c r="K83" s="684">
        <f t="shared" ref="K83" si="67">K82/SUM(K$7,K$45,K$82)</f>
        <v>0.65595503176300773</v>
      </c>
      <c r="L83" s="684">
        <f t="shared" ref="L83" si="68">L82/SUM(L$7,L$45,L$82)</f>
        <v>0.6803319771375006</v>
      </c>
      <c r="M83" s="684">
        <f t="shared" ref="M83" si="69">M82/SUM(M$7,M$45,M$82)</f>
        <v>0.66771309366066245</v>
      </c>
      <c r="N83" s="61"/>
      <c r="O83" s="684">
        <f t="shared" ref="O83" si="70">O82/SUM(O$7,O$45,O$82)</f>
        <v>0.58970579675334711</v>
      </c>
      <c r="P83" s="684">
        <f t="shared" ref="P83" si="71">P82/SUM(P$7,P$45,P$82)</f>
        <v>0.6588800678775425</v>
      </c>
      <c r="Q83" s="684">
        <f t="shared" ref="Q83" si="72">Q82/SUM(Q$7,Q$45,Q$82)</f>
        <v>0.68692121119184779</v>
      </c>
      <c r="R83" s="684">
        <f t="shared" ref="R83" si="73">R82/SUM(R$7,R$45,R$82)</f>
        <v>0.58570603031208213</v>
      </c>
      <c r="S83" s="684">
        <f t="shared" ref="S83" si="74">S82/SUM(S$7,S$45,S$82)</f>
        <v>0.69130171847308342</v>
      </c>
      <c r="T83" s="684">
        <f t="shared" ref="T83" si="75">T82/SUM(T$7,T$45,T$82)</f>
        <v>0.62716860212207715</v>
      </c>
      <c r="U83" s="684">
        <f t="shared" ref="U83" si="76">U82/SUM(U$7,U$45,U$82)</f>
        <v>0.60842621779941775</v>
      </c>
      <c r="V83" s="684">
        <f t="shared" ref="V83" si="77">V82/SUM(V$7,V$45,V$82)</f>
        <v>0.66168667699903472</v>
      </c>
      <c r="W83" s="684">
        <f t="shared" ref="W83" si="78">W82/SUM(W$7,W$45,W$82)</f>
        <v>0.70376844677409889</v>
      </c>
      <c r="X83" s="684">
        <f t="shared" ref="X83" si="79">X82/SUM(X$7,X$45,X$82)</f>
        <v>0.72402591892359758</v>
      </c>
      <c r="Y83" s="684">
        <f t="shared" ref="Y83" si="80">Y82/SUM(Y$7,Y$45,Y$82)</f>
        <v>0.71589881298091784</v>
      </c>
      <c r="Z83" s="684">
        <f t="shared" ref="Z83" si="81">Z82/SUM(Z$7,Z$45,Z$82)</f>
        <v>0.64407934966254465</v>
      </c>
      <c r="AA83" s="684">
        <f t="shared" ref="AA83" si="82">AA82/SUM(AA$7,AA$45,AA$82)</f>
        <v>0.68716158581168907</v>
      </c>
      <c r="AC83" s="684">
        <f t="shared" ref="AC83" si="83">AC82/SUM(AC$7,AC$45,AC$82)</f>
        <v>0.58809161670647458</v>
      </c>
      <c r="AD83" s="684">
        <f t="shared" ref="AD83" si="84">AD82/SUM(AD$7,AD$45,AD$82)</f>
        <v>0.53539616251530298</v>
      </c>
      <c r="AE83" s="684">
        <f t="shared" ref="AE83" si="85">AE82/SUM(AE$7,AE$45,AE$82)</f>
        <v>0.49368132074303522</v>
      </c>
      <c r="AF83" s="684">
        <f t="shared" ref="AF83" si="86">AF82/SUM(AF$7,AF$45,AF$82)</f>
        <v>0.53299562401940814</v>
      </c>
      <c r="AG83" s="684">
        <f t="shared" ref="AG83" si="87">AG82/SUM(AG$7,AG$45,AG$82)</f>
        <v>0.53732353783107845</v>
      </c>
      <c r="AH83" s="684">
        <f t="shared" ref="AH83" si="88">AH82/SUM(AH$7,AH$45,AH$82)</f>
        <v>0.64021745773307137</v>
      </c>
      <c r="AI83" s="684">
        <f t="shared" ref="AI83" si="89">AI82/SUM(AI$7,AI$45,AI$82)</f>
        <v>0.61638518853014224</v>
      </c>
    </row>
    <row r="84" spans="1:35" ht="15" thickBot="1" x14ac:dyDescent="0.4">
      <c r="C84" s="311"/>
      <c r="D84" s="311"/>
      <c r="E84" s="311"/>
      <c r="F84" s="311"/>
      <c r="G84" s="311"/>
      <c r="H84" s="311"/>
      <c r="I84" s="311"/>
      <c r="J84" s="311"/>
      <c r="K84" s="311"/>
      <c r="L84" s="311"/>
      <c r="M84" s="311"/>
      <c r="N84" s="311"/>
      <c r="O84" s="311"/>
    </row>
    <row r="85" spans="1:35" ht="15" thickBot="1" x14ac:dyDescent="0.4">
      <c r="B85" s="3" t="s">
        <v>54</v>
      </c>
      <c r="C85" s="259" t="s">
        <v>52</v>
      </c>
      <c r="D85" s="260"/>
      <c r="E85" s="260"/>
      <c r="F85" s="260"/>
      <c r="G85" s="260"/>
      <c r="H85" s="260"/>
      <c r="I85" s="260"/>
      <c r="J85" s="260"/>
      <c r="K85" s="260"/>
      <c r="L85" s="260"/>
      <c r="M85" s="261"/>
      <c r="O85" s="259" t="s">
        <v>52</v>
      </c>
      <c r="P85" s="260"/>
      <c r="Q85" s="260"/>
      <c r="R85" s="260"/>
      <c r="S85" s="260"/>
      <c r="T85" s="260"/>
      <c r="U85" s="260"/>
      <c r="V85" s="260"/>
      <c r="W85" s="260"/>
      <c r="X85" s="260"/>
      <c r="Y85" s="260"/>
      <c r="Z85" s="260"/>
      <c r="AA85" s="261"/>
    </row>
    <row r="86" spans="1:35" x14ac:dyDescent="0.35">
      <c r="B86" s="3">
        <v>0</v>
      </c>
      <c r="C86" s="685">
        <v>0</v>
      </c>
      <c r="D86" s="685">
        <v>0</v>
      </c>
      <c r="E86" s="685">
        <v>0</v>
      </c>
      <c r="F86" s="685">
        <v>0</v>
      </c>
      <c r="G86" s="685">
        <v>0</v>
      </c>
      <c r="H86" s="685">
        <v>0</v>
      </c>
      <c r="I86" s="685">
        <v>0</v>
      </c>
      <c r="J86" s="685">
        <v>0</v>
      </c>
      <c r="K86" s="685">
        <v>0</v>
      </c>
      <c r="L86" s="685">
        <v>0</v>
      </c>
      <c r="M86" s="685">
        <v>0</v>
      </c>
      <c r="O86" s="685">
        <v>0</v>
      </c>
      <c r="P86" s="685">
        <v>0</v>
      </c>
      <c r="Q86" s="685">
        <v>0</v>
      </c>
      <c r="R86" s="685">
        <v>0</v>
      </c>
      <c r="S86" s="685">
        <v>0</v>
      </c>
      <c r="T86" s="685">
        <v>0</v>
      </c>
      <c r="U86" s="685">
        <v>0</v>
      </c>
      <c r="V86" s="685">
        <v>0</v>
      </c>
      <c r="W86" s="685">
        <v>0</v>
      </c>
      <c r="X86" s="685">
        <v>0</v>
      </c>
      <c r="Y86" s="685">
        <v>0</v>
      </c>
      <c r="Z86" s="685">
        <v>0</v>
      </c>
      <c r="AA86" s="685">
        <v>0</v>
      </c>
      <c r="AC86" s="688">
        <v>0</v>
      </c>
      <c r="AD86" s="688">
        <v>0</v>
      </c>
      <c r="AE86" s="688">
        <v>0</v>
      </c>
      <c r="AF86" s="688">
        <v>0</v>
      </c>
      <c r="AG86" s="688">
        <v>0</v>
      </c>
      <c r="AH86" s="688">
        <v>0</v>
      </c>
      <c r="AI86" s="688">
        <v>0</v>
      </c>
    </row>
    <row r="87" spans="1:35" x14ac:dyDescent="0.35">
      <c r="B87" s="3">
        <v>10</v>
      </c>
      <c r="C87" s="685">
        <v>0</v>
      </c>
      <c r="D87" s="685">
        <v>0</v>
      </c>
      <c r="E87" s="685">
        <v>0</v>
      </c>
      <c r="F87" s="685">
        <v>7.215007215007215E-4</v>
      </c>
      <c r="G87" s="685">
        <v>0</v>
      </c>
      <c r="H87" s="685">
        <v>0</v>
      </c>
      <c r="I87" s="685">
        <v>0</v>
      </c>
      <c r="J87" s="685">
        <v>0</v>
      </c>
      <c r="K87" s="685">
        <v>0</v>
      </c>
      <c r="L87" s="685">
        <v>0</v>
      </c>
      <c r="M87" s="685">
        <v>0</v>
      </c>
      <c r="O87" s="685">
        <v>0</v>
      </c>
      <c r="P87" s="685">
        <v>0</v>
      </c>
      <c r="Q87" s="685">
        <v>0</v>
      </c>
      <c r="R87" s="685">
        <v>0</v>
      </c>
      <c r="S87" s="685">
        <v>0</v>
      </c>
      <c r="T87" s="685">
        <v>0</v>
      </c>
      <c r="U87" s="685">
        <v>0</v>
      </c>
      <c r="V87" s="685">
        <v>0</v>
      </c>
      <c r="W87" s="685">
        <v>0</v>
      </c>
      <c r="X87" s="685">
        <v>0</v>
      </c>
      <c r="Y87" s="685">
        <v>5.0787201625190448E-4</v>
      </c>
      <c r="Z87" s="685">
        <v>0</v>
      </c>
      <c r="AA87" s="685">
        <v>0</v>
      </c>
      <c r="AC87" s="688">
        <v>7.158196134574087E-4</v>
      </c>
      <c r="AD87" s="688">
        <v>0</v>
      </c>
      <c r="AE87" s="688">
        <v>0</v>
      </c>
      <c r="AF87" s="688">
        <v>0</v>
      </c>
      <c r="AG87" s="688">
        <v>0</v>
      </c>
      <c r="AH87" s="688">
        <v>0</v>
      </c>
      <c r="AI87" s="688">
        <v>0</v>
      </c>
    </row>
    <row r="88" spans="1:35" x14ac:dyDescent="0.35">
      <c r="B88" s="3">
        <v>12.5</v>
      </c>
      <c r="C88" s="685">
        <v>0</v>
      </c>
      <c r="D88" s="685">
        <v>0</v>
      </c>
      <c r="E88" s="685">
        <v>1.1890606420927466E-3</v>
      </c>
      <c r="F88" s="685">
        <v>7.215007215007215E-4</v>
      </c>
      <c r="G88" s="685">
        <v>0</v>
      </c>
      <c r="H88" s="685">
        <v>5.1733057423693739E-4</v>
      </c>
      <c r="I88" s="685">
        <v>0</v>
      </c>
      <c r="J88" s="685">
        <v>5.9241706161137445E-4</v>
      </c>
      <c r="K88" s="685">
        <v>0</v>
      </c>
      <c r="L88" s="685">
        <v>5.6148231330713087E-4</v>
      </c>
      <c r="M88" s="685">
        <v>6.3572790845518119E-4</v>
      </c>
      <c r="O88" s="685">
        <v>0</v>
      </c>
      <c r="P88" s="685">
        <v>0</v>
      </c>
      <c r="Q88" s="685">
        <v>1.2698412698412698E-3</v>
      </c>
      <c r="R88" s="685">
        <v>2.717391304347826E-3</v>
      </c>
      <c r="S88" s="685">
        <v>1.1074197120708748E-3</v>
      </c>
      <c r="T88" s="685">
        <v>1.3937282229965157E-3</v>
      </c>
      <c r="U88" s="685">
        <v>1.1554015020219526E-3</v>
      </c>
      <c r="V88" s="685">
        <v>0</v>
      </c>
      <c r="W88" s="685">
        <v>6.3613231552162855E-4</v>
      </c>
      <c r="X88" s="685">
        <v>5.6980056980056976E-4</v>
      </c>
      <c r="Y88" s="685">
        <v>1.5236160487557136E-3</v>
      </c>
      <c r="Z88" s="685">
        <v>0</v>
      </c>
      <c r="AA88" s="685">
        <v>6.2034739454094293E-4</v>
      </c>
      <c r="AC88" s="688">
        <v>1.4316392269148174E-3</v>
      </c>
      <c r="AD88" s="688">
        <v>6.7159167226326397E-4</v>
      </c>
      <c r="AE88" s="688">
        <v>3.9936102236421724E-3</v>
      </c>
      <c r="AF88" s="688">
        <v>0</v>
      </c>
      <c r="AG88" s="688">
        <v>1.9815059445178335E-3</v>
      </c>
      <c r="AH88" s="688">
        <v>6.5402223675604975E-4</v>
      </c>
      <c r="AI88" s="688">
        <v>0</v>
      </c>
    </row>
    <row r="89" spans="1:35" x14ac:dyDescent="0.35">
      <c r="B89" s="3">
        <v>15</v>
      </c>
      <c r="C89" s="685">
        <v>0</v>
      </c>
      <c r="D89" s="685">
        <v>6.6934404283801872E-4</v>
      </c>
      <c r="E89" s="685">
        <v>1.1890606420927466E-3</v>
      </c>
      <c r="F89" s="685">
        <v>7.215007215007215E-4</v>
      </c>
      <c r="G89" s="685">
        <v>2.3108030040439051E-3</v>
      </c>
      <c r="H89" s="685">
        <v>1.0346611484738748E-3</v>
      </c>
      <c r="I89" s="685">
        <v>2.2727272727272726E-3</v>
      </c>
      <c r="J89" s="685">
        <v>1.1848341232227489E-3</v>
      </c>
      <c r="K89" s="685">
        <v>0</v>
      </c>
      <c r="L89" s="685">
        <v>2.2459292532285235E-3</v>
      </c>
      <c r="M89" s="685">
        <v>0</v>
      </c>
      <c r="O89" s="685">
        <v>7.2098053352559477E-4</v>
      </c>
      <c r="P89" s="685">
        <v>2.6737967914438501E-3</v>
      </c>
      <c r="Q89" s="685">
        <v>2.5396825396825397E-3</v>
      </c>
      <c r="R89" s="685">
        <v>1.358695652173913E-3</v>
      </c>
      <c r="S89" s="685">
        <v>4.4296788482834993E-3</v>
      </c>
      <c r="T89" s="685">
        <v>2.7874564459930314E-3</v>
      </c>
      <c r="U89" s="685">
        <v>6.9324090121317154E-3</v>
      </c>
      <c r="V89" s="685">
        <v>0</v>
      </c>
      <c r="W89" s="685">
        <v>2.5445292620865142E-3</v>
      </c>
      <c r="X89" s="685">
        <v>1.7094017094017094E-3</v>
      </c>
      <c r="Y89" s="685">
        <v>2.0314880650076179E-3</v>
      </c>
      <c r="Z89" s="685">
        <v>1.1198208286674132E-3</v>
      </c>
      <c r="AA89" s="685">
        <v>1.2406947890818859E-3</v>
      </c>
      <c r="AC89" s="688">
        <v>1.4316392269148174E-3</v>
      </c>
      <c r="AD89" s="688">
        <v>5.3727333781061117E-3</v>
      </c>
      <c r="AE89" s="688">
        <v>4.7923322683706068E-3</v>
      </c>
      <c r="AF89" s="688">
        <v>3.2154340836012861E-3</v>
      </c>
      <c r="AG89" s="688">
        <v>5.2840158520475562E-3</v>
      </c>
      <c r="AH89" s="688">
        <v>5.8862001308044474E-3</v>
      </c>
      <c r="AI89" s="688">
        <v>6.3816209317166565E-4</v>
      </c>
    </row>
    <row r="90" spans="1:35" x14ac:dyDescent="0.35">
      <c r="B90" s="3">
        <v>17.5</v>
      </c>
      <c r="C90" s="685">
        <v>0</v>
      </c>
      <c r="D90" s="685">
        <v>1.3386880856760374E-3</v>
      </c>
      <c r="E90" s="685">
        <v>2.3781212841854932E-3</v>
      </c>
      <c r="F90" s="685">
        <v>1.443001443001443E-3</v>
      </c>
      <c r="G90" s="685">
        <v>1.1554015020219526E-3</v>
      </c>
      <c r="H90" s="685">
        <v>1.0346611484738748E-3</v>
      </c>
      <c r="I90" s="685">
        <v>5.6818181818181815E-4</v>
      </c>
      <c r="J90" s="685">
        <v>5.9241706161137445E-4</v>
      </c>
      <c r="K90" s="685">
        <v>1.3054830287206266E-3</v>
      </c>
      <c r="L90" s="685">
        <v>1.1229646266142617E-3</v>
      </c>
      <c r="M90" s="685">
        <v>6.3572790845518119E-4</v>
      </c>
      <c r="O90" s="685">
        <v>5.0468637346791634E-3</v>
      </c>
      <c r="P90" s="685">
        <v>6.0160427807486629E-3</v>
      </c>
      <c r="Q90" s="685">
        <v>8.2539682539682548E-3</v>
      </c>
      <c r="R90" s="685">
        <v>4.076086956521739E-3</v>
      </c>
      <c r="S90" s="685">
        <v>9.9667774086378731E-3</v>
      </c>
      <c r="T90" s="685">
        <v>1.3937282229965157E-3</v>
      </c>
      <c r="U90" s="685">
        <v>4.6216060080878103E-3</v>
      </c>
      <c r="V90" s="685">
        <v>1.953125E-3</v>
      </c>
      <c r="W90" s="685">
        <v>5.0890585241730284E-3</v>
      </c>
      <c r="X90" s="685">
        <v>8.5470085470085479E-3</v>
      </c>
      <c r="Y90" s="685">
        <v>4.0629761300152358E-3</v>
      </c>
      <c r="Z90" s="685">
        <v>3.9193729003359464E-3</v>
      </c>
      <c r="AA90" s="685">
        <v>3.7220843672456576E-3</v>
      </c>
      <c r="AC90" s="688">
        <v>5.7265569076592696E-3</v>
      </c>
      <c r="AD90" s="688">
        <v>6.044325050369375E-3</v>
      </c>
      <c r="AE90" s="688">
        <v>7.9872204472843447E-3</v>
      </c>
      <c r="AF90" s="688">
        <v>5.7877813504823147E-3</v>
      </c>
      <c r="AG90" s="688">
        <v>1.1889035667107001E-2</v>
      </c>
      <c r="AH90" s="688">
        <v>8.502289077828646E-3</v>
      </c>
      <c r="AI90" s="688">
        <v>4.4671346522016592E-3</v>
      </c>
    </row>
    <row r="91" spans="1:35" x14ac:dyDescent="0.35">
      <c r="B91" s="3">
        <v>20</v>
      </c>
      <c r="C91" s="685">
        <v>1.7647058823529412E-3</v>
      </c>
      <c r="D91" s="685">
        <v>3.3467202141900937E-3</v>
      </c>
      <c r="E91" s="685">
        <v>3.5671819262782403E-3</v>
      </c>
      <c r="F91" s="685">
        <v>5.0505050505050509E-3</v>
      </c>
      <c r="G91" s="685">
        <v>1.7331022530329288E-3</v>
      </c>
      <c r="H91" s="685">
        <v>1.0346611484738748E-3</v>
      </c>
      <c r="I91" s="685">
        <v>2.2727272727272726E-3</v>
      </c>
      <c r="J91" s="685">
        <v>2.3696682464454978E-3</v>
      </c>
      <c r="K91" s="685">
        <v>6.5274151436031332E-4</v>
      </c>
      <c r="L91" s="685">
        <v>3.368893879842785E-3</v>
      </c>
      <c r="M91" s="685">
        <v>1.2714558169103624E-3</v>
      </c>
      <c r="O91" s="685">
        <v>4.3258832011535686E-3</v>
      </c>
      <c r="P91" s="685">
        <v>1.3368983957219251E-3</v>
      </c>
      <c r="Q91" s="685">
        <v>1.0793650793650795E-2</v>
      </c>
      <c r="R91" s="685">
        <v>6.793478260869565E-3</v>
      </c>
      <c r="S91" s="685">
        <v>7.1982281284606866E-3</v>
      </c>
      <c r="T91" s="685">
        <v>2.0905923344947735E-3</v>
      </c>
      <c r="U91" s="685">
        <v>7.5101097631426923E-3</v>
      </c>
      <c r="V91" s="685">
        <v>3.2552083333333335E-3</v>
      </c>
      <c r="W91" s="685">
        <v>6.3613231552162846E-3</v>
      </c>
      <c r="X91" s="685">
        <v>1.8803418803418803E-2</v>
      </c>
      <c r="Y91" s="685">
        <v>8.1259522600304716E-3</v>
      </c>
      <c r="Z91" s="685">
        <v>6.1590145576707724E-3</v>
      </c>
      <c r="AA91" s="685">
        <v>4.3424317617866007E-3</v>
      </c>
      <c r="AC91" s="688">
        <v>8.5898353614889053E-3</v>
      </c>
      <c r="AD91" s="688">
        <v>1.6118200134318333E-2</v>
      </c>
      <c r="AE91" s="688">
        <v>6.3897763578274758E-3</v>
      </c>
      <c r="AF91" s="688">
        <v>6.4308681672025723E-3</v>
      </c>
      <c r="AG91" s="688">
        <v>1.3870541611624834E-2</v>
      </c>
      <c r="AH91" s="688">
        <v>1.3734466971877043E-2</v>
      </c>
      <c r="AI91" s="688">
        <v>2.5526483726866626E-3</v>
      </c>
    </row>
    <row r="92" spans="1:35" x14ac:dyDescent="0.35">
      <c r="B92" s="3">
        <v>22.5</v>
      </c>
      <c r="C92" s="685">
        <v>3.5294117647058825E-3</v>
      </c>
      <c r="D92" s="685">
        <v>6.6934404283801874E-3</v>
      </c>
      <c r="E92" s="685">
        <v>4.1617122473246136E-3</v>
      </c>
      <c r="F92" s="685">
        <v>4.329004329004329E-3</v>
      </c>
      <c r="G92" s="685">
        <v>2.3108030040439051E-3</v>
      </c>
      <c r="H92" s="685">
        <v>5.1733057423693739E-4</v>
      </c>
      <c r="I92" s="685">
        <v>5.6818181818181815E-4</v>
      </c>
      <c r="J92" s="685">
        <v>1.7772511848341231E-3</v>
      </c>
      <c r="K92" s="685">
        <v>4.5691906005221935E-3</v>
      </c>
      <c r="L92" s="685">
        <v>3.9303761931499155E-3</v>
      </c>
      <c r="M92" s="685">
        <v>6.3572790845518119E-4</v>
      </c>
      <c r="O92" s="685">
        <v>1.1535688536409516E-2</v>
      </c>
      <c r="P92" s="685">
        <v>1.06951871657754E-2</v>
      </c>
      <c r="Q92" s="685">
        <v>1.1428571428571429E-2</v>
      </c>
      <c r="R92" s="685">
        <v>8.8315217391304341E-3</v>
      </c>
      <c r="S92" s="685">
        <v>7.7519379844961239E-3</v>
      </c>
      <c r="T92" s="685">
        <v>4.181184668989547E-3</v>
      </c>
      <c r="U92" s="685">
        <v>1.0398613518197574E-2</v>
      </c>
      <c r="V92" s="685">
        <v>5.859375E-3</v>
      </c>
      <c r="W92" s="685">
        <v>1.0178117048346057E-2</v>
      </c>
      <c r="X92" s="685">
        <v>1.8233618233618232E-2</v>
      </c>
      <c r="Y92" s="685">
        <v>8.1259522600304716E-3</v>
      </c>
      <c r="Z92" s="685">
        <v>8.9585666293393058E-3</v>
      </c>
      <c r="AA92" s="685">
        <v>5.5831265508684861E-3</v>
      </c>
      <c r="AC92" s="688">
        <v>2.0758768790264854E-2</v>
      </c>
      <c r="AD92" s="688">
        <v>1.4103425117528543E-2</v>
      </c>
      <c r="AE92" s="688">
        <v>1.7571884984025558E-2</v>
      </c>
      <c r="AF92" s="688">
        <v>2.122186495176849E-2</v>
      </c>
      <c r="AG92" s="688">
        <v>2.2457067371202115E-2</v>
      </c>
      <c r="AH92" s="688">
        <v>2.5506867233485938E-2</v>
      </c>
      <c r="AI92" s="688">
        <v>5.7434588385449903E-3</v>
      </c>
    </row>
    <row r="93" spans="1:35" x14ac:dyDescent="0.35">
      <c r="B93" s="3">
        <v>25</v>
      </c>
      <c r="C93" s="685">
        <v>5.2941176470588233E-3</v>
      </c>
      <c r="D93" s="685">
        <v>4.0160642570281121E-3</v>
      </c>
      <c r="E93" s="685">
        <v>4.1617122473246136E-3</v>
      </c>
      <c r="F93" s="685">
        <v>3.6075036075036075E-3</v>
      </c>
      <c r="G93" s="685">
        <v>2.3108030040439051E-3</v>
      </c>
      <c r="H93" s="685">
        <v>1.0346611484738748E-3</v>
      </c>
      <c r="I93" s="685">
        <v>1.1363636363636363E-3</v>
      </c>
      <c r="J93" s="685">
        <v>2.9620853080568718E-3</v>
      </c>
      <c r="K93" s="685">
        <v>6.5274151436031332E-4</v>
      </c>
      <c r="L93" s="685">
        <v>5.614823133071308E-3</v>
      </c>
      <c r="M93" s="685">
        <v>4.4500953591862687E-3</v>
      </c>
      <c r="O93" s="685">
        <v>7.9307858687815425E-3</v>
      </c>
      <c r="P93" s="685">
        <v>7.3529411764705881E-3</v>
      </c>
      <c r="Q93" s="685">
        <v>1.0793650793650795E-2</v>
      </c>
      <c r="R93" s="685">
        <v>1.2907608695652174E-2</v>
      </c>
      <c r="S93" s="685">
        <v>2.1594684385382059E-2</v>
      </c>
      <c r="T93" s="685">
        <v>5.5749128919860627E-3</v>
      </c>
      <c r="U93" s="685">
        <v>1.1554015020219527E-2</v>
      </c>
      <c r="V93" s="685">
        <v>5.208333333333333E-3</v>
      </c>
      <c r="W93" s="685">
        <v>1.7811704834605598E-2</v>
      </c>
      <c r="X93" s="685">
        <v>2.507122507122507E-2</v>
      </c>
      <c r="Y93" s="685">
        <v>1.4220416455053326E-2</v>
      </c>
      <c r="Z93" s="685">
        <v>2.0156774916013438E-2</v>
      </c>
      <c r="AA93" s="685">
        <v>5.5831265508684861E-3</v>
      </c>
      <c r="AC93" s="688">
        <v>3.937007874015748E-2</v>
      </c>
      <c r="AD93" s="688">
        <v>2.2834116856950974E-2</v>
      </c>
      <c r="AE93" s="688">
        <v>1.7571884984025558E-2</v>
      </c>
      <c r="AF93" s="688">
        <v>3.0868167202572346E-2</v>
      </c>
      <c r="AG93" s="688">
        <v>4.821664464993395E-2</v>
      </c>
      <c r="AH93" s="688">
        <v>4.5127534336167431E-2</v>
      </c>
      <c r="AI93" s="688">
        <v>1.2763241863433313E-2</v>
      </c>
    </row>
    <row r="94" spans="1:35" x14ac:dyDescent="0.35">
      <c r="B94" s="3">
        <v>27.5</v>
      </c>
      <c r="C94" s="685">
        <v>7.6470588235294122E-3</v>
      </c>
      <c r="D94" s="685">
        <v>6.024096385542169E-3</v>
      </c>
      <c r="E94" s="685">
        <v>4.1617122473246136E-3</v>
      </c>
      <c r="F94" s="685">
        <v>2.886002886002886E-3</v>
      </c>
      <c r="G94" s="685">
        <v>5.7770075101097633E-3</v>
      </c>
      <c r="H94" s="685">
        <v>2.0693222969477496E-3</v>
      </c>
      <c r="I94" s="685">
        <v>2.2727272727272726E-3</v>
      </c>
      <c r="J94" s="685">
        <v>4.7393364928909956E-3</v>
      </c>
      <c r="K94" s="685">
        <v>6.5274151436031332E-4</v>
      </c>
      <c r="L94" s="685">
        <v>4.4918585064570469E-3</v>
      </c>
      <c r="M94" s="685">
        <v>1.9071837253655435E-3</v>
      </c>
      <c r="O94" s="685">
        <v>1.2977649603460706E-2</v>
      </c>
      <c r="P94" s="685">
        <v>2.2058823529411766E-2</v>
      </c>
      <c r="Q94" s="685">
        <v>1.7142857142857144E-2</v>
      </c>
      <c r="R94" s="685">
        <v>2.2418478260869564E-2</v>
      </c>
      <c r="S94" s="685">
        <v>2.768549280177187E-2</v>
      </c>
      <c r="T94" s="685">
        <v>1.3937282229965157E-2</v>
      </c>
      <c r="U94" s="685">
        <v>2.1374927787406125E-2</v>
      </c>
      <c r="V94" s="685">
        <v>1.6927083333333332E-2</v>
      </c>
      <c r="W94" s="685">
        <v>2.3536895674300253E-2</v>
      </c>
      <c r="X94" s="685">
        <v>3.4188034188034191E-2</v>
      </c>
      <c r="Y94" s="685">
        <v>2.1838496698831894E-2</v>
      </c>
      <c r="Z94" s="685">
        <v>3.9753639417693172E-2</v>
      </c>
      <c r="AA94" s="685">
        <v>1.1786600496277916E-2</v>
      </c>
      <c r="AC94" s="688">
        <v>3.0780243378668574E-2</v>
      </c>
      <c r="AD94" s="688">
        <v>5.5742108797850909E-2</v>
      </c>
      <c r="AE94" s="688">
        <v>4.0734824281150162E-2</v>
      </c>
      <c r="AF94" s="688">
        <v>4.694533762057878E-2</v>
      </c>
      <c r="AG94" s="688">
        <v>5.3500660501981503E-2</v>
      </c>
      <c r="AH94" s="688">
        <v>5.8862001308044476E-2</v>
      </c>
      <c r="AI94" s="688">
        <v>1.7230376515634971E-2</v>
      </c>
    </row>
    <row r="95" spans="1:35" x14ac:dyDescent="0.35">
      <c r="B95" s="3">
        <v>30</v>
      </c>
      <c r="C95" s="685">
        <v>1.2352941176470587E-2</v>
      </c>
      <c r="D95" s="685">
        <v>1.0040160642570281E-2</v>
      </c>
      <c r="E95" s="685">
        <v>1.1296076099881093E-2</v>
      </c>
      <c r="F95" s="685">
        <v>9.3795093795093799E-3</v>
      </c>
      <c r="G95" s="685">
        <v>8.0878105141536684E-3</v>
      </c>
      <c r="H95" s="685">
        <v>1.5519917227108122E-3</v>
      </c>
      <c r="I95" s="685">
        <v>1.1363636363636363E-3</v>
      </c>
      <c r="J95" s="685">
        <v>5.3317535545023701E-3</v>
      </c>
      <c r="K95" s="685">
        <v>5.2219321148825066E-3</v>
      </c>
      <c r="L95" s="685">
        <v>8.4222346996069616E-3</v>
      </c>
      <c r="M95" s="685">
        <v>8.2644628099173556E-3</v>
      </c>
      <c r="O95" s="685">
        <v>1.5861571737563085E-2</v>
      </c>
      <c r="P95" s="685">
        <v>3.8101604278074866E-2</v>
      </c>
      <c r="Q95" s="685">
        <v>2.1587301587301589E-2</v>
      </c>
      <c r="R95" s="685">
        <v>1.970108695652174E-2</v>
      </c>
      <c r="S95" s="685">
        <v>4.706533776301218E-2</v>
      </c>
      <c r="T95" s="685">
        <v>1.4634146341463415E-2</v>
      </c>
      <c r="U95" s="685">
        <v>3.8128249566724434E-2</v>
      </c>
      <c r="V95" s="685">
        <v>2.9947916666666668E-2</v>
      </c>
      <c r="W95" s="685">
        <v>3.3715012722646313E-2</v>
      </c>
      <c r="X95" s="685">
        <v>4.5584045584045586E-2</v>
      </c>
      <c r="Y95" s="685">
        <v>2.9456576942610464E-2</v>
      </c>
      <c r="Z95" s="685">
        <v>5.1511758118701005E-2</v>
      </c>
      <c r="AA95" s="685">
        <v>2.2332506203473945E-2</v>
      </c>
      <c r="AC95" s="688">
        <v>5.4402290622763062E-2</v>
      </c>
      <c r="AD95" s="688">
        <v>5.9100067159167227E-2</v>
      </c>
      <c r="AE95" s="688">
        <v>5.4313099041533544E-2</v>
      </c>
      <c r="AF95" s="688">
        <v>7.588424437299035E-2</v>
      </c>
      <c r="AG95" s="688">
        <v>9.1809775429326293E-2</v>
      </c>
      <c r="AH95" s="688">
        <v>6.6710268149117069E-2</v>
      </c>
      <c r="AI95" s="688">
        <v>3.4460753031269942E-2</v>
      </c>
    </row>
    <row r="96" spans="1:35" x14ac:dyDescent="0.35">
      <c r="B96" s="3">
        <v>32.5</v>
      </c>
      <c r="C96" s="685">
        <v>1.2941176470588235E-2</v>
      </c>
      <c r="D96" s="685">
        <v>2.2088353413654619E-2</v>
      </c>
      <c r="E96" s="685">
        <v>2.2592152199762187E-2</v>
      </c>
      <c r="F96" s="685">
        <v>1.0822510822510822E-2</v>
      </c>
      <c r="G96" s="685">
        <v>2.2530329289428077E-2</v>
      </c>
      <c r="H96" s="685">
        <v>5.6906363166063113E-3</v>
      </c>
      <c r="I96" s="685">
        <v>2.2727272727272726E-3</v>
      </c>
      <c r="J96" s="685">
        <v>7.1090047393364926E-3</v>
      </c>
      <c r="K96" s="685">
        <v>4.5691906005221935E-3</v>
      </c>
      <c r="L96" s="685">
        <v>2.021336327905671E-2</v>
      </c>
      <c r="M96" s="685">
        <v>1.0171646535282899E-2</v>
      </c>
      <c r="O96" s="685">
        <v>2.1629416005767843E-2</v>
      </c>
      <c r="P96" s="685">
        <v>4.5454545454545456E-2</v>
      </c>
      <c r="Q96" s="685">
        <v>3.2380952380952378E-2</v>
      </c>
      <c r="R96" s="685">
        <v>4.2798913043478264E-2</v>
      </c>
      <c r="S96" s="685">
        <v>7.8626799557032112E-2</v>
      </c>
      <c r="T96" s="685">
        <v>3.2752613240418116E-2</v>
      </c>
      <c r="U96" s="685">
        <v>5.834777585210861E-2</v>
      </c>
      <c r="V96" s="685">
        <v>4.9479166666666664E-2</v>
      </c>
      <c r="W96" s="685">
        <v>6.8066157760814247E-2</v>
      </c>
      <c r="X96" s="685">
        <v>6.9515669515669509E-2</v>
      </c>
      <c r="Y96" s="685">
        <v>3.8598273235144746E-2</v>
      </c>
      <c r="Z96" s="685">
        <v>8.5666293393057105E-2</v>
      </c>
      <c r="AA96" s="685">
        <v>3.4119106699751864E-2</v>
      </c>
      <c r="AC96" s="688">
        <v>6.8002863278453826E-2</v>
      </c>
      <c r="AD96" s="688">
        <v>7.6561450638012091E-2</v>
      </c>
      <c r="AE96" s="688">
        <v>8.7060702875399368E-2</v>
      </c>
      <c r="AF96" s="688">
        <v>0.1067524115755627</v>
      </c>
      <c r="AG96" s="688">
        <v>9.577278731836196E-2</v>
      </c>
      <c r="AH96" s="688">
        <v>9.6141268803139307E-2</v>
      </c>
      <c r="AI96" s="688">
        <v>7.1474154435226547E-2</v>
      </c>
    </row>
    <row r="97" spans="2:35" x14ac:dyDescent="0.35">
      <c r="B97" s="3">
        <v>35</v>
      </c>
      <c r="C97" s="685">
        <v>2.4117647058823528E-2</v>
      </c>
      <c r="D97" s="685">
        <v>2.744310575635877E-2</v>
      </c>
      <c r="E97" s="685">
        <v>4.5778834720570746E-2</v>
      </c>
      <c r="F97" s="685">
        <v>1.875901875901876E-2</v>
      </c>
      <c r="G97" s="685">
        <v>3.1195840554592721E-2</v>
      </c>
      <c r="H97" s="685">
        <v>1.2415933781686497E-2</v>
      </c>
      <c r="I97" s="685">
        <v>6.2500000000000003E-3</v>
      </c>
      <c r="J97" s="685">
        <v>1.5402843601895734E-2</v>
      </c>
      <c r="K97" s="685">
        <v>1.1096605744125326E-2</v>
      </c>
      <c r="L97" s="685">
        <v>2.9197080291970802E-2</v>
      </c>
      <c r="M97" s="685">
        <v>2.2886204704386522E-2</v>
      </c>
      <c r="O97" s="685">
        <v>2.9560201874549386E-2</v>
      </c>
      <c r="P97" s="685">
        <v>6.684491978609626E-2</v>
      </c>
      <c r="Q97" s="685">
        <v>6.2857142857142861E-2</v>
      </c>
      <c r="R97" s="685">
        <v>5.434782608695652E-2</v>
      </c>
      <c r="S97" s="685">
        <v>0.10575858250276855</v>
      </c>
      <c r="T97" s="685">
        <v>4.9477351916376304E-2</v>
      </c>
      <c r="U97" s="685">
        <v>6.4124783362218371E-2</v>
      </c>
      <c r="V97" s="685">
        <v>8.2682291666666671E-2</v>
      </c>
      <c r="W97" s="685">
        <v>8.1424936386768454E-2</v>
      </c>
      <c r="X97" s="685">
        <v>7.179487179487179E-2</v>
      </c>
      <c r="Y97" s="685">
        <v>6.7039106145251395E-2</v>
      </c>
      <c r="Z97" s="685">
        <v>0.10470324748040313</v>
      </c>
      <c r="AA97" s="685">
        <v>5.2729528535980147E-2</v>
      </c>
      <c r="AC97" s="688">
        <v>0.10021474588403723</v>
      </c>
      <c r="AD97" s="688">
        <v>0.11484217595701814</v>
      </c>
      <c r="AE97" s="688">
        <v>0.10223642172523961</v>
      </c>
      <c r="AF97" s="688">
        <v>0.13247588424437298</v>
      </c>
      <c r="AG97" s="688">
        <v>0.11889035667107001</v>
      </c>
      <c r="AH97" s="688">
        <v>0.1209941137998692</v>
      </c>
      <c r="AI97" s="688">
        <v>7.4664964901084874E-2</v>
      </c>
    </row>
    <row r="98" spans="2:35" x14ac:dyDescent="0.35">
      <c r="B98" s="3">
        <v>37.5</v>
      </c>
      <c r="C98" s="685">
        <v>0.04</v>
      </c>
      <c r="D98" s="685">
        <v>4.4176706827309238E-2</v>
      </c>
      <c r="E98" s="685">
        <v>5.2913198573127228E-2</v>
      </c>
      <c r="F98" s="685">
        <v>2.7417027417027416E-2</v>
      </c>
      <c r="G98" s="685">
        <v>5.3726169844020795E-2</v>
      </c>
      <c r="H98" s="685">
        <v>1.2415933781686497E-2</v>
      </c>
      <c r="I98" s="685">
        <v>1.7613636363636363E-2</v>
      </c>
      <c r="J98" s="685">
        <v>2.1919431279620854E-2</v>
      </c>
      <c r="K98" s="685">
        <v>1.6318537859007835E-2</v>
      </c>
      <c r="L98" s="685">
        <v>4.7725996631106118E-2</v>
      </c>
      <c r="M98" s="685">
        <v>2.5429116338207249E-2</v>
      </c>
      <c r="O98" s="685">
        <v>4.9026676279740444E-2</v>
      </c>
      <c r="P98" s="685">
        <v>8.6898395721925134E-2</v>
      </c>
      <c r="Q98" s="685">
        <v>8.4444444444444447E-2</v>
      </c>
      <c r="R98" s="685">
        <v>5.2309782608695655E-2</v>
      </c>
      <c r="S98" s="685">
        <v>0.12070874861572536</v>
      </c>
      <c r="T98" s="685">
        <v>6.6202090592334492E-2</v>
      </c>
      <c r="U98" s="685">
        <v>7.8567302137492773E-2</v>
      </c>
      <c r="V98" s="685">
        <v>0.10677083333333333</v>
      </c>
      <c r="W98" s="685">
        <v>0.13422391857506361</v>
      </c>
      <c r="X98" s="685">
        <v>8.9458689458689455E-2</v>
      </c>
      <c r="Y98" s="685">
        <v>8.3291010665312346E-2</v>
      </c>
      <c r="Z98" s="685">
        <v>0.11590145576707726</v>
      </c>
      <c r="AA98" s="685">
        <v>6.699751861042183E-2</v>
      </c>
      <c r="AC98" s="688">
        <v>0.10594130279169649</v>
      </c>
      <c r="AD98" s="688">
        <v>0.13297515110812627</v>
      </c>
      <c r="AE98" s="688">
        <v>0.12060702875399361</v>
      </c>
      <c r="AF98" s="688">
        <v>0.13311897106109324</v>
      </c>
      <c r="AG98" s="688">
        <v>0.11889035667107001</v>
      </c>
      <c r="AH98" s="688">
        <v>0.11314584695879661</v>
      </c>
      <c r="AI98" s="688">
        <v>0.11167836630504148</v>
      </c>
    </row>
    <row r="99" spans="2:35" x14ac:dyDescent="0.35">
      <c r="B99" s="3">
        <v>40</v>
      </c>
      <c r="C99" s="685">
        <v>0.05</v>
      </c>
      <c r="D99" s="685">
        <v>6.6265060240963861E-2</v>
      </c>
      <c r="E99" s="685">
        <v>7.7288941736028544E-2</v>
      </c>
      <c r="F99" s="685">
        <v>4.1847041847041848E-2</v>
      </c>
      <c r="G99" s="685">
        <v>6.8168688619295204E-2</v>
      </c>
      <c r="H99" s="685">
        <v>3.3109156751163993E-2</v>
      </c>
      <c r="I99" s="685">
        <v>3.4090909090909088E-2</v>
      </c>
      <c r="J99" s="685">
        <v>4.3246445497630334E-2</v>
      </c>
      <c r="K99" s="685">
        <v>2.6762402088772844E-2</v>
      </c>
      <c r="L99" s="685">
        <v>8.0853453116226839E-2</v>
      </c>
      <c r="M99" s="685">
        <v>5.7851239669421489E-2</v>
      </c>
      <c r="O99" s="685">
        <v>5.5515501081470797E-2</v>
      </c>
      <c r="P99" s="685">
        <v>0.11163101604278075</v>
      </c>
      <c r="Q99" s="685">
        <v>8.8888888888888892E-2</v>
      </c>
      <c r="R99" s="685">
        <v>7.2010869565217392E-2</v>
      </c>
      <c r="S99" s="685">
        <v>0.12846068660022147</v>
      </c>
      <c r="T99" s="685">
        <v>7.2473867595818822E-2</v>
      </c>
      <c r="U99" s="685">
        <v>9.9942229924898901E-2</v>
      </c>
      <c r="V99" s="685">
        <v>0.12174479166666667</v>
      </c>
      <c r="W99" s="685">
        <v>0.14376590330788805</v>
      </c>
      <c r="X99" s="685">
        <v>0.10541310541310542</v>
      </c>
      <c r="Y99" s="685">
        <v>0.10817673946165567</v>
      </c>
      <c r="Z99" s="685">
        <v>0.12038073908174692</v>
      </c>
      <c r="AA99" s="685">
        <v>9.6774193548387094E-2</v>
      </c>
      <c r="AC99" s="688">
        <v>0.11381531853972798</v>
      </c>
      <c r="AD99" s="688">
        <v>0.13297515110812627</v>
      </c>
      <c r="AE99" s="688">
        <v>0.13019169329073482</v>
      </c>
      <c r="AF99" s="688">
        <v>0.12990353697749196</v>
      </c>
      <c r="AG99" s="688">
        <v>0.10766182298546896</v>
      </c>
      <c r="AH99" s="688">
        <v>0.1393067364290386</v>
      </c>
      <c r="AI99" s="688">
        <v>0.12890874282067646</v>
      </c>
    </row>
    <row r="100" spans="2:35" x14ac:dyDescent="0.35">
      <c r="B100" s="3">
        <v>42.5</v>
      </c>
      <c r="C100" s="685">
        <v>7.4117647058823524E-2</v>
      </c>
      <c r="D100" s="685">
        <v>8.2329317269076302E-2</v>
      </c>
      <c r="E100" s="685">
        <v>0.10225921521997622</v>
      </c>
      <c r="F100" s="685">
        <v>6.6378066378066383E-2</v>
      </c>
      <c r="G100" s="685">
        <v>8.6077411900635475E-2</v>
      </c>
      <c r="H100" s="685">
        <v>5.1733057423693739E-2</v>
      </c>
      <c r="I100" s="685">
        <v>5.1704545454545454E-2</v>
      </c>
      <c r="J100" s="685">
        <v>6.7535545023696686E-2</v>
      </c>
      <c r="K100" s="685">
        <v>4.7650130548302874E-2</v>
      </c>
      <c r="L100" s="685">
        <v>0.1128579449747333</v>
      </c>
      <c r="M100" s="685">
        <v>7.5651621106166564E-2</v>
      </c>
      <c r="O100" s="685">
        <v>8.2191780821917804E-2</v>
      </c>
      <c r="P100" s="685">
        <v>0.12165775401069519</v>
      </c>
      <c r="Q100" s="685">
        <v>0.12571428571428572</v>
      </c>
      <c r="R100" s="685">
        <v>7.6086956521739135E-2</v>
      </c>
      <c r="S100" s="685">
        <v>0.12181616832779624</v>
      </c>
      <c r="T100" s="685">
        <v>0.1059233449477352</v>
      </c>
      <c r="U100" s="685">
        <v>0.13460427498555749</v>
      </c>
      <c r="V100" s="685">
        <v>0.166015625</v>
      </c>
      <c r="W100" s="685">
        <v>0.12468193384223919</v>
      </c>
      <c r="X100" s="685">
        <v>0.10883190883190884</v>
      </c>
      <c r="Y100" s="685">
        <v>0.11325545962417471</v>
      </c>
      <c r="Z100" s="685">
        <v>0.13101903695408734</v>
      </c>
      <c r="AA100" s="685">
        <v>0.12717121588089331</v>
      </c>
      <c r="AC100" s="688">
        <v>0.11596277738010022</v>
      </c>
      <c r="AD100" s="688">
        <v>0.11820013431833445</v>
      </c>
      <c r="AE100" s="688">
        <v>0.12060702875399361</v>
      </c>
      <c r="AF100" s="688">
        <v>9.9035369774919613E-2</v>
      </c>
      <c r="AG100" s="688">
        <v>9.3791281373844126E-2</v>
      </c>
      <c r="AH100" s="688">
        <v>9.6141268803139307E-2</v>
      </c>
      <c r="AI100" s="688">
        <v>0.13975749840459475</v>
      </c>
    </row>
    <row r="101" spans="2:35" x14ac:dyDescent="0.35">
      <c r="B101" s="3">
        <v>45</v>
      </c>
      <c r="C101" s="685">
        <v>8.6470588235294119E-2</v>
      </c>
      <c r="D101" s="685">
        <v>0.10307898259705489</v>
      </c>
      <c r="E101" s="685">
        <v>0.12366230677764566</v>
      </c>
      <c r="F101" s="685">
        <v>8.5858585858585856E-2</v>
      </c>
      <c r="G101" s="685">
        <v>0.10687463893703061</v>
      </c>
      <c r="H101" s="685">
        <v>7.501293326435593E-2</v>
      </c>
      <c r="I101" s="685">
        <v>7.045454545454545E-2</v>
      </c>
      <c r="J101" s="685">
        <v>9.6563981042654026E-2</v>
      </c>
      <c r="K101" s="685">
        <v>6.3315926892950389E-2</v>
      </c>
      <c r="L101" s="685">
        <v>0.12464907355418305</v>
      </c>
      <c r="M101" s="685">
        <v>9.281627463445645E-2</v>
      </c>
      <c r="O101" s="685">
        <v>0.10237923576063446</v>
      </c>
      <c r="P101" s="685">
        <v>0.11163101604278075</v>
      </c>
      <c r="Q101" s="685">
        <v>0.12380952380952381</v>
      </c>
      <c r="R101" s="685">
        <v>9.2391304347826081E-2</v>
      </c>
      <c r="S101" s="685">
        <v>0.10354374307862679</v>
      </c>
      <c r="T101" s="685">
        <v>0.12682926829268293</v>
      </c>
      <c r="U101" s="685">
        <v>0.10803004043905257</v>
      </c>
      <c r="V101" s="685">
        <v>0.12890625</v>
      </c>
      <c r="W101" s="685">
        <v>0.11259541984732824</v>
      </c>
      <c r="X101" s="685">
        <v>0.1076923076923077</v>
      </c>
      <c r="Y101" s="685">
        <v>0.10614525139664804</v>
      </c>
      <c r="Z101" s="685">
        <v>0.10694288913773796</v>
      </c>
      <c r="AA101" s="685">
        <v>0.10732009925558313</v>
      </c>
      <c r="AC101" s="688">
        <v>9.5204008589835368E-2</v>
      </c>
      <c r="AD101" s="688">
        <v>8.4620550705171257E-2</v>
      </c>
      <c r="AE101" s="688">
        <v>0.10063897763578275</v>
      </c>
      <c r="AF101" s="688">
        <v>8.4887459807073962E-2</v>
      </c>
      <c r="AG101" s="688">
        <v>6.6710700132100398E-2</v>
      </c>
      <c r="AH101" s="688">
        <v>6.4748201438848921E-2</v>
      </c>
      <c r="AI101" s="688">
        <v>0.1206126356094448</v>
      </c>
    </row>
    <row r="102" spans="2:35" x14ac:dyDescent="0.35">
      <c r="B102" s="3">
        <v>47.5</v>
      </c>
      <c r="C102" s="685">
        <v>0.10882352941176471</v>
      </c>
      <c r="D102" s="685">
        <v>0.11044176706827309</v>
      </c>
      <c r="E102" s="685">
        <v>0.10820451843043995</v>
      </c>
      <c r="F102" s="685">
        <v>0.11616161616161616</v>
      </c>
      <c r="G102" s="685">
        <v>0.12420566146735991</v>
      </c>
      <c r="H102" s="685">
        <v>0.10450077599586136</v>
      </c>
      <c r="I102" s="685">
        <v>0.10340909090909091</v>
      </c>
      <c r="J102" s="685">
        <v>0.10426540284360189</v>
      </c>
      <c r="K102" s="685">
        <v>9.7911227154047001E-2</v>
      </c>
      <c r="L102" s="685">
        <v>0.14991577765300393</v>
      </c>
      <c r="M102" s="685">
        <v>0.10743801652892562</v>
      </c>
      <c r="O102" s="685">
        <v>0.11103100216294159</v>
      </c>
      <c r="P102" s="685">
        <v>0.10227272727272728</v>
      </c>
      <c r="Q102" s="685">
        <v>0.1034920634920635</v>
      </c>
      <c r="R102" s="685">
        <v>0.11956521739130435</v>
      </c>
      <c r="S102" s="685">
        <v>7.0874861572535988E-2</v>
      </c>
      <c r="T102" s="685">
        <v>0.13379790940766551</v>
      </c>
      <c r="U102" s="685">
        <v>0.10514153668399769</v>
      </c>
      <c r="V102" s="685">
        <v>0.10481770833333333</v>
      </c>
      <c r="W102" s="685">
        <v>8.2697201017811708E-2</v>
      </c>
      <c r="X102" s="685">
        <v>9.5156695156695156E-2</v>
      </c>
      <c r="Y102" s="685">
        <v>9.6495683087861855E-2</v>
      </c>
      <c r="Z102" s="685">
        <v>7.4468085106382975E-2</v>
      </c>
      <c r="AA102" s="685">
        <v>0.10421836228287841</v>
      </c>
      <c r="AC102" s="688">
        <v>8.5898353614889053E-2</v>
      </c>
      <c r="AD102" s="688">
        <v>7.4546675621222303E-2</v>
      </c>
      <c r="AE102" s="688">
        <v>8.0670926517571878E-2</v>
      </c>
      <c r="AF102" s="688">
        <v>5.2733118971061095E-2</v>
      </c>
      <c r="AG102" s="688">
        <v>5.6803170409511231E-2</v>
      </c>
      <c r="AH102" s="688">
        <v>5.7553956834532377E-2</v>
      </c>
      <c r="AI102" s="688">
        <v>9.7638800255264835E-2</v>
      </c>
    </row>
    <row r="103" spans="2:35" x14ac:dyDescent="0.35">
      <c r="B103" s="3">
        <v>50</v>
      </c>
      <c r="C103" s="685">
        <v>0.11823529411764706</v>
      </c>
      <c r="D103" s="685">
        <v>0.11780455153949129</v>
      </c>
      <c r="E103" s="685">
        <v>9.9286563614744347E-2</v>
      </c>
      <c r="F103" s="685">
        <v>0.12770562770562771</v>
      </c>
      <c r="G103" s="685">
        <v>0.11322934719815136</v>
      </c>
      <c r="H103" s="685">
        <v>0.11536471805483704</v>
      </c>
      <c r="I103" s="685">
        <v>0.14545454545454545</v>
      </c>
      <c r="J103" s="685">
        <v>0.11492890995260663</v>
      </c>
      <c r="K103" s="685">
        <v>9.0078328981723244E-2</v>
      </c>
      <c r="L103" s="685">
        <v>0.12408759124087591</v>
      </c>
      <c r="M103" s="685">
        <v>0.12460267005721551</v>
      </c>
      <c r="O103" s="685">
        <v>0.10814708002883922</v>
      </c>
      <c r="P103" s="685">
        <v>8.0882352941176475E-2</v>
      </c>
      <c r="Q103" s="685">
        <v>9.7777777777777783E-2</v>
      </c>
      <c r="R103" s="685">
        <v>8.3559782608695649E-2</v>
      </c>
      <c r="S103" s="685">
        <v>6.0354374307862682E-2</v>
      </c>
      <c r="T103" s="685">
        <v>0.11707317073170732</v>
      </c>
      <c r="U103" s="685">
        <v>9.0121317157712308E-2</v>
      </c>
      <c r="V103" s="685">
        <v>8.6588541666666671E-2</v>
      </c>
      <c r="W103" s="685">
        <v>6.2977099236641215E-2</v>
      </c>
      <c r="X103" s="685">
        <v>6.9515669515669509E-2</v>
      </c>
      <c r="Y103" s="685">
        <v>8.9893346876587094E-2</v>
      </c>
      <c r="Z103" s="685">
        <v>5.823068309070549E-2</v>
      </c>
      <c r="AA103" s="685">
        <v>0.10607940446650124</v>
      </c>
      <c r="AC103" s="688">
        <v>6.5855404438081605E-2</v>
      </c>
      <c r="AD103" s="688">
        <v>3.895231699126931E-2</v>
      </c>
      <c r="AE103" s="688">
        <v>4.5527156549520768E-2</v>
      </c>
      <c r="AF103" s="688">
        <v>3.9871382636655947E-2</v>
      </c>
      <c r="AG103" s="688">
        <v>4.3593130779392336E-2</v>
      </c>
      <c r="AH103" s="688">
        <v>3.9895356442119029E-2</v>
      </c>
      <c r="AI103" s="688">
        <v>7.0197830248883222E-2</v>
      </c>
    </row>
    <row r="104" spans="2:35" x14ac:dyDescent="0.35">
      <c r="B104" s="3">
        <v>52.5</v>
      </c>
      <c r="C104" s="685">
        <v>0.1188235294117647</v>
      </c>
      <c r="D104" s="685">
        <v>0.10107095046854082</v>
      </c>
      <c r="E104" s="685">
        <v>0.10582639714625446</v>
      </c>
      <c r="F104" s="685">
        <v>0.11544011544011544</v>
      </c>
      <c r="G104" s="685">
        <v>0.10745233968804159</v>
      </c>
      <c r="H104" s="685">
        <v>0.13760993274702535</v>
      </c>
      <c r="I104" s="685">
        <v>0.1215909090909091</v>
      </c>
      <c r="J104" s="685">
        <v>0.12322274881516587</v>
      </c>
      <c r="K104" s="685">
        <v>0.11096605744125326</v>
      </c>
      <c r="L104" s="685">
        <v>0.10275126333520494</v>
      </c>
      <c r="M104" s="685">
        <v>0.11760966306420852</v>
      </c>
      <c r="O104" s="685">
        <v>8.7959625090122562E-2</v>
      </c>
      <c r="P104" s="685">
        <v>7.5534759358288767E-2</v>
      </c>
      <c r="Q104" s="685">
        <v>7.4920634920634915E-2</v>
      </c>
      <c r="R104" s="685">
        <v>0.10529891304347826</v>
      </c>
      <c r="S104" s="685">
        <v>4.0420819490586936E-2</v>
      </c>
      <c r="T104" s="685">
        <v>0.10034843205574913</v>
      </c>
      <c r="U104" s="685">
        <v>5.9503177354130563E-2</v>
      </c>
      <c r="V104" s="685">
        <v>3.8411458333333336E-2</v>
      </c>
      <c r="W104" s="685">
        <v>4.3256997455470736E-2</v>
      </c>
      <c r="X104" s="685">
        <v>4.2735042735042736E-2</v>
      </c>
      <c r="Y104" s="685">
        <v>7.2625698324022353E-2</v>
      </c>
      <c r="Z104" s="685">
        <v>3.3034714445688687E-2</v>
      </c>
      <c r="AA104" s="685">
        <v>7.6302729528535979E-2</v>
      </c>
      <c r="AC104" s="688">
        <v>4.1517537580529708E-2</v>
      </c>
      <c r="AD104" s="688">
        <v>2.1490933512424447E-2</v>
      </c>
      <c r="AE104" s="688">
        <v>2.7156549520766772E-2</v>
      </c>
      <c r="AF104" s="688">
        <v>1.8006430868167202E-2</v>
      </c>
      <c r="AG104" s="688">
        <v>1.7173051519154558E-2</v>
      </c>
      <c r="AH104" s="688">
        <v>1.962066710268149E-2</v>
      </c>
      <c r="AI104" s="688">
        <v>4.530950861518826E-2</v>
      </c>
    </row>
    <row r="105" spans="2:35" x14ac:dyDescent="0.35">
      <c r="B105" s="3">
        <v>55</v>
      </c>
      <c r="C105" s="685">
        <v>0.10411764705882352</v>
      </c>
      <c r="D105" s="685">
        <v>8.6345381526104423E-2</v>
      </c>
      <c r="E105" s="685">
        <v>8.5017835909631398E-2</v>
      </c>
      <c r="F105" s="685">
        <v>0.10317460317460317</v>
      </c>
      <c r="G105" s="685">
        <v>0.10225303292894281</v>
      </c>
      <c r="H105" s="685">
        <v>0.11950336264873254</v>
      </c>
      <c r="I105" s="685">
        <v>0.1215909090909091</v>
      </c>
      <c r="J105" s="685">
        <v>0.1066350710900474</v>
      </c>
      <c r="K105" s="685">
        <v>0.11618798955613577</v>
      </c>
      <c r="L105" s="685">
        <v>7.3554183043234134E-2</v>
      </c>
      <c r="M105" s="685">
        <v>0.11888111888111888</v>
      </c>
      <c r="O105" s="685">
        <v>8.2191780821917804E-2</v>
      </c>
      <c r="P105" s="685">
        <v>4.8796791443850268E-2</v>
      </c>
      <c r="Q105" s="685">
        <v>5.3968253968253971E-2</v>
      </c>
      <c r="R105" s="685">
        <v>8.2201086956521743E-2</v>
      </c>
      <c r="S105" s="685">
        <v>2.1040974529346623E-2</v>
      </c>
      <c r="T105" s="685">
        <v>6.7595818815331013E-2</v>
      </c>
      <c r="U105" s="685">
        <v>4.2172154823801274E-2</v>
      </c>
      <c r="V105" s="685">
        <v>3.0598958333333332E-2</v>
      </c>
      <c r="W105" s="685">
        <v>2.2900763358778626E-2</v>
      </c>
      <c r="X105" s="685">
        <v>3.7606837606837605E-2</v>
      </c>
      <c r="Y105" s="685">
        <v>5.6373793803961403E-2</v>
      </c>
      <c r="Z105" s="685">
        <v>1.9036954087346025E-2</v>
      </c>
      <c r="AA105" s="685">
        <v>6.6377171215880895E-2</v>
      </c>
      <c r="AC105" s="688">
        <v>2.4337866857551897E-2</v>
      </c>
      <c r="AD105" s="688">
        <v>1.208865010073875E-2</v>
      </c>
      <c r="AE105" s="688">
        <v>1.5974440894568689E-2</v>
      </c>
      <c r="AF105" s="688">
        <v>9.0032154340836008E-3</v>
      </c>
      <c r="AG105" s="688">
        <v>1.5191545574636724E-2</v>
      </c>
      <c r="AH105" s="688">
        <v>1.5696533682145193E-2</v>
      </c>
      <c r="AI105" s="688">
        <v>3.3822590938098279E-2</v>
      </c>
    </row>
    <row r="106" spans="2:35" x14ac:dyDescent="0.35">
      <c r="B106" s="3">
        <v>57.5</v>
      </c>
      <c r="C106" s="685">
        <v>7.8823529411764709E-2</v>
      </c>
      <c r="D106" s="685">
        <v>8.9692101740294516E-2</v>
      </c>
      <c r="E106" s="685">
        <v>6.5398335315101072E-2</v>
      </c>
      <c r="F106" s="685">
        <v>0.10245310245310245</v>
      </c>
      <c r="G106" s="685">
        <v>7.1057192374350084E-2</v>
      </c>
      <c r="H106" s="685">
        <v>0.11226073460941542</v>
      </c>
      <c r="I106" s="685">
        <v>0.10056818181818182</v>
      </c>
      <c r="J106" s="685">
        <v>9.063981042654029E-2</v>
      </c>
      <c r="K106" s="685">
        <v>9.5300261096605748E-2</v>
      </c>
      <c r="L106" s="685">
        <v>4.5480067377877596E-2</v>
      </c>
      <c r="M106" s="685">
        <v>0.10235219326128417</v>
      </c>
      <c r="O106" s="685">
        <v>7.6423936553713046E-2</v>
      </c>
      <c r="P106" s="685">
        <v>2.606951871657754E-2</v>
      </c>
      <c r="Q106" s="685">
        <v>2.7936507936507936E-2</v>
      </c>
      <c r="R106" s="685">
        <v>5.3668478260869568E-2</v>
      </c>
      <c r="S106" s="685">
        <v>1.4396456256921373E-2</v>
      </c>
      <c r="T106" s="685">
        <v>4.3205574912891988E-2</v>
      </c>
      <c r="U106" s="685">
        <v>2.5996533795493933E-2</v>
      </c>
      <c r="V106" s="685">
        <v>9.765625E-3</v>
      </c>
      <c r="W106" s="685">
        <v>1.2086513994910942E-2</v>
      </c>
      <c r="X106" s="685">
        <v>1.8233618233618232E-2</v>
      </c>
      <c r="Y106" s="685">
        <v>3.6566785170137124E-2</v>
      </c>
      <c r="Z106" s="685">
        <v>1.2877939529675251E-2</v>
      </c>
      <c r="AA106" s="685">
        <v>3.7841191066997522E-2</v>
      </c>
      <c r="AC106" s="688">
        <v>1.1453113815318539E-2</v>
      </c>
      <c r="AD106" s="688">
        <v>5.3727333781061117E-3</v>
      </c>
      <c r="AE106" s="688">
        <v>7.1884984025559102E-3</v>
      </c>
      <c r="AF106" s="688">
        <v>1.9292604501607716E-3</v>
      </c>
      <c r="AG106" s="688">
        <v>7.2655217965653896E-3</v>
      </c>
      <c r="AH106" s="688">
        <v>5.232177894048398E-3</v>
      </c>
      <c r="AI106" s="688">
        <v>1.8506700701978303E-2</v>
      </c>
    </row>
    <row r="107" spans="2:35" x14ac:dyDescent="0.35">
      <c r="B107" s="3">
        <v>60</v>
      </c>
      <c r="C107" s="685">
        <v>5.8823529411764705E-2</v>
      </c>
      <c r="D107" s="685">
        <v>5.3547523427041499E-2</v>
      </c>
      <c r="E107" s="685">
        <v>3.5077288941736028E-2</v>
      </c>
      <c r="F107" s="685">
        <v>5.5555555555555552E-2</v>
      </c>
      <c r="G107" s="685">
        <v>4.3327556325823226E-2</v>
      </c>
      <c r="H107" s="685">
        <v>8.6394205897568549E-2</v>
      </c>
      <c r="I107" s="685">
        <v>8.0113636363636359E-2</v>
      </c>
      <c r="J107" s="685">
        <v>7.3459715639810422E-2</v>
      </c>
      <c r="K107" s="685">
        <v>9.3994778067885115E-2</v>
      </c>
      <c r="L107" s="685">
        <v>3.2565974171813589E-2</v>
      </c>
      <c r="M107" s="685">
        <v>6.0394151303242209E-2</v>
      </c>
      <c r="O107" s="685">
        <v>5.0468637346791634E-2</v>
      </c>
      <c r="P107" s="685">
        <v>2.0053475935828877E-2</v>
      </c>
      <c r="Q107" s="685">
        <v>1.4603174603174604E-2</v>
      </c>
      <c r="R107" s="685">
        <v>4.0760869565217392E-2</v>
      </c>
      <c r="S107" s="685">
        <v>3.3222591362126247E-3</v>
      </c>
      <c r="T107" s="685">
        <v>1.8815331010452963E-2</v>
      </c>
      <c r="U107" s="685">
        <v>1.7331022530329289E-2</v>
      </c>
      <c r="V107" s="685">
        <v>3.90625E-3</v>
      </c>
      <c r="W107" s="685">
        <v>3.1806615776081423E-3</v>
      </c>
      <c r="X107" s="685">
        <v>1.4245014245014245E-2</v>
      </c>
      <c r="Y107" s="685">
        <v>1.7775520568816656E-2</v>
      </c>
      <c r="Z107" s="685">
        <v>3.3594624860022394E-3</v>
      </c>
      <c r="AA107" s="685">
        <v>3.2878411910669973E-2</v>
      </c>
      <c r="AC107" s="688">
        <v>4.2949176807444527E-3</v>
      </c>
      <c r="AD107" s="688">
        <v>4.0295500335795834E-3</v>
      </c>
      <c r="AE107" s="688">
        <v>4.7923322683706068E-3</v>
      </c>
      <c r="AF107" s="688">
        <v>6.4308681672025725E-4</v>
      </c>
      <c r="AG107" s="688">
        <v>4.623513870541612E-3</v>
      </c>
      <c r="AH107" s="688">
        <v>1.3080444735120995E-3</v>
      </c>
      <c r="AI107" s="688">
        <v>4.4671346522016592E-3</v>
      </c>
    </row>
    <row r="108" spans="2:35" x14ac:dyDescent="0.35">
      <c r="B108" s="3">
        <v>62.5</v>
      </c>
      <c r="C108" s="685">
        <v>4.0588235294117647E-2</v>
      </c>
      <c r="D108" s="685">
        <v>2.8781793842034806E-2</v>
      </c>
      <c r="E108" s="685">
        <v>2.0808561236623068E-2</v>
      </c>
      <c r="F108" s="685">
        <v>4.0404040404040407E-2</v>
      </c>
      <c r="G108" s="685">
        <v>2.3685730791450029E-2</v>
      </c>
      <c r="H108" s="685">
        <v>5.2250387997930678E-2</v>
      </c>
      <c r="I108" s="685">
        <v>5.7386363636363638E-2</v>
      </c>
      <c r="J108" s="685">
        <v>4.206161137440758E-2</v>
      </c>
      <c r="K108" s="685">
        <v>7.1801566579634463E-2</v>
      </c>
      <c r="L108" s="685">
        <v>1.2352610892756879E-2</v>
      </c>
      <c r="M108" s="685">
        <v>3.4965034965034968E-2</v>
      </c>
      <c r="O108" s="685">
        <v>3.172314347512617E-2</v>
      </c>
      <c r="P108" s="685">
        <v>6.6844919786096255E-3</v>
      </c>
      <c r="Q108" s="685">
        <v>1.0158730158730159E-2</v>
      </c>
      <c r="R108" s="685">
        <v>2.2418478260869564E-2</v>
      </c>
      <c r="S108" s="685">
        <v>2.7685492801771874E-3</v>
      </c>
      <c r="T108" s="685">
        <v>9.0592334494773528E-3</v>
      </c>
      <c r="U108" s="685">
        <v>8.0878105141536684E-3</v>
      </c>
      <c r="V108" s="685">
        <v>4.557291666666667E-3</v>
      </c>
      <c r="W108" s="685">
        <v>3.1806615776081423E-3</v>
      </c>
      <c r="X108" s="685">
        <v>6.8376068376068376E-3</v>
      </c>
      <c r="Y108" s="685">
        <v>9.6495683087861866E-3</v>
      </c>
      <c r="Z108" s="685">
        <v>2.2396416573348264E-3</v>
      </c>
      <c r="AA108" s="685">
        <v>1.488833746898263E-2</v>
      </c>
      <c r="AC108" s="688">
        <v>2.8632784538296348E-3</v>
      </c>
      <c r="AD108" s="688">
        <v>2.0147750167897917E-3</v>
      </c>
      <c r="AE108" s="688">
        <v>1.5974440894568689E-3</v>
      </c>
      <c r="AF108" s="688">
        <v>6.4308681672025725E-4</v>
      </c>
      <c r="AG108" s="688">
        <v>1.321003963011889E-3</v>
      </c>
      <c r="AH108" s="688">
        <v>2.616088947024199E-3</v>
      </c>
      <c r="AI108" s="688">
        <v>2.5526483726866626E-3</v>
      </c>
    </row>
    <row r="109" spans="2:35" x14ac:dyDescent="0.35">
      <c r="B109" s="3">
        <v>65</v>
      </c>
      <c r="C109" s="685">
        <v>2.5294117647058825E-2</v>
      </c>
      <c r="D109" s="685">
        <v>1.8741633199464525E-2</v>
      </c>
      <c r="E109" s="685">
        <v>1.1296076099881093E-2</v>
      </c>
      <c r="F109" s="685">
        <v>2.3809523809523808E-2</v>
      </c>
      <c r="G109" s="685">
        <v>8.0878105141536684E-3</v>
      </c>
      <c r="H109" s="685">
        <v>3.3626487325400932E-2</v>
      </c>
      <c r="I109" s="685">
        <v>3.2954545454545452E-2</v>
      </c>
      <c r="J109" s="685">
        <v>3.6729857819905211E-2</v>
      </c>
      <c r="K109" s="685">
        <v>4.960835509138381E-2</v>
      </c>
      <c r="L109" s="685">
        <v>7.860752386299831E-3</v>
      </c>
      <c r="M109" s="685">
        <v>1.7800381436745075E-2</v>
      </c>
      <c r="O109" s="685">
        <v>2.0908435472242248E-2</v>
      </c>
      <c r="P109" s="685">
        <v>5.3475935828877002E-3</v>
      </c>
      <c r="Q109" s="685">
        <v>6.9841269841269841E-3</v>
      </c>
      <c r="R109" s="685">
        <v>1.154891304347826E-2</v>
      </c>
      <c r="S109" s="685">
        <v>5.5370985603543741E-4</v>
      </c>
      <c r="T109" s="685">
        <v>4.181184668989547E-3</v>
      </c>
      <c r="U109" s="685">
        <v>4.0439052570768342E-3</v>
      </c>
      <c r="V109" s="685">
        <v>6.5104166666666663E-4</v>
      </c>
      <c r="W109" s="685">
        <v>1.9083969465648854E-3</v>
      </c>
      <c r="X109" s="685">
        <v>2.8490028490028491E-3</v>
      </c>
      <c r="Y109" s="685">
        <v>5.5865921787709499E-3</v>
      </c>
      <c r="Z109" s="685">
        <v>5.5991041433370661E-4</v>
      </c>
      <c r="AA109" s="685">
        <v>1.2406947890818859E-2</v>
      </c>
      <c r="AC109" s="688">
        <v>7.158196134574087E-4</v>
      </c>
      <c r="AD109" s="688">
        <v>6.7159167226326397E-4</v>
      </c>
      <c r="AE109" s="688">
        <v>7.9872204472843447E-4</v>
      </c>
      <c r="AF109" s="688">
        <v>6.4308681672025725E-4</v>
      </c>
      <c r="AG109" s="688">
        <v>1.9815059445178335E-3</v>
      </c>
      <c r="AH109" s="688">
        <v>6.5402223675604975E-4</v>
      </c>
      <c r="AI109" s="688">
        <v>1.2763241863433313E-3</v>
      </c>
    </row>
    <row r="110" spans="2:35" x14ac:dyDescent="0.35">
      <c r="B110" s="3">
        <v>67.5</v>
      </c>
      <c r="C110" s="685">
        <v>1.4705882352941176E-2</v>
      </c>
      <c r="D110" s="685">
        <v>1.0040160642570281E-2</v>
      </c>
      <c r="E110" s="685">
        <v>6.5398335315101069E-3</v>
      </c>
      <c r="F110" s="685">
        <v>1.0101010101010102E-2</v>
      </c>
      <c r="G110" s="685">
        <v>4.6216060080878103E-3</v>
      </c>
      <c r="H110" s="685">
        <v>1.810657009829281E-2</v>
      </c>
      <c r="I110" s="685">
        <v>2.0454545454545454E-2</v>
      </c>
      <c r="J110" s="685">
        <v>2.014218009478673E-2</v>
      </c>
      <c r="K110" s="685">
        <v>3.7859007832898174E-2</v>
      </c>
      <c r="L110" s="685">
        <v>2.2459292532285235E-3</v>
      </c>
      <c r="M110" s="685">
        <v>6.3572790845518121E-3</v>
      </c>
      <c r="O110" s="685">
        <v>1.658255227108868E-2</v>
      </c>
      <c r="P110" s="685">
        <v>1.3368983957219251E-3</v>
      </c>
      <c r="Q110" s="685">
        <v>5.0793650793650794E-3</v>
      </c>
      <c r="R110" s="685">
        <v>6.114130434782609E-3</v>
      </c>
      <c r="S110" s="685">
        <v>5.5370985603543741E-4</v>
      </c>
      <c r="T110" s="685">
        <v>2.7874564459930314E-3</v>
      </c>
      <c r="U110" s="685">
        <v>1.7331022530329288E-3</v>
      </c>
      <c r="V110" s="685">
        <v>0</v>
      </c>
      <c r="W110" s="685">
        <v>6.3613231552162855E-4</v>
      </c>
      <c r="X110" s="685">
        <v>4.5584045584045581E-3</v>
      </c>
      <c r="Y110" s="685">
        <v>5.5865921787709499E-3</v>
      </c>
      <c r="Z110" s="685">
        <v>0</v>
      </c>
      <c r="AA110" s="685">
        <v>4.9627791563275434E-3</v>
      </c>
      <c r="AC110" s="688">
        <v>0</v>
      </c>
      <c r="AD110" s="688">
        <v>0</v>
      </c>
      <c r="AE110" s="688">
        <v>7.9872204472843447E-4</v>
      </c>
      <c r="AF110" s="688">
        <v>0</v>
      </c>
      <c r="AG110" s="688">
        <v>0</v>
      </c>
      <c r="AH110" s="688">
        <v>1.9620667102681491E-3</v>
      </c>
      <c r="AI110" s="688">
        <v>6.3816209317166565E-4</v>
      </c>
    </row>
    <row r="111" spans="2:35" x14ac:dyDescent="0.35">
      <c r="B111" s="3">
        <v>70</v>
      </c>
      <c r="C111" s="685">
        <v>6.4705882352941177E-3</v>
      </c>
      <c r="D111" s="685">
        <v>5.3547523427041497E-3</v>
      </c>
      <c r="E111" s="685">
        <v>3.5671819262782403E-3</v>
      </c>
      <c r="F111" s="685">
        <v>7.9365079365079361E-3</v>
      </c>
      <c r="G111" s="685">
        <v>6.3547082611207393E-3</v>
      </c>
      <c r="H111" s="685">
        <v>1.0346611484738748E-2</v>
      </c>
      <c r="I111" s="685">
        <v>1.0227272727272727E-2</v>
      </c>
      <c r="J111" s="685">
        <v>1.066350710900474E-2</v>
      </c>
      <c r="K111" s="685">
        <v>2.4804177545691905E-2</v>
      </c>
      <c r="L111" s="685">
        <v>3.9303761931499155E-3</v>
      </c>
      <c r="M111" s="685">
        <v>3.1786395422759061E-3</v>
      </c>
      <c r="O111" s="685">
        <v>6.4888248017303529E-3</v>
      </c>
      <c r="P111" s="685">
        <v>0</v>
      </c>
      <c r="Q111" s="685">
        <v>1.9047619047619048E-3</v>
      </c>
      <c r="R111" s="685">
        <v>6.793478260869565E-4</v>
      </c>
      <c r="S111" s="685">
        <v>0</v>
      </c>
      <c r="T111" s="685">
        <v>2.0905923344947735E-3</v>
      </c>
      <c r="U111" s="685">
        <v>0</v>
      </c>
      <c r="V111" s="685">
        <v>0</v>
      </c>
      <c r="W111" s="685">
        <v>6.3613231552162855E-4</v>
      </c>
      <c r="X111" s="685">
        <v>1.7094017094017094E-3</v>
      </c>
      <c r="Y111" s="685">
        <v>2.0314880650076179E-3</v>
      </c>
      <c r="Z111" s="685">
        <v>0</v>
      </c>
      <c r="AA111" s="685">
        <v>2.4813895781637717E-3</v>
      </c>
      <c r="AC111" s="688">
        <v>7.158196134574087E-4</v>
      </c>
      <c r="AD111" s="688">
        <v>0</v>
      </c>
      <c r="AE111" s="688">
        <v>7.9872204472843447E-4</v>
      </c>
      <c r="AF111" s="688">
        <v>0</v>
      </c>
      <c r="AG111" s="688">
        <v>6.6050198150594452E-4</v>
      </c>
      <c r="AH111" s="688">
        <v>0</v>
      </c>
      <c r="AI111" s="688">
        <v>0</v>
      </c>
    </row>
    <row r="112" spans="2:35" x14ac:dyDescent="0.35">
      <c r="B112" s="3">
        <v>72.5</v>
      </c>
      <c r="C112" s="685">
        <v>7.058823529411765E-3</v>
      </c>
      <c r="D112" s="685">
        <v>6.6934404283801872E-4</v>
      </c>
      <c r="E112" s="685">
        <v>2.3781212841854932E-3</v>
      </c>
      <c r="F112" s="685">
        <v>1.7316017316017316E-2</v>
      </c>
      <c r="G112" s="685">
        <v>3.4662045060658577E-3</v>
      </c>
      <c r="H112" s="685">
        <v>1.0863942058975685E-2</v>
      </c>
      <c r="I112" s="685">
        <v>1.3636363636363636E-2</v>
      </c>
      <c r="J112" s="685">
        <v>5.9241706161137437E-3</v>
      </c>
      <c r="K112" s="685">
        <v>2.8720626631853787E-2</v>
      </c>
      <c r="L112" s="685">
        <v>0</v>
      </c>
      <c r="M112" s="685">
        <v>3.8143674507310869E-3</v>
      </c>
      <c r="O112" s="685">
        <v>9.372746935832732E-3</v>
      </c>
      <c r="P112" s="685">
        <v>6.6844919786096253E-4</v>
      </c>
      <c r="Q112" s="685">
        <v>1.2698412698412698E-3</v>
      </c>
      <c r="R112" s="685">
        <v>5.434782608695652E-3</v>
      </c>
      <c r="S112" s="685">
        <v>0</v>
      </c>
      <c r="T112" s="685">
        <v>1.3937282229965157E-3</v>
      </c>
      <c r="U112" s="685">
        <v>5.7770075101097628E-4</v>
      </c>
      <c r="V112" s="685">
        <v>1.953125E-3</v>
      </c>
      <c r="W112" s="685">
        <v>1.9083969465648854E-3</v>
      </c>
      <c r="X112" s="685">
        <v>1.1396011396011395E-3</v>
      </c>
      <c r="Y112" s="685">
        <v>1.015744032503809E-3</v>
      </c>
      <c r="Z112" s="685">
        <v>0</v>
      </c>
      <c r="AA112" s="685">
        <v>1.2406947890818859E-3</v>
      </c>
      <c r="AC112" s="688">
        <v>0</v>
      </c>
      <c r="AD112" s="688">
        <v>6.7159167226326397E-4</v>
      </c>
      <c r="AE112" s="688">
        <v>0</v>
      </c>
      <c r="AF112" s="688">
        <v>0</v>
      </c>
      <c r="AG112" s="688">
        <v>6.6050198150594452E-4</v>
      </c>
      <c r="AH112" s="688">
        <v>0</v>
      </c>
      <c r="AI112" s="688">
        <v>6.3816209317166565E-4</v>
      </c>
    </row>
    <row r="117" spans="3:27" x14ac:dyDescent="0.35"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</row>
    <row r="118" spans="3:27" x14ac:dyDescent="0.35"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P118" s="62"/>
      <c r="Q118" s="62"/>
      <c r="R118" s="62"/>
      <c r="S118" s="62"/>
      <c r="T118" s="62"/>
      <c r="U118" s="62"/>
      <c r="V118" s="62"/>
      <c r="W118" s="62"/>
      <c r="X118" s="62"/>
      <c r="Y118" s="63"/>
      <c r="Z118" s="63"/>
      <c r="AA118" s="62"/>
    </row>
    <row r="119" spans="3:27" x14ac:dyDescent="0.35"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P119" s="62"/>
      <c r="Q119" s="62"/>
      <c r="R119" s="62"/>
      <c r="S119" s="62"/>
      <c r="T119" s="62"/>
      <c r="U119" s="62"/>
      <c r="V119" s="62"/>
      <c r="W119" s="62"/>
      <c r="X119" s="62"/>
      <c r="Y119" s="63"/>
      <c r="Z119" s="63"/>
      <c r="AA119" s="62"/>
    </row>
    <row r="120" spans="3:27" x14ac:dyDescent="0.35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P120" s="62"/>
      <c r="Q120" s="62"/>
      <c r="R120" s="62"/>
      <c r="S120" s="62"/>
      <c r="T120" s="62"/>
      <c r="U120" s="62"/>
      <c r="V120" s="62"/>
      <c r="W120" s="62"/>
      <c r="X120" s="62"/>
      <c r="Y120" s="63"/>
      <c r="Z120" s="63"/>
      <c r="AA120" s="62"/>
    </row>
  </sheetData>
  <mergeCells count="8">
    <mergeCell ref="C85:M85"/>
    <mergeCell ref="O85:AA85"/>
    <mergeCell ref="O1:AA1"/>
    <mergeCell ref="C10:M10"/>
    <mergeCell ref="O10:AA10"/>
    <mergeCell ref="C1:M1"/>
    <mergeCell ref="C48:M48"/>
    <mergeCell ref="O48:AA48"/>
  </mergeCell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5"/>
  <sheetViews>
    <sheetView zoomScale="70" zoomScaleNormal="70" workbookViewId="0">
      <pane xSplit="1" ySplit="2" topLeftCell="B96" activePane="bottomRight" state="frozen"/>
      <selection pane="topRight" activeCell="B1" sqref="B1"/>
      <selection pane="bottomLeft" activeCell="A3" sqref="A3"/>
      <selection pane="bottomRight" activeCell="D122" sqref="D122"/>
    </sheetView>
  </sheetViews>
  <sheetFormatPr defaultRowHeight="14.5" x14ac:dyDescent="0.35"/>
  <cols>
    <col min="1" max="26" width="8.7265625" style="705"/>
    <col min="27" max="16384" width="8.7265625" style="3"/>
  </cols>
  <sheetData>
    <row r="1" spans="1:26" ht="15" thickBot="1" x14ac:dyDescent="0.4">
      <c r="A1" s="689" t="s">
        <v>47</v>
      </c>
      <c r="B1" s="690" t="s">
        <v>55</v>
      </c>
      <c r="C1" s="691"/>
      <c r="D1" s="691"/>
      <c r="E1" s="691"/>
      <c r="F1" s="692"/>
      <c r="G1" s="693"/>
      <c r="H1" s="694" t="s">
        <v>56</v>
      </c>
      <c r="I1" s="695"/>
      <c r="J1" s="695"/>
      <c r="K1" s="695"/>
      <c r="L1" s="695"/>
      <c r="M1" s="695"/>
      <c r="N1" s="695"/>
      <c r="O1" s="695"/>
      <c r="P1" s="696"/>
      <c r="Q1" s="693"/>
      <c r="R1" s="694" t="s">
        <v>195</v>
      </c>
      <c r="S1" s="695"/>
      <c r="T1" s="695"/>
      <c r="U1" s="695"/>
      <c r="V1" s="695"/>
      <c r="W1" s="695"/>
      <c r="X1" s="695"/>
      <c r="Y1" s="695"/>
      <c r="Z1" s="696"/>
    </row>
    <row r="2" spans="1:26" ht="15" thickBot="1" x14ac:dyDescent="0.4">
      <c r="A2" s="689"/>
      <c r="B2" s="697" t="s">
        <v>79</v>
      </c>
      <c r="C2" s="698" t="s">
        <v>80</v>
      </c>
      <c r="D2" s="698" t="s">
        <v>84</v>
      </c>
      <c r="E2" s="698" t="s">
        <v>81</v>
      </c>
      <c r="F2" s="699" t="s">
        <v>82</v>
      </c>
      <c r="G2" s="693"/>
      <c r="H2" s="700" t="s">
        <v>22</v>
      </c>
      <c r="I2" s="701" t="s">
        <v>24</v>
      </c>
      <c r="J2" s="701" t="s">
        <v>26</v>
      </c>
      <c r="K2" s="701" t="s">
        <v>27</v>
      </c>
      <c r="L2" s="701" t="s">
        <v>37</v>
      </c>
      <c r="M2" s="701" t="s">
        <v>34</v>
      </c>
      <c r="N2" s="701" t="s">
        <v>32</v>
      </c>
      <c r="O2" s="701" t="s">
        <v>30</v>
      </c>
      <c r="P2" s="702" t="s">
        <v>28</v>
      </c>
      <c r="Q2" s="693"/>
      <c r="R2" s="700" t="s">
        <v>185</v>
      </c>
      <c r="S2" s="701" t="s">
        <v>186</v>
      </c>
      <c r="T2" s="701" t="s">
        <v>187</v>
      </c>
      <c r="U2" s="701" t="s">
        <v>188</v>
      </c>
      <c r="V2" s="701" t="s">
        <v>189</v>
      </c>
      <c r="W2" s="701" t="s">
        <v>190</v>
      </c>
      <c r="X2" s="701" t="s">
        <v>191</v>
      </c>
      <c r="Y2" s="701" t="s">
        <v>192</v>
      </c>
      <c r="Z2" s="702" t="s">
        <v>193</v>
      </c>
    </row>
    <row r="3" spans="1:26" x14ac:dyDescent="0.35">
      <c r="A3" s="703" t="s">
        <v>63</v>
      </c>
      <c r="B3" s="704">
        <v>24.323656682027639</v>
      </c>
      <c r="C3" s="704">
        <v>21.508619854721545</v>
      </c>
      <c r="D3" s="704">
        <v>27.270356676741851</v>
      </c>
      <c r="E3" s="704">
        <v>24.267904235727478</v>
      </c>
      <c r="F3" s="704">
        <v>26.237595744680871</v>
      </c>
      <c r="G3" s="704"/>
      <c r="H3" s="704">
        <v>24.859103649635031</v>
      </c>
      <c r="I3" s="704">
        <v>22.949277427490522</v>
      </c>
      <c r="J3" s="704">
        <v>25.498446979755222</v>
      </c>
      <c r="K3" s="704">
        <v>23.345023696682443</v>
      </c>
      <c r="L3" s="704">
        <v>25.189299031476988</v>
      </c>
      <c r="M3" s="704">
        <v>22.506137380191692</v>
      </c>
      <c r="N3" s="704">
        <v>23.446736220472445</v>
      </c>
      <c r="O3" s="704">
        <v>22.646060961312998</v>
      </c>
      <c r="P3" s="704">
        <v>25.386573625827747</v>
      </c>
      <c r="Q3" s="704"/>
      <c r="R3" s="705">
        <v>22.127393627954749</v>
      </c>
      <c r="S3" s="705">
        <v>21.693415763546813</v>
      </c>
      <c r="T3" s="705">
        <v>24.647732034104738</v>
      </c>
      <c r="U3" s="705">
        <v>23.881341810783294</v>
      </c>
      <c r="V3" s="705">
        <v>26.695250219490745</v>
      </c>
      <c r="W3" s="705">
        <v>23.40784233076262</v>
      </c>
      <c r="X3" s="705">
        <v>24.158702538071076</v>
      </c>
      <c r="Y3" s="705">
        <v>22.234167315175068</v>
      </c>
      <c r="Z3" s="705">
        <v>26.558677096370467</v>
      </c>
    </row>
    <row r="4" spans="1:26" x14ac:dyDescent="0.35">
      <c r="A4" s="703" t="s">
        <v>207</v>
      </c>
      <c r="B4" s="705">
        <v>719.46665668202775</v>
      </c>
      <c r="C4" s="705">
        <v>620.2741138014527</v>
      </c>
      <c r="D4" s="705">
        <v>898.27503893668131</v>
      </c>
      <c r="E4" s="705">
        <v>668.98074861878467</v>
      </c>
      <c r="F4" s="705">
        <v>860.26859083469787</v>
      </c>
      <c r="G4" s="704"/>
      <c r="H4" s="705">
        <v>748.87809489051108</v>
      </c>
      <c r="I4" s="705">
        <v>643.94366582597638</v>
      </c>
      <c r="J4" s="705">
        <v>768.47683467646448</v>
      </c>
      <c r="K4" s="705">
        <v>632.12835545023665</v>
      </c>
      <c r="L4" s="705">
        <v>753.17596246973392</v>
      </c>
      <c r="M4" s="705">
        <v>607.30273801916974</v>
      </c>
      <c r="N4" s="705">
        <v>690.31420866141752</v>
      </c>
      <c r="O4" s="705">
        <v>599.90953223915608</v>
      </c>
      <c r="P4" s="705">
        <v>828.23815501165598</v>
      </c>
      <c r="Q4" s="704"/>
      <c r="R4" s="705">
        <v>580.57539465570403</v>
      </c>
      <c r="S4" s="705">
        <v>556.62697142857087</v>
      </c>
      <c r="T4" s="705">
        <v>726.5682533495725</v>
      </c>
      <c r="U4" s="705">
        <v>672.82350050864807</v>
      </c>
      <c r="V4" s="705">
        <v>784.53571729587316</v>
      </c>
      <c r="W4" s="705">
        <v>605.74146101113888</v>
      </c>
      <c r="X4" s="705">
        <v>693.05795634517756</v>
      </c>
      <c r="Y4" s="705">
        <v>573.33934500648513</v>
      </c>
      <c r="Z4" s="705">
        <v>838.6284505632043</v>
      </c>
    </row>
    <row r="5" spans="1:26" x14ac:dyDescent="0.35">
      <c r="A5" s="703" t="s">
        <v>254</v>
      </c>
      <c r="B5" s="706">
        <v>2.2599999999999999E-2</v>
      </c>
      <c r="C5" s="706">
        <v>1.9370000000000002E-2</v>
      </c>
      <c r="D5" s="706">
        <v>3.6749999999999998E-2</v>
      </c>
      <c r="E5" s="706">
        <v>5.04E-2</v>
      </c>
      <c r="F5" s="706">
        <v>4.3490000000000001E-2</v>
      </c>
      <c r="G5" s="706"/>
      <c r="H5" s="706">
        <v>4.657E-2</v>
      </c>
      <c r="I5" s="706">
        <v>4.3899999999999995E-2</v>
      </c>
      <c r="J5" s="706">
        <v>4.3639999999999998E-2</v>
      </c>
      <c r="K5" s="706">
        <v>4.3700000000000003E-2</v>
      </c>
      <c r="L5" s="706">
        <v>4.8680000000000001E-2</v>
      </c>
      <c r="M5" s="706">
        <v>3.4720000000000001E-2</v>
      </c>
      <c r="N5" s="706">
        <v>1.805E-2</v>
      </c>
      <c r="O5" s="706">
        <v>5.4539999999999998E-2</v>
      </c>
      <c r="P5" s="706">
        <v>5.8499999999999996E-2</v>
      </c>
      <c r="Q5" s="706"/>
      <c r="R5" s="706">
        <v>6.5430000000000002E-2</v>
      </c>
      <c r="S5" s="706">
        <v>6.3149999999999998E-2</v>
      </c>
      <c r="T5" s="706">
        <v>6.132E-2</v>
      </c>
      <c r="U5" s="706">
        <v>0.11176999999999999</v>
      </c>
      <c r="V5" s="706">
        <v>0.10843999999999999</v>
      </c>
      <c r="W5" s="706">
        <v>0.10292</v>
      </c>
      <c r="X5" s="706">
        <v>7.7060000000000003E-2</v>
      </c>
      <c r="Y5" s="706">
        <v>4.8799999999999996E-2</v>
      </c>
      <c r="Z5" s="706">
        <v>7.9219999999999999E-2</v>
      </c>
    </row>
    <row r="6" spans="1:26" x14ac:dyDescent="0.35">
      <c r="A6" s="703" t="s">
        <v>51</v>
      </c>
      <c r="B6" s="705">
        <v>430</v>
      </c>
      <c r="C6" s="705">
        <v>409</v>
      </c>
      <c r="D6" s="705">
        <v>506</v>
      </c>
      <c r="E6" s="705">
        <v>1082</v>
      </c>
      <c r="F6" s="705">
        <v>607</v>
      </c>
      <c r="G6" s="693"/>
      <c r="H6" s="705">
        <v>681</v>
      </c>
      <c r="I6" s="705">
        <v>789</v>
      </c>
      <c r="J6" s="705">
        <v>695</v>
      </c>
      <c r="K6" s="705">
        <v>840</v>
      </c>
      <c r="L6" s="705">
        <v>822</v>
      </c>
      <c r="M6" s="705">
        <v>622</v>
      </c>
      <c r="N6" s="705">
        <v>250</v>
      </c>
      <c r="O6" s="705">
        <v>849</v>
      </c>
      <c r="P6" s="705">
        <v>854</v>
      </c>
      <c r="Q6" s="693"/>
      <c r="R6" s="705">
        <v>969</v>
      </c>
      <c r="S6" s="705">
        <v>1011</v>
      </c>
      <c r="T6" s="705">
        <v>817</v>
      </c>
      <c r="U6" s="705">
        <v>979</v>
      </c>
      <c r="V6" s="705">
        <v>1135</v>
      </c>
      <c r="W6" s="705">
        <v>1163</v>
      </c>
      <c r="X6" s="705">
        <v>981</v>
      </c>
      <c r="Y6" s="705">
        <v>767</v>
      </c>
      <c r="Z6" s="705">
        <v>795</v>
      </c>
    </row>
    <row r="7" spans="1:26" x14ac:dyDescent="0.35">
      <c r="A7" s="703" t="s">
        <v>52</v>
      </c>
      <c r="B7" s="706">
        <f>B6/SUM(B$6,B$42,B$78)</f>
        <v>7.3567151411462792E-2</v>
      </c>
      <c r="C7" s="706">
        <f>C6/SUM(C$6,C$42,C$78)</f>
        <v>6.1017454870953301E-2</v>
      </c>
      <c r="D7" s="706">
        <f>D6/SUM(D$6,D$42,D$78)</f>
        <v>9.3547790719171756E-2</v>
      </c>
      <c r="E7" s="706">
        <f>E6/SUM(E$6,E$42,E$78)</f>
        <v>0.14979925238820435</v>
      </c>
      <c r="F7" s="706">
        <f>F6/SUM(F$6,F$42,F$78)</f>
        <v>0.1</v>
      </c>
      <c r="G7" s="693"/>
      <c r="H7" s="706">
        <f t="shared" ref="H7:P7" si="0">H6/SUM(H$6,H$42,H$78)</f>
        <v>0.1012639405204461</v>
      </c>
      <c r="I7" s="706">
        <f t="shared" si="0"/>
        <v>0.10430988894764674</v>
      </c>
      <c r="J7" s="706">
        <f t="shared" si="0"/>
        <v>9.170075207811057E-2</v>
      </c>
      <c r="K7" s="706">
        <f t="shared" si="0"/>
        <v>0.10501312664083011</v>
      </c>
      <c r="L7" s="706">
        <f t="shared" si="0"/>
        <v>0.10957078112503332</v>
      </c>
      <c r="M7" s="706">
        <f t="shared" si="0"/>
        <v>8.8289567068843153E-2</v>
      </c>
      <c r="N7" s="706">
        <f t="shared" si="0"/>
        <v>4.829051574270813E-2</v>
      </c>
      <c r="O7" s="706">
        <f t="shared" si="0"/>
        <v>0.13214007782101167</v>
      </c>
      <c r="P7" s="706">
        <f t="shared" si="0"/>
        <v>0.12360688956433637</v>
      </c>
      <c r="Q7" s="693"/>
      <c r="R7" s="706">
        <f t="shared" ref="R7:Z7" si="1">R6/SUM(R$6,R$42,R$78)</f>
        <v>0.11821398072465536</v>
      </c>
      <c r="S7" s="706">
        <f t="shared" si="1"/>
        <v>0.12901990811638592</v>
      </c>
      <c r="T7" s="706">
        <f t="shared" si="1"/>
        <v>0.11204059243006034</v>
      </c>
      <c r="U7" s="706">
        <f t="shared" si="1"/>
        <v>0.14066091954022988</v>
      </c>
      <c r="V7" s="706">
        <f t="shared" si="1"/>
        <v>0.15499112385634303</v>
      </c>
      <c r="W7" s="706">
        <f t="shared" si="1"/>
        <v>0.16782106782106782</v>
      </c>
      <c r="X7" s="706">
        <f t="shared" si="1"/>
        <v>0.12933421226104153</v>
      </c>
      <c r="Y7" s="706">
        <f t="shared" si="1"/>
        <v>0.11309348274845178</v>
      </c>
      <c r="Z7" s="706">
        <f t="shared" si="1"/>
        <v>0.13704533701086019</v>
      </c>
    </row>
    <row r="8" spans="1:26" ht="15" thickBot="1" x14ac:dyDescent="0.4">
      <c r="A8" s="703"/>
      <c r="B8" s="706"/>
      <c r="C8" s="706"/>
      <c r="D8" s="706"/>
      <c r="E8" s="706"/>
      <c r="F8" s="706"/>
      <c r="G8" s="693"/>
      <c r="H8" s="706"/>
      <c r="I8" s="706"/>
      <c r="J8" s="706"/>
      <c r="K8" s="706"/>
      <c r="L8" s="706"/>
      <c r="M8" s="706"/>
      <c r="N8" s="706"/>
      <c r="O8" s="706"/>
      <c r="P8" s="706"/>
      <c r="Q8" s="693"/>
      <c r="R8" s="706"/>
      <c r="S8" s="706"/>
      <c r="T8" s="706"/>
      <c r="U8" s="706"/>
      <c r="V8" s="706"/>
      <c r="W8" s="706"/>
      <c r="X8" s="706"/>
      <c r="Y8" s="706"/>
      <c r="Z8" s="706"/>
    </row>
    <row r="9" spans="1:26" ht="15" thickBot="1" x14ac:dyDescent="0.4">
      <c r="A9" s="689" t="s">
        <v>47</v>
      </c>
      <c r="B9" s="690" t="s">
        <v>52</v>
      </c>
      <c r="C9" s="691"/>
      <c r="D9" s="691"/>
      <c r="E9" s="691"/>
      <c r="F9" s="692"/>
      <c r="G9" s="693"/>
      <c r="H9" s="690" t="s">
        <v>52</v>
      </c>
      <c r="I9" s="691"/>
      <c r="J9" s="691"/>
      <c r="K9" s="691"/>
      <c r="L9" s="691"/>
      <c r="M9" s="691"/>
      <c r="N9" s="691"/>
      <c r="O9" s="691"/>
      <c r="P9" s="692"/>
      <c r="Q9" s="693"/>
      <c r="R9" s="690" t="s">
        <v>52</v>
      </c>
      <c r="S9" s="691"/>
      <c r="T9" s="691"/>
      <c r="U9" s="691"/>
      <c r="V9" s="691"/>
      <c r="W9" s="691"/>
      <c r="X9" s="691"/>
      <c r="Y9" s="691"/>
      <c r="Z9" s="692"/>
    </row>
    <row r="10" spans="1:26" x14ac:dyDescent="0.35">
      <c r="A10" s="705">
        <v>0</v>
      </c>
      <c r="B10" s="705">
        <v>0</v>
      </c>
      <c r="C10" s="705">
        <v>0</v>
      </c>
      <c r="D10" s="705">
        <v>0</v>
      </c>
      <c r="E10" s="705">
        <v>0</v>
      </c>
      <c r="F10" s="705">
        <v>0</v>
      </c>
      <c r="H10" s="705">
        <v>0</v>
      </c>
      <c r="I10" s="705">
        <v>0</v>
      </c>
      <c r="J10" s="705">
        <v>0</v>
      </c>
      <c r="K10" s="705">
        <v>0</v>
      </c>
      <c r="L10" s="705">
        <v>0</v>
      </c>
      <c r="M10" s="705">
        <v>0</v>
      </c>
      <c r="N10" s="705">
        <v>0</v>
      </c>
      <c r="O10" s="705">
        <v>0</v>
      </c>
      <c r="P10" s="705">
        <v>0</v>
      </c>
      <c r="R10" s="705">
        <v>0</v>
      </c>
      <c r="S10" s="705">
        <v>0</v>
      </c>
      <c r="T10" s="705">
        <v>0</v>
      </c>
      <c r="U10" s="705">
        <v>0</v>
      </c>
      <c r="V10" s="705">
        <v>0</v>
      </c>
      <c r="W10" s="705">
        <v>0</v>
      </c>
      <c r="X10" s="705">
        <v>0</v>
      </c>
      <c r="Y10" s="705">
        <v>0</v>
      </c>
      <c r="Z10" s="705">
        <v>0</v>
      </c>
    </row>
    <row r="11" spans="1:26" x14ac:dyDescent="0.35">
      <c r="A11" s="705">
        <v>10</v>
      </c>
      <c r="B11" s="705">
        <v>0</v>
      </c>
      <c r="C11" s="705">
        <v>0</v>
      </c>
      <c r="D11" s="705">
        <v>0</v>
      </c>
      <c r="E11" s="705">
        <v>0</v>
      </c>
      <c r="F11" s="705">
        <v>0</v>
      </c>
      <c r="H11" s="705">
        <v>0</v>
      </c>
      <c r="I11" s="705">
        <v>0.12670000000000001</v>
      </c>
      <c r="J11" s="705">
        <v>0</v>
      </c>
      <c r="K11" s="705">
        <v>0</v>
      </c>
      <c r="L11" s="705">
        <v>0</v>
      </c>
      <c r="M11" s="705">
        <v>0</v>
      </c>
      <c r="N11" s="705">
        <v>0</v>
      </c>
      <c r="O11" s="705">
        <v>0</v>
      </c>
      <c r="P11" s="705">
        <v>0</v>
      </c>
      <c r="R11" s="705">
        <v>0</v>
      </c>
      <c r="S11" s="705">
        <v>0</v>
      </c>
      <c r="T11" s="705">
        <v>0</v>
      </c>
      <c r="U11" s="705">
        <v>0</v>
      </c>
      <c r="V11" s="705">
        <v>0</v>
      </c>
      <c r="W11" s="705">
        <v>0</v>
      </c>
      <c r="X11" s="705">
        <v>0</v>
      </c>
      <c r="Y11" s="705">
        <v>0</v>
      </c>
      <c r="Z11" s="705">
        <v>0</v>
      </c>
    </row>
    <row r="12" spans="1:26" x14ac:dyDescent="0.35">
      <c r="A12" s="705">
        <v>12.5</v>
      </c>
      <c r="B12" s="705">
        <v>0.46500000000000002</v>
      </c>
      <c r="C12" s="705">
        <v>2.2000000000000002</v>
      </c>
      <c r="D12" s="705">
        <v>0.59299999999999997</v>
      </c>
      <c r="E12" s="705">
        <v>0.55500000000000005</v>
      </c>
      <c r="F12" s="705">
        <v>0.82399999999999995</v>
      </c>
      <c r="H12" s="705">
        <v>0.4405</v>
      </c>
      <c r="I12" s="705">
        <v>0.38019999999999998</v>
      </c>
      <c r="J12" s="705">
        <v>0.57550000000000001</v>
      </c>
      <c r="K12" s="705">
        <v>0.23810000000000001</v>
      </c>
      <c r="L12" s="705">
        <v>0.24329999999999999</v>
      </c>
      <c r="M12" s="705">
        <v>2.09</v>
      </c>
      <c r="N12" s="705">
        <v>1.2</v>
      </c>
      <c r="O12" s="705">
        <v>1.0601</v>
      </c>
      <c r="P12" s="705">
        <v>0.93679999999999997</v>
      </c>
      <c r="R12" s="705">
        <v>0.41279669762641896</v>
      </c>
      <c r="S12" s="705">
        <v>0.4945598417408506</v>
      </c>
      <c r="T12" s="705">
        <v>0.61199510403916768</v>
      </c>
      <c r="U12" s="705">
        <v>0.71501532175689486</v>
      </c>
      <c r="V12" s="705">
        <v>0</v>
      </c>
      <c r="W12" s="705">
        <v>0.60189165950128976</v>
      </c>
      <c r="X12" s="705">
        <v>0.3058103975535168</v>
      </c>
      <c r="Y12" s="705">
        <v>0.2607561929595828</v>
      </c>
      <c r="Z12" s="705">
        <v>0.25157232704402516</v>
      </c>
    </row>
    <row r="13" spans="1:26" x14ac:dyDescent="0.35">
      <c r="A13" s="705">
        <v>15</v>
      </c>
      <c r="B13" s="705">
        <v>2.5579999999999998</v>
      </c>
      <c r="C13" s="705">
        <v>6.3570000000000002</v>
      </c>
      <c r="D13" s="705">
        <v>1.383</v>
      </c>
      <c r="E13" s="705">
        <v>2.218</v>
      </c>
      <c r="F13" s="705">
        <v>2.1419999999999999</v>
      </c>
      <c r="H13" s="705">
        <v>1.909</v>
      </c>
      <c r="I13" s="705">
        <v>2.7883</v>
      </c>
      <c r="J13" s="705">
        <v>2.8776999999999999</v>
      </c>
      <c r="K13" s="705">
        <v>3.6905000000000001</v>
      </c>
      <c r="L13" s="705">
        <v>2.1898</v>
      </c>
      <c r="M13" s="705">
        <v>6.5915999999999997</v>
      </c>
      <c r="N13" s="705">
        <v>7.6</v>
      </c>
      <c r="O13" s="705">
        <v>4.3581000000000003</v>
      </c>
      <c r="P13" s="705">
        <v>1.9905999999999999</v>
      </c>
      <c r="R13" s="705">
        <v>4.9535603715170282</v>
      </c>
      <c r="S13" s="705">
        <v>3.7586547972304651</v>
      </c>
      <c r="T13" s="705">
        <v>4.6511627906976747</v>
      </c>
      <c r="U13" s="705">
        <v>3.4729315628192028</v>
      </c>
      <c r="V13" s="705">
        <v>1.2334801762114538</v>
      </c>
      <c r="W13" s="705">
        <v>2.5795356835769563</v>
      </c>
      <c r="X13" s="705">
        <v>2.038735983690112</v>
      </c>
      <c r="Y13" s="705">
        <v>4.432855280312908</v>
      </c>
      <c r="Z13" s="705">
        <v>0.75471698113207553</v>
      </c>
    </row>
    <row r="14" spans="1:26" x14ac:dyDescent="0.35">
      <c r="A14" s="705">
        <v>17.5</v>
      </c>
      <c r="B14" s="705">
        <v>7.2089999999999996</v>
      </c>
      <c r="C14" s="705">
        <v>15.403</v>
      </c>
      <c r="D14" s="705">
        <v>4.1500000000000004</v>
      </c>
      <c r="E14" s="705">
        <v>6.7469999999999999</v>
      </c>
      <c r="F14" s="705">
        <v>4.4480000000000004</v>
      </c>
      <c r="H14" s="705">
        <v>5.2862999999999998</v>
      </c>
      <c r="I14" s="705">
        <v>11.1534</v>
      </c>
      <c r="J14" s="705">
        <v>4.1726999999999999</v>
      </c>
      <c r="K14" s="705">
        <v>8.8094999999999999</v>
      </c>
      <c r="L14" s="705">
        <v>4.2579000000000002</v>
      </c>
      <c r="M14" s="705">
        <v>13.183299999999999</v>
      </c>
      <c r="N14" s="705">
        <v>10</v>
      </c>
      <c r="O14" s="705">
        <v>12.720800000000001</v>
      </c>
      <c r="P14" s="705">
        <v>5.5034999999999998</v>
      </c>
      <c r="R14" s="705">
        <v>12.899896800825594</v>
      </c>
      <c r="S14" s="705">
        <v>13.155291790306627</v>
      </c>
      <c r="T14" s="705">
        <v>5.6303549571603426</v>
      </c>
      <c r="U14" s="705">
        <v>8.171603677221654</v>
      </c>
      <c r="V14" s="705">
        <v>3.9647577092511015</v>
      </c>
      <c r="W14" s="705">
        <v>5.3310404127257094</v>
      </c>
      <c r="X14" s="705">
        <v>6.9317023445463812</v>
      </c>
      <c r="Y14" s="705">
        <v>13.168187744458931</v>
      </c>
      <c r="Z14" s="705">
        <v>3.89937106918239</v>
      </c>
    </row>
    <row r="15" spans="1:26" x14ac:dyDescent="0.35">
      <c r="A15" s="705">
        <v>20</v>
      </c>
      <c r="B15" s="705">
        <v>12.093</v>
      </c>
      <c r="C15" s="705">
        <v>15.648</v>
      </c>
      <c r="D15" s="705">
        <v>9.0909999999999993</v>
      </c>
      <c r="E15" s="705">
        <v>10.721</v>
      </c>
      <c r="F15" s="705">
        <v>8.7309999999999999</v>
      </c>
      <c r="H15" s="705">
        <v>12.9222</v>
      </c>
      <c r="I15" s="705">
        <v>14.448700000000001</v>
      </c>
      <c r="J15" s="705">
        <v>9.7842000000000002</v>
      </c>
      <c r="K15" s="705">
        <v>14.761900000000001</v>
      </c>
      <c r="L15" s="705">
        <v>9.7324000000000002</v>
      </c>
      <c r="M15" s="705">
        <v>15.594900000000001</v>
      </c>
      <c r="N15" s="705">
        <v>13.2</v>
      </c>
      <c r="O15" s="705">
        <v>13.780900000000001</v>
      </c>
      <c r="P15" s="705">
        <v>9.8361000000000001</v>
      </c>
      <c r="R15" s="705">
        <v>18.988648090815275</v>
      </c>
      <c r="S15" s="705">
        <v>19.881305637982198</v>
      </c>
      <c r="T15" s="705">
        <v>12.117503059975521</v>
      </c>
      <c r="U15" s="705">
        <v>14.504596527068436</v>
      </c>
      <c r="V15" s="705">
        <v>7.929515418502203</v>
      </c>
      <c r="W15" s="705">
        <v>15.563198624247635</v>
      </c>
      <c r="X15" s="705">
        <v>13.149847094801222</v>
      </c>
      <c r="Y15" s="705">
        <v>17.470664928292045</v>
      </c>
      <c r="Z15" s="705">
        <v>7.1698113207547172</v>
      </c>
    </row>
    <row r="16" spans="1:26" x14ac:dyDescent="0.35">
      <c r="A16" s="705">
        <v>22.5</v>
      </c>
      <c r="B16" s="705">
        <v>15.116</v>
      </c>
      <c r="C16" s="705">
        <v>17.359000000000002</v>
      </c>
      <c r="D16" s="705">
        <v>15.217000000000001</v>
      </c>
      <c r="E16" s="705">
        <v>15.526999999999999</v>
      </c>
      <c r="F16" s="705">
        <v>14.003</v>
      </c>
      <c r="H16" s="705">
        <v>17.327500000000001</v>
      </c>
      <c r="I16" s="705">
        <v>20.4056</v>
      </c>
      <c r="J16" s="705">
        <v>14.964</v>
      </c>
      <c r="K16" s="705">
        <v>19.881</v>
      </c>
      <c r="L16" s="705">
        <v>15.815099999999999</v>
      </c>
      <c r="M16" s="705">
        <v>16.077200000000001</v>
      </c>
      <c r="N16" s="705">
        <v>15.2</v>
      </c>
      <c r="O16" s="705">
        <v>18.4923</v>
      </c>
      <c r="P16" s="705">
        <v>13.465999999999999</v>
      </c>
      <c r="R16" s="705">
        <v>18.782249742002062</v>
      </c>
      <c r="S16" s="705">
        <v>22.947576656775471</v>
      </c>
      <c r="T16" s="705">
        <v>16.768665850673194</v>
      </c>
      <c r="U16" s="705">
        <v>17.160367722165475</v>
      </c>
      <c r="V16" s="705">
        <v>14.273127753303966</v>
      </c>
      <c r="W16" s="705">
        <v>19.432502149613072</v>
      </c>
      <c r="X16" s="705">
        <v>18.450560652395513</v>
      </c>
      <c r="Y16" s="705">
        <v>20.208604954367665</v>
      </c>
      <c r="Z16" s="705">
        <v>13.836477987421384</v>
      </c>
    </row>
    <row r="17" spans="1:26" x14ac:dyDescent="0.35">
      <c r="A17" s="705">
        <v>25</v>
      </c>
      <c r="B17" s="705">
        <v>16.977</v>
      </c>
      <c r="C17" s="705">
        <v>16.381</v>
      </c>
      <c r="D17" s="705">
        <v>14.625</v>
      </c>
      <c r="E17" s="705">
        <v>19.963000000000001</v>
      </c>
      <c r="F17" s="705">
        <v>14.003</v>
      </c>
      <c r="H17" s="705">
        <v>17.768000000000001</v>
      </c>
      <c r="I17" s="705">
        <v>16.476600000000001</v>
      </c>
      <c r="J17" s="705">
        <v>16.546800000000001</v>
      </c>
      <c r="K17" s="705">
        <v>17.5</v>
      </c>
      <c r="L17" s="705">
        <v>19.221399999999999</v>
      </c>
      <c r="M17" s="705">
        <v>12.701000000000001</v>
      </c>
      <c r="N17" s="705">
        <v>11.2</v>
      </c>
      <c r="O17" s="705">
        <v>17.785599999999999</v>
      </c>
      <c r="P17" s="705">
        <v>14.8712</v>
      </c>
      <c r="R17" s="705">
        <v>16.408668730650156</v>
      </c>
      <c r="S17" s="705">
        <v>17.903066271018794</v>
      </c>
      <c r="T17" s="705">
        <v>15.177478580171359</v>
      </c>
      <c r="U17" s="705">
        <v>15.423901940755874</v>
      </c>
      <c r="V17" s="705">
        <v>14.185022026431717</v>
      </c>
      <c r="W17" s="705">
        <v>21.324161650902838</v>
      </c>
      <c r="X17" s="705">
        <v>19.26605504587156</v>
      </c>
      <c r="Y17" s="705">
        <v>19.426336375488916</v>
      </c>
      <c r="Z17" s="705">
        <v>18.113207547169811</v>
      </c>
    </row>
    <row r="18" spans="1:26" x14ac:dyDescent="0.35">
      <c r="A18" s="705">
        <v>27.5</v>
      </c>
      <c r="B18" s="705">
        <v>16.512</v>
      </c>
      <c r="C18" s="705">
        <v>13.202999999999999</v>
      </c>
      <c r="D18" s="705">
        <v>14.427</v>
      </c>
      <c r="E18" s="705">
        <v>18.577000000000002</v>
      </c>
      <c r="F18" s="705">
        <v>16.803999999999998</v>
      </c>
      <c r="H18" s="705">
        <v>16.152699999999999</v>
      </c>
      <c r="I18" s="705">
        <v>14.0684</v>
      </c>
      <c r="J18" s="705">
        <v>17.122299999999999</v>
      </c>
      <c r="K18" s="705">
        <v>13.6905</v>
      </c>
      <c r="L18" s="705">
        <v>15.206799999999999</v>
      </c>
      <c r="M18" s="705">
        <v>12.0579</v>
      </c>
      <c r="N18" s="705">
        <v>12.4</v>
      </c>
      <c r="O18" s="705">
        <v>14.7232</v>
      </c>
      <c r="P18" s="705">
        <v>19.203700000000001</v>
      </c>
      <c r="R18" s="705">
        <v>12.177502579979361</v>
      </c>
      <c r="S18" s="705">
        <v>11.078140454995054</v>
      </c>
      <c r="T18" s="705">
        <v>14.320685434516525</v>
      </c>
      <c r="U18" s="705">
        <v>13.789581205311544</v>
      </c>
      <c r="V18" s="705">
        <v>18.590308370044053</v>
      </c>
      <c r="W18" s="705">
        <v>17.110920034393811</v>
      </c>
      <c r="X18" s="705">
        <v>14.882772680937819</v>
      </c>
      <c r="Y18" s="705">
        <v>10.29986962190352</v>
      </c>
      <c r="Z18" s="705">
        <v>14.591194968553459</v>
      </c>
    </row>
    <row r="19" spans="1:26" x14ac:dyDescent="0.35">
      <c r="A19" s="705">
        <v>30</v>
      </c>
      <c r="B19" s="705">
        <v>12.558</v>
      </c>
      <c r="C19" s="705">
        <v>7.335</v>
      </c>
      <c r="D19" s="705">
        <v>9.4860000000000007</v>
      </c>
      <c r="E19" s="705">
        <v>12.477</v>
      </c>
      <c r="F19" s="705">
        <v>14.003</v>
      </c>
      <c r="H19" s="705">
        <v>10.866400000000001</v>
      </c>
      <c r="I19" s="705">
        <v>10.899900000000001</v>
      </c>
      <c r="J19" s="705">
        <v>13.5252</v>
      </c>
      <c r="K19" s="705">
        <v>9.6428999999999991</v>
      </c>
      <c r="L19" s="705">
        <v>13.868600000000001</v>
      </c>
      <c r="M19" s="705">
        <v>8.8423999999999996</v>
      </c>
      <c r="N19" s="705">
        <v>12.8</v>
      </c>
      <c r="O19" s="705">
        <v>7.4204999999999997</v>
      </c>
      <c r="P19" s="705">
        <v>13.5831</v>
      </c>
      <c r="R19" s="705">
        <v>8.1527347781217756</v>
      </c>
      <c r="S19" s="705">
        <v>6.3303659742828877</v>
      </c>
      <c r="T19" s="705">
        <v>11.260709914320685</v>
      </c>
      <c r="U19" s="705">
        <v>11.644535240040858</v>
      </c>
      <c r="V19" s="705">
        <v>11.189427312775331</v>
      </c>
      <c r="W19" s="705">
        <v>9.2863284608770424</v>
      </c>
      <c r="X19" s="705">
        <v>9.9898063200815503</v>
      </c>
      <c r="Y19" s="705">
        <v>5.7366362451108213</v>
      </c>
      <c r="Z19" s="705">
        <v>15.09433962264151</v>
      </c>
    </row>
    <row r="20" spans="1:26" x14ac:dyDescent="0.35">
      <c r="A20" s="705">
        <v>32.5</v>
      </c>
      <c r="B20" s="705">
        <v>8.3719999999999999</v>
      </c>
      <c r="C20" s="705">
        <v>3.423</v>
      </c>
      <c r="D20" s="705">
        <v>7.9050000000000002</v>
      </c>
      <c r="E20" s="705">
        <v>7.3940000000000001</v>
      </c>
      <c r="F20" s="705">
        <v>7.5780000000000003</v>
      </c>
      <c r="H20" s="705">
        <v>5.8737000000000004</v>
      </c>
      <c r="I20" s="705">
        <v>5.1965000000000003</v>
      </c>
      <c r="J20" s="705">
        <v>6.4748000000000001</v>
      </c>
      <c r="K20" s="705">
        <v>6.1905000000000001</v>
      </c>
      <c r="L20" s="705">
        <v>9.8539999999999992</v>
      </c>
      <c r="M20" s="705">
        <v>7.0739999999999998</v>
      </c>
      <c r="N20" s="705">
        <v>6</v>
      </c>
      <c r="O20" s="705">
        <v>4.7114000000000003</v>
      </c>
      <c r="P20" s="705">
        <v>10.1874</v>
      </c>
      <c r="R20" s="705">
        <v>4.0247678018575854</v>
      </c>
      <c r="S20" s="705">
        <v>2.7695351137487636</v>
      </c>
      <c r="T20" s="705">
        <v>9.0575275397796826</v>
      </c>
      <c r="U20" s="705">
        <v>7.2522982635342181</v>
      </c>
      <c r="V20" s="705">
        <v>11.189427312775331</v>
      </c>
      <c r="W20" s="705">
        <v>4.815133276010318</v>
      </c>
      <c r="X20" s="705">
        <v>7.2375127420998986</v>
      </c>
      <c r="Y20" s="705">
        <v>5.3455019556714474</v>
      </c>
      <c r="Z20" s="705">
        <v>9.3081761006289305</v>
      </c>
    </row>
    <row r="21" spans="1:26" x14ac:dyDescent="0.35">
      <c r="A21" s="705">
        <v>35</v>
      </c>
      <c r="B21" s="705">
        <v>4.1859999999999999</v>
      </c>
      <c r="C21" s="705">
        <v>2.4449999999999998</v>
      </c>
      <c r="D21" s="705">
        <v>7.9050000000000002</v>
      </c>
      <c r="E21" s="705">
        <v>2.4950000000000001</v>
      </c>
      <c r="F21" s="705">
        <v>6.26</v>
      </c>
      <c r="H21" s="705">
        <v>4.9927000000000001</v>
      </c>
      <c r="I21" s="705">
        <v>2.6616</v>
      </c>
      <c r="J21" s="705">
        <v>5.4676</v>
      </c>
      <c r="K21" s="705">
        <v>2.6190000000000002</v>
      </c>
      <c r="L21" s="705">
        <v>4.6228999999999996</v>
      </c>
      <c r="M21" s="705">
        <v>2.7330999999999999</v>
      </c>
      <c r="N21" s="705">
        <v>3.6</v>
      </c>
      <c r="O21" s="705">
        <v>2.3557000000000001</v>
      </c>
      <c r="P21" s="705">
        <v>3.8641999999999999</v>
      </c>
      <c r="R21" s="705">
        <v>1.8575851393188854</v>
      </c>
      <c r="S21" s="705">
        <v>1.0880316518298714</v>
      </c>
      <c r="T21" s="705">
        <v>3.7943696450428397</v>
      </c>
      <c r="U21" s="705">
        <v>3.3707865168539324</v>
      </c>
      <c r="V21" s="705">
        <v>6.5198237885462555</v>
      </c>
      <c r="W21" s="705">
        <v>1.9776440240756663</v>
      </c>
      <c r="X21" s="705">
        <v>4.4852191641182468</v>
      </c>
      <c r="Y21" s="705">
        <v>1.4341590612777053</v>
      </c>
      <c r="Z21" s="705">
        <v>6.9182389937106921</v>
      </c>
    </row>
    <row r="22" spans="1:26" x14ac:dyDescent="0.35">
      <c r="A22" s="705">
        <v>37.5</v>
      </c>
      <c r="B22" s="705">
        <v>2.5579999999999998</v>
      </c>
      <c r="C22" s="705">
        <v>0.24399999999999999</v>
      </c>
      <c r="D22" s="705">
        <v>4.7430000000000003</v>
      </c>
      <c r="E22" s="705">
        <v>1.9410000000000001</v>
      </c>
      <c r="F22" s="705">
        <v>4.1189999999999998</v>
      </c>
      <c r="H22" s="705">
        <v>2.4963000000000002</v>
      </c>
      <c r="I22" s="705">
        <v>1.0139</v>
      </c>
      <c r="J22" s="705">
        <v>4.1726999999999999</v>
      </c>
      <c r="K22" s="705">
        <v>1.7857000000000001</v>
      </c>
      <c r="L22" s="705">
        <v>2.3113999999999999</v>
      </c>
      <c r="M22" s="705">
        <v>2.2507999999999999</v>
      </c>
      <c r="N22" s="705">
        <v>3.6</v>
      </c>
      <c r="O22" s="705">
        <v>1.2956000000000001</v>
      </c>
      <c r="P22" s="705">
        <v>2.6932</v>
      </c>
      <c r="R22" s="705">
        <v>0.92879256965944268</v>
      </c>
      <c r="S22" s="705">
        <v>0.19782393669634024</v>
      </c>
      <c r="T22" s="705">
        <v>2.9375764993880051</v>
      </c>
      <c r="U22" s="705">
        <v>2.1450459652706844</v>
      </c>
      <c r="V22" s="705">
        <v>4.8458149779735686</v>
      </c>
      <c r="W22" s="705">
        <v>1.4617368873602752</v>
      </c>
      <c r="X22" s="705">
        <v>1.7329255861365953</v>
      </c>
      <c r="Y22" s="705">
        <v>1.3037809647979139</v>
      </c>
      <c r="Z22" s="705">
        <v>4.4025157232704402</v>
      </c>
    </row>
    <row r="23" spans="1:26" x14ac:dyDescent="0.35">
      <c r="A23" s="705">
        <v>40</v>
      </c>
      <c r="B23" s="705">
        <v>0.69799999999999995</v>
      </c>
      <c r="C23" s="705">
        <v>0</v>
      </c>
      <c r="D23" s="705">
        <v>3.9529999999999998</v>
      </c>
      <c r="E23" s="705">
        <v>0.92400000000000004</v>
      </c>
      <c r="F23" s="705">
        <v>3.7890000000000001</v>
      </c>
      <c r="H23" s="705">
        <v>1.4683999999999999</v>
      </c>
      <c r="I23" s="705">
        <v>0.2535</v>
      </c>
      <c r="J23" s="705">
        <v>1.7265999999999999</v>
      </c>
      <c r="K23" s="705">
        <v>0.47620000000000001</v>
      </c>
      <c r="L23" s="705">
        <v>1.2164999999999999</v>
      </c>
      <c r="M23" s="705">
        <v>0.32150000000000001</v>
      </c>
      <c r="N23" s="705">
        <v>2.8</v>
      </c>
      <c r="O23" s="705">
        <v>0.47110000000000002</v>
      </c>
      <c r="P23" s="705">
        <v>1.8734999999999999</v>
      </c>
      <c r="R23" s="705">
        <v>0.30959752321981426</v>
      </c>
      <c r="S23" s="705">
        <v>9.8911968348170121E-2</v>
      </c>
      <c r="T23" s="705">
        <v>1.9583843329253363</v>
      </c>
      <c r="U23" s="705">
        <v>1.1235955056179776</v>
      </c>
      <c r="V23" s="705">
        <v>3.0837004405286343</v>
      </c>
      <c r="W23" s="705">
        <v>0.42992261392949271</v>
      </c>
      <c r="X23" s="705">
        <v>0.509683995922528</v>
      </c>
      <c r="Y23" s="705">
        <v>0.39113428943937423</v>
      </c>
      <c r="Z23" s="705">
        <v>2.8930817610062896</v>
      </c>
    </row>
    <row r="24" spans="1:26" x14ac:dyDescent="0.35">
      <c r="A24" s="705">
        <v>42.5</v>
      </c>
      <c r="B24" s="705">
        <v>0.69799999999999995</v>
      </c>
      <c r="C24" s="705">
        <v>0</v>
      </c>
      <c r="D24" s="705">
        <v>1.7789999999999999</v>
      </c>
      <c r="E24" s="705">
        <v>0.27700000000000002</v>
      </c>
      <c r="F24" s="705">
        <v>1.647</v>
      </c>
      <c r="H24" s="705">
        <v>0.88109999999999999</v>
      </c>
      <c r="I24" s="705">
        <v>0</v>
      </c>
      <c r="J24" s="705">
        <v>1.4388000000000001</v>
      </c>
      <c r="K24" s="705">
        <v>0.35709999999999997</v>
      </c>
      <c r="L24" s="705">
        <v>0.60829999999999995</v>
      </c>
      <c r="M24" s="705">
        <v>0.32150000000000001</v>
      </c>
      <c r="N24" s="705">
        <v>0</v>
      </c>
      <c r="O24" s="705">
        <v>0.47110000000000002</v>
      </c>
      <c r="P24" s="705">
        <v>1.171</v>
      </c>
      <c r="R24" s="705">
        <v>0.10319917440660474</v>
      </c>
      <c r="S24" s="705">
        <v>9.8911968348170121E-2</v>
      </c>
      <c r="T24" s="705">
        <v>0.61199510403916768</v>
      </c>
      <c r="U24" s="705">
        <v>0.51072522982635338</v>
      </c>
      <c r="V24" s="705">
        <v>1.4977973568281937</v>
      </c>
      <c r="W24" s="705">
        <v>8.5984522785898534E-2</v>
      </c>
      <c r="X24" s="705">
        <v>0.10193679918450561</v>
      </c>
      <c r="Y24" s="705">
        <v>0.1303780964797914</v>
      </c>
      <c r="Z24" s="705">
        <v>1.257861635220126</v>
      </c>
    </row>
    <row r="25" spans="1:26" x14ac:dyDescent="0.35">
      <c r="A25" s="705">
        <v>45</v>
      </c>
      <c r="B25" s="705">
        <v>0</v>
      </c>
      <c r="C25" s="705">
        <v>0</v>
      </c>
      <c r="D25" s="705">
        <v>1.1859999999999999</v>
      </c>
      <c r="E25" s="705">
        <v>9.1999999999999998E-2</v>
      </c>
      <c r="F25" s="705">
        <v>0.82399999999999995</v>
      </c>
      <c r="H25" s="705">
        <v>0.58740000000000003</v>
      </c>
      <c r="I25" s="705">
        <v>0.12670000000000001</v>
      </c>
      <c r="J25" s="705">
        <v>0.57550000000000001</v>
      </c>
      <c r="K25" s="705">
        <v>0.23810000000000001</v>
      </c>
      <c r="L25" s="705">
        <v>0.72989999999999999</v>
      </c>
      <c r="M25" s="705">
        <v>0.1608</v>
      </c>
      <c r="N25" s="705">
        <v>0</v>
      </c>
      <c r="O25" s="705">
        <v>0.1178</v>
      </c>
      <c r="P25" s="705">
        <v>0.3513</v>
      </c>
      <c r="R25" s="705">
        <v>0</v>
      </c>
      <c r="S25" s="705">
        <v>9.8911968348170121E-2</v>
      </c>
      <c r="T25" s="705">
        <v>0.36719706242350064</v>
      </c>
      <c r="U25" s="705">
        <v>0.51072522982635338</v>
      </c>
      <c r="V25" s="705">
        <v>0.79295154185022032</v>
      </c>
      <c r="W25" s="705">
        <v>0</v>
      </c>
      <c r="X25" s="705">
        <v>0.3058103975535168</v>
      </c>
      <c r="Y25" s="705">
        <v>0.2607561929595828</v>
      </c>
      <c r="Z25" s="705">
        <v>0.88050314465408808</v>
      </c>
    </row>
    <row r="26" spans="1:26" x14ac:dyDescent="0.35">
      <c r="A26" s="705">
        <v>47.5</v>
      </c>
      <c r="B26" s="705">
        <v>0</v>
      </c>
      <c r="C26" s="705">
        <v>0</v>
      </c>
      <c r="D26" s="705">
        <v>1.383</v>
      </c>
      <c r="E26" s="705">
        <v>9.1999999999999998E-2</v>
      </c>
      <c r="F26" s="705">
        <v>0.49399999999999999</v>
      </c>
      <c r="H26" s="705">
        <v>0.14680000000000001</v>
      </c>
      <c r="I26" s="705">
        <v>0</v>
      </c>
      <c r="J26" s="705">
        <v>0.2878</v>
      </c>
      <c r="K26" s="705">
        <v>0</v>
      </c>
      <c r="L26" s="705">
        <v>0.1217</v>
      </c>
      <c r="M26" s="705">
        <v>0</v>
      </c>
      <c r="N26" s="705">
        <v>0</v>
      </c>
      <c r="O26" s="705">
        <v>0.2356</v>
      </c>
      <c r="P26" s="705">
        <v>0.1171</v>
      </c>
      <c r="R26" s="705">
        <v>0</v>
      </c>
      <c r="S26" s="705">
        <v>9.8911968348170121E-2</v>
      </c>
      <c r="T26" s="705">
        <v>0.24479804161566704</v>
      </c>
      <c r="U26" s="705">
        <v>0.10214504596527069</v>
      </c>
      <c r="V26" s="705">
        <v>0.52863436123348018</v>
      </c>
      <c r="W26" s="705">
        <v>0</v>
      </c>
      <c r="X26" s="705">
        <v>0</v>
      </c>
      <c r="Y26" s="705">
        <v>0</v>
      </c>
      <c r="Z26" s="705">
        <v>0.37735849056603776</v>
      </c>
    </row>
    <row r="27" spans="1:26" x14ac:dyDescent="0.35">
      <c r="A27" s="705">
        <v>50</v>
      </c>
      <c r="B27" s="705">
        <v>0</v>
      </c>
      <c r="C27" s="705">
        <v>0</v>
      </c>
      <c r="D27" s="705">
        <v>0.19800000000000001</v>
      </c>
      <c r="E27" s="705">
        <v>0</v>
      </c>
      <c r="F27" s="705">
        <v>0.16500000000000001</v>
      </c>
      <c r="H27" s="705">
        <v>0.4405</v>
      </c>
      <c r="I27" s="705">
        <v>0</v>
      </c>
      <c r="J27" s="705">
        <v>0.1439</v>
      </c>
      <c r="K27" s="705">
        <v>0</v>
      </c>
      <c r="L27" s="705">
        <v>0</v>
      </c>
      <c r="M27" s="705">
        <v>0</v>
      </c>
      <c r="N27" s="705">
        <v>0</v>
      </c>
      <c r="O27" s="705">
        <v>0</v>
      </c>
      <c r="P27" s="705">
        <v>0.23419999999999999</v>
      </c>
      <c r="R27" s="705">
        <v>0</v>
      </c>
      <c r="S27" s="705">
        <v>0</v>
      </c>
      <c r="T27" s="705">
        <v>0.24479804161566704</v>
      </c>
      <c r="U27" s="705">
        <v>0</v>
      </c>
      <c r="V27" s="705">
        <v>0</v>
      </c>
      <c r="W27" s="705">
        <v>0</v>
      </c>
      <c r="X27" s="705">
        <v>0.40774719673802245</v>
      </c>
      <c r="Y27" s="705">
        <v>0.1303780964797914</v>
      </c>
      <c r="Z27" s="705">
        <v>0</v>
      </c>
    </row>
    <row r="28" spans="1:26" x14ac:dyDescent="0.35">
      <c r="A28" s="705">
        <v>52.5</v>
      </c>
      <c r="B28" s="705">
        <v>0</v>
      </c>
      <c r="C28" s="705">
        <v>0</v>
      </c>
      <c r="D28" s="705">
        <v>0</v>
      </c>
      <c r="E28" s="705">
        <v>0</v>
      </c>
      <c r="F28" s="705">
        <v>0</v>
      </c>
      <c r="H28" s="705">
        <v>0.14680000000000001</v>
      </c>
      <c r="I28" s="705">
        <v>0</v>
      </c>
      <c r="J28" s="705">
        <v>0</v>
      </c>
      <c r="K28" s="705">
        <v>0</v>
      </c>
      <c r="L28" s="705">
        <v>0</v>
      </c>
      <c r="M28" s="705">
        <v>0</v>
      </c>
      <c r="N28" s="705">
        <v>0</v>
      </c>
      <c r="O28" s="705">
        <v>0</v>
      </c>
      <c r="P28" s="705">
        <v>0</v>
      </c>
      <c r="R28" s="705">
        <v>0</v>
      </c>
      <c r="S28" s="705">
        <v>0</v>
      </c>
      <c r="T28" s="705">
        <v>0.12239902080783352</v>
      </c>
      <c r="U28" s="705">
        <v>0.10214504596527069</v>
      </c>
      <c r="V28" s="705">
        <v>8.8105726872246701E-2</v>
      </c>
      <c r="W28" s="705">
        <v>0</v>
      </c>
      <c r="X28" s="705">
        <v>0.10193679918450561</v>
      </c>
      <c r="Y28" s="705">
        <v>0</v>
      </c>
      <c r="Z28" s="705">
        <v>0.12578616352201258</v>
      </c>
    </row>
    <row r="29" spans="1:26" x14ac:dyDescent="0.35">
      <c r="A29" s="705">
        <v>55</v>
      </c>
      <c r="B29" s="705">
        <v>0</v>
      </c>
      <c r="C29" s="705">
        <v>0</v>
      </c>
      <c r="D29" s="705">
        <v>0.39500000000000002</v>
      </c>
      <c r="E29" s="705">
        <v>0</v>
      </c>
      <c r="F29" s="705">
        <v>0.16500000000000001</v>
      </c>
      <c r="H29" s="705">
        <v>0.14680000000000001</v>
      </c>
      <c r="I29" s="705">
        <v>0</v>
      </c>
      <c r="J29" s="705">
        <v>0</v>
      </c>
      <c r="K29" s="705">
        <v>0</v>
      </c>
      <c r="L29" s="705">
        <v>0</v>
      </c>
      <c r="M29" s="705">
        <v>0</v>
      </c>
      <c r="N29" s="705">
        <v>0</v>
      </c>
      <c r="O29" s="705">
        <v>0</v>
      </c>
      <c r="P29" s="705">
        <v>0</v>
      </c>
      <c r="R29" s="705">
        <v>0</v>
      </c>
      <c r="S29" s="705">
        <v>0</v>
      </c>
      <c r="T29" s="705">
        <v>0.12239902080783352</v>
      </c>
      <c r="U29" s="705">
        <v>0</v>
      </c>
      <c r="V29" s="705">
        <v>0</v>
      </c>
      <c r="W29" s="705">
        <v>0</v>
      </c>
      <c r="X29" s="705">
        <v>0.10193679918450561</v>
      </c>
      <c r="Y29" s="705">
        <v>0</v>
      </c>
      <c r="Z29" s="705">
        <v>0.12578616352201258</v>
      </c>
    </row>
    <row r="30" spans="1:26" x14ac:dyDescent="0.35">
      <c r="A30" s="705">
        <v>57.5</v>
      </c>
      <c r="B30" s="705">
        <v>0</v>
      </c>
      <c r="C30" s="705">
        <v>0</v>
      </c>
      <c r="D30" s="705">
        <v>0.19800000000000001</v>
      </c>
      <c r="E30" s="705">
        <v>0</v>
      </c>
      <c r="F30" s="705">
        <v>0</v>
      </c>
      <c r="H30" s="705">
        <v>0</v>
      </c>
      <c r="I30" s="705">
        <v>0</v>
      </c>
      <c r="J30" s="705">
        <v>0</v>
      </c>
      <c r="K30" s="705">
        <v>0.11899999999999999</v>
      </c>
      <c r="L30" s="705">
        <v>0</v>
      </c>
      <c r="M30" s="705">
        <v>0</v>
      </c>
      <c r="N30" s="705">
        <v>0</v>
      </c>
      <c r="O30" s="705">
        <v>0</v>
      </c>
      <c r="P30" s="705">
        <v>0</v>
      </c>
      <c r="R30" s="705">
        <v>0</v>
      </c>
      <c r="S30" s="705">
        <v>0</v>
      </c>
      <c r="T30" s="705">
        <v>0</v>
      </c>
      <c r="U30" s="705">
        <v>0</v>
      </c>
      <c r="V30" s="705">
        <v>8.8105726872246701E-2</v>
      </c>
      <c r="W30" s="705">
        <v>0</v>
      </c>
      <c r="X30" s="705">
        <v>0</v>
      </c>
      <c r="Y30" s="705">
        <v>0</v>
      </c>
      <c r="Z30" s="705">
        <v>0</v>
      </c>
    </row>
    <row r="31" spans="1:26" x14ac:dyDescent="0.35">
      <c r="A31" s="705">
        <v>60</v>
      </c>
      <c r="B31" s="705">
        <v>0</v>
      </c>
      <c r="C31" s="705">
        <v>0</v>
      </c>
      <c r="D31" s="705">
        <v>0.19800000000000001</v>
      </c>
      <c r="E31" s="705">
        <v>0</v>
      </c>
      <c r="F31" s="705">
        <v>0</v>
      </c>
      <c r="H31" s="705">
        <v>0.14680000000000001</v>
      </c>
      <c r="I31" s="705">
        <v>0</v>
      </c>
      <c r="J31" s="705">
        <v>0</v>
      </c>
      <c r="K31" s="705">
        <v>0</v>
      </c>
      <c r="L31" s="705">
        <v>0</v>
      </c>
      <c r="M31" s="705">
        <v>0</v>
      </c>
      <c r="N31" s="705">
        <v>0</v>
      </c>
      <c r="O31" s="705">
        <v>0</v>
      </c>
      <c r="P31" s="705">
        <v>0</v>
      </c>
      <c r="R31" s="705">
        <v>0</v>
      </c>
      <c r="S31" s="705">
        <v>0</v>
      </c>
      <c r="T31" s="705">
        <v>0</v>
      </c>
      <c r="U31" s="705">
        <v>0</v>
      </c>
      <c r="V31" s="705">
        <v>0</v>
      </c>
      <c r="W31" s="705">
        <v>0</v>
      </c>
      <c r="X31" s="705">
        <v>0</v>
      </c>
      <c r="Y31" s="705">
        <v>0</v>
      </c>
      <c r="Z31" s="705">
        <v>0</v>
      </c>
    </row>
    <row r="32" spans="1:26" x14ac:dyDescent="0.35">
      <c r="A32" s="705">
        <v>62.5</v>
      </c>
      <c r="B32" s="705">
        <v>0</v>
      </c>
      <c r="C32" s="705">
        <v>0</v>
      </c>
      <c r="D32" s="705">
        <v>0.39500000000000002</v>
      </c>
      <c r="E32" s="705">
        <v>0</v>
      </c>
      <c r="F32" s="705">
        <v>0</v>
      </c>
      <c r="H32" s="705">
        <v>0</v>
      </c>
      <c r="I32" s="705">
        <v>0</v>
      </c>
      <c r="J32" s="705">
        <v>0</v>
      </c>
      <c r="K32" s="705">
        <v>0</v>
      </c>
      <c r="L32" s="705">
        <v>0</v>
      </c>
      <c r="M32" s="705">
        <v>0</v>
      </c>
      <c r="N32" s="705">
        <v>0</v>
      </c>
      <c r="O32" s="705">
        <v>0</v>
      </c>
      <c r="P32" s="705">
        <v>0</v>
      </c>
      <c r="R32" s="705">
        <v>0</v>
      </c>
      <c r="S32" s="705">
        <v>0</v>
      </c>
      <c r="T32" s="705">
        <v>0</v>
      </c>
      <c r="U32" s="705">
        <v>0</v>
      </c>
      <c r="V32" s="705">
        <v>0</v>
      </c>
      <c r="W32" s="705">
        <v>0</v>
      </c>
      <c r="X32" s="705">
        <v>0</v>
      </c>
      <c r="Y32" s="705">
        <v>0</v>
      </c>
      <c r="Z32" s="705">
        <v>0</v>
      </c>
    </row>
    <row r="33" spans="1:26" x14ac:dyDescent="0.35">
      <c r="A33" s="705">
        <v>65</v>
      </c>
      <c r="B33" s="705">
        <v>0</v>
      </c>
      <c r="C33" s="705">
        <v>0</v>
      </c>
      <c r="D33" s="705">
        <v>0.19800000000000001</v>
      </c>
      <c r="E33" s="705">
        <v>0</v>
      </c>
      <c r="F33" s="705">
        <v>0</v>
      </c>
      <c r="H33" s="705">
        <v>0</v>
      </c>
      <c r="I33" s="705">
        <v>0</v>
      </c>
      <c r="J33" s="705">
        <v>0</v>
      </c>
      <c r="K33" s="705">
        <v>0</v>
      </c>
      <c r="L33" s="705">
        <v>0</v>
      </c>
      <c r="M33" s="705">
        <v>0</v>
      </c>
      <c r="N33" s="705">
        <v>0.4</v>
      </c>
      <c r="O33" s="705">
        <v>0</v>
      </c>
      <c r="P33" s="705">
        <v>0</v>
      </c>
      <c r="R33" s="705">
        <v>0</v>
      </c>
      <c r="S33" s="705">
        <v>0</v>
      </c>
      <c r="T33" s="705">
        <v>0</v>
      </c>
      <c r="U33" s="705">
        <v>0</v>
      </c>
      <c r="V33" s="705">
        <v>0</v>
      </c>
      <c r="W33" s="705">
        <v>0</v>
      </c>
      <c r="X33" s="705">
        <v>0</v>
      </c>
      <c r="Y33" s="705">
        <v>0</v>
      </c>
      <c r="Z33" s="705">
        <v>0</v>
      </c>
    </row>
    <row r="34" spans="1:26" x14ac:dyDescent="0.35">
      <c r="A34" s="705">
        <v>67.5</v>
      </c>
      <c r="B34" s="705">
        <v>0</v>
      </c>
      <c r="C34" s="705">
        <v>0</v>
      </c>
      <c r="D34" s="705">
        <v>0</v>
      </c>
      <c r="E34" s="705">
        <v>0</v>
      </c>
      <c r="F34" s="705">
        <v>0</v>
      </c>
      <c r="H34" s="705">
        <v>0</v>
      </c>
      <c r="I34" s="705">
        <v>0</v>
      </c>
      <c r="J34" s="705">
        <v>0</v>
      </c>
      <c r="K34" s="705">
        <v>0</v>
      </c>
      <c r="L34" s="705">
        <v>0</v>
      </c>
      <c r="M34" s="705">
        <v>0</v>
      </c>
      <c r="N34" s="705">
        <v>0</v>
      </c>
      <c r="O34" s="705">
        <v>0</v>
      </c>
      <c r="P34" s="705">
        <v>0.1171</v>
      </c>
      <c r="R34" s="705">
        <v>0</v>
      </c>
      <c r="S34" s="705">
        <v>0</v>
      </c>
      <c r="T34" s="705">
        <v>0</v>
      </c>
      <c r="U34" s="705">
        <v>0</v>
      </c>
      <c r="V34" s="705">
        <v>0</v>
      </c>
      <c r="W34" s="705">
        <v>0</v>
      </c>
      <c r="X34" s="705">
        <v>0</v>
      </c>
      <c r="Y34" s="705">
        <v>0</v>
      </c>
      <c r="Z34" s="705">
        <v>0</v>
      </c>
    </row>
    <row r="35" spans="1:26" x14ac:dyDescent="0.35">
      <c r="A35" s="705">
        <v>70</v>
      </c>
      <c r="B35" s="705">
        <v>0</v>
      </c>
      <c r="C35" s="705">
        <v>0</v>
      </c>
      <c r="D35" s="705">
        <v>0</v>
      </c>
      <c r="E35" s="705">
        <v>0</v>
      </c>
      <c r="F35" s="705">
        <v>0</v>
      </c>
      <c r="H35" s="705">
        <v>0</v>
      </c>
      <c r="I35" s="705">
        <v>0</v>
      </c>
      <c r="J35" s="705">
        <v>0</v>
      </c>
      <c r="K35" s="705">
        <v>0</v>
      </c>
      <c r="L35" s="705">
        <v>0</v>
      </c>
      <c r="M35" s="705">
        <v>0</v>
      </c>
      <c r="N35" s="705">
        <v>0</v>
      </c>
      <c r="O35" s="705">
        <v>0</v>
      </c>
      <c r="P35" s="705">
        <v>0</v>
      </c>
      <c r="R35" s="705">
        <v>0</v>
      </c>
      <c r="S35" s="705">
        <v>0</v>
      </c>
      <c r="T35" s="705">
        <v>0</v>
      </c>
      <c r="U35" s="705">
        <v>0</v>
      </c>
      <c r="V35" s="705">
        <v>0</v>
      </c>
      <c r="W35" s="705">
        <v>0</v>
      </c>
      <c r="X35" s="705">
        <v>0</v>
      </c>
      <c r="Y35" s="705">
        <v>0</v>
      </c>
      <c r="Z35" s="705">
        <v>0</v>
      </c>
    </row>
    <row r="36" spans="1:26" x14ac:dyDescent="0.35">
      <c r="A36" s="705">
        <v>72.5</v>
      </c>
      <c r="B36" s="705">
        <v>0</v>
      </c>
      <c r="C36" s="705">
        <v>0</v>
      </c>
      <c r="D36" s="705">
        <v>0.59299999999999997</v>
      </c>
      <c r="E36" s="705">
        <v>0</v>
      </c>
      <c r="F36" s="705">
        <v>0</v>
      </c>
      <c r="H36" s="705">
        <v>0</v>
      </c>
      <c r="I36" s="705">
        <v>0</v>
      </c>
      <c r="J36" s="705">
        <v>0.1439</v>
      </c>
      <c r="K36" s="705">
        <v>0</v>
      </c>
      <c r="L36" s="705">
        <v>0</v>
      </c>
      <c r="M36" s="705">
        <v>0</v>
      </c>
      <c r="N36" s="705">
        <v>0</v>
      </c>
      <c r="O36" s="705">
        <v>0</v>
      </c>
      <c r="P36" s="705">
        <v>0</v>
      </c>
      <c r="R36" s="705">
        <v>0</v>
      </c>
      <c r="S36" s="705">
        <v>0</v>
      </c>
      <c r="T36" s="705">
        <v>0</v>
      </c>
      <c r="U36" s="705">
        <v>0</v>
      </c>
      <c r="V36" s="705">
        <v>0</v>
      </c>
      <c r="W36" s="705">
        <v>0</v>
      </c>
      <c r="X36" s="705">
        <v>0</v>
      </c>
      <c r="Y36" s="705">
        <v>0</v>
      </c>
      <c r="Z36" s="705">
        <v>0</v>
      </c>
    </row>
    <row r="37" spans="1:26" ht="15" thickBot="1" x14ac:dyDescent="0.4"/>
    <row r="38" spans="1:26" ht="15" thickBot="1" x14ac:dyDescent="0.4">
      <c r="A38" s="689" t="s">
        <v>48</v>
      </c>
      <c r="B38" s="690" t="s">
        <v>55</v>
      </c>
      <c r="C38" s="691"/>
      <c r="D38" s="691"/>
      <c r="E38" s="691"/>
      <c r="F38" s="692"/>
      <c r="G38" s="693"/>
      <c r="H38" s="690" t="s">
        <v>56</v>
      </c>
      <c r="I38" s="691"/>
      <c r="J38" s="691"/>
      <c r="K38" s="691"/>
      <c r="L38" s="691"/>
      <c r="M38" s="691"/>
      <c r="N38" s="691"/>
      <c r="O38" s="691"/>
      <c r="P38" s="692"/>
      <c r="Q38" s="693"/>
      <c r="R38" s="690" t="s">
        <v>195</v>
      </c>
      <c r="S38" s="691"/>
      <c r="T38" s="691"/>
      <c r="U38" s="691"/>
      <c r="V38" s="691"/>
      <c r="W38" s="691"/>
      <c r="X38" s="691"/>
      <c r="Y38" s="691"/>
      <c r="Z38" s="692"/>
    </row>
    <row r="39" spans="1:26" x14ac:dyDescent="0.35">
      <c r="A39" s="703" t="s">
        <v>63</v>
      </c>
      <c r="B39" s="704">
        <v>32.810854064220514</v>
      </c>
      <c r="C39" s="704">
        <v>29.477781176470618</v>
      </c>
      <c r="D39" s="704">
        <v>32.569221105608385</v>
      </c>
      <c r="E39" s="704">
        <v>30.400706536856742</v>
      </c>
      <c r="F39" s="704">
        <v>31.696801787164919</v>
      </c>
      <c r="G39" s="704"/>
      <c r="H39" s="704">
        <v>30.332473183390977</v>
      </c>
      <c r="I39" s="704">
        <v>29.383642793196081</v>
      </c>
      <c r="J39" s="704">
        <v>30.694359948154538</v>
      </c>
      <c r="K39" s="704">
        <v>29.421840717947465</v>
      </c>
      <c r="L39" s="704">
        <v>32.938655197132562</v>
      </c>
      <c r="M39" s="704">
        <v>29.604434508816055</v>
      </c>
      <c r="N39" s="704">
        <v>30.048090103397325</v>
      </c>
      <c r="O39" s="704">
        <v>29.233583223249656</v>
      </c>
      <c r="P39" s="704">
        <v>30.006469686752617</v>
      </c>
      <c r="Q39" s="704"/>
      <c r="R39" s="705">
        <v>25.812949202598961</v>
      </c>
      <c r="S39" s="705">
        <v>27.256605975197278</v>
      </c>
      <c r="T39" s="705">
        <v>28.792151545630183</v>
      </c>
      <c r="U39" s="705">
        <v>26.093037364130456</v>
      </c>
      <c r="V39" s="705">
        <v>27.176152797704489</v>
      </c>
      <c r="W39" s="705">
        <v>26.656811758055404</v>
      </c>
      <c r="X39" s="705">
        <v>27.306128749567172</v>
      </c>
      <c r="Y39" s="705">
        <v>27.462108728943353</v>
      </c>
      <c r="Z39" s="705">
        <v>29.4936800663273</v>
      </c>
    </row>
    <row r="40" spans="1:26" x14ac:dyDescent="0.35">
      <c r="A40" s="703" t="s">
        <v>207</v>
      </c>
      <c r="B40" s="705">
        <v>1271.9746155434364</v>
      </c>
      <c r="C40" s="705">
        <v>1086.2357678431356</v>
      </c>
      <c r="D40" s="705">
        <v>1215.7302924819714</v>
      </c>
      <c r="E40" s="705">
        <v>1079.9172997218368</v>
      </c>
      <c r="F40" s="705">
        <v>1213.9687546709977</v>
      </c>
      <c r="G40" s="704"/>
      <c r="H40" s="705">
        <v>1106.3979978133418</v>
      </c>
      <c r="I40" s="705">
        <v>1058.9857735004459</v>
      </c>
      <c r="J40" s="705">
        <v>1153.060753069577</v>
      </c>
      <c r="K40" s="705">
        <v>1037.1725231145545</v>
      </c>
      <c r="L40" s="705">
        <v>1254.1718810035843</v>
      </c>
      <c r="M40" s="705">
        <v>1004.1469861460971</v>
      </c>
      <c r="N40" s="705">
        <v>1097.1263146233396</v>
      </c>
      <c r="O40" s="705">
        <v>1006.7263678996038</v>
      </c>
      <c r="P40" s="705">
        <v>1133.9477193113783</v>
      </c>
      <c r="Q40" s="704"/>
      <c r="R40" s="705">
        <v>766.00726580035439</v>
      </c>
      <c r="S40" s="705">
        <v>865.65655725195813</v>
      </c>
      <c r="T40" s="705">
        <v>996.17468511904838</v>
      </c>
      <c r="U40" s="705">
        <v>808.24724252717465</v>
      </c>
      <c r="V40" s="705">
        <v>844.22613988522164</v>
      </c>
      <c r="W40" s="705">
        <v>818.41223403052572</v>
      </c>
      <c r="X40" s="705">
        <v>893.79527825159744</v>
      </c>
      <c r="Y40" s="705">
        <v>891.85882754061868</v>
      </c>
      <c r="Z40" s="705">
        <v>1077.4133510618358</v>
      </c>
    </row>
    <row r="41" spans="1:26" x14ac:dyDescent="0.35">
      <c r="A41" s="703" t="s">
        <v>254</v>
      </c>
      <c r="B41" s="706">
        <v>0.11448</v>
      </c>
      <c r="C41" s="706">
        <v>0.10539</v>
      </c>
      <c r="D41" s="706">
        <v>7.7350000000000002E-2</v>
      </c>
      <c r="E41" s="706">
        <v>0.10783</v>
      </c>
      <c r="F41" s="706">
        <v>0.12407</v>
      </c>
      <c r="G41" s="706"/>
      <c r="H41" s="706">
        <v>0.11638999999999999</v>
      </c>
      <c r="I41" s="706">
        <v>0.10183999999999999</v>
      </c>
      <c r="J41" s="706">
        <v>0.13774</v>
      </c>
      <c r="K41" s="706">
        <v>0.16066</v>
      </c>
      <c r="L41" s="706">
        <v>0.13716</v>
      </c>
      <c r="M41" s="706">
        <v>0.1462</v>
      </c>
      <c r="N41" s="706">
        <v>7.7229999999999993E-2</v>
      </c>
      <c r="O41" s="706">
        <v>0.16278999999999999</v>
      </c>
      <c r="P41" s="706">
        <v>0.12492</v>
      </c>
      <c r="Q41" s="706"/>
      <c r="R41" s="706">
        <v>0.15046999999999999</v>
      </c>
      <c r="S41" s="706">
        <v>0.17194999999999999</v>
      </c>
      <c r="T41" s="706">
        <v>0.17248000000000002</v>
      </c>
      <c r="U41" s="706">
        <v>0.20132999999999998</v>
      </c>
      <c r="V41" s="706">
        <v>0.14291000000000001</v>
      </c>
      <c r="W41" s="706">
        <v>0.21102000000000001</v>
      </c>
      <c r="X41" s="706">
        <v>0.18964999999999999</v>
      </c>
      <c r="Y41" s="706">
        <v>0.12886</v>
      </c>
      <c r="Z41" s="706">
        <v>0.15248</v>
      </c>
    </row>
    <row r="42" spans="1:26" x14ac:dyDescent="0.35">
      <c r="A42" s="703" t="s">
        <v>51</v>
      </c>
      <c r="B42" s="705">
        <v>1232</v>
      </c>
      <c r="C42" s="705">
        <v>1271</v>
      </c>
      <c r="D42" s="705">
        <v>787</v>
      </c>
      <c r="E42" s="705">
        <v>1434</v>
      </c>
      <c r="F42" s="705">
        <v>1227</v>
      </c>
      <c r="G42" s="693"/>
      <c r="H42" s="705">
        <v>1152</v>
      </c>
      <c r="I42" s="705">
        <v>1113</v>
      </c>
      <c r="J42" s="705">
        <v>1462</v>
      </c>
      <c r="K42" s="705">
        <v>1882</v>
      </c>
      <c r="L42" s="705">
        <v>1391</v>
      </c>
      <c r="M42" s="705">
        <v>1584</v>
      </c>
      <c r="N42" s="705">
        <v>673</v>
      </c>
      <c r="O42" s="705">
        <v>1510</v>
      </c>
      <c r="P42" s="705">
        <v>1332</v>
      </c>
      <c r="Q42" s="693"/>
      <c r="R42" s="705">
        <v>1689</v>
      </c>
      <c r="S42" s="705">
        <v>1770</v>
      </c>
      <c r="T42" s="705">
        <v>1676</v>
      </c>
      <c r="U42" s="705">
        <v>1468</v>
      </c>
      <c r="V42" s="705">
        <v>1390</v>
      </c>
      <c r="W42" s="705">
        <v>1765</v>
      </c>
      <c r="X42" s="705">
        <v>1872</v>
      </c>
      <c r="Y42" s="705">
        <v>1302</v>
      </c>
      <c r="Z42" s="705">
        <v>1191</v>
      </c>
    </row>
    <row r="43" spans="1:26" x14ac:dyDescent="0.35">
      <c r="A43" s="703" t="s">
        <v>52</v>
      </c>
      <c r="B43" s="706">
        <f>B42/SUM(B$6,B$42,B$78)</f>
        <v>0.21077844311377245</v>
      </c>
      <c r="C43" s="706">
        <f>C42/SUM(C$6,C$42,C$78)</f>
        <v>0.1896165895867522</v>
      </c>
      <c r="D43" s="706">
        <f>D42/SUM(D$6,D$42,D$78)</f>
        <v>0.1454982436679608</v>
      </c>
      <c r="E43" s="706">
        <f>E42/SUM(E$6,E$42,E$78)</f>
        <v>0.19853246573445937</v>
      </c>
      <c r="F43" s="706">
        <f>F42/SUM(F$6,F$42,F$78)</f>
        <v>0.20214168039538716</v>
      </c>
      <c r="G43" s="693"/>
      <c r="H43" s="706">
        <f t="shared" ref="H43:P43" si="2">H42/SUM(H$6,H$42,H$78)</f>
        <v>0.17130111524163569</v>
      </c>
      <c r="I43" s="706">
        <f t="shared" si="2"/>
        <v>0.14714436805922793</v>
      </c>
      <c r="J43" s="706">
        <f t="shared" si="2"/>
        <v>0.19290143818445704</v>
      </c>
      <c r="K43" s="706">
        <f t="shared" si="2"/>
        <v>0.23527940992624077</v>
      </c>
      <c r="L43" s="706">
        <f t="shared" si="2"/>
        <v>0.18541722207411357</v>
      </c>
      <c r="M43" s="706">
        <f t="shared" si="2"/>
        <v>0.2248403122782115</v>
      </c>
      <c r="N43" s="706">
        <f t="shared" si="2"/>
        <v>0.12999806837937028</v>
      </c>
      <c r="O43" s="706">
        <f t="shared" si="2"/>
        <v>0.23501945525291829</v>
      </c>
      <c r="P43" s="706">
        <f t="shared" si="2"/>
        <v>0.19279201042118976</v>
      </c>
      <c r="Q43" s="693"/>
      <c r="R43" s="706">
        <f t="shared" ref="R43:Z43" si="3">R42/SUM(R$6,R$42,R$78)</f>
        <v>0.20605099426619494</v>
      </c>
      <c r="S43" s="706">
        <f t="shared" si="3"/>
        <v>0.22588055130168452</v>
      </c>
      <c r="T43" s="706">
        <f t="shared" si="3"/>
        <v>0.22984092155787164</v>
      </c>
      <c r="U43" s="706">
        <f t="shared" si="3"/>
        <v>0.21091954022988504</v>
      </c>
      <c r="V43" s="706">
        <f t="shared" si="3"/>
        <v>0.18981291820292229</v>
      </c>
      <c r="W43" s="706">
        <f t="shared" si="3"/>
        <v>0.25468975468975469</v>
      </c>
      <c r="X43" s="706">
        <f t="shared" si="3"/>
        <v>0.24680290046143705</v>
      </c>
      <c r="Y43" s="706">
        <f t="shared" si="3"/>
        <v>0.19197876732527278</v>
      </c>
      <c r="Z43" s="706">
        <f t="shared" si="3"/>
        <v>0.20530942940872263</v>
      </c>
    </row>
    <row r="44" spans="1:26" ht="15" thickBot="1" x14ac:dyDescent="0.4">
      <c r="A44" s="707"/>
      <c r="B44" s="708"/>
      <c r="C44" s="708"/>
      <c r="D44" s="708"/>
      <c r="E44" s="708"/>
      <c r="F44" s="708"/>
      <c r="G44" s="693"/>
      <c r="H44" s="708"/>
      <c r="I44" s="708"/>
      <c r="J44" s="708"/>
      <c r="K44" s="708"/>
      <c r="L44" s="708"/>
      <c r="M44" s="708"/>
      <c r="N44" s="708"/>
      <c r="O44" s="708"/>
      <c r="P44" s="708"/>
      <c r="Q44" s="693"/>
    </row>
    <row r="45" spans="1:26" ht="15" thickBot="1" x14ac:dyDescent="0.4">
      <c r="A45" s="689" t="s">
        <v>48</v>
      </c>
      <c r="B45" s="690" t="s">
        <v>52</v>
      </c>
      <c r="C45" s="691"/>
      <c r="D45" s="691"/>
      <c r="E45" s="691"/>
      <c r="F45" s="692"/>
      <c r="G45" s="693"/>
      <c r="H45" s="690" t="s">
        <v>52</v>
      </c>
      <c r="I45" s="691"/>
      <c r="J45" s="691"/>
      <c r="K45" s="691"/>
      <c r="L45" s="691"/>
      <c r="M45" s="691"/>
      <c r="N45" s="691"/>
      <c r="O45" s="691"/>
      <c r="P45" s="692"/>
      <c r="Q45" s="693"/>
      <c r="R45" s="690" t="s">
        <v>52</v>
      </c>
      <c r="S45" s="691"/>
      <c r="T45" s="691"/>
      <c r="U45" s="691"/>
      <c r="V45" s="691"/>
      <c r="W45" s="691"/>
      <c r="X45" s="691"/>
      <c r="Y45" s="691"/>
      <c r="Z45" s="692"/>
    </row>
    <row r="46" spans="1:26" x14ac:dyDescent="0.35">
      <c r="A46" s="705">
        <v>0</v>
      </c>
      <c r="B46" s="705">
        <v>0</v>
      </c>
      <c r="C46" s="705">
        <v>0</v>
      </c>
      <c r="D46" s="705">
        <v>0</v>
      </c>
      <c r="E46" s="705">
        <v>0</v>
      </c>
      <c r="F46" s="705">
        <v>0</v>
      </c>
      <c r="H46" s="705">
        <v>0</v>
      </c>
      <c r="I46" s="705">
        <v>0</v>
      </c>
      <c r="J46" s="705">
        <v>0</v>
      </c>
      <c r="K46" s="705">
        <v>0</v>
      </c>
      <c r="L46" s="705">
        <v>0</v>
      </c>
      <c r="M46" s="705">
        <v>0</v>
      </c>
      <c r="N46" s="705">
        <v>0</v>
      </c>
      <c r="O46" s="705">
        <v>0</v>
      </c>
      <c r="P46" s="705">
        <v>0</v>
      </c>
      <c r="R46" s="705">
        <v>0</v>
      </c>
      <c r="S46" s="705">
        <v>0</v>
      </c>
      <c r="T46" s="705">
        <v>0</v>
      </c>
      <c r="U46" s="705">
        <v>0</v>
      </c>
      <c r="V46" s="705">
        <v>0</v>
      </c>
      <c r="W46" s="705">
        <v>0</v>
      </c>
      <c r="X46" s="705">
        <v>0</v>
      </c>
      <c r="Y46" s="705">
        <v>0</v>
      </c>
      <c r="Z46" s="705">
        <v>0</v>
      </c>
    </row>
    <row r="47" spans="1:26" x14ac:dyDescent="0.35">
      <c r="A47" s="705">
        <v>10</v>
      </c>
      <c r="B47" s="705">
        <v>0</v>
      </c>
      <c r="C47" s="705">
        <v>0.157</v>
      </c>
      <c r="D47" s="705">
        <v>0</v>
      </c>
      <c r="E47" s="705">
        <v>0</v>
      </c>
      <c r="F47" s="705">
        <v>0</v>
      </c>
      <c r="H47" s="705">
        <v>0</v>
      </c>
      <c r="I47" s="705">
        <v>0</v>
      </c>
      <c r="J47" s="705">
        <v>0</v>
      </c>
      <c r="K47" s="705">
        <v>0</v>
      </c>
      <c r="L47" s="705">
        <v>0</v>
      </c>
      <c r="M47" s="705">
        <v>0</v>
      </c>
      <c r="N47" s="705">
        <v>0</v>
      </c>
      <c r="O47" s="705">
        <v>0</v>
      </c>
      <c r="P47" s="705">
        <v>7.51E-2</v>
      </c>
      <c r="R47" s="705">
        <v>0</v>
      </c>
      <c r="S47" s="705">
        <v>0</v>
      </c>
      <c r="T47" s="705">
        <v>5.9665871121718381E-2</v>
      </c>
      <c r="U47" s="705">
        <v>0</v>
      </c>
      <c r="V47" s="705">
        <v>0</v>
      </c>
      <c r="W47" s="705">
        <v>0</v>
      </c>
      <c r="X47" s="705">
        <v>5.3418803418803423E-2</v>
      </c>
      <c r="Y47" s="705">
        <v>0</v>
      </c>
      <c r="Z47" s="705">
        <v>0.16792611251049538</v>
      </c>
    </row>
    <row r="48" spans="1:26" x14ac:dyDescent="0.35">
      <c r="A48" s="705">
        <v>12.5</v>
      </c>
      <c r="B48" s="705">
        <v>0</v>
      </c>
      <c r="C48" s="705">
        <v>0.47199999999999998</v>
      </c>
      <c r="D48" s="705">
        <v>0.38100000000000001</v>
      </c>
      <c r="E48" s="705">
        <v>0.41799999999999998</v>
      </c>
      <c r="F48" s="705">
        <v>0.24399999999999999</v>
      </c>
      <c r="H48" s="705">
        <v>8.6800000000000002E-2</v>
      </c>
      <c r="I48" s="705">
        <v>0.62890000000000001</v>
      </c>
      <c r="J48" s="705">
        <v>0</v>
      </c>
      <c r="K48" s="705">
        <v>0.21249999999999999</v>
      </c>
      <c r="L48" s="705">
        <v>0.14380000000000001</v>
      </c>
      <c r="M48" s="705">
        <v>0.50509999999999999</v>
      </c>
      <c r="N48" s="705">
        <v>0.89149999999999996</v>
      </c>
      <c r="O48" s="705">
        <v>0.19869999999999999</v>
      </c>
      <c r="P48" s="705">
        <v>1.3513999999999999</v>
      </c>
      <c r="R48" s="705">
        <v>0.35523978685612789</v>
      </c>
      <c r="S48" s="705">
        <v>0.33898305084745761</v>
      </c>
      <c r="T48" s="705">
        <v>0.8353221957040573</v>
      </c>
      <c r="U48" s="705">
        <v>0.68119891008174382</v>
      </c>
      <c r="V48" s="705">
        <v>0.57553956834532372</v>
      </c>
      <c r="W48" s="705">
        <v>0.22662889518413595</v>
      </c>
      <c r="X48" s="705">
        <v>0.80128205128205121</v>
      </c>
      <c r="Y48" s="705">
        <v>0.30721966205837176</v>
      </c>
      <c r="Z48" s="705">
        <v>1.595298068849706</v>
      </c>
    </row>
    <row r="49" spans="1:26" x14ac:dyDescent="0.35">
      <c r="A49" s="705">
        <v>15</v>
      </c>
      <c r="B49" s="705">
        <v>0.73099999999999998</v>
      </c>
      <c r="C49" s="705">
        <v>1.3380000000000001</v>
      </c>
      <c r="D49" s="705">
        <v>1.0169999999999999</v>
      </c>
      <c r="E49" s="705">
        <v>1.7430000000000001</v>
      </c>
      <c r="F49" s="705">
        <v>1.0589999999999999</v>
      </c>
      <c r="H49" s="705">
        <v>0.434</v>
      </c>
      <c r="I49" s="705">
        <v>1.6173</v>
      </c>
      <c r="J49" s="705">
        <v>1.1628000000000001</v>
      </c>
      <c r="K49" s="705">
        <v>1.0627</v>
      </c>
      <c r="L49" s="705">
        <v>0.64700000000000002</v>
      </c>
      <c r="M49" s="705">
        <v>1.5152000000000001</v>
      </c>
      <c r="N49" s="705">
        <v>2.0802</v>
      </c>
      <c r="O49" s="705">
        <v>1.2583</v>
      </c>
      <c r="P49" s="705">
        <v>2.1772</v>
      </c>
      <c r="R49" s="705">
        <v>2.0722320899940794</v>
      </c>
      <c r="S49" s="705">
        <v>1.4689265536723164</v>
      </c>
      <c r="T49" s="705">
        <v>1.9689737470167064</v>
      </c>
      <c r="U49" s="705">
        <v>2.3160762942779289</v>
      </c>
      <c r="V49" s="705">
        <v>0.93525179856115104</v>
      </c>
      <c r="W49" s="705">
        <v>1.8696883852691217</v>
      </c>
      <c r="X49" s="705">
        <v>2.0299145299145298</v>
      </c>
      <c r="Y49" s="705">
        <v>3.1490015360983099</v>
      </c>
      <c r="Z49" s="705">
        <v>3.4424853064651555</v>
      </c>
    </row>
    <row r="50" spans="1:26" x14ac:dyDescent="0.35">
      <c r="A50" s="705">
        <v>17.5</v>
      </c>
      <c r="B50" s="705">
        <v>1.4610000000000001</v>
      </c>
      <c r="C50" s="705">
        <v>2.282</v>
      </c>
      <c r="D50" s="705">
        <v>1.0169999999999999</v>
      </c>
      <c r="E50" s="705">
        <v>2.9289999999999998</v>
      </c>
      <c r="F50" s="705">
        <v>1.4670000000000001</v>
      </c>
      <c r="H50" s="705">
        <v>1.3021</v>
      </c>
      <c r="I50" s="705">
        <v>3.2345000000000002</v>
      </c>
      <c r="J50" s="705">
        <v>1.8468</v>
      </c>
      <c r="K50" s="705">
        <v>2.2848000000000002</v>
      </c>
      <c r="L50" s="705">
        <v>1.0065</v>
      </c>
      <c r="M50" s="705">
        <v>2.7145999999999999</v>
      </c>
      <c r="N50" s="705">
        <v>3.8633000000000002</v>
      </c>
      <c r="O50" s="705">
        <v>1.9205000000000001</v>
      </c>
      <c r="P50" s="705">
        <v>4.0541</v>
      </c>
      <c r="R50" s="705">
        <v>3.8484310242747193</v>
      </c>
      <c r="S50" s="705">
        <v>2.6553672316384178</v>
      </c>
      <c r="T50" s="705">
        <v>3.3412887828162292</v>
      </c>
      <c r="U50" s="705">
        <v>5.1089918256130789</v>
      </c>
      <c r="V50" s="705">
        <v>2.5179856115107913</v>
      </c>
      <c r="W50" s="705">
        <v>3.7393767705382435</v>
      </c>
      <c r="X50" s="705">
        <v>3.3653846153846154</v>
      </c>
      <c r="Y50" s="705">
        <v>3.3794162826420893</v>
      </c>
      <c r="Z50" s="705">
        <v>4.2821158690176322</v>
      </c>
    </row>
    <row r="51" spans="1:26" x14ac:dyDescent="0.35">
      <c r="A51" s="705">
        <v>20</v>
      </c>
      <c r="B51" s="705">
        <v>2.0289999999999999</v>
      </c>
      <c r="C51" s="705">
        <v>3.855</v>
      </c>
      <c r="D51" s="705">
        <v>1.9059999999999999</v>
      </c>
      <c r="E51" s="705">
        <v>3.835</v>
      </c>
      <c r="F51" s="705">
        <v>1.956</v>
      </c>
      <c r="H51" s="705">
        <v>3.7326000000000001</v>
      </c>
      <c r="I51" s="705">
        <v>3.8633999999999999</v>
      </c>
      <c r="J51" s="705">
        <v>3.6936</v>
      </c>
      <c r="K51" s="705">
        <v>4.7290000000000001</v>
      </c>
      <c r="L51" s="705">
        <v>1.9410000000000001</v>
      </c>
      <c r="M51" s="705">
        <v>3.5985</v>
      </c>
      <c r="N51" s="705">
        <v>4.1604999999999999</v>
      </c>
      <c r="O51" s="705">
        <v>4.9668999999999999</v>
      </c>
      <c r="P51" s="705">
        <v>4.6547000000000001</v>
      </c>
      <c r="R51" s="705">
        <v>7.7560686796921257</v>
      </c>
      <c r="S51" s="705">
        <v>5.028248587570622</v>
      </c>
      <c r="T51" s="705">
        <v>4.5346062052505962</v>
      </c>
      <c r="U51" s="705">
        <v>8.8555858310626707</v>
      </c>
      <c r="V51" s="705">
        <v>5.971223021582734</v>
      </c>
      <c r="W51" s="705">
        <v>7.1388101983002823</v>
      </c>
      <c r="X51" s="705">
        <v>6.4102564102564097</v>
      </c>
      <c r="Y51" s="705">
        <v>7.2196620583717355</v>
      </c>
      <c r="Z51" s="705">
        <v>4.5340050377833752</v>
      </c>
    </row>
    <row r="52" spans="1:26" x14ac:dyDescent="0.35">
      <c r="A52" s="705">
        <v>22.5</v>
      </c>
      <c r="B52" s="705">
        <v>4.2210000000000001</v>
      </c>
      <c r="C52" s="705">
        <v>6.6879999999999997</v>
      </c>
      <c r="D52" s="705">
        <v>5.0830000000000002</v>
      </c>
      <c r="E52" s="705">
        <v>5.7880000000000003</v>
      </c>
      <c r="F52" s="705">
        <v>3.83</v>
      </c>
      <c r="H52" s="705">
        <v>5.9028</v>
      </c>
      <c r="I52" s="705">
        <v>6.6486999999999998</v>
      </c>
      <c r="J52" s="705">
        <v>6.2244000000000002</v>
      </c>
      <c r="K52" s="705">
        <v>6.9607000000000001</v>
      </c>
      <c r="L52" s="705">
        <v>3.2351000000000001</v>
      </c>
      <c r="M52" s="705">
        <v>6.7550999999999997</v>
      </c>
      <c r="N52" s="705">
        <v>5.6463999999999999</v>
      </c>
      <c r="O52" s="705">
        <v>7.1523000000000003</v>
      </c>
      <c r="P52" s="705">
        <v>6.5315000000000003</v>
      </c>
      <c r="R52" s="705">
        <v>13.43990526939017</v>
      </c>
      <c r="S52" s="705">
        <v>10.451977401129943</v>
      </c>
      <c r="T52" s="705">
        <v>7.4582338902147969</v>
      </c>
      <c r="U52" s="705">
        <v>10.558583106267031</v>
      </c>
      <c r="V52" s="705">
        <v>10.431654676258994</v>
      </c>
      <c r="W52" s="705">
        <v>10.878186968838527</v>
      </c>
      <c r="X52" s="705">
        <v>9.3482905982905979</v>
      </c>
      <c r="Y52" s="705">
        <v>8.8325652841781874</v>
      </c>
      <c r="Z52" s="705">
        <v>5.6255247691015953</v>
      </c>
    </row>
    <row r="53" spans="1:26" x14ac:dyDescent="0.35">
      <c r="A53" s="705">
        <v>25</v>
      </c>
      <c r="B53" s="705">
        <v>5.6820000000000004</v>
      </c>
      <c r="C53" s="705">
        <v>11.566000000000001</v>
      </c>
      <c r="D53" s="705">
        <v>8.64</v>
      </c>
      <c r="E53" s="705">
        <v>8.1590000000000007</v>
      </c>
      <c r="F53" s="705">
        <v>6.3570000000000002</v>
      </c>
      <c r="H53" s="705">
        <v>9.1145999999999994</v>
      </c>
      <c r="I53" s="705">
        <v>10.781700000000001</v>
      </c>
      <c r="J53" s="705">
        <v>9.0287000000000006</v>
      </c>
      <c r="K53" s="705">
        <v>10.2019</v>
      </c>
      <c r="L53" s="705">
        <v>5.7512999999999996</v>
      </c>
      <c r="M53" s="705">
        <v>9.5327999999999999</v>
      </c>
      <c r="N53" s="705">
        <v>7.5780000000000003</v>
      </c>
      <c r="O53" s="705">
        <v>11.8543</v>
      </c>
      <c r="P53" s="705">
        <v>8.3332999999999995</v>
      </c>
      <c r="R53" s="705">
        <v>16.518650088809945</v>
      </c>
      <c r="S53" s="705">
        <v>13.672316384180791</v>
      </c>
      <c r="T53" s="705">
        <v>9.7255369928400963</v>
      </c>
      <c r="U53" s="705">
        <v>16.553133514986378</v>
      </c>
      <c r="V53" s="705">
        <v>15.899280575539567</v>
      </c>
      <c r="W53" s="705">
        <v>13.937677053824363</v>
      </c>
      <c r="X53" s="705">
        <v>13.782051282051283</v>
      </c>
      <c r="Y53" s="705">
        <v>12.05837173579109</v>
      </c>
      <c r="Z53" s="705">
        <v>7.3047858942065487</v>
      </c>
    </row>
    <row r="54" spans="1:26" x14ac:dyDescent="0.35">
      <c r="A54" s="705">
        <v>27.5</v>
      </c>
      <c r="B54" s="705">
        <v>10.552</v>
      </c>
      <c r="C54" s="705">
        <v>13.138999999999999</v>
      </c>
      <c r="D54" s="705">
        <v>10.801</v>
      </c>
      <c r="E54" s="705">
        <v>11.367000000000001</v>
      </c>
      <c r="F54" s="705">
        <v>9.8610000000000007</v>
      </c>
      <c r="H54" s="705">
        <v>14.8438</v>
      </c>
      <c r="I54" s="705">
        <v>13.746600000000001</v>
      </c>
      <c r="J54" s="705">
        <v>11.422700000000001</v>
      </c>
      <c r="K54" s="705">
        <v>13.071199999999999</v>
      </c>
      <c r="L54" s="705">
        <v>8.9145000000000003</v>
      </c>
      <c r="M54" s="705">
        <v>13.1313</v>
      </c>
      <c r="N54" s="705">
        <v>11.2927</v>
      </c>
      <c r="O54" s="705">
        <v>12.9139</v>
      </c>
      <c r="P54" s="705">
        <v>12.7628</v>
      </c>
      <c r="R54" s="705">
        <v>18.53167554766134</v>
      </c>
      <c r="S54" s="705">
        <v>18.870056497175142</v>
      </c>
      <c r="T54" s="705">
        <v>13.066825775656325</v>
      </c>
      <c r="U54" s="705">
        <v>16.553133514986378</v>
      </c>
      <c r="V54" s="705">
        <v>17.913669064748202</v>
      </c>
      <c r="W54" s="705">
        <v>18.300283286118979</v>
      </c>
      <c r="X54" s="705">
        <v>17.628205128205128</v>
      </c>
      <c r="Y54" s="705">
        <v>14.132104454685098</v>
      </c>
      <c r="Z54" s="705">
        <v>9.7397145256087327</v>
      </c>
    </row>
    <row r="55" spans="1:26" x14ac:dyDescent="0.35">
      <c r="A55" s="705">
        <v>30</v>
      </c>
      <c r="B55" s="705">
        <v>12.175000000000001</v>
      </c>
      <c r="C55" s="705">
        <v>13.611000000000001</v>
      </c>
      <c r="D55" s="705">
        <v>13.85</v>
      </c>
      <c r="E55" s="705">
        <v>13.667999999999999</v>
      </c>
      <c r="F55" s="705">
        <v>14.914</v>
      </c>
      <c r="H55" s="705">
        <v>14.409700000000001</v>
      </c>
      <c r="I55" s="705">
        <v>13.746600000000001</v>
      </c>
      <c r="J55" s="705">
        <v>14.090299999999999</v>
      </c>
      <c r="K55" s="705">
        <v>15.9405</v>
      </c>
      <c r="L55" s="705">
        <v>13.6592</v>
      </c>
      <c r="M55" s="705">
        <v>13.8889</v>
      </c>
      <c r="N55" s="705">
        <v>11.8871</v>
      </c>
      <c r="O55" s="705">
        <v>15.3642</v>
      </c>
      <c r="P55" s="705">
        <v>11.486499999999999</v>
      </c>
      <c r="R55" s="705">
        <v>16.459443457667259</v>
      </c>
      <c r="S55" s="705">
        <v>16.779661016949152</v>
      </c>
      <c r="T55" s="705">
        <v>15.692124105011935</v>
      </c>
      <c r="U55" s="705">
        <v>13.283378746594005</v>
      </c>
      <c r="V55" s="705">
        <v>16.043165467625901</v>
      </c>
      <c r="W55" s="705">
        <v>16.71388101983003</v>
      </c>
      <c r="X55" s="705">
        <v>14.743589743589745</v>
      </c>
      <c r="Y55" s="705">
        <v>15.898617511520738</v>
      </c>
      <c r="Z55" s="705">
        <v>13.937867338371115</v>
      </c>
    </row>
    <row r="56" spans="1:26" x14ac:dyDescent="0.35">
      <c r="A56" s="705">
        <v>32.5</v>
      </c>
      <c r="B56" s="705">
        <v>12.987</v>
      </c>
      <c r="C56" s="705">
        <v>14.477</v>
      </c>
      <c r="D56" s="705">
        <v>14.74</v>
      </c>
      <c r="E56" s="705">
        <v>13.877000000000001</v>
      </c>
      <c r="F56" s="705">
        <v>14.750999999999999</v>
      </c>
      <c r="H56" s="705">
        <v>14.0625</v>
      </c>
      <c r="I56" s="705">
        <v>13.2974</v>
      </c>
      <c r="J56" s="705">
        <v>12.995900000000001</v>
      </c>
      <c r="K56" s="705">
        <v>14.4527</v>
      </c>
      <c r="L56" s="705">
        <v>13.803000000000001</v>
      </c>
      <c r="M56" s="705">
        <v>15.404</v>
      </c>
      <c r="N56" s="705">
        <v>12.481400000000001</v>
      </c>
      <c r="O56" s="705">
        <v>13.708600000000001</v>
      </c>
      <c r="P56" s="705">
        <v>11.036</v>
      </c>
      <c r="R56" s="705">
        <v>10.065127294256957</v>
      </c>
      <c r="S56" s="705">
        <v>13.27683615819209</v>
      </c>
      <c r="T56" s="705">
        <v>13.484486873508352</v>
      </c>
      <c r="U56" s="705">
        <v>11.716621253405995</v>
      </c>
      <c r="V56" s="705">
        <v>11.438848920863309</v>
      </c>
      <c r="W56" s="705">
        <v>11.444759206798867</v>
      </c>
      <c r="X56" s="705">
        <v>11.698717948717949</v>
      </c>
      <c r="Y56" s="705">
        <v>13.13364055299539</v>
      </c>
      <c r="Z56" s="705">
        <v>13.266162888329136</v>
      </c>
    </row>
    <row r="57" spans="1:26" x14ac:dyDescent="0.35">
      <c r="A57" s="705">
        <v>35</v>
      </c>
      <c r="B57" s="705">
        <v>13.231</v>
      </c>
      <c r="C57" s="705">
        <v>11.723000000000001</v>
      </c>
      <c r="D57" s="705">
        <v>10.419</v>
      </c>
      <c r="E57" s="705">
        <v>12.064</v>
      </c>
      <c r="F57" s="705">
        <v>15.566000000000001</v>
      </c>
      <c r="H57" s="705">
        <v>13.1944</v>
      </c>
      <c r="I57" s="705">
        <v>10.781700000000001</v>
      </c>
      <c r="J57" s="705">
        <v>13.064299999999999</v>
      </c>
      <c r="K57" s="705">
        <v>12.593</v>
      </c>
      <c r="L57" s="705">
        <v>13.084099999999999</v>
      </c>
      <c r="M57" s="705">
        <v>11.7424</v>
      </c>
      <c r="N57" s="705">
        <v>13.372999999999999</v>
      </c>
      <c r="O57" s="705">
        <v>12.119199999999999</v>
      </c>
      <c r="P57" s="705">
        <v>10.3604</v>
      </c>
      <c r="R57" s="705">
        <v>5.9206631142687982</v>
      </c>
      <c r="S57" s="705">
        <v>9.4915254237288131</v>
      </c>
      <c r="T57" s="705">
        <v>11.336515513126491</v>
      </c>
      <c r="U57" s="705">
        <v>6.4713896457765667</v>
      </c>
      <c r="V57" s="705">
        <v>8.057553956834532</v>
      </c>
      <c r="W57" s="705">
        <v>6.9688385269121813</v>
      </c>
      <c r="X57" s="705">
        <v>8.2264957264957257</v>
      </c>
      <c r="Y57" s="705">
        <v>9.7542242703533031</v>
      </c>
      <c r="Z57" s="705">
        <v>11.586901763224182</v>
      </c>
    </row>
    <row r="58" spans="1:26" x14ac:dyDescent="0.35">
      <c r="A58" s="705">
        <v>37.5</v>
      </c>
      <c r="B58" s="705">
        <v>10.471</v>
      </c>
      <c r="C58" s="705">
        <v>8.1039999999999992</v>
      </c>
      <c r="D58" s="705">
        <v>6.8609999999999998</v>
      </c>
      <c r="E58" s="705">
        <v>8.9260000000000002</v>
      </c>
      <c r="F58" s="705">
        <v>10.186999999999999</v>
      </c>
      <c r="H58" s="705">
        <v>8.4200999999999997</v>
      </c>
      <c r="I58" s="705">
        <v>8.0862999999999996</v>
      </c>
      <c r="J58" s="705">
        <v>10.123100000000001</v>
      </c>
      <c r="K58" s="705">
        <v>7.4389000000000003</v>
      </c>
      <c r="L58" s="705">
        <v>12.509</v>
      </c>
      <c r="M58" s="705">
        <v>8.9015000000000004</v>
      </c>
      <c r="N58" s="705">
        <v>10.252599999999999</v>
      </c>
      <c r="O58" s="705">
        <v>6.9535999999999998</v>
      </c>
      <c r="P58" s="705">
        <v>7.8829000000000002</v>
      </c>
      <c r="R58" s="705">
        <v>2.6050917702782712</v>
      </c>
      <c r="S58" s="705">
        <v>4.463276836158192</v>
      </c>
      <c r="T58" s="705">
        <v>9.1288782816229119</v>
      </c>
      <c r="U58" s="705">
        <v>3.6103542234332422</v>
      </c>
      <c r="V58" s="705">
        <v>5.2517985611510793</v>
      </c>
      <c r="W58" s="705">
        <v>5.0424929178470252</v>
      </c>
      <c r="X58" s="705">
        <v>5.3418803418803416</v>
      </c>
      <c r="Y58" s="705">
        <v>5.376344086021505</v>
      </c>
      <c r="Z58" s="705">
        <v>9.9076406381192275</v>
      </c>
    </row>
    <row r="59" spans="1:26" x14ac:dyDescent="0.35">
      <c r="A59" s="705">
        <v>40</v>
      </c>
      <c r="B59" s="705">
        <v>9.01</v>
      </c>
      <c r="C59" s="705">
        <v>5.4290000000000003</v>
      </c>
      <c r="D59" s="705">
        <v>6.9889999999999999</v>
      </c>
      <c r="E59" s="705">
        <v>6.2759999999999998</v>
      </c>
      <c r="F59" s="705">
        <v>8.9649999999999999</v>
      </c>
      <c r="H59" s="705">
        <v>5.9028</v>
      </c>
      <c r="I59" s="705">
        <v>5.8400999999999996</v>
      </c>
      <c r="J59" s="705">
        <v>6.2244000000000002</v>
      </c>
      <c r="K59" s="705">
        <v>4.9416000000000002</v>
      </c>
      <c r="L59" s="705">
        <v>8.6268999999999991</v>
      </c>
      <c r="M59" s="705">
        <v>5.3029999999999999</v>
      </c>
      <c r="N59" s="705">
        <v>6.6864999999999997</v>
      </c>
      <c r="O59" s="705">
        <v>5.298</v>
      </c>
      <c r="P59" s="705">
        <v>6.6066000000000003</v>
      </c>
      <c r="R59" s="705">
        <v>1.7761989342806392</v>
      </c>
      <c r="S59" s="705">
        <v>1.8644067796610171</v>
      </c>
      <c r="T59" s="705">
        <v>4.7136038186157521</v>
      </c>
      <c r="U59" s="705">
        <v>2.2479564032697548</v>
      </c>
      <c r="V59" s="705">
        <v>2.7338129496402876</v>
      </c>
      <c r="W59" s="705">
        <v>2.0963172804532579</v>
      </c>
      <c r="X59" s="705">
        <v>3.0448717948717947</v>
      </c>
      <c r="Y59" s="705">
        <v>2.6881720430107525</v>
      </c>
      <c r="Z59" s="705">
        <v>5.2057094878253567</v>
      </c>
    </row>
    <row r="60" spans="1:26" x14ac:dyDescent="0.35">
      <c r="A60" s="705">
        <v>42.5</v>
      </c>
      <c r="B60" s="705">
        <v>5.601</v>
      </c>
      <c r="C60" s="705">
        <v>3.1469999999999998</v>
      </c>
      <c r="D60" s="705">
        <v>4.9560000000000004</v>
      </c>
      <c r="E60" s="705">
        <v>4.6029999999999998</v>
      </c>
      <c r="F60" s="705">
        <v>4.8079999999999998</v>
      </c>
      <c r="H60" s="705">
        <v>3.6457999999999999</v>
      </c>
      <c r="I60" s="705">
        <v>2.7852999999999999</v>
      </c>
      <c r="J60" s="705">
        <v>3.8304</v>
      </c>
      <c r="K60" s="705">
        <v>2.8693</v>
      </c>
      <c r="L60" s="705">
        <v>6.5420999999999996</v>
      </c>
      <c r="M60" s="705">
        <v>2.9672000000000001</v>
      </c>
      <c r="N60" s="705">
        <v>3.5661</v>
      </c>
      <c r="O60" s="705">
        <v>3.1787999999999998</v>
      </c>
      <c r="P60" s="705">
        <v>4.5796000000000001</v>
      </c>
      <c r="R60" s="705">
        <v>0.35523978685612789</v>
      </c>
      <c r="S60" s="705">
        <v>0.62146892655367236</v>
      </c>
      <c r="T60" s="705">
        <v>2.2673031026252981</v>
      </c>
      <c r="U60" s="705">
        <v>0.61307901907356954</v>
      </c>
      <c r="V60" s="705">
        <v>1.3669064748201438</v>
      </c>
      <c r="W60" s="705">
        <v>1.0198300283286119</v>
      </c>
      <c r="X60" s="705">
        <v>1.7094017094017095</v>
      </c>
      <c r="Y60" s="705">
        <v>1.9969278033794162</v>
      </c>
      <c r="Z60" s="705">
        <v>4.1981528127623848</v>
      </c>
    </row>
    <row r="61" spans="1:26" x14ac:dyDescent="0.35">
      <c r="A61" s="705">
        <v>45</v>
      </c>
      <c r="B61" s="705">
        <v>4.9509999999999996</v>
      </c>
      <c r="C61" s="705">
        <v>1.5740000000000001</v>
      </c>
      <c r="D61" s="705">
        <v>3.6850000000000001</v>
      </c>
      <c r="E61" s="705">
        <v>2.9990000000000001</v>
      </c>
      <c r="F61" s="705">
        <v>3.097</v>
      </c>
      <c r="H61" s="705">
        <v>2.2568999999999999</v>
      </c>
      <c r="I61" s="705">
        <v>2.1562999999999999</v>
      </c>
      <c r="J61" s="705">
        <v>2.8727999999999998</v>
      </c>
      <c r="K61" s="705">
        <v>1.5940000000000001</v>
      </c>
      <c r="L61" s="705">
        <v>4.601</v>
      </c>
      <c r="M61" s="705">
        <v>2.4621</v>
      </c>
      <c r="N61" s="705">
        <v>3.1204000000000001</v>
      </c>
      <c r="O61" s="705">
        <v>1.5893999999999999</v>
      </c>
      <c r="P61" s="705">
        <v>3.4535</v>
      </c>
      <c r="R61" s="705">
        <v>0.11841326228537595</v>
      </c>
      <c r="S61" s="705">
        <v>0.50847457627118642</v>
      </c>
      <c r="T61" s="705">
        <v>1.0739856801909307</v>
      </c>
      <c r="U61" s="705">
        <v>0.88555858310626712</v>
      </c>
      <c r="V61" s="705">
        <v>0.43165467625899279</v>
      </c>
      <c r="W61" s="705">
        <v>0.39660056657223797</v>
      </c>
      <c r="X61" s="705">
        <v>0.90811965811965822</v>
      </c>
      <c r="Y61" s="705">
        <v>0.84485407066052232</v>
      </c>
      <c r="Z61" s="705">
        <v>2.3509655751469354</v>
      </c>
    </row>
    <row r="62" spans="1:26" x14ac:dyDescent="0.35">
      <c r="A62" s="705">
        <v>47.5</v>
      </c>
      <c r="B62" s="705">
        <v>2.9220000000000002</v>
      </c>
      <c r="C62" s="705">
        <v>1.3380000000000001</v>
      </c>
      <c r="D62" s="705">
        <v>2.4140000000000001</v>
      </c>
      <c r="E62" s="705">
        <v>1.464</v>
      </c>
      <c r="F62" s="705">
        <v>1.0589999999999999</v>
      </c>
      <c r="H62" s="705">
        <v>1.1285000000000001</v>
      </c>
      <c r="I62" s="705">
        <v>1.4376</v>
      </c>
      <c r="J62" s="705">
        <v>1.5047999999999999</v>
      </c>
      <c r="K62" s="705">
        <v>0.90329999999999999</v>
      </c>
      <c r="L62" s="705">
        <v>2.0848</v>
      </c>
      <c r="M62" s="705">
        <v>0.56820000000000004</v>
      </c>
      <c r="N62" s="705">
        <v>1.6345000000000001</v>
      </c>
      <c r="O62" s="705">
        <v>0.59599999999999997</v>
      </c>
      <c r="P62" s="705">
        <v>2.4024000000000001</v>
      </c>
      <c r="R62" s="705">
        <v>5.9206631142687975E-2</v>
      </c>
      <c r="S62" s="705">
        <v>0.22598870056497175</v>
      </c>
      <c r="T62" s="705">
        <v>0.53699284009546533</v>
      </c>
      <c r="U62" s="705">
        <v>0.20435967302452315</v>
      </c>
      <c r="V62" s="705">
        <v>0.21582733812949639</v>
      </c>
      <c r="W62" s="705">
        <v>0.11331444759206798</v>
      </c>
      <c r="X62" s="705">
        <v>0.42735042735042739</v>
      </c>
      <c r="Y62" s="705">
        <v>0.76804915514592931</v>
      </c>
      <c r="Z62" s="705">
        <v>1.2594458438287155</v>
      </c>
    </row>
    <row r="63" spans="1:26" x14ac:dyDescent="0.35">
      <c r="A63" s="705">
        <v>50</v>
      </c>
      <c r="B63" s="705">
        <v>1.948</v>
      </c>
      <c r="C63" s="705">
        <v>0.47199999999999998</v>
      </c>
      <c r="D63" s="705">
        <v>1.7789999999999999</v>
      </c>
      <c r="E63" s="705">
        <v>0.628</v>
      </c>
      <c r="F63" s="705">
        <v>0.97799999999999998</v>
      </c>
      <c r="H63" s="705">
        <v>0.60760000000000003</v>
      </c>
      <c r="I63" s="705">
        <v>0.89849999999999997</v>
      </c>
      <c r="J63" s="705">
        <v>0.68400000000000005</v>
      </c>
      <c r="K63" s="705">
        <v>0.31879999999999997</v>
      </c>
      <c r="L63" s="705">
        <v>1.6535</v>
      </c>
      <c r="M63" s="705">
        <v>0.69440000000000002</v>
      </c>
      <c r="N63" s="705">
        <v>0.44579999999999997</v>
      </c>
      <c r="O63" s="705">
        <v>0.33110000000000001</v>
      </c>
      <c r="P63" s="705">
        <v>0.75080000000000002</v>
      </c>
      <c r="R63" s="705">
        <v>0.11841326228537595</v>
      </c>
      <c r="S63" s="705">
        <v>5.6497175141242938E-2</v>
      </c>
      <c r="T63" s="705">
        <v>0.35799522673031026</v>
      </c>
      <c r="U63" s="705">
        <v>0.13623978201634876</v>
      </c>
      <c r="V63" s="705">
        <v>7.1942446043165464E-2</v>
      </c>
      <c r="W63" s="705">
        <v>5.6657223796033988E-2</v>
      </c>
      <c r="X63" s="705">
        <v>0.16025641025641024</v>
      </c>
      <c r="Y63" s="705">
        <v>0.2304147465437788</v>
      </c>
      <c r="Z63" s="705">
        <v>0.33585222502099077</v>
      </c>
    </row>
    <row r="64" spans="1:26" x14ac:dyDescent="0.35">
      <c r="A64" s="705">
        <v>52.5</v>
      </c>
      <c r="B64" s="705">
        <v>1.1359999999999999</v>
      </c>
      <c r="C64" s="705">
        <v>0.315</v>
      </c>
      <c r="D64" s="705">
        <v>1.2709999999999999</v>
      </c>
      <c r="E64" s="705">
        <v>0.76700000000000002</v>
      </c>
      <c r="F64" s="705">
        <v>0.40699999999999997</v>
      </c>
      <c r="H64" s="705">
        <v>0.52080000000000004</v>
      </c>
      <c r="I64" s="705">
        <v>0.26950000000000002</v>
      </c>
      <c r="J64" s="705">
        <v>0.41039999999999999</v>
      </c>
      <c r="K64" s="705">
        <v>0.15939999999999999</v>
      </c>
      <c r="L64" s="705">
        <v>0.79079999999999995</v>
      </c>
      <c r="M64" s="705">
        <v>0.1263</v>
      </c>
      <c r="N64" s="705">
        <v>0.59440000000000004</v>
      </c>
      <c r="O64" s="705">
        <v>0.26490000000000002</v>
      </c>
      <c r="P64" s="705">
        <v>0.67569999999999997</v>
      </c>
      <c r="R64" s="705">
        <v>0</v>
      </c>
      <c r="S64" s="705">
        <v>0.11299435028248588</v>
      </c>
      <c r="T64" s="705">
        <v>5.9665871121718381E-2</v>
      </c>
      <c r="U64" s="705">
        <v>0.13623978201634876</v>
      </c>
      <c r="V64" s="705">
        <v>0</v>
      </c>
      <c r="W64" s="705">
        <v>0</v>
      </c>
      <c r="X64" s="705">
        <v>0.16025641025641024</v>
      </c>
      <c r="Y64" s="705">
        <v>0.2304147465437788</v>
      </c>
      <c r="Z64" s="705">
        <v>0.16792611251049538</v>
      </c>
    </row>
    <row r="65" spans="1:26" x14ac:dyDescent="0.35">
      <c r="A65" s="705">
        <v>55</v>
      </c>
      <c r="B65" s="705">
        <v>0.56799999999999995</v>
      </c>
      <c r="C65" s="705">
        <v>0.315</v>
      </c>
      <c r="D65" s="705">
        <v>1.6519999999999999</v>
      </c>
      <c r="E65" s="705">
        <v>0.27900000000000003</v>
      </c>
      <c r="F65" s="705">
        <v>0.24399999999999999</v>
      </c>
      <c r="H65" s="705">
        <v>0</v>
      </c>
      <c r="I65" s="705">
        <v>8.9800000000000005E-2</v>
      </c>
      <c r="J65" s="705">
        <v>0.27360000000000001</v>
      </c>
      <c r="K65" s="705">
        <v>0.10630000000000001</v>
      </c>
      <c r="L65" s="705">
        <v>0.57509999999999994</v>
      </c>
      <c r="M65" s="705">
        <v>0.1263</v>
      </c>
      <c r="N65" s="705">
        <v>0.29720000000000002</v>
      </c>
      <c r="O65" s="705">
        <v>0.26490000000000002</v>
      </c>
      <c r="P65" s="705">
        <v>0.22520000000000001</v>
      </c>
      <c r="R65" s="705">
        <v>0</v>
      </c>
      <c r="S65" s="705">
        <v>0</v>
      </c>
      <c r="T65" s="705">
        <v>0.23866348448687352</v>
      </c>
      <c r="U65" s="705">
        <v>6.811989100817438E-2</v>
      </c>
      <c r="V65" s="705">
        <v>7.1942446043165464E-2</v>
      </c>
      <c r="W65" s="705">
        <v>5.6657223796033988E-2</v>
      </c>
      <c r="X65" s="705">
        <v>5.3418803418803423E-2</v>
      </c>
      <c r="Y65" s="705">
        <v>0</v>
      </c>
      <c r="Z65" s="705">
        <v>0.41981528127623846</v>
      </c>
    </row>
    <row r="66" spans="1:26" x14ac:dyDescent="0.35">
      <c r="A66" s="705">
        <v>57.5</v>
      </c>
      <c r="B66" s="705">
        <v>0.16200000000000001</v>
      </c>
      <c r="C66" s="705">
        <v>0</v>
      </c>
      <c r="D66" s="705">
        <v>0.50800000000000001</v>
      </c>
      <c r="E66" s="705">
        <v>0.20899999999999999</v>
      </c>
      <c r="F66" s="705">
        <v>0.24399999999999999</v>
      </c>
      <c r="H66" s="705">
        <v>0.1736</v>
      </c>
      <c r="I66" s="705">
        <v>0</v>
      </c>
      <c r="J66" s="705">
        <v>0.1368</v>
      </c>
      <c r="K66" s="705">
        <v>0</v>
      </c>
      <c r="L66" s="705">
        <v>0.43130000000000002</v>
      </c>
      <c r="M66" s="705">
        <v>6.3100000000000003E-2</v>
      </c>
      <c r="N66" s="705">
        <v>0</v>
      </c>
      <c r="O66" s="705">
        <v>6.6199999999999995E-2</v>
      </c>
      <c r="P66" s="705">
        <v>0.30030000000000001</v>
      </c>
      <c r="R66" s="705">
        <v>0</v>
      </c>
      <c r="S66" s="705">
        <v>0</v>
      </c>
      <c r="T66" s="705">
        <v>5.9665871121718381E-2</v>
      </c>
      <c r="U66" s="705">
        <v>0</v>
      </c>
      <c r="V66" s="705">
        <v>0</v>
      </c>
      <c r="W66" s="705">
        <v>0</v>
      </c>
      <c r="X66" s="705">
        <v>5.3418803418803423E-2</v>
      </c>
      <c r="Y66" s="705">
        <v>0</v>
      </c>
      <c r="Z66" s="705">
        <v>0.41981528127623846</v>
      </c>
    </row>
    <row r="67" spans="1:26" x14ac:dyDescent="0.35">
      <c r="A67" s="705">
        <v>60</v>
      </c>
      <c r="B67" s="705">
        <v>0</v>
      </c>
      <c r="C67" s="705">
        <v>0</v>
      </c>
      <c r="D67" s="705">
        <v>1.1439999999999999</v>
      </c>
      <c r="E67" s="705">
        <v>0</v>
      </c>
      <c r="F67" s="705">
        <v>0</v>
      </c>
      <c r="H67" s="705">
        <v>0.1736</v>
      </c>
      <c r="I67" s="705">
        <v>0</v>
      </c>
      <c r="J67" s="705">
        <v>0.27360000000000001</v>
      </c>
      <c r="K67" s="705">
        <v>0</v>
      </c>
      <c r="L67" s="705">
        <v>0</v>
      </c>
      <c r="M67" s="705">
        <v>0</v>
      </c>
      <c r="N67" s="705">
        <v>0</v>
      </c>
      <c r="O67" s="705">
        <v>0</v>
      </c>
      <c r="P67" s="705">
        <v>0.1502</v>
      </c>
      <c r="R67" s="705">
        <v>0</v>
      </c>
      <c r="S67" s="705">
        <v>0</v>
      </c>
      <c r="T67" s="705">
        <v>0</v>
      </c>
      <c r="U67" s="705">
        <v>0</v>
      </c>
      <c r="V67" s="705">
        <v>0</v>
      </c>
      <c r="W67" s="705">
        <v>0</v>
      </c>
      <c r="X67" s="705">
        <v>0</v>
      </c>
      <c r="Y67" s="705">
        <v>0</v>
      </c>
      <c r="Z67" s="705">
        <v>8.3963056255247692E-2</v>
      </c>
    </row>
    <row r="68" spans="1:26" x14ac:dyDescent="0.35">
      <c r="A68" s="705">
        <v>62.5</v>
      </c>
      <c r="B68" s="705">
        <v>0</v>
      </c>
      <c r="C68" s="705">
        <v>0</v>
      </c>
      <c r="D68" s="705">
        <v>0</v>
      </c>
      <c r="E68" s="705">
        <v>0</v>
      </c>
      <c r="F68" s="705">
        <v>0</v>
      </c>
      <c r="H68" s="705">
        <v>8.6800000000000002E-2</v>
      </c>
      <c r="I68" s="705">
        <v>8.9800000000000005E-2</v>
      </c>
      <c r="J68" s="705">
        <v>6.8400000000000002E-2</v>
      </c>
      <c r="K68" s="705">
        <v>0</v>
      </c>
      <c r="L68" s="705">
        <v>0</v>
      </c>
      <c r="M68" s="705">
        <v>0</v>
      </c>
      <c r="N68" s="705">
        <v>0.14860000000000001</v>
      </c>
      <c r="O68" s="705">
        <v>0</v>
      </c>
      <c r="P68" s="705">
        <v>0</v>
      </c>
      <c r="R68" s="705">
        <v>0</v>
      </c>
      <c r="S68" s="705">
        <v>0.11299435028248588</v>
      </c>
      <c r="T68" s="705">
        <v>0</v>
      </c>
      <c r="U68" s="705">
        <v>0</v>
      </c>
      <c r="V68" s="705">
        <v>7.1942446043165464E-2</v>
      </c>
      <c r="W68" s="705">
        <v>0</v>
      </c>
      <c r="X68" s="705">
        <v>0</v>
      </c>
      <c r="Y68" s="705">
        <v>0</v>
      </c>
      <c r="Z68" s="705">
        <v>0</v>
      </c>
    </row>
    <row r="69" spans="1:26" x14ac:dyDescent="0.35">
      <c r="A69" s="705">
        <v>65</v>
      </c>
      <c r="B69" s="705">
        <v>8.1000000000000003E-2</v>
      </c>
      <c r="C69" s="705">
        <v>0</v>
      </c>
      <c r="D69" s="705">
        <v>0.127</v>
      </c>
      <c r="E69" s="705">
        <v>0</v>
      </c>
      <c r="F69" s="705">
        <v>0</v>
      </c>
      <c r="H69" s="705">
        <v>0</v>
      </c>
      <c r="I69" s="705">
        <v>0</v>
      </c>
      <c r="J69" s="705">
        <v>0</v>
      </c>
      <c r="K69" s="705">
        <v>0</v>
      </c>
      <c r="L69" s="705">
        <v>0</v>
      </c>
      <c r="M69" s="705">
        <v>0</v>
      </c>
      <c r="N69" s="705">
        <v>0</v>
      </c>
      <c r="O69" s="705">
        <v>0</v>
      </c>
      <c r="P69" s="705">
        <v>0.1502</v>
      </c>
      <c r="R69" s="705">
        <v>0</v>
      </c>
      <c r="S69" s="705">
        <v>0</v>
      </c>
      <c r="T69" s="705">
        <v>0</v>
      </c>
      <c r="U69" s="705">
        <v>0</v>
      </c>
      <c r="V69" s="705">
        <v>0</v>
      </c>
      <c r="W69" s="705">
        <v>0</v>
      </c>
      <c r="X69" s="705">
        <v>5.3418803418803423E-2</v>
      </c>
      <c r="Y69" s="705">
        <v>0</v>
      </c>
      <c r="Z69" s="705">
        <v>8.3963056255247692E-2</v>
      </c>
    </row>
    <row r="70" spans="1:26" x14ac:dyDescent="0.35">
      <c r="A70" s="705">
        <v>67.5</v>
      </c>
      <c r="B70" s="705">
        <v>0</v>
      </c>
      <c r="C70" s="705">
        <v>0</v>
      </c>
      <c r="D70" s="705">
        <v>0.254</v>
      </c>
      <c r="E70" s="705">
        <v>0</v>
      </c>
      <c r="F70" s="705">
        <v>0</v>
      </c>
      <c r="H70" s="705">
        <v>0</v>
      </c>
      <c r="I70" s="705">
        <v>0</v>
      </c>
      <c r="J70" s="705">
        <v>0</v>
      </c>
      <c r="K70" s="705">
        <v>0</v>
      </c>
      <c r="L70" s="705">
        <v>0</v>
      </c>
      <c r="M70" s="705">
        <v>0</v>
      </c>
      <c r="N70" s="705">
        <v>0</v>
      </c>
      <c r="O70" s="705">
        <v>0</v>
      </c>
      <c r="P70" s="705">
        <v>0</v>
      </c>
      <c r="R70" s="705">
        <v>0</v>
      </c>
      <c r="S70" s="705">
        <v>0</v>
      </c>
      <c r="T70" s="705">
        <v>0</v>
      </c>
      <c r="U70" s="705">
        <v>0</v>
      </c>
      <c r="V70" s="705">
        <v>0</v>
      </c>
      <c r="W70" s="705">
        <v>0</v>
      </c>
      <c r="X70" s="705">
        <v>0</v>
      </c>
      <c r="Y70" s="705">
        <v>0</v>
      </c>
      <c r="Z70" s="705">
        <v>0</v>
      </c>
    </row>
    <row r="71" spans="1:26" x14ac:dyDescent="0.35">
      <c r="A71" s="705">
        <v>70</v>
      </c>
      <c r="B71" s="705">
        <v>0</v>
      </c>
      <c r="C71" s="705">
        <v>0</v>
      </c>
      <c r="D71" s="705">
        <v>0.254</v>
      </c>
      <c r="E71" s="705">
        <v>0</v>
      </c>
      <c r="F71" s="705">
        <v>0</v>
      </c>
      <c r="H71" s="705">
        <v>0</v>
      </c>
      <c r="I71" s="705">
        <v>0</v>
      </c>
      <c r="J71" s="705">
        <v>6.8400000000000002E-2</v>
      </c>
      <c r="K71" s="705">
        <v>0</v>
      </c>
      <c r="L71" s="705">
        <v>0</v>
      </c>
      <c r="M71" s="705">
        <v>0</v>
      </c>
      <c r="N71" s="705">
        <v>0</v>
      </c>
      <c r="O71" s="705">
        <v>0</v>
      </c>
      <c r="P71" s="705">
        <v>0</v>
      </c>
      <c r="R71" s="705">
        <v>0</v>
      </c>
      <c r="S71" s="705">
        <v>0</v>
      </c>
      <c r="T71" s="705">
        <v>0</v>
      </c>
      <c r="U71" s="705">
        <v>0</v>
      </c>
      <c r="V71" s="705">
        <v>0</v>
      </c>
      <c r="W71" s="705">
        <v>0</v>
      </c>
      <c r="X71" s="705">
        <v>0</v>
      </c>
      <c r="Y71" s="705">
        <v>0</v>
      </c>
      <c r="Z71" s="705">
        <v>0</v>
      </c>
    </row>
    <row r="72" spans="1:26" x14ac:dyDescent="0.35">
      <c r="A72" s="705">
        <v>72.5</v>
      </c>
      <c r="B72" s="705">
        <v>8.1000000000000003E-2</v>
      </c>
      <c r="C72" s="705">
        <v>0</v>
      </c>
      <c r="D72" s="705">
        <v>0.254</v>
      </c>
      <c r="E72" s="705">
        <v>0</v>
      </c>
      <c r="F72" s="705">
        <v>0</v>
      </c>
      <c r="H72" s="705">
        <v>0</v>
      </c>
      <c r="I72" s="705">
        <v>0</v>
      </c>
      <c r="J72" s="705">
        <v>0</v>
      </c>
      <c r="K72" s="705">
        <v>0.15939999999999999</v>
      </c>
      <c r="L72" s="705">
        <v>0</v>
      </c>
      <c r="M72" s="705">
        <v>0</v>
      </c>
      <c r="N72" s="705">
        <v>0</v>
      </c>
      <c r="O72" s="705">
        <v>0</v>
      </c>
      <c r="P72" s="705">
        <v>0</v>
      </c>
      <c r="R72" s="705">
        <v>0</v>
      </c>
      <c r="S72" s="705">
        <v>0</v>
      </c>
      <c r="T72" s="705">
        <v>5.9665871121718381E-2</v>
      </c>
      <c r="U72" s="705">
        <v>0</v>
      </c>
      <c r="V72" s="705">
        <v>0</v>
      </c>
      <c r="W72" s="705">
        <v>0</v>
      </c>
      <c r="X72" s="705">
        <v>0</v>
      </c>
      <c r="Y72" s="705">
        <v>0</v>
      </c>
      <c r="Z72" s="705">
        <v>8.3963056255247692E-2</v>
      </c>
    </row>
    <row r="73" spans="1:26" ht="15" thickBot="1" x14ac:dyDescent="0.4"/>
    <row r="74" spans="1:26" ht="15" thickBot="1" x14ac:dyDescent="0.4">
      <c r="A74" s="689" t="s">
        <v>49</v>
      </c>
      <c r="B74" s="690" t="s">
        <v>55</v>
      </c>
      <c r="C74" s="691"/>
      <c r="D74" s="691"/>
      <c r="E74" s="691"/>
      <c r="F74" s="692"/>
      <c r="G74" s="693"/>
      <c r="H74" s="690" t="s">
        <v>56</v>
      </c>
      <c r="I74" s="691"/>
      <c r="J74" s="691"/>
      <c r="K74" s="691"/>
      <c r="L74" s="691"/>
      <c r="M74" s="691"/>
      <c r="N74" s="691"/>
      <c r="O74" s="691"/>
      <c r="P74" s="692"/>
      <c r="Q74" s="693"/>
      <c r="R74" s="690" t="s">
        <v>195</v>
      </c>
      <c r="S74" s="691"/>
      <c r="T74" s="691"/>
      <c r="U74" s="691"/>
      <c r="V74" s="691"/>
      <c r="W74" s="691"/>
      <c r="X74" s="691"/>
      <c r="Y74" s="691"/>
      <c r="Z74" s="692"/>
    </row>
    <row r="75" spans="1:26" x14ac:dyDescent="0.35">
      <c r="A75" s="703" t="s">
        <v>63</v>
      </c>
      <c r="B75" s="704">
        <v>49.087627086868409</v>
      </c>
      <c r="C75" s="704">
        <v>43.490191956546383</v>
      </c>
      <c r="D75" s="704">
        <v>48.55794639814318</v>
      </c>
      <c r="E75" s="704">
        <v>47.552107056350948</v>
      </c>
      <c r="F75" s="704">
        <v>44.970501491928886</v>
      </c>
      <c r="G75" s="704"/>
      <c r="H75" s="704">
        <v>39.752086144211553</v>
      </c>
      <c r="I75" s="704">
        <v>38.16061922604883</v>
      </c>
      <c r="J75" s="704">
        <v>39.004447011418058</v>
      </c>
      <c r="K75" s="704">
        <v>39.302793059755622</v>
      </c>
      <c r="L75" s="704">
        <v>41.296112717392695</v>
      </c>
      <c r="M75" s="704">
        <v>40.072882422597289</v>
      </c>
      <c r="N75" s="704">
        <v>41.433333914004187</v>
      </c>
      <c r="O75" s="704">
        <v>39.353900765622768</v>
      </c>
      <c r="P75" s="704">
        <v>41.083923094188457</v>
      </c>
      <c r="Q75" s="704"/>
      <c r="R75" s="705">
        <v>32.021108587892805</v>
      </c>
      <c r="S75" s="705">
        <v>34.149577425938681</v>
      </c>
      <c r="T75" s="705">
        <v>35.832594819336826</v>
      </c>
      <c r="U75" s="705">
        <v>27.511088997121981</v>
      </c>
      <c r="V75" s="705">
        <v>33.317809766980893</v>
      </c>
      <c r="W75" s="705">
        <v>31.594374562968149</v>
      </c>
      <c r="X75" s="705">
        <v>33.854498001673598</v>
      </c>
      <c r="Y75" s="705">
        <v>36.556283012615495</v>
      </c>
      <c r="Z75" s="705">
        <v>37.302729418713142</v>
      </c>
    </row>
    <row r="76" spans="1:26" x14ac:dyDescent="0.35">
      <c r="A76" s="703" t="s">
        <v>207</v>
      </c>
      <c r="B76" s="705">
        <v>2821.1731768595932</v>
      </c>
      <c r="C76" s="705">
        <v>2278.0922166479413</v>
      </c>
      <c r="D76" s="705">
        <v>2657.0661233332903</v>
      </c>
      <c r="E76" s="705">
        <v>2557.8228837362531</v>
      </c>
      <c r="F76" s="705">
        <v>2347.2415575790142</v>
      </c>
      <c r="G76" s="704"/>
      <c r="H76" s="705">
        <v>1869.2822957775179</v>
      </c>
      <c r="I76" s="705">
        <v>1738.0957395826169</v>
      </c>
      <c r="J76" s="705">
        <v>1842.279608765964</v>
      </c>
      <c r="K76" s="705">
        <v>1828.4472055412914</v>
      </c>
      <c r="L76" s="705">
        <v>1950.1296718815183</v>
      </c>
      <c r="M76" s="705">
        <v>1839.4782686763654</v>
      </c>
      <c r="N76" s="705">
        <v>2033.1304034468826</v>
      </c>
      <c r="O76" s="705">
        <v>1792.6969321063625</v>
      </c>
      <c r="P76" s="705">
        <v>2088.8087613281618</v>
      </c>
      <c r="Q76" s="704"/>
      <c r="R76" s="705">
        <v>1214.3709205379068</v>
      </c>
      <c r="S76" s="705">
        <v>1342.0624801344143</v>
      </c>
      <c r="T76" s="705">
        <v>1538.6784025869513</v>
      </c>
      <c r="U76" s="705">
        <v>892.89247133052811</v>
      </c>
      <c r="V76" s="705">
        <v>1273.3267470847652</v>
      </c>
      <c r="W76" s="705">
        <v>1164.1108675735788</v>
      </c>
      <c r="X76" s="705">
        <v>1366.4534210423647</v>
      </c>
      <c r="Y76" s="705">
        <v>1571.6559169862935</v>
      </c>
      <c r="Z76" s="705">
        <v>1684.7567795004436</v>
      </c>
    </row>
    <row r="77" spans="1:26" x14ac:dyDescent="0.35">
      <c r="A77" s="703" t="s">
        <v>254</v>
      </c>
      <c r="B77" s="706">
        <v>0.86209000000000002</v>
      </c>
      <c r="C77" s="706">
        <v>0.87346999999999997</v>
      </c>
      <c r="D77" s="706">
        <v>0.88419999999999999</v>
      </c>
      <c r="E77" s="706">
        <v>0.83828999999999998</v>
      </c>
      <c r="F77" s="706">
        <v>0.82816999999999996</v>
      </c>
      <c r="G77" s="706"/>
      <c r="H77" s="706">
        <v>0.83504999999999996</v>
      </c>
      <c r="I77" s="706">
        <v>0.85026999999999997</v>
      </c>
      <c r="J77" s="706">
        <v>0.81617000000000006</v>
      </c>
      <c r="K77" s="706">
        <v>0.79415999999999998</v>
      </c>
      <c r="L77" s="706">
        <v>0.81094999999999995</v>
      </c>
      <c r="M77" s="706">
        <v>0.81816999999999995</v>
      </c>
      <c r="N77" s="706">
        <v>0.90461000000000003</v>
      </c>
      <c r="O77" s="706">
        <v>0.78055999999999992</v>
      </c>
      <c r="P77" s="706">
        <v>0.81593000000000004</v>
      </c>
      <c r="Q77" s="706"/>
      <c r="R77" s="706">
        <v>0.78232000000000002</v>
      </c>
      <c r="S77" s="706">
        <v>0.76134000000000002</v>
      </c>
      <c r="T77" s="706">
        <v>0.76284000000000007</v>
      </c>
      <c r="U77" s="706">
        <v>0.68374999999999997</v>
      </c>
      <c r="V77" s="706">
        <v>0.74402000000000001</v>
      </c>
      <c r="W77" s="706">
        <v>0.68059000000000003</v>
      </c>
      <c r="X77" s="706">
        <v>0.73290000000000011</v>
      </c>
      <c r="Y77" s="706">
        <v>0.82196999999999998</v>
      </c>
      <c r="Z77" s="706">
        <v>0.76373999999999997</v>
      </c>
    </row>
    <row r="78" spans="1:26" x14ac:dyDescent="0.35">
      <c r="A78" s="703" t="s">
        <v>51</v>
      </c>
      <c r="B78" s="705">
        <v>4183</v>
      </c>
      <c r="C78" s="705">
        <v>5023</v>
      </c>
      <c r="D78" s="705">
        <v>4116</v>
      </c>
      <c r="E78" s="705">
        <v>4707</v>
      </c>
      <c r="F78" s="705">
        <v>4236</v>
      </c>
      <c r="G78" s="693"/>
      <c r="H78" s="705">
        <v>4892</v>
      </c>
      <c r="I78" s="705">
        <v>5662</v>
      </c>
      <c r="J78" s="705">
        <v>5422</v>
      </c>
      <c r="K78" s="705">
        <v>5277</v>
      </c>
      <c r="L78" s="705">
        <v>5289</v>
      </c>
      <c r="M78" s="705">
        <v>4839</v>
      </c>
      <c r="N78" s="705">
        <v>4254</v>
      </c>
      <c r="O78" s="705">
        <v>4066</v>
      </c>
      <c r="P78" s="705">
        <v>4723</v>
      </c>
      <c r="Q78" s="693"/>
      <c r="R78" s="705">
        <v>5539</v>
      </c>
      <c r="S78" s="705">
        <v>5055</v>
      </c>
      <c r="T78" s="705">
        <v>4799</v>
      </c>
      <c r="U78" s="705">
        <v>4513</v>
      </c>
      <c r="V78" s="705">
        <v>4798</v>
      </c>
      <c r="W78" s="705">
        <v>4002</v>
      </c>
      <c r="X78" s="705">
        <v>4732</v>
      </c>
      <c r="Y78" s="705">
        <v>4713</v>
      </c>
      <c r="Z78" s="705">
        <v>3815</v>
      </c>
    </row>
    <row r="79" spans="1:26" x14ac:dyDescent="0.35">
      <c r="A79" s="703" t="s">
        <v>52</v>
      </c>
      <c r="B79" s="706">
        <f>B78/SUM(B$6,B$42,B$78)</f>
        <v>0.71565440547476478</v>
      </c>
      <c r="C79" s="706">
        <f>C78/SUM(C$6,C$42,C$78)</f>
        <v>0.74936595554229446</v>
      </c>
      <c r="D79" s="706">
        <f>D78/SUM(D$6,D$42,D$78)</f>
        <v>0.76095396561286743</v>
      </c>
      <c r="E79" s="706">
        <f>E78/SUM(E$6,E$42,E$78)</f>
        <v>0.65166828187733628</v>
      </c>
      <c r="F79" s="706">
        <f>F78/SUM(F$6,F$42,F$78)</f>
        <v>0.69785831960461286</v>
      </c>
      <c r="G79" s="693"/>
      <c r="H79" s="706">
        <f t="shared" ref="H79:P79" si="4">H78/SUM(H$6,H$42,H$78)</f>
        <v>0.72743494423791821</v>
      </c>
      <c r="I79" s="706">
        <f t="shared" si="4"/>
        <v>0.74854574299312537</v>
      </c>
      <c r="J79" s="706">
        <f t="shared" si="4"/>
        <v>0.71539780973743239</v>
      </c>
      <c r="K79" s="706">
        <f t="shared" si="4"/>
        <v>0.65970746343292908</v>
      </c>
      <c r="L79" s="706">
        <f t="shared" si="4"/>
        <v>0.70501199680085314</v>
      </c>
      <c r="M79" s="706">
        <f t="shared" si="4"/>
        <v>0.68687012065294539</v>
      </c>
      <c r="N79" s="706">
        <f t="shared" si="4"/>
        <v>0.82171141587792162</v>
      </c>
      <c r="O79" s="706">
        <f t="shared" si="4"/>
        <v>0.63284046692606999</v>
      </c>
      <c r="P79" s="706">
        <f t="shared" si="4"/>
        <v>0.68360110001447383</v>
      </c>
      <c r="Q79" s="693"/>
      <c r="R79" s="706">
        <f t="shared" ref="R79:Z79" si="5">R78/SUM(R$6,R$42,R$78)</f>
        <v>0.67573502500914973</v>
      </c>
      <c r="S79" s="706">
        <f t="shared" si="5"/>
        <v>0.64509954058192953</v>
      </c>
      <c r="T79" s="706">
        <f t="shared" si="5"/>
        <v>0.65811848601206802</v>
      </c>
      <c r="U79" s="706">
        <f t="shared" si="5"/>
        <v>0.64841954022988502</v>
      </c>
      <c r="V79" s="706">
        <f t="shared" si="5"/>
        <v>0.65519595794073471</v>
      </c>
      <c r="W79" s="706">
        <f t="shared" si="5"/>
        <v>0.5774891774891775</v>
      </c>
      <c r="X79" s="706">
        <f t="shared" si="5"/>
        <v>0.62386288727752137</v>
      </c>
      <c r="Y79" s="706">
        <f t="shared" si="5"/>
        <v>0.69492774992627548</v>
      </c>
      <c r="Z79" s="706">
        <f t="shared" si="5"/>
        <v>0.65764523358041715</v>
      </c>
    </row>
    <row r="80" spans="1:26" ht="15" thickBot="1" x14ac:dyDescent="0.4">
      <c r="A80" s="707"/>
      <c r="B80" s="708"/>
      <c r="C80" s="708"/>
      <c r="D80" s="708"/>
      <c r="E80" s="708"/>
      <c r="F80" s="708"/>
      <c r="G80" s="693"/>
      <c r="H80" s="708"/>
      <c r="I80" s="708"/>
      <c r="J80" s="708"/>
      <c r="K80" s="708"/>
      <c r="L80" s="708"/>
      <c r="M80" s="708"/>
      <c r="N80" s="708"/>
      <c r="O80" s="708"/>
      <c r="P80" s="708"/>
      <c r="Q80" s="693"/>
    </row>
    <row r="81" spans="1:26" ht="15" thickBot="1" x14ac:dyDescent="0.4">
      <c r="A81" s="689" t="s">
        <v>49</v>
      </c>
      <c r="B81" s="690" t="s">
        <v>52</v>
      </c>
      <c r="C81" s="691"/>
      <c r="D81" s="691"/>
      <c r="E81" s="691"/>
      <c r="F81" s="692"/>
      <c r="G81" s="693"/>
      <c r="H81" s="690" t="s">
        <v>52</v>
      </c>
      <c r="I81" s="691"/>
      <c r="J81" s="691"/>
      <c r="K81" s="691"/>
      <c r="L81" s="691"/>
      <c r="M81" s="691"/>
      <c r="N81" s="691"/>
      <c r="O81" s="691"/>
      <c r="P81" s="692"/>
      <c r="Q81" s="693"/>
      <c r="R81" s="690" t="s">
        <v>52</v>
      </c>
      <c r="S81" s="691"/>
      <c r="T81" s="691"/>
      <c r="U81" s="691"/>
      <c r="V81" s="691"/>
      <c r="W81" s="691"/>
      <c r="X81" s="691"/>
      <c r="Y81" s="691"/>
      <c r="Z81" s="692"/>
    </row>
    <row r="82" spans="1:26" x14ac:dyDescent="0.35">
      <c r="A82" s="705">
        <v>0</v>
      </c>
      <c r="B82" s="705">
        <v>0</v>
      </c>
      <c r="C82" s="705">
        <v>0</v>
      </c>
      <c r="D82" s="705">
        <v>0</v>
      </c>
      <c r="E82" s="705">
        <v>0</v>
      </c>
      <c r="F82" s="705">
        <v>0</v>
      </c>
      <c r="H82" s="705">
        <v>0</v>
      </c>
      <c r="I82" s="705">
        <v>0</v>
      </c>
      <c r="J82" s="705">
        <v>0</v>
      </c>
      <c r="K82" s="705">
        <v>0</v>
      </c>
      <c r="L82" s="705">
        <v>0</v>
      </c>
      <c r="M82" s="705">
        <v>0</v>
      </c>
      <c r="N82" s="705">
        <v>0</v>
      </c>
      <c r="O82" s="705">
        <v>0</v>
      </c>
      <c r="P82" s="705">
        <v>0</v>
      </c>
      <c r="R82" s="705">
        <v>0</v>
      </c>
      <c r="S82" s="705">
        <v>0</v>
      </c>
      <c r="T82" s="705">
        <v>0</v>
      </c>
      <c r="U82" s="705">
        <v>0</v>
      </c>
      <c r="V82" s="705">
        <v>0</v>
      </c>
      <c r="W82" s="705">
        <v>0</v>
      </c>
      <c r="X82" s="705">
        <v>0</v>
      </c>
      <c r="Y82" s="705">
        <v>0</v>
      </c>
      <c r="Z82" s="705">
        <v>0</v>
      </c>
    </row>
    <row r="83" spans="1:26" x14ac:dyDescent="0.35">
      <c r="A83" s="705">
        <v>10</v>
      </c>
      <c r="B83" s="705">
        <v>2.3900000000000001E-2</v>
      </c>
      <c r="C83" s="705">
        <v>0</v>
      </c>
      <c r="D83" s="705">
        <v>2.4299999999999999E-2</v>
      </c>
      <c r="E83" s="705">
        <v>4.2500000000000003E-2</v>
      </c>
      <c r="F83" s="705">
        <v>0</v>
      </c>
      <c r="H83" s="705">
        <v>4.0899999999999999E-2</v>
      </c>
      <c r="I83" s="705">
        <v>1.77E-2</v>
      </c>
      <c r="J83" s="705">
        <v>1.84E-2</v>
      </c>
      <c r="K83" s="705">
        <v>3.7900000000000003E-2</v>
      </c>
      <c r="L83" s="705">
        <v>0</v>
      </c>
      <c r="M83" s="705">
        <v>2.07E-2</v>
      </c>
      <c r="N83" s="705">
        <v>0</v>
      </c>
      <c r="O83" s="705">
        <v>0</v>
      </c>
      <c r="P83" s="705">
        <v>2.12E-2</v>
      </c>
      <c r="R83" s="705">
        <v>0</v>
      </c>
      <c r="S83" s="705">
        <v>1.9782393669634024E-2</v>
      </c>
      <c r="T83" s="705">
        <v>2.0837674515524068E-2</v>
      </c>
      <c r="U83" s="705">
        <v>4.4316419233325945E-2</v>
      </c>
      <c r="V83" s="705">
        <v>0</v>
      </c>
      <c r="W83" s="705">
        <v>0</v>
      </c>
      <c r="X83" s="705">
        <v>0</v>
      </c>
      <c r="Y83" s="705">
        <v>0</v>
      </c>
      <c r="Z83" s="705">
        <v>0</v>
      </c>
    </row>
    <row r="84" spans="1:26" x14ac:dyDescent="0.35">
      <c r="A84" s="705">
        <v>12.5</v>
      </c>
      <c r="B84" s="705">
        <v>0.2152</v>
      </c>
      <c r="C84" s="705">
        <v>0.1792</v>
      </c>
      <c r="D84" s="705">
        <v>9.7199999999999995E-2</v>
      </c>
      <c r="E84" s="705">
        <v>0.1275</v>
      </c>
      <c r="F84" s="705">
        <v>0.2361</v>
      </c>
      <c r="H84" s="705">
        <v>0.24529999999999999</v>
      </c>
      <c r="I84" s="705">
        <v>0.1236</v>
      </c>
      <c r="J84" s="705">
        <v>0.3135</v>
      </c>
      <c r="K84" s="705">
        <v>0.20849999999999999</v>
      </c>
      <c r="L84" s="705">
        <v>0.13239999999999999</v>
      </c>
      <c r="M84" s="705">
        <v>0.1653</v>
      </c>
      <c r="N84" s="705">
        <v>0.11749999999999999</v>
      </c>
      <c r="O84" s="705">
        <v>0.31969999999999998</v>
      </c>
      <c r="P84" s="705">
        <v>0.25409999999999999</v>
      </c>
      <c r="R84" s="705">
        <v>0.25275320454955769</v>
      </c>
      <c r="S84" s="705">
        <v>0.13847675568743817</v>
      </c>
      <c r="T84" s="705">
        <v>0.12502604709314441</v>
      </c>
      <c r="U84" s="705">
        <v>0.64258807888322622</v>
      </c>
      <c r="V84" s="705">
        <v>0.22926219258024177</v>
      </c>
      <c r="W84" s="705">
        <v>0.22488755622188905</v>
      </c>
      <c r="X84" s="705">
        <v>0.27472527472527475</v>
      </c>
      <c r="Y84" s="705">
        <v>0.21217907914279655</v>
      </c>
      <c r="Z84" s="705">
        <v>0.26212319790301442</v>
      </c>
    </row>
    <row r="85" spans="1:26" x14ac:dyDescent="0.35">
      <c r="A85" s="705">
        <v>15</v>
      </c>
      <c r="B85" s="705">
        <v>0.47810000000000002</v>
      </c>
      <c r="C85" s="705">
        <v>0.61719999999999997</v>
      </c>
      <c r="D85" s="705">
        <v>0.82599999999999996</v>
      </c>
      <c r="E85" s="705">
        <v>0.50990000000000002</v>
      </c>
      <c r="F85" s="705">
        <v>0.66100000000000003</v>
      </c>
      <c r="H85" s="705">
        <v>0.98119999999999996</v>
      </c>
      <c r="I85" s="705">
        <v>0.47689999999999999</v>
      </c>
      <c r="J85" s="705">
        <v>0.79310000000000003</v>
      </c>
      <c r="K85" s="705">
        <v>0.8528</v>
      </c>
      <c r="L85" s="705">
        <v>0.54830000000000001</v>
      </c>
      <c r="M85" s="705">
        <v>0.4546</v>
      </c>
      <c r="N85" s="705">
        <v>0.61119999999999997</v>
      </c>
      <c r="O85" s="705">
        <v>0.71319999999999995</v>
      </c>
      <c r="P85" s="705">
        <v>0.86809999999999998</v>
      </c>
      <c r="R85" s="705">
        <v>0.95685141722332556</v>
      </c>
      <c r="S85" s="705">
        <v>0.4945598417408506</v>
      </c>
      <c r="T85" s="705">
        <v>0.56261721191914982</v>
      </c>
      <c r="U85" s="705">
        <v>3.7004210059827165</v>
      </c>
      <c r="V85" s="705">
        <v>0.72947061275531477</v>
      </c>
      <c r="W85" s="705">
        <v>0.84957521239380307</v>
      </c>
      <c r="X85" s="705">
        <v>1.1622992392223161</v>
      </c>
      <c r="Y85" s="705">
        <v>0.44557606619987272</v>
      </c>
      <c r="Z85" s="705">
        <v>0.76015727391874177</v>
      </c>
    </row>
    <row r="86" spans="1:26" x14ac:dyDescent="0.35">
      <c r="A86" s="705">
        <v>17.5</v>
      </c>
      <c r="B86" s="705">
        <v>0.35859999999999997</v>
      </c>
      <c r="C86" s="705">
        <v>1.0550999999999999</v>
      </c>
      <c r="D86" s="705">
        <v>0.92320000000000002</v>
      </c>
      <c r="E86" s="705">
        <v>0.4461</v>
      </c>
      <c r="F86" s="705">
        <v>0.89710000000000001</v>
      </c>
      <c r="H86" s="705">
        <v>1.2264999999999999</v>
      </c>
      <c r="I86" s="705">
        <v>0.79479999999999995</v>
      </c>
      <c r="J86" s="705">
        <v>1.2541</v>
      </c>
      <c r="K86" s="705">
        <v>1.0423</v>
      </c>
      <c r="L86" s="705">
        <v>0.68069999999999997</v>
      </c>
      <c r="M86" s="705">
        <v>0.496</v>
      </c>
      <c r="N86" s="705">
        <v>0.79920000000000002</v>
      </c>
      <c r="O86" s="705">
        <v>1.2788999999999999</v>
      </c>
      <c r="P86" s="705">
        <v>0.80459999999999998</v>
      </c>
      <c r="R86" s="705">
        <v>2.6178010471204187</v>
      </c>
      <c r="S86" s="705">
        <v>0.89020771513353114</v>
      </c>
      <c r="T86" s="705">
        <v>0.75015628255886646</v>
      </c>
      <c r="U86" s="705">
        <v>5.4066031464657653</v>
      </c>
      <c r="V86" s="705">
        <v>1.4797832430179241</v>
      </c>
      <c r="W86" s="705">
        <v>1.9990004997501249</v>
      </c>
      <c r="X86" s="705">
        <v>1.6483516483516485</v>
      </c>
      <c r="Y86" s="705">
        <v>0.72140886908550816</v>
      </c>
      <c r="Z86" s="705">
        <v>0.91743119266055051</v>
      </c>
    </row>
    <row r="87" spans="1:26" x14ac:dyDescent="0.35">
      <c r="A87" s="705">
        <v>20</v>
      </c>
      <c r="B87" s="705">
        <v>0.45419999999999999</v>
      </c>
      <c r="C87" s="705">
        <v>1.0153000000000001</v>
      </c>
      <c r="D87" s="705">
        <v>0.72889999999999999</v>
      </c>
      <c r="E87" s="705">
        <v>0.4461</v>
      </c>
      <c r="F87" s="705">
        <v>0.66100000000000003</v>
      </c>
      <c r="H87" s="705">
        <v>1.6761999999999999</v>
      </c>
      <c r="I87" s="705">
        <v>1.2186999999999999</v>
      </c>
      <c r="J87" s="705">
        <v>1.125</v>
      </c>
      <c r="K87" s="705">
        <v>1.0044</v>
      </c>
      <c r="L87" s="705">
        <v>0.71850000000000003</v>
      </c>
      <c r="M87" s="705">
        <v>0.9506</v>
      </c>
      <c r="N87" s="705">
        <v>1.0343</v>
      </c>
      <c r="O87" s="705">
        <v>0.98380000000000001</v>
      </c>
      <c r="P87" s="705">
        <v>0.91039999999999999</v>
      </c>
      <c r="R87" s="705">
        <v>3.6468676656436183</v>
      </c>
      <c r="S87" s="705">
        <v>1.7408506429277943</v>
      </c>
      <c r="T87" s="705">
        <v>1.1669097728693478</v>
      </c>
      <c r="U87" s="705">
        <v>7.7110569465987142</v>
      </c>
      <c r="V87" s="705">
        <v>1.8132555231346394</v>
      </c>
      <c r="W87" s="705">
        <v>4.2228885557221387</v>
      </c>
      <c r="X87" s="705">
        <v>3.1699070160608618</v>
      </c>
      <c r="Y87" s="705">
        <v>1.6125610014852534</v>
      </c>
      <c r="Z87" s="705">
        <v>1.3892529488859764</v>
      </c>
    </row>
    <row r="88" spans="1:26" x14ac:dyDescent="0.35">
      <c r="A88" s="705">
        <v>22.5</v>
      </c>
      <c r="B88" s="705">
        <v>0.40639999999999998</v>
      </c>
      <c r="C88" s="705">
        <v>1.4533</v>
      </c>
      <c r="D88" s="705">
        <v>0.55879999999999996</v>
      </c>
      <c r="E88" s="705">
        <v>0.4249</v>
      </c>
      <c r="F88" s="705">
        <v>0.73180000000000001</v>
      </c>
      <c r="H88" s="705">
        <v>1.8396999999999999</v>
      </c>
      <c r="I88" s="705">
        <v>1.5188999999999999</v>
      </c>
      <c r="J88" s="705">
        <v>1.5677000000000001</v>
      </c>
      <c r="K88" s="705">
        <v>1.4781</v>
      </c>
      <c r="L88" s="705">
        <v>0.88859999999999995</v>
      </c>
      <c r="M88" s="705">
        <v>1.0539000000000001</v>
      </c>
      <c r="N88" s="705">
        <v>0.96379999999999999</v>
      </c>
      <c r="O88" s="705">
        <v>1.4757</v>
      </c>
      <c r="P88" s="705">
        <v>1.2704</v>
      </c>
      <c r="R88" s="705">
        <v>5.9938617078895104</v>
      </c>
      <c r="S88" s="705">
        <v>2.6706231454005933</v>
      </c>
      <c r="T88" s="705">
        <v>1.9795790789747865</v>
      </c>
      <c r="U88" s="705">
        <v>9.8604032794150225</v>
      </c>
      <c r="V88" s="705">
        <v>3.4389328887036266</v>
      </c>
      <c r="W88" s="705">
        <v>5.8470764617691158</v>
      </c>
      <c r="X88" s="705">
        <v>3.9940828402366866</v>
      </c>
      <c r="Y88" s="705">
        <v>2.0369191597708465</v>
      </c>
      <c r="Z88" s="705">
        <v>1.8610747051114023</v>
      </c>
    </row>
    <row r="89" spans="1:26" x14ac:dyDescent="0.35">
      <c r="A89" s="705">
        <v>25</v>
      </c>
      <c r="B89" s="705">
        <v>0.69330000000000003</v>
      </c>
      <c r="C89" s="705">
        <v>2.2296999999999998</v>
      </c>
      <c r="D89" s="705">
        <v>0.87460000000000004</v>
      </c>
      <c r="E89" s="705">
        <v>0.70109999999999995</v>
      </c>
      <c r="F89" s="705">
        <v>1.2276</v>
      </c>
      <c r="H89" s="705">
        <v>2.3917000000000002</v>
      </c>
      <c r="I89" s="705">
        <v>2.0663999999999998</v>
      </c>
      <c r="J89" s="705">
        <v>2.6558000000000002</v>
      </c>
      <c r="K89" s="705">
        <v>2.274</v>
      </c>
      <c r="L89" s="705">
        <v>1.9096</v>
      </c>
      <c r="M89" s="705">
        <v>1.7359</v>
      </c>
      <c r="N89" s="705">
        <v>2.0920999999999998</v>
      </c>
      <c r="O89" s="705">
        <v>2.4102000000000001</v>
      </c>
      <c r="P89" s="705">
        <v>2.1808000000000001</v>
      </c>
      <c r="R89" s="705">
        <v>7.8534031413612562</v>
      </c>
      <c r="S89" s="705">
        <v>4.7873392680514337</v>
      </c>
      <c r="T89" s="705">
        <v>3.6465930402167119</v>
      </c>
      <c r="U89" s="705">
        <v>10.879680921781521</v>
      </c>
      <c r="V89" s="705">
        <v>5.4397665694039183</v>
      </c>
      <c r="W89" s="705">
        <v>8.2708645677161421</v>
      </c>
      <c r="X89" s="705">
        <v>5.0295857988165684</v>
      </c>
      <c r="Y89" s="705">
        <v>3.1614682792276678</v>
      </c>
      <c r="Z89" s="705">
        <v>3.5386631716906947</v>
      </c>
    </row>
    <row r="90" spans="1:26" x14ac:dyDescent="0.35">
      <c r="A90" s="705">
        <v>27.5</v>
      </c>
      <c r="B90" s="705">
        <v>0.8367</v>
      </c>
      <c r="C90" s="705">
        <v>2.3492000000000002</v>
      </c>
      <c r="D90" s="705">
        <v>0.99609999999999999</v>
      </c>
      <c r="E90" s="705">
        <v>0.97729999999999995</v>
      </c>
      <c r="F90" s="705">
        <v>1.5108999999999999</v>
      </c>
      <c r="H90" s="705">
        <v>3.3729</v>
      </c>
      <c r="I90" s="705">
        <v>3.9384999999999999</v>
      </c>
      <c r="J90" s="705">
        <v>3.7624</v>
      </c>
      <c r="K90" s="705">
        <v>3.5436999999999999</v>
      </c>
      <c r="L90" s="705">
        <v>2.1554000000000002</v>
      </c>
      <c r="M90" s="705">
        <v>2.3559000000000001</v>
      </c>
      <c r="N90" s="705">
        <v>2.9148999999999998</v>
      </c>
      <c r="O90" s="705">
        <v>4.0579999999999998</v>
      </c>
      <c r="P90" s="705">
        <v>3.2606000000000002</v>
      </c>
      <c r="R90" s="705">
        <v>9.0810615634591088</v>
      </c>
      <c r="S90" s="705">
        <v>7.1810089020771519</v>
      </c>
      <c r="T90" s="705">
        <v>5.5636590956449261</v>
      </c>
      <c r="U90" s="705">
        <v>11.943274983381343</v>
      </c>
      <c r="V90" s="705">
        <v>9.045435598165902</v>
      </c>
      <c r="W90" s="705">
        <v>11.019490254872563</v>
      </c>
      <c r="X90" s="705">
        <v>8.4319526627218941</v>
      </c>
      <c r="Y90" s="705">
        <v>5.2196053469127941</v>
      </c>
      <c r="Z90" s="705">
        <v>5.032765399737877</v>
      </c>
    </row>
    <row r="91" spans="1:26" x14ac:dyDescent="0.35">
      <c r="A91" s="705">
        <v>30</v>
      </c>
      <c r="B91" s="705">
        <v>1.3388</v>
      </c>
      <c r="C91" s="705">
        <v>3.7826</v>
      </c>
      <c r="D91" s="705">
        <v>1.2877000000000001</v>
      </c>
      <c r="E91" s="705">
        <v>1.7208000000000001</v>
      </c>
      <c r="F91" s="705">
        <v>2.2427000000000001</v>
      </c>
      <c r="H91" s="705">
        <v>4.7016</v>
      </c>
      <c r="I91" s="705">
        <v>6.1462000000000003</v>
      </c>
      <c r="J91" s="705">
        <v>5.4223999999999997</v>
      </c>
      <c r="K91" s="705">
        <v>5.5145</v>
      </c>
      <c r="L91" s="705">
        <v>4.5377000000000001</v>
      </c>
      <c r="M91" s="705">
        <v>5.1044</v>
      </c>
      <c r="N91" s="705">
        <v>3.9257</v>
      </c>
      <c r="O91" s="705">
        <v>5.0663999999999998</v>
      </c>
      <c r="P91" s="705">
        <v>4.4462999999999999</v>
      </c>
      <c r="R91" s="705">
        <v>10.814226394656075</v>
      </c>
      <c r="S91" s="705">
        <v>11.117705242334322</v>
      </c>
      <c r="T91" s="705">
        <v>8.8976870181287762</v>
      </c>
      <c r="U91" s="705">
        <v>13.383558608464435</v>
      </c>
      <c r="V91" s="705">
        <v>11.29637348895373</v>
      </c>
      <c r="W91" s="705">
        <v>11.294352823588207</v>
      </c>
      <c r="X91" s="705">
        <v>10.545224006762469</v>
      </c>
      <c r="Y91" s="705">
        <v>7.0443454275408453</v>
      </c>
      <c r="Z91" s="705">
        <v>7.0511140235910874</v>
      </c>
    </row>
    <row r="92" spans="1:26" x14ac:dyDescent="0.35">
      <c r="A92" s="705">
        <v>32.5</v>
      </c>
      <c r="B92" s="705">
        <v>2.6775000000000002</v>
      </c>
      <c r="C92" s="705">
        <v>5.2160000000000002</v>
      </c>
      <c r="D92" s="705">
        <v>2.2837999999999998</v>
      </c>
      <c r="E92" s="705">
        <v>2.7193999999999998</v>
      </c>
      <c r="F92" s="705">
        <v>3.0689000000000002</v>
      </c>
      <c r="H92" s="705">
        <v>7.0728</v>
      </c>
      <c r="I92" s="705">
        <v>8.3538999999999994</v>
      </c>
      <c r="J92" s="705">
        <v>6.6581000000000001</v>
      </c>
      <c r="K92" s="705">
        <v>6.9737</v>
      </c>
      <c r="L92" s="705">
        <v>5.6154000000000002</v>
      </c>
      <c r="M92" s="705">
        <v>6.1996000000000002</v>
      </c>
      <c r="N92" s="705">
        <v>5.4771999999999998</v>
      </c>
      <c r="O92" s="705">
        <v>6.8864000000000001</v>
      </c>
      <c r="P92" s="705">
        <v>5.9073000000000002</v>
      </c>
      <c r="R92" s="705">
        <v>11.897454414154179</v>
      </c>
      <c r="S92" s="705">
        <v>12.660731948565775</v>
      </c>
      <c r="T92" s="705">
        <v>10.397999583246511</v>
      </c>
      <c r="U92" s="705">
        <v>10.923997341014847</v>
      </c>
      <c r="V92" s="705">
        <v>12.922050854522718</v>
      </c>
      <c r="W92" s="705">
        <v>12.293853073463268</v>
      </c>
      <c r="X92" s="705">
        <v>10.080304311073542</v>
      </c>
      <c r="Y92" s="705">
        <v>9.7814555484829206</v>
      </c>
      <c r="Z92" s="705">
        <v>10.065530799475754</v>
      </c>
    </row>
    <row r="93" spans="1:26" x14ac:dyDescent="0.35">
      <c r="A93" s="705">
        <v>35</v>
      </c>
      <c r="B93" s="705">
        <v>3.8489</v>
      </c>
      <c r="C93" s="705">
        <v>5.6341000000000001</v>
      </c>
      <c r="D93" s="705">
        <v>3.2555999999999998</v>
      </c>
      <c r="E93" s="705">
        <v>3.8666</v>
      </c>
      <c r="F93" s="705">
        <v>5.0518999999999998</v>
      </c>
      <c r="H93" s="705">
        <v>8.4015000000000004</v>
      </c>
      <c r="I93" s="705">
        <v>10.632300000000001</v>
      </c>
      <c r="J93" s="705">
        <v>9.6273999999999997</v>
      </c>
      <c r="K93" s="705">
        <v>9.4750999999999994</v>
      </c>
      <c r="L93" s="705">
        <v>7.4116</v>
      </c>
      <c r="M93" s="705">
        <v>8.2248000000000001</v>
      </c>
      <c r="N93" s="705">
        <v>7.3108000000000004</v>
      </c>
      <c r="O93" s="705">
        <v>8.5096000000000007</v>
      </c>
      <c r="P93" s="705">
        <v>8.6173999999999999</v>
      </c>
      <c r="R93" s="705">
        <v>10.940602996930854</v>
      </c>
      <c r="S93" s="705">
        <v>13.531157270029674</v>
      </c>
      <c r="T93" s="705">
        <v>13.044384246718066</v>
      </c>
      <c r="U93" s="705">
        <v>8.8632838466651886</v>
      </c>
      <c r="V93" s="705">
        <v>12.734472696957067</v>
      </c>
      <c r="W93" s="705">
        <v>12.193903048475763</v>
      </c>
      <c r="X93" s="705">
        <v>11.813186813186812</v>
      </c>
      <c r="Y93" s="705">
        <v>12.009335879482283</v>
      </c>
      <c r="Z93" s="705">
        <v>11.114023591087811</v>
      </c>
    </row>
    <row r="94" spans="1:26" x14ac:dyDescent="0.35">
      <c r="A94" s="705">
        <v>37.5</v>
      </c>
      <c r="B94" s="705">
        <v>4.7573999999999996</v>
      </c>
      <c r="C94" s="705">
        <v>6.7888000000000002</v>
      </c>
      <c r="D94" s="705">
        <v>4.4946999999999999</v>
      </c>
      <c r="E94" s="705">
        <v>5.3324999999999996</v>
      </c>
      <c r="F94" s="705">
        <v>5.3352000000000004</v>
      </c>
      <c r="H94" s="705">
        <v>9.26</v>
      </c>
      <c r="I94" s="705">
        <v>11.974600000000001</v>
      </c>
      <c r="J94" s="705">
        <v>10.1439</v>
      </c>
      <c r="K94" s="705">
        <v>9.9108999999999998</v>
      </c>
      <c r="L94" s="705">
        <v>9.1889000000000003</v>
      </c>
      <c r="M94" s="705">
        <v>11.221299999999999</v>
      </c>
      <c r="N94" s="705">
        <v>8.3451000000000004</v>
      </c>
      <c r="O94" s="705">
        <v>9.4687999999999999</v>
      </c>
      <c r="P94" s="705">
        <v>8.6386000000000003</v>
      </c>
      <c r="R94" s="705">
        <v>10.164289582957213</v>
      </c>
      <c r="S94" s="705">
        <v>12.700296735905045</v>
      </c>
      <c r="T94" s="705">
        <v>12.940195874140445</v>
      </c>
      <c r="U94" s="705">
        <v>6.536671836915577</v>
      </c>
      <c r="V94" s="705">
        <v>13.672363484785327</v>
      </c>
      <c r="W94" s="705">
        <v>8.9205397301349318</v>
      </c>
      <c r="X94" s="705">
        <v>10.798816568047338</v>
      </c>
      <c r="Y94" s="705">
        <v>12.73074474856779</v>
      </c>
      <c r="Z94" s="705">
        <v>11.192660550458717</v>
      </c>
    </row>
    <row r="95" spans="1:26" x14ac:dyDescent="0.35">
      <c r="A95" s="705">
        <v>40</v>
      </c>
      <c r="B95" s="705">
        <v>6.0004999999999997</v>
      </c>
      <c r="C95" s="705">
        <v>7.6249000000000002</v>
      </c>
      <c r="D95" s="705">
        <v>5.1020000000000003</v>
      </c>
      <c r="E95" s="705">
        <v>6.9470999999999998</v>
      </c>
      <c r="F95" s="705">
        <v>7.8140000000000001</v>
      </c>
      <c r="H95" s="705">
        <v>9.4031000000000002</v>
      </c>
      <c r="I95" s="705">
        <v>12.3278</v>
      </c>
      <c r="J95" s="705">
        <v>10.6418</v>
      </c>
      <c r="K95" s="705">
        <v>10.555199999999999</v>
      </c>
      <c r="L95" s="705">
        <v>10.3233</v>
      </c>
      <c r="M95" s="705">
        <v>11.676</v>
      </c>
      <c r="N95" s="705">
        <v>10.131600000000001</v>
      </c>
      <c r="O95" s="705">
        <v>10.3788</v>
      </c>
      <c r="P95" s="705">
        <v>8.7867999999999995</v>
      </c>
      <c r="R95" s="705">
        <v>8.1422639465607514</v>
      </c>
      <c r="S95" s="705">
        <v>10.86053412462908</v>
      </c>
      <c r="T95" s="705">
        <v>11.981662846426339</v>
      </c>
      <c r="U95" s="705">
        <v>4.7418568579658764</v>
      </c>
      <c r="V95" s="705">
        <v>9.128803668195081</v>
      </c>
      <c r="W95" s="705">
        <v>7.671164417791104</v>
      </c>
      <c r="X95" s="705">
        <v>8.6644125105663559</v>
      </c>
      <c r="Y95" s="705">
        <v>11.500106089539571</v>
      </c>
      <c r="Z95" s="705">
        <v>10.642201834862385</v>
      </c>
    </row>
    <row r="96" spans="1:26" x14ac:dyDescent="0.35">
      <c r="A96" s="705">
        <v>42.5</v>
      </c>
      <c r="B96" s="705">
        <v>7.3869999999999996</v>
      </c>
      <c r="C96" s="705">
        <v>7.7842000000000002</v>
      </c>
      <c r="D96" s="705">
        <v>6.4869000000000003</v>
      </c>
      <c r="E96" s="705">
        <v>7.3719999999999999</v>
      </c>
      <c r="F96" s="705">
        <v>9.9385999999999992</v>
      </c>
      <c r="H96" s="705">
        <v>9.5665999999999993</v>
      </c>
      <c r="I96" s="705">
        <v>10.5616</v>
      </c>
      <c r="J96" s="705">
        <v>9.5536999999999992</v>
      </c>
      <c r="K96" s="705">
        <v>10.1004</v>
      </c>
      <c r="L96" s="705">
        <v>10.890499999999999</v>
      </c>
      <c r="M96" s="705">
        <v>12.2133</v>
      </c>
      <c r="N96" s="705">
        <v>10.178699999999999</v>
      </c>
      <c r="O96" s="705">
        <v>10.182</v>
      </c>
      <c r="P96" s="705">
        <v>10.2477</v>
      </c>
      <c r="R96" s="705">
        <v>6.9507131251128369</v>
      </c>
      <c r="S96" s="705">
        <v>7.8338278931750747</v>
      </c>
      <c r="T96" s="705">
        <v>9.5853302771410718</v>
      </c>
      <c r="U96" s="705">
        <v>2.6368269443828938</v>
      </c>
      <c r="V96" s="705">
        <v>6.7736556898707789</v>
      </c>
      <c r="W96" s="705">
        <v>5.7721139430284865</v>
      </c>
      <c r="X96" s="705">
        <v>8.3896872358410821</v>
      </c>
      <c r="Y96" s="705">
        <v>10.39677487799703</v>
      </c>
      <c r="Z96" s="705">
        <v>8.702490170380079</v>
      </c>
    </row>
    <row r="97" spans="1:26" x14ac:dyDescent="0.35">
      <c r="A97" s="705">
        <v>45</v>
      </c>
      <c r="B97" s="705">
        <v>8.4149999999999991</v>
      </c>
      <c r="C97" s="705">
        <v>8.0629000000000008</v>
      </c>
      <c r="D97" s="705">
        <v>7.4100999999999999</v>
      </c>
      <c r="E97" s="705">
        <v>8.0305999999999997</v>
      </c>
      <c r="F97" s="705">
        <v>9.7734000000000005</v>
      </c>
      <c r="H97" s="705">
        <v>9.6687999999999992</v>
      </c>
      <c r="I97" s="705">
        <v>8.9014000000000006</v>
      </c>
      <c r="J97" s="705">
        <v>9.2955000000000005</v>
      </c>
      <c r="K97" s="705">
        <v>9.3993000000000002</v>
      </c>
      <c r="L97" s="705">
        <v>9.9262999999999995</v>
      </c>
      <c r="M97" s="705">
        <v>10.2294</v>
      </c>
      <c r="N97" s="705">
        <v>9.2149000000000001</v>
      </c>
      <c r="O97" s="705">
        <v>9.3458000000000006</v>
      </c>
      <c r="P97" s="705">
        <v>8.1516000000000002</v>
      </c>
      <c r="R97" s="705">
        <v>4.3870734789673227</v>
      </c>
      <c r="S97" s="705">
        <v>5.3610286844708215</v>
      </c>
      <c r="T97" s="705">
        <v>6.8347572410918946</v>
      </c>
      <c r="U97" s="705">
        <v>1.1743851096831377</v>
      </c>
      <c r="V97" s="705">
        <v>4.8145060441850767</v>
      </c>
      <c r="W97" s="705">
        <v>3.9730134932533732</v>
      </c>
      <c r="X97" s="705">
        <v>5.5790363482671177</v>
      </c>
      <c r="Y97" s="705">
        <v>7.7021005728835137</v>
      </c>
      <c r="Z97" s="705">
        <v>7.3132372214941022</v>
      </c>
    </row>
    <row r="98" spans="1:26" x14ac:dyDescent="0.35">
      <c r="A98" s="705">
        <v>47.5</v>
      </c>
      <c r="B98" s="705">
        <v>8.5344999999999995</v>
      </c>
      <c r="C98" s="705">
        <v>8.3415999999999997</v>
      </c>
      <c r="D98" s="705">
        <v>8.9163999999999994</v>
      </c>
      <c r="E98" s="705">
        <v>9.2202999999999999</v>
      </c>
      <c r="F98" s="705">
        <v>10.056699999999999</v>
      </c>
      <c r="H98" s="705">
        <v>7.4203000000000001</v>
      </c>
      <c r="I98" s="705">
        <v>6.9763000000000002</v>
      </c>
      <c r="J98" s="705">
        <v>8.2073</v>
      </c>
      <c r="K98" s="705">
        <v>8.0349000000000004</v>
      </c>
      <c r="L98" s="705">
        <v>9.3400999999999996</v>
      </c>
      <c r="M98" s="705">
        <v>8.6587999999999994</v>
      </c>
      <c r="N98" s="705">
        <v>9.0738000000000003</v>
      </c>
      <c r="O98" s="705">
        <v>8.2881999999999998</v>
      </c>
      <c r="P98" s="705">
        <v>8.7233000000000001</v>
      </c>
      <c r="R98" s="705">
        <v>2.6178010471204187</v>
      </c>
      <c r="S98" s="705">
        <v>3.9169139465875373</v>
      </c>
      <c r="T98" s="705">
        <v>5.3761200250052088</v>
      </c>
      <c r="U98" s="705">
        <v>0.95280301351650787</v>
      </c>
      <c r="V98" s="705">
        <v>2.7511463109629011</v>
      </c>
      <c r="W98" s="705">
        <v>2.348825587206397</v>
      </c>
      <c r="X98" s="705">
        <v>3.8884192730346578</v>
      </c>
      <c r="Y98" s="705">
        <v>5.8985784001697432</v>
      </c>
      <c r="Z98" s="705">
        <v>5.8453473132372213</v>
      </c>
    </row>
    <row r="99" spans="1:26" x14ac:dyDescent="0.35">
      <c r="A99" s="705">
        <v>50</v>
      </c>
      <c r="B99" s="705">
        <v>7.9368999999999996</v>
      </c>
      <c r="C99" s="705">
        <v>7.7443999999999997</v>
      </c>
      <c r="D99" s="705">
        <v>9.1593999999999998</v>
      </c>
      <c r="E99" s="705">
        <v>8.5617000000000001</v>
      </c>
      <c r="F99" s="705">
        <v>8.7819000000000003</v>
      </c>
      <c r="H99" s="705">
        <v>6.48</v>
      </c>
      <c r="I99" s="705">
        <v>5.4044999999999996</v>
      </c>
      <c r="J99" s="705">
        <v>6.4367000000000001</v>
      </c>
      <c r="K99" s="705">
        <v>6.4431000000000003</v>
      </c>
      <c r="L99" s="705">
        <v>7.4493999999999998</v>
      </c>
      <c r="M99" s="705">
        <v>6.2615999999999996</v>
      </c>
      <c r="N99" s="705">
        <v>7.9690000000000003</v>
      </c>
      <c r="O99" s="705">
        <v>7.6734</v>
      </c>
      <c r="P99" s="705">
        <v>6.7965</v>
      </c>
      <c r="R99" s="705">
        <v>1.769272431846904</v>
      </c>
      <c r="S99" s="705">
        <v>1.7804154302670623</v>
      </c>
      <c r="T99" s="705">
        <v>3.2090018753907068</v>
      </c>
      <c r="U99" s="705">
        <v>0.39884777309993358</v>
      </c>
      <c r="V99" s="705">
        <v>1.3130471029595665</v>
      </c>
      <c r="W99" s="705">
        <v>1.1744127936031985</v>
      </c>
      <c r="X99" s="705">
        <v>2.7049873203719357</v>
      </c>
      <c r="Y99" s="705">
        <v>4.0950562274559728</v>
      </c>
      <c r="Z99" s="705">
        <v>4.4036697247706424</v>
      </c>
    </row>
    <row r="100" spans="1:26" x14ac:dyDescent="0.35">
      <c r="A100" s="705">
        <v>52.5</v>
      </c>
      <c r="B100" s="705">
        <v>8.2955000000000005</v>
      </c>
      <c r="C100" s="705">
        <v>7.8041</v>
      </c>
      <c r="D100" s="705">
        <v>8.4062000000000001</v>
      </c>
      <c r="E100" s="705">
        <v>8.8378999999999994</v>
      </c>
      <c r="F100" s="705">
        <v>7.7195</v>
      </c>
      <c r="H100" s="705">
        <v>4.9672999999999998</v>
      </c>
      <c r="I100" s="705">
        <v>3.4617</v>
      </c>
      <c r="J100" s="705">
        <v>4.3895</v>
      </c>
      <c r="K100" s="705">
        <v>4.3585000000000003</v>
      </c>
      <c r="L100" s="705">
        <v>5.7667000000000002</v>
      </c>
      <c r="M100" s="705">
        <v>5.0010000000000003</v>
      </c>
      <c r="N100" s="705">
        <v>6.4645000000000001</v>
      </c>
      <c r="O100" s="705">
        <v>4.968</v>
      </c>
      <c r="P100" s="705">
        <v>5.6744000000000003</v>
      </c>
      <c r="R100" s="705">
        <v>0.86658241559848348</v>
      </c>
      <c r="S100" s="705">
        <v>1.2462908011869436</v>
      </c>
      <c r="T100" s="705">
        <v>1.7712023338195457</v>
      </c>
      <c r="U100" s="705">
        <v>0.11079104808331486</v>
      </c>
      <c r="V100" s="705">
        <v>1.0421008753647354</v>
      </c>
      <c r="W100" s="705">
        <v>0.7496251874062968</v>
      </c>
      <c r="X100" s="705">
        <v>1.6272189349112427</v>
      </c>
      <c r="Y100" s="705">
        <v>2.3976235943136004</v>
      </c>
      <c r="Z100" s="705">
        <v>3.5124508519003927</v>
      </c>
    </row>
    <row r="101" spans="1:26" x14ac:dyDescent="0.35">
      <c r="A101" s="705">
        <v>55</v>
      </c>
      <c r="B101" s="705">
        <v>6.9566999999999997</v>
      </c>
      <c r="C101" s="705">
        <v>6.0122999999999998</v>
      </c>
      <c r="D101" s="705">
        <v>9.0864999999999991</v>
      </c>
      <c r="E101" s="705">
        <v>7.5843999999999996</v>
      </c>
      <c r="F101" s="705">
        <v>7.5307000000000004</v>
      </c>
      <c r="H101" s="705">
        <v>4.3745000000000003</v>
      </c>
      <c r="I101" s="705">
        <v>1.9251</v>
      </c>
      <c r="J101" s="705">
        <v>3.3197999999999999</v>
      </c>
      <c r="K101" s="705">
        <v>3.5057999999999998</v>
      </c>
      <c r="L101" s="705">
        <v>4.9158999999999997</v>
      </c>
      <c r="M101" s="705">
        <v>3.1410999999999998</v>
      </c>
      <c r="N101" s="705">
        <v>5.2420999999999998</v>
      </c>
      <c r="O101" s="705">
        <v>3.2709999999999999</v>
      </c>
      <c r="P101" s="705">
        <v>4.7004000000000001</v>
      </c>
      <c r="R101" s="705">
        <v>0.50550640909911537</v>
      </c>
      <c r="S101" s="705">
        <v>0.51434223541048474</v>
      </c>
      <c r="T101" s="705">
        <v>0.81266930610543864</v>
      </c>
      <c r="U101" s="705">
        <v>6.647462884998892E-2</v>
      </c>
      <c r="V101" s="705">
        <v>0.5210504376823677</v>
      </c>
      <c r="W101" s="705">
        <v>0.4497751124437781</v>
      </c>
      <c r="X101" s="705">
        <v>1.098901098901099</v>
      </c>
      <c r="Y101" s="705">
        <v>1.5913430935709738</v>
      </c>
      <c r="Z101" s="705">
        <v>2.4115334207077326</v>
      </c>
    </row>
    <row r="102" spans="1:26" x14ac:dyDescent="0.35">
      <c r="A102" s="705">
        <v>57.5</v>
      </c>
      <c r="B102" s="705">
        <v>6.4069000000000003</v>
      </c>
      <c r="C102" s="705">
        <v>4.34</v>
      </c>
      <c r="D102" s="705">
        <v>6.7784000000000004</v>
      </c>
      <c r="E102" s="705">
        <v>7.0957999999999997</v>
      </c>
      <c r="F102" s="705">
        <v>5.3116000000000003</v>
      </c>
      <c r="H102" s="705">
        <v>2.2690000000000001</v>
      </c>
      <c r="I102" s="705">
        <v>1.3069999999999999</v>
      </c>
      <c r="J102" s="705">
        <v>2.0103</v>
      </c>
      <c r="K102" s="705">
        <v>2.2361</v>
      </c>
      <c r="L102" s="705">
        <v>3.4788999999999999</v>
      </c>
      <c r="M102" s="705">
        <v>1.8186</v>
      </c>
      <c r="N102" s="705">
        <v>2.8914</v>
      </c>
      <c r="O102" s="705">
        <v>1.9182999999999999</v>
      </c>
      <c r="P102" s="705">
        <v>3.4512</v>
      </c>
      <c r="R102" s="705">
        <v>0.21664560389962087</v>
      </c>
      <c r="S102" s="705">
        <v>0.35608308605341243</v>
      </c>
      <c r="T102" s="705">
        <v>0.58345488643467391</v>
      </c>
      <c r="U102" s="705">
        <v>2.2158209616662972E-2</v>
      </c>
      <c r="V102" s="705">
        <v>0.25010421008753647</v>
      </c>
      <c r="W102" s="705">
        <v>0.3748125937031484</v>
      </c>
      <c r="X102" s="705">
        <v>0.38038884192730349</v>
      </c>
      <c r="Y102" s="705">
        <v>0.70019096117122859</v>
      </c>
      <c r="Z102" s="705">
        <v>1.598951507208388</v>
      </c>
    </row>
    <row r="103" spans="1:26" x14ac:dyDescent="0.35">
      <c r="A103" s="705">
        <v>60</v>
      </c>
      <c r="B103" s="705">
        <v>5.7614000000000001</v>
      </c>
      <c r="C103" s="705">
        <v>3.9020999999999999</v>
      </c>
      <c r="D103" s="705">
        <v>5.5636999999999999</v>
      </c>
      <c r="E103" s="705">
        <v>6.3098000000000001</v>
      </c>
      <c r="F103" s="705">
        <v>4.0603999999999996</v>
      </c>
      <c r="H103" s="705">
        <v>1.7171000000000001</v>
      </c>
      <c r="I103" s="705">
        <v>0.83009999999999995</v>
      </c>
      <c r="J103" s="705">
        <v>1.1435</v>
      </c>
      <c r="K103" s="705">
        <v>1.2697000000000001</v>
      </c>
      <c r="L103" s="705">
        <v>1.8340000000000001</v>
      </c>
      <c r="M103" s="705">
        <v>1.1573</v>
      </c>
      <c r="N103" s="705">
        <v>1.9276</v>
      </c>
      <c r="O103" s="705">
        <v>1.2297</v>
      </c>
      <c r="P103" s="705">
        <v>2.1385000000000001</v>
      </c>
      <c r="R103" s="705">
        <v>0.16248420292471566</v>
      </c>
      <c r="S103" s="705">
        <v>0.11869436201780414</v>
      </c>
      <c r="T103" s="705">
        <v>0.35424046676390913</v>
      </c>
      <c r="U103" s="705">
        <v>0</v>
      </c>
      <c r="V103" s="705">
        <v>0.20842017507294708</v>
      </c>
      <c r="W103" s="705">
        <v>9.9950024987506242E-2</v>
      </c>
      <c r="X103" s="705">
        <v>0.31699070160608622</v>
      </c>
      <c r="Y103" s="705">
        <v>0.31826861871419476</v>
      </c>
      <c r="Z103" s="705">
        <v>0.91743119266055051</v>
      </c>
    </row>
    <row r="104" spans="1:26" x14ac:dyDescent="0.35">
      <c r="A104" s="705">
        <v>62.5</v>
      </c>
      <c r="B104" s="705">
        <v>4.2553000000000001</v>
      </c>
      <c r="C104" s="705">
        <v>2.9664000000000001</v>
      </c>
      <c r="D104" s="705">
        <v>5.2234999999999996</v>
      </c>
      <c r="E104" s="705">
        <v>4.2915000000000001</v>
      </c>
      <c r="F104" s="705">
        <v>2.8565</v>
      </c>
      <c r="H104" s="705">
        <v>1.2468999999999999</v>
      </c>
      <c r="I104" s="705">
        <v>0.3886</v>
      </c>
      <c r="J104" s="705">
        <v>0.8115</v>
      </c>
      <c r="K104" s="705">
        <v>0.96650000000000003</v>
      </c>
      <c r="L104" s="705">
        <v>0.92649999999999999</v>
      </c>
      <c r="M104" s="705">
        <v>0.7026</v>
      </c>
      <c r="N104" s="705">
        <v>1.4339</v>
      </c>
      <c r="O104" s="705">
        <v>0.76239999999999997</v>
      </c>
      <c r="P104" s="705">
        <v>1.5033000000000001</v>
      </c>
      <c r="R104" s="705">
        <v>7.2215201299873619E-2</v>
      </c>
      <c r="S104" s="705">
        <v>5.9347181008902072E-2</v>
      </c>
      <c r="T104" s="705">
        <v>0.10418837257762034</v>
      </c>
      <c r="U104" s="705">
        <v>0</v>
      </c>
      <c r="V104" s="705">
        <v>0.14589412255106293</v>
      </c>
      <c r="W104" s="705">
        <v>9.9950024987506242E-2</v>
      </c>
      <c r="X104" s="705">
        <v>0.14792899408284024</v>
      </c>
      <c r="Y104" s="705">
        <v>0.1273074474856779</v>
      </c>
      <c r="Z104" s="705">
        <v>0.60288335517693314</v>
      </c>
    </row>
    <row r="105" spans="1:26" x14ac:dyDescent="0.35">
      <c r="A105" s="705">
        <v>65</v>
      </c>
      <c r="B105" s="705">
        <v>3.4186000000000001</v>
      </c>
      <c r="C105" s="705">
        <v>2.1501000000000001</v>
      </c>
      <c r="D105" s="705">
        <v>4.2031000000000001</v>
      </c>
      <c r="E105" s="705">
        <v>3.5266999999999999</v>
      </c>
      <c r="F105" s="705">
        <v>1.7941</v>
      </c>
      <c r="H105" s="705">
        <v>0.57240000000000002</v>
      </c>
      <c r="I105" s="705">
        <v>0.24729999999999999</v>
      </c>
      <c r="J105" s="705">
        <v>0.36890000000000001</v>
      </c>
      <c r="K105" s="705">
        <v>0.34110000000000001</v>
      </c>
      <c r="L105" s="705">
        <v>0.68069999999999997</v>
      </c>
      <c r="M105" s="705">
        <v>0.3306</v>
      </c>
      <c r="N105" s="705">
        <v>1.0107999999999999</v>
      </c>
      <c r="O105" s="705">
        <v>0.36890000000000001</v>
      </c>
      <c r="P105" s="705">
        <v>1.2069000000000001</v>
      </c>
      <c r="R105" s="705">
        <v>1.8053800324968405E-2</v>
      </c>
      <c r="S105" s="705">
        <v>1.9782393669634024E-2</v>
      </c>
      <c r="T105" s="705">
        <v>4.1675349031048137E-2</v>
      </c>
      <c r="U105" s="705">
        <v>0</v>
      </c>
      <c r="V105" s="705">
        <v>4.1684035014589414E-2</v>
      </c>
      <c r="W105" s="705">
        <v>2.498750624687656E-2</v>
      </c>
      <c r="X105" s="705">
        <v>6.3398140321217239E-2</v>
      </c>
      <c r="Y105" s="705">
        <v>0.19096117122851686</v>
      </c>
      <c r="Z105" s="705">
        <v>0.3669724770642202</v>
      </c>
    </row>
    <row r="106" spans="1:26" x14ac:dyDescent="0.35">
      <c r="A106" s="705">
        <v>67.5</v>
      </c>
      <c r="B106" s="705">
        <v>3.4186000000000001</v>
      </c>
      <c r="C106" s="705">
        <v>1.2143999999999999</v>
      </c>
      <c r="D106" s="705">
        <v>2.8912</v>
      </c>
      <c r="E106" s="705">
        <v>2.0819999999999999</v>
      </c>
      <c r="F106" s="705">
        <v>1.1568000000000001</v>
      </c>
      <c r="H106" s="705">
        <v>0.42930000000000001</v>
      </c>
      <c r="I106" s="705">
        <v>0.21190000000000001</v>
      </c>
      <c r="J106" s="705">
        <v>0.2029</v>
      </c>
      <c r="K106" s="705">
        <v>0.15160000000000001</v>
      </c>
      <c r="L106" s="705">
        <v>0.39710000000000001</v>
      </c>
      <c r="M106" s="705">
        <v>0.3513</v>
      </c>
      <c r="N106" s="705">
        <v>0.35260000000000002</v>
      </c>
      <c r="O106" s="705">
        <v>0.17219999999999999</v>
      </c>
      <c r="P106" s="705">
        <v>0.55049999999999999</v>
      </c>
      <c r="R106" s="705">
        <v>1.8053800324968405E-2</v>
      </c>
      <c r="S106" s="705">
        <v>0</v>
      </c>
      <c r="T106" s="705">
        <v>0.10418837257762034</v>
      </c>
      <c r="U106" s="705">
        <v>0</v>
      </c>
      <c r="V106" s="705">
        <v>4.1684035014589414E-2</v>
      </c>
      <c r="W106" s="705">
        <v>4.9975012493753121E-2</v>
      </c>
      <c r="X106" s="705">
        <v>4.2265426880811495E-2</v>
      </c>
      <c r="Y106" s="705">
        <v>6.3653723742838952E-2</v>
      </c>
      <c r="Z106" s="705">
        <v>0.20969855832241152</v>
      </c>
    </row>
    <row r="107" spans="1:26" x14ac:dyDescent="0.35">
      <c r="A107" s="705">
        <v>70</v>
      </c>
      <c r="B107" s="705">
        <v>1.7929999999999999</v>
      </c>
      <c r="C107" s="705">
        <v>0.83620000000000005</v>
      </c>
      <c r="D107" s="705">
        <v>1.6277999999999999</v>
      </c>
      <c r="E107" s="705">
        <v>1.5933999999999999</v>
      </c>
      <c r="F107" s="705">
        <v>0.51939999999999997</v>
      </c>
      <c r="H107" s="705">
        <v>0.22489999999999999</v>
      </c>
      <c r="I107" s="705">
        <v>3.5299999999999998E-2</v>
      </c>
      <c r="J107" s="705">
        <v>0.11070000000000001</v>
      </c>
      <c r="K107" s="705">
        <v>0.1706</v>
      </c>
      <c r="L107" s="705">
        <v>0.1134</v>
      </c>
      <c r="M107" s="705">
        <v>0.2273</v>
      </c>
      <c r="N107" s="705">
        <v>0.1646</v>
      </c>
      <c r="O107" s="705">
        <v>9.8400000000000001E-2</v>
      </c>
      <c r="P107" s="705">
        <v>0.38109999999999999</v>
      </c>
      <c r="R107" s="705">
        <v>0</v>
      </c>
      <c r="S107" s="705">
        <v>0</v>
      </c>
      <c r="T107" s="705">
        <v>6.2513023546572205E-2</v>
      </c>
      <c r="U107" s="705">
        <v>0</v>
      </c>
      <c r="V107" s="705">
        <v>8.3368070029178828E-2</v>
      </c>
      <c r="W107" s="705">
        <v>4.9975012493753121E-2</v>
      </c>
      <c r="X107" s="705">
        <v>8.453085376162299E-2</v>
      </c>
      <c r="Y107" s="705">
        <v>4.2435815828559299E-2</v>
      </c>
      <c r="Z107" s="705">
        <v>0.10484927916120576</v>
      </c>
    </row>
    <row r="108" spans="1:26" x14ac:dyDescent="0.35">
      <c r="A108" s="705">
        <v>72.5</v>
      </c>
      <c r="B108" s="705">
        <v>5.3311000000000002</v>
      </c>
      <c r="C108" s="705">
        <v>0.89590000000000003</v>
      </c>
      <c r="D108" s="705">
        <v>2.794</v>
      </c>
      <c r="E108" s="705">
        <v>1.2322</v>
      </c>
      <c r="F108" s="705">
        <v>1.0623</v>
      </c>
      <c r="H108" s="705">
        <v>0.44969999999999999</v>
      </c>
      <c r="I108" s="705">
        <v>0.159</v>
      </c>
      <c r="J108" s="705">
        <v>0.16600000000000001</v>
      </c>
      <c r="K108" s="705">
        <v>0.15160000000000001</v>
      </c>
      <c r="L108" s="705">
        <v>0.17019999999999999</v>
      </c>
      <c r="M108" s="705">
        <v>0.248</v>
      </c>
      <c r="N108" s="705">
        <v>0.35260000000000002</v>
      </c>
      <c r="O108" s="705">
        <v>0.17219999999999999</v>
      </c>
      <c r="P108" s="705">
        <v>0.50819999999999999</v>
      </c>
      <c r="R108" s="705">
        <v>5.4161400974905217E-2</v>
      </c>
      <c r="S108" s="705">
        <v>0</v>
      </c>
      <c r="T108" s="705">
        <v>8.3350698062096273E-2</v>
      </c>
      <c r="U108" s="705">
        <v>0</v>
      </c>
      <c r="V108" s="705">
        <v>8.3368070029178828E-2</v>
      </c>
      <c r="W108" s="705">
        <v>2.498750624687656E-2</v>
      </c>
      <c r="X108" s="705">
        <v>6.3398140321217239E-2</v>
      </c>
      <c r="Y108" s="705">
        <v>0</v>
      </c>
      <c r="Z108" s="705">
        <v>0.1834862385321101</v>
      </c>
    </row>
    <row r="110" spans="1:26" ht="15" thickBot="1" x14ac:dyDescent="0.4"/>
    <row r="111" spans="1:26" ht="15" thickBot="1" x14ac:dyDescent="0.4">
      <c r="A111" s="689" t="s">
        <v>58</v>
      </c>
      <c r="B111" s="690" t="s">
        <v>55</v>
      </c>
      <c r="C111" s="691"/>
      <c r="D111" s="691"/>
      <c r="E111" s="691"/>
      <c r="F111" s="692"/>
      <c r="G111" s="693"/>
      <c r="H111" s="690" t="s">
        <v>56</v>
      </c>
      <c r="I111" s="691"/>
      <c r="J111" s="691"/>
      <c r="K111" s="691"/>
      <c r="L111" s="691"/>
      <c r="M111" s="691"/>
      <c r="N111" s="691"/>
      <c r="O111" s="691"/>
      <c r="P111" s="692"/>
      <c r="Q111" s="693"/>
      <c r="R111" s="690" t="s">
        <v>195</v>
      </c>
      <c r="S111" s="691"/>
      <c r="T111" s="691"/>
      <c r="U111" s="691"/>
      <c r="V111" s="691"/>
      <c r="W111" s="691"/>
      <c r="X111" s="691"/>
      <c r="Y111" s="691"/>
      <c r="Z111" s="692"/>
    </row>
    <row r="112" spans="1:26" x14ac:dyDescent="0.35">
      <c r="A112" s="703" t="s">
        <v>63</v>
      </c>
      <c r="B112" s="704">
        <v>21.474277777777779</v>
      </c>
      <c r="C112" s="704">
        <v>21.543835944700461</v>
      </c>
      <c r="D112" s="704">
        <v>25.591896551724137</v>
      </c>
      <c r="E112" s="704">
        <v>23.01841666666666</v>
      </c>
      <c r="F112" s="704">
        <v>25.376230769230773</v>
      </c>
      <c r="G112" s="704"/>
      <c r="H112" s="704">
        <v>25.112677419354835</v>
      </c>
      <c r="I112" s="704">
        <v>22.334597402597407</v>
      </c>
      <c r="J112" s="704">
        <v>21.264326086956515</v>
      </c>
      <c r="K112" s="704">
        <v>17.769235294117642</v>
      </c>
      <c r="L112" s="704">
        <v>24.107245614035083</v>
      </c>
      <c r="M112" s="704">
        <v>19.055039999999998</v>
      </c>
      <c r="N112" s="704">
        <v>9.5728888888888903</v>
      </c>
      <c r="O112" s="704">
        <v>19.672636363636368</v>
      </c>
      <c r="P112" s="704">
        <v>17.368368421052633</v>
      </c>
      <c r="Q112" s="704"/>
      <c r="R112" s="705">
        <v>19.643187500000003</v>
      </c>
      <c r="S112" s="705">
        <v>22.055867924528304</v>
      </c>
      <c r="T112" s="705">
        <v>22.019000000000002</v>
      </c>
      <c r="U112" s="705">
        <v>20.83433333333333</v>
      </c>
      <c r="V112" s="705">
        <v>24.992396551724134</v>
      </c>
      <c r="W112" s="705">
        <v>23.227161764705887</v>
      </c>
      <c r="X112" s="705">
        <v>15.238250000000001</v>
      </c>
      <c r="Y112" s="705">
        <v>14.536714285714286</v>
      </c>
      <c r="Z112" s="705">
        <v>26.579313725490191</v>
      </c>
    </row>
    <row r="113" spans="1:26" x14ac:dyDescent="0.35">
      <c r="A113" s="703" t="s">
        <v>207</v>
      </c>
      <c r="B113" s="705">
        <v>816.88111111111118</v>
      </c>
      <c r="C113" s="705">
        <v>752.11762857142867</v>
      </c>
      <c r="D113" s="705">
        <v>839.90444827586202</v>
      </c>
      <c r="E113" s="705">
        <v>625.70702380952378</v>
      </c>
      <c r="F113" s="705">
        <v>840.78885220680945</v>
      </c>
      <c r="G113" s="704"/>
      <c r="H113" s="705">
        <v>804.90087096774198</v>
      </c>
      <c r="I113" s="705">
        <v>633.88633766233772</v>
      </c>
      <c r="J113" s="705">
        <v>714.04984368530006</v>
      </c>
      <c r="K113" s="705">
        <v>380.55550980392155</v>
      </c>
      <c r="L113" s="705">
        <v>769.15171929824578</v>
      </c>
      <c r="M113" s="705">
        <v>468.48307999999997</v>
      </c>
      <c r="N113" s="705">
        <v>210.51411111111111</v>
      </c>
      <c r="O113" s="705">
        <v>491.57784090909104</v>
      </c>
      <c r="P113" s="705">
        <v>523.86731578947365</v>
      </c>
      <c r="Q113" s="704"/>
      <c r="R113" s="705">
        <v>545.56309375000012</v>
      </c>
      <c r="S113" s="705">
        <v>646.20888679245263</v>
      </c>
      <c r="T113" s="705">
        <v>648.00229629629655</v>
      </c>
      <c r="U113" s="705">
        <v>580.47216666666668</v>
      </c>
      <c r="V113" s="705">
        <v>704.02218965517272</v>
      </c>
      <c r="W113" s="705">
        <v>585.13004411764723</v>
      </c>
      <c r="X113" s="705">
        <v>434.12308333333334</v>
      </c>
      <c r="Y113" s="705">
        <v>336.30685714285715</v>
      </c>
      <c r="Z113" s="705">
        <v>816.37266666666687</v>
      </c>
    </row>
    <row r="114" spans="1:26" x14ac:dyDescent="0.35">
      <c r="A114" s="703" t="s">
        <v>51</v>
      </c>
      <c r="B114" s="705">
        <v>14</v>
      </c>
      <c r="C114" s="705">
        <v>31</v>
      </c>
      <c r="D114" s="705">
        <v>25</v>
      </c>
      <c r="E114" s="705">
        <v>80</v>
      </c>
      <c r="F114" s="705">
        <v>61</v>
      </c>
      <c r="G114" s="693"/>
      <c r="H114" s="705">
        <v>27</v>
      </c>
      <c r="I114" s="705">
        <v>73</v>
      </c>
      <c r="J114" s="705">
        <v>42</v>
      </c>
      <c r="K114" s="705">
        <v>47</v>
      </c>
      <c r="L114" s="705">
        <v>53</v>
      </c>
      <c r="M114" s="705">
        <v>21</v>
      </c>
      <c r="N114" s="705">
        <v>5</v>
      </c>
      <c r="O114" s="705">
        <v>40</v>
      </c>
      <c r="P114" s="705">
        <v>15</v>
      </c>
      <c r="Q114" s="693"/>
      <c r="R114" s="705">
        <v>28</v>
      </c>
      <c r="S114" s="705">
        <v>49</v>
      </c>
      <c r="T114" s="705">
        <v>50</v>
      </c>
      <c r="U114" s="705">
        <v>32</v>
      </c>
      <c r="V114" s="705">
        <v>54</v>
      </c>
      <c r="W114" s="705">
        <v>64</v>
      </c>
      <c r="X114" s="705">
        <v>8</v>
      </c>
      <c r="Y114" s="705">
        <v>10</v>
      </c>
      <c r="Z114" s="705">
        <v>47</v>
      </c>
    </row>
    <row r="115" spans="1:26" x14ac:dyDescent="0.35">
      <c r="A115" s="705" t="s">
        <v>85</v>
      </c>
    </row>
  </sheetData>
  <mergeCells count="21">
    <mergeCell ref="R111:Z111"/>
    <mergeCell ref="R45:Z45"/>
    <mergeCell ref="R81:Z81"/>
    <mergeCell ref="R1:Z1"/>
    <mergeCell ref="R9:Z9"/>
    <mergeCell ref="R38:Z38"/>
    <mergeCell ref="R74:Z74"/>
    <mergeCell ref="B111:F111"/>
    <mergeCell ref="H111:P111"/>
    <mergeCell ref="B1:F1"/>
    <mergeCell ref="H1:P1"/>
    <mergeCell ref="B45:F45"/>
    <mergeCell ref="H45:P45"/>
    <mergeCell ref="B9:F9"/>
    <mergeCell ref="H9:P9"/>
    <mergeCell ref="B38:F38"/>
    <mergeCell ref="H38:P38"/>
    <mergeCell ref="B74:F74"/>
    <mergeCell ref="H74:P74"/>
    <mergeCell ref="B81:F81"/>
    <mergeCell ref="H81:P81"/>
  </mergeCell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2"/>
  <sheetViews>
    <sheetView topLeftCell="B1" zoomScale="85" zoomScaleNormal="85" workbookViewId="0">
      <selection activeCell="I15" sqref="I15"/>
    </sheetView>
  </sheetViews>
  <sheetFormatPr defaultRowHeight="14.5" x14ac:dyDescent="0.35"/>
  <cols>
    <col min="1" max="1" width="23.7265625" customWidth="1"/>
  </cols>
  <sheetData>
    <row r="1" spans="1:37" ht="15" thickBot="1" x14ac:dyDescent="0.4">
      <c r="A1" s="19" t="s">
        <v>809</v>
      </c>
      <c r="B1" s="277" t="s">
        <v>3</v>
      </c>
      <c r="C1" s="278"/>
      <c r="D1" s="278"/>
      <c r="E1" s="278"/>
      <c r="F1" s="278"/>
      <c r="G1" s="278"/>
      <c r="H1" s="278"/>
      <c r="I1" s="278"/>
      <c r="J1" s="279"/>
      <c r="K1" s="280" t="s">
        <v>10</v>
      </c>
      <c r="L1" s="281"/>
      <c r="M1" s="281"/>
      <c r="N1" s="281"/>
      <c r="O1" s="281"/>
      <c r="P1" s="281"/>
      <c r="Q1" s="281"/>
      <c r="R1" s="281"/>
      <c r="S1" s="282"/>
      <c r="T1" s="280" t="s">
        <v>195</v>
      </c>
      <c r="U1" s="281"/>
      <c r="V1" s="281"/>
      <c r="W1" s="281"/>
      <c r="X1" s="281"/>
      <c r="Y1" s="281"/>
      <c r="Z1" s="281"/>
      <c r="AA1" s="281"/>
      <c r="AB1" s="282"/>
      <c r="AC1" s="280" t="s">
        <v>255</v>
      </c>
      <c r="AD1" s="281"/>
      <c r="AE1" s="281"/>
      <c r="AF1" s="281"/>
      <c r="AG1" s="281"/>
      <c r="AH1" s="281"/>
      <c r="AI1" s="281"/>
      <c r="AJ1" s="281"/>
      <c r="AK1" s="282"/>
    </row>
    <row r="2" spans="1:37" x14ac:dyDescent="0.35">
      <c r="A2" s="114" t="s">
        <v>256</v>
      </c>
      <c r="B2" s="32">
        <v>0.81009241792636799</v>
      </c>
      <c r="C2" s="39">
        <v>0.11753153007426199</v>
      </c>
      <c r="D2" s="39">
        <v>0.224317008574629</v>
      </c>
      <c r="E2" s="39">
        <v>0.10032627946480401</v>
      </c>
      <c r="F2" s="39">
        <v>0.29219420073653801</v>
      </c>
      <c r="G2" s="39">
        <v>0</v>
      </c>
      <c r="H2" s="39"/>
      <c r="I2" s="39"/>
      <c r="J2" s="169"/>
      <c r="K2" s="32">
        <v>0.31546530732177203</v>
      </c>
      <c r="L2" s="39">
        <v>2.91427410322243</v>
      </c>
      <c r="M2" s="39">
        <v>1.16303956969024</v>
      </c>
      <c r="N2" s="39">
        <v>1.5389888001902501</v>
      </c>
      <c r="O2" s="39">
        <v>9.8172447096175494E-2</v>
      </c>
      <c r="P2" s="39">
        <v>4.2240574768895298</v>
      </c>
      <c r="Q2" s="39">
        <v>0.24343704751651499</v>
      </c>
      <c r="R2" s="39">
        <v>0.70793959886915703</v>
      </c>
      <c r="S2" s="169"/>
      <c r="T2" s="39">
        <v>1.9935385750935799</v>
      </c>
      <c r="U2" s="39">
        <v>0.40197545378835797</v>
      </c>
      <c r="V2" s="39">
        <v>0.35770729919037503</v>
      </c>
      <c r="W2" s="39">
        <v>0.89124880961444697</v>
      </c>
      <c r="X2" s="39">
        <v>2.9652734657522402</v>
      </c>
      <c r="Y2" s="39">
        <v>2.38502652099152</v>
      </c>
      <c r="Z2" s="39"/>
      <c r="AA2" s="39"/>
      <c r="AB2" s="39"/>
      <c r="AC2" s="39">
        <v>0.49868164178914698</v>
      </c>
      <c r="AD2" s="39">
        <v>0.55948996108259297</v>
      </c>
      <c r="AE2" s="39">
        <v>0.26889331448873899</v>
      </c>
      <c r="AF2" s="39">
        <v>0.72046016855815698</v>
      </c>
      <c r="AG2" s="39">
        <v>0.36192693816049099</v>
      </c>
      <c r="AH2" s="39">
        <v>0.31757946680252702</v>
      </c>
      <c r="AI2" s="39"/>
      <c r="AJ2" s="39"/>
      <c r="AK2" s="169"/>
    </row>
    <row r="3" spans="1:37" x14ac:dyDescent="0.35">
      <c r="A3" s="114" t="s">
        <v>257</v>
      </c>
      <c r="B3" s="165">
        <v>29.853916004886301</v>
      </c>
      <c r="C3" s="41">
        <v>24.4976177917193</v>
      </c>
      <c r="D3" s="41">
        <v>22.450125151169399</v>
      </c>
      <c r="E3" s="41">
        <v>26.890573988828098</v>
      </c>
      <c r="F3" s="41">
        <v>16.8906835774713</v>
      </c>
      <c r="G3" s="41">
        <v>11.1204465687042</v>
      </c>
      <c r="H3" s="41"/>
      <c r="I3" s="41"/>
      <c r="J3" s="164"/>
      <c r="K3" s="165">
        <v>81.049981953906794</v>
      </c>
      <c r="L3" s="41">
        <v>238.29668019731201</v>
      </c>
      <c r="M3" s="41">
        <v>30.431327698780098</v>
      </c>
      <c r="N3" s="41">
        <v>108.992278145025</v>
      </c>
      <c r="O3" s="41">
        <v>80.779503722997305</v>
      </c>
      <c r="P3" s="41">
        <v>98.249161175361706</v>
      </c>
      <c r="Q3" s="41">
        <v>277.65159587101499</v>
      </c>
      <c r="R3" s="41">
        <v>464.33234216933602</v>
      </c>
      <c r="S3" s="164"/>
      <c r="T3" s="41">
        <v>56.889731762925699</v>
      </c>
      <c r="U3" s="41">
        <v>38.582177969797897</v>
      </c>
      <c r="V3" s="41">
        <v>58.514749510858898</v>
      </c>
      <c r="W3" s="41">
        <v>69.627305604280807</v>
      </c>
      <c r="X3" s="41">
        <v>53.051601803540301</v>
      </c>
      <c r="Y3" s="41">
        <v>72.497206242824205</v>
      </c>
      <c r="Z3" s="41"/>
      <c r="AA3" s="41"/>
      <c r="AB3" s="41"/>
      <c r="AC3" s="41">
        <v>58.0701661143788</v>
      </c>
      <c r="AD3" s="41">
        <v>95.107506848019995</v>
      </c>
      <c r="AE3" s="41">
        <v>114.84245187268201</v>
      </c>
      <c r="AF3" s="41">
        <v>69.151424900137499</v>
      </c>
      <c r="AG3" s="41">
        <v>48.8941046565905</v>
      </c>
      <c r="AH3" s="41">
        <v>138.67538738312999</v>
      </c>
      <c r="AI3" s="41"/>
      <c r="AJ3" s="41"/>
      <c r="AK3" s="164"/>
    </row>
    <row r="4" spans="1:37" x14ac:dyDescent="0.35">
      <c r="A4" s="114" t="s">
        <v>258</v>
      </c>
      <c r="B4" s="165">
        <v>0.135805257456036</v>
      </c>
      <c r="C4" s="41">
        <v>2.86714061343642E-2</v>
      </c>
      <c r="D4" s="41">
        <v>0</v>
      </c>
      <c r="E4" s="41">
        <v>0</v>
      </c>
      <c r="F4" s="41">
        <v>0</v>
      </c>
      <c r="G4" s="41">
        <v>0</v>
      </c>
      <c r="H4" s="41"/>
      <c r="I4" s="41"/>
      <c r="J4" s="164"/>
      <c r="K4" s="165">
        <v>2.4281868091180499E-2</v>
      </c>
      <c r="L4" s="41">
        <v>0.14031232630121901</v>
      </c>
      <c r="M4" s="41">
        <v>0</v>
      </c>
      <c r="N4" s="41">
        <v>0.66690273342300499</v>
      </c>
      <c r="O4" s="41">
        <v>0</v>
      </c>
      <c r="P4" s="41">
        <v>0</v>
      </c>
      <c r="Q4" s="41">
        <v>0.49166257097369898</v>
      </c>
      <c r="R4" s="41">
        <v>0.27637743855374602</v>
      </c>
      <c r="S4" s="164"/>
      <c r="T4" s="41">
        <v>0.30374308084776702</v>
      </c>
      <c r="U4" s="41">
        <v>0.16740111361429999</v>
      </c>
      <c r="V4" s="41">
        <v>0.37690344242817297</v>
      </c>
      <c r="W4" s="41">
        <v>0.30830796618526701</v>
      </c>
      <c r="X4" s="41">
        <v>0</v>
      </c>
      <c r="Y4" s="41">
        <v>7.7466991357829307E-2</v>
      </c>
      <c r="Z4" s="41"/>
      <c r="AA4" s="41"/>
      <c r="AB4" s="41"/>
      <c r="AC4" s="41">
        <v>5.5196007177788997E-2</v>
      </c>
      <c r="AD4" s="41">
        <v>9.5360145127529397E-2</v>
      </c>
      <c r="AE4" s="41">
        <v>0</v>
      </c>
      <c r="AF4" s="41">
        <v>0.21270122923294599</v>
      </c>
      <c r="AG4" s="41">
        <v>0.230866749060846</v>
      </c>
      <c r="AH4" s="41">
        <v>0.65303808783515505</v>
      </c>
      <c r="AI4" s="41"/>
      <c r="AJ4" s="41"/>
      <c r="AK4" s="164"/>
    </row>
    <row r="5" spans="1:37" x14ac:dyDescent="0.35">
      <c r="A5" s="114" t="s">
        <v>259</v>
      </c>
      <c r="B5" s="165">
        <v>9.6590629561157098</v>
      </c>
      <c r="C5" s="41">
        <v>10.441485446172001</v>
      </c>
      <c r="D5" s="41">
        <v>10.519437425446901</v>
      </c>
      <c r="E5" s="41">
        <v>3.9351739118235698</v>
      </c>
      <c r="F5" s="41">
        <v>16.843723978148901</v>
      </c>
      <c r="G5" s="41">
        <v>9.2657722667295701</v>
      </c>
      <c r="H5" s="41"/>
      <c r="I5" s="41"/>
      <c r="J5" s="164"/>
      <c r="K5" s="165">
        <v>16.244716368023401</v>
      </c>
      <c r="L5" s="41">
        <v>72.362459867487104</v>
      </c>
      <c r="M5" s="41">
        <v>38.0129451795205</v>
      </c>
      <c r="N5" s="41">
        <v>28.148845550903999</v>
      </c>
      <c r="O5" s="41">
        <v>20.621287306300001</v>
      </c>
      <c r="P5" s="41">
        <v>115.37434415647699</v>
      </c>
      <c r="Q5" s="41">
        <v>134.54557582644699</v>
      </c>
      <c r="R5" s="41">
        <v>26.680753142049898</v>
      </c>
      <c r="S5" s="164"/>
      <c r="T5" s="41">
        <v>23.141684602093299</v>
      </c>
      <c r="U5" s="41">
        <v>12.6062034538764</v>
      </c>
      <c r="V5" s="41">
        <v>13.561737514898301</v>
      </c>
      <c r="W5" s="41">
        <v>9.9726787552880403</v>
      </c>
      <c r="X5" s="41">
        <v>34.624684184401097</v>
      </c>
      <c r="Y5" s="41">
        <v>30.072232264049202</v>
      </c>
      <c r="Z5" s="41"/>
      <c r="AA5" s="41"/>
      <c r="AB5" s="41"/>
      <c r="AC5" s="41">
        <v>13.7521200120004</v>
      </c>
      <c r="AD5" s="41">
        <v>25.061168231625899</v>
      </c>
      <c r="AE5" s="41">
        <v>9.0685772097797397</v>
      </c>
      <c r="AF5" s="41">
        <v>31.313055172618299</v>
      </c>
      <c r="AG5" s="41">
        <v>27.146999554293298</v>
      </c>
      <c r="AH5" s="41">
        <v>28.3274128932755</v>
      </c>
      <c r="AI5" s="41"/>
      <c r="AJ5" s="41"/>
      <c r="AK5" s="164"/>
    </row>
    <row r="6" spans="1:37" ht="15" thickBot="1" x14ac:dyDescent="0.4">
      <c r="A6" s="114" t="s">
        <v>260</v>
      </c>
      <c r="B6" s="160">
        <v>10.016492180816099</v>
      </c>
      <c r="C6" s="159">
        <v>4.3842999105518201</v>
      </c>
      <c r="D6" s="159">
        <v>4.9520942282774101</v>
      </c>
      <c r="E6" s="159">
        <v>9.7903093166793695</v>
      </c>
      <c r="F6" s="159">
        <v>8.4560759471215405</v>
      </c>
      <c r="G6" s="159">
        <v>4.65757074123084</v>
      </c>
      <c r="H6" s="159"/>
      <c r="I6" s="159"/>
      <c r="J6" s="158"/>
      <c r="K6" s="160">
        <v>20.04750624879</v>
      </c>
      <c r="L6" s="159">
        <v>63.2388258322231</v>
      </c>
      <c r="M6" s="159">
        <v>12.937164573830101</v>
      </c>
      <c r="N6" s="159">
        <v>49.066905992184097</v>
      </c>
      <c r="O6" s="159">
        <v>14.673770938552</v>
      </c>
      <c r="P6" s="159">
        <v>55.661160132381298</v>
      </c>
      <c r="Q6" s="159">
        <v>136.26265262119</v>
      </c>
      <c r="R6" s="159">
        <v>23.521868279341</v>
      </c>
      <c r="S6" s="158"/>
      <c r="T6" s="159">
        <v>31.961641307863299</v>
      </c>
      <c r="U6" s="159">
        <v>14.1693338032354</v>
      </c>
      <c r="V6" s="159">
        <v>30.748673576373299</v>
      </c>
      <c r="W6" s="159">
        <v>19.686260260911499</v>
      </c>
      <c r="X6" s="159">
        <v>25.2820124546828</v>
      </c>
      <c r="Y6" s="159">
        <v>24.995828168699902</v>
      </c>
      <c r="Z6" s="159"/>
      <c r="AA6" s="159"/>
      <c r="AB6" s="159"/>
      <c r="AC6" s="159">
        <v>18.119071996344498</v>
      </c>
      <c r="AD6" s="159">
        <v>22.7229305280622</v>
      </c>
      <c r="AE6" s="159">
        <v>25.0551366971536</v>
      </c>
      <c r="AF6" s="159">
        <v>34.382961964238298</v>
      </c>
      <c r="AG6" s="159">
        <v>19.909791221960798</v>
      </c>
      <c r="AH6" s="159">
        <v>25.684032146175198</v>
      </c>
      <c r="AI6" s="159"/>
      <c r="AJ6" s="159"/>
      <c r="AK6" s="158"/>
    </row>
    <row r="7" spans="1:37" ht="15" thickBot="1" x14ac:dyDescent="0.4">
      <c r="A7" s="242" t="s">
        <v>261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</row>
    <row r="8" spans="1:37" x14ac:dyDescent="0.35">
      <c r="A8" s="114" t="s">
        <v>256</v>
      </c>
      <c r="B8" s="709">
        <f>B2/AVERAGE($B2:$J2)</f>
        <v>3.1470869986255692</v>
      </c>
      <c r="C8" s="710">
        <f t="shared" ref="C8:G8" si="0">C2/AVERAGE($B2:$J2)</f>
        <v>0.45659228754675224</v>
      </c>
      <c r="D8" s="710">
        <f t="shared" si="0"/>
        <v>0.87143778368255376</v>
      </c>
      <c r="E8" s="710">
        <f t="shared" si="0"/>
        <v>0.38975248099761667</v>
      </c>
      <c r="F8" s="710">
        <f t="shared" si="0"/>
        <v>1.1351304491475076</v>
      </c>
      <c r="G8" s="710">
        <f t="shared" si="0"/>
        <v>0</v>
      </c>
      <c r="H8" s="710"/>
      <c r="I8" s="710"/>
      <c r="J8" s="711"/>
      <c r="K8" s="709">
        <f>K2/AVERAGE($B2:$J2)</f>
        <v>1.2255351923069189</v>
      </c>
      <c r="L8" s="710">
        <f t="shared" ref="L8:P8" si="1">L2/AVERAGE($B2:$J2)</f>
        <v>11.321515839092973</v>
      </c>
      <c r="M8" s="710">
        <f t="shared" si="1"/>
        <v>4.5182335097375486</v>
      </c>
      <c r="N8" s="710">
        <f t="shared" si="1"/>
        <v>5.9787396313457739</v>
      </c>
      <c r="O8" s="710">
        <f t="shared" si="1"/>
        <v>0.38138516673255984</v>
      </c>
      <c r="P8" s="710">
        <f t="shared" si="1"/>
        <v>16.409826919494083</v>
      </c>
      <c r="Q8" s="710">
        <f t="shared" ref="Q8:R8" si="2">Q2/AVERAGE($B2:$J2)</f>
        <v>0.94571625442944729</v>
      </c>
      <c r="R8" s="710">
        <f t="shared" si="2"/>
        <v>2.7502386864900026</v>
      </c>
      <c r="S8" s="711"/>
      <c r="T8" s="709">
        <f>T2/AVERAGE($B2:$J2)</f>
        <v>7.7445970263429844</v>
      </c>
      <c r="U8" s="710">
        <f t="shared" ref="U8:Y8" si="3">U2/AVERAGE($B2:$J2)</f>
        <v>1.5616140780852727</v>
      </c>
      <c r="V8" s="710">
        <f t="shared" si="3"/>
        <v>1.3896389667207301</v>
      </c>
      <c r="W8" s="710">
        <f t="shared" si="3"/>
        <v>3.4623673536629522</v>
      </c>
      <c r="X8" s="710">
        <f t="shared" si="3"/>
        <v>11.519640679178003</v>
      </c>
      <c r="Y8" s="710">
        <f t="shared" si="3"/>
        <v>9.2654687162765423</v>
      </c>
      <c r="Z8" s="710"/>
      <c r="AA8" s="710"/>
      <c r="AB8" s="711"/>
      <c r="AC8" s="709">
        <f>AC2/AVERAGE($B2:$J2)</f>
        <v>1.9373030491325067</v>
      </c>
      <c r="AD8" s="710">
        <f t="shared" ref="AD8:AH8" si="4">AD2/AVERAGE($B2:$J2)</f>
        <v>2.1735342084692806</v>
      </c>
      <c r="AE8" s="710">
        <f t="shared" si="4"/>
        <v>1.0446100164855061</v>
      </c>
      <c r="AF8" s="710">
        <f t="shared" si="4"/>
        <v>2.7988792134369156</v>
      </c>
      <c r="AG8" s="710">
        <f t="shared" si="4"/>
        <v>1.406031628407082</v>
      </c>
      <c r="AH8" s="710">
        <f t="shared" si="4"/>
        <v>1.2337483833795326</v>
      </c>
      <c r="AI8" s="710"/>
      <c r="AJ8" s="710"/>
      <c r="AK8" s="711"/>
    </row>
    <row r="9" spans="1:37" x14ac:dyDescent="0.35">
      <c r="A9" s="114" t="s">
        <v>257</v>
      </c>
      <c r="B9" s="712">
        <f t="shared" ref="B9:G9" si="5">B3/AVERAGE($B3:$J3)</f>
        <v>1.3600525593012729</v>
      </c>
      <c r="C9" s="713">
        <f t="shared" si="5"/>
        <v>1.1160360928515691</v>
      </c>
      <c r="D9" s="713">
        <f t="shared" si="5"/>
        <v>1.0227586278290697</v>
      </c>
      <c r="E9" s="713">
        <f t="shared" si="5"/>
        <v>1.2250518145961127</v>
      </c>
      <c r="F9" s="713">
        <f t="shared" si="5"/>
        <v>0.76948757490065534</v>
      </c>
      <c r="G9" s="713">
        <f t="shared" si="5"/>
        <v>0.50661333052132052</v>
      </c>
      <c r="H9" s="713"/>
      <c r="I9" s="713"/>
      <c r="J9" s="714"/>
      <c r="K9" s="712">
        <f t="shared" ref="K9:P9" si="6">K3/AVERAGE($B3:$J3)</f>
        <v>3.6923878049931806</v>
      </c>
      <c r="L9" s="713">
        <f t="shared" si="6"/>
        <v>10.856063563731645</v>
      </c>
      <c r="M9" s="713">
        <f t="shared" si="6"/>
        <v>1.3863576595072964</v>
      </c>
      <c r="N9" s="713">
        <f t="shared" si="6"/>
        <v>4.9653528472095667</v>
      </c>
      <c r="O9" s="713">
        <f t="shared" si="6"/>
        <v>3.6800656489944994</v>
      </c>
      <c r="P9" s="713">
        <f t="shared" si="6"/>
        <v>4.475929492261022</v>
      </c>
      <c r="Q9" s="713">
        <f t="shared" ref="Q9:R9" si="7">Q3/AVERAGE($B3:$J3)</f>
        <v>12.648952435474465</v>
      </c>
      <c r="R9" s="713">
        <f t="shared" si="7"/>
        <v>21.153552861554147</v>
      </c>
      <c r="S9" s="714"/>
      <c r="T9" s="712">
        <f t="shared" ref="T9:Y9" si="8">T3/AVERAGE($B3:$J3)</f>
        <v>2.5917211420259267</v>
      </c>
      <c r="U9" s="713">
        <f t="shared" si="8"/>
        <v>1.757685319495514</v>
      </c>
      <c r="V9" s="713">
        <f t="shared" si="8"/>
        <v>2.6657519508023966</v>
      </c>
      <c r="W9" s="713">
        <f t="shared" si="8"/>
        <v>3.1720058155470992</v>
      </c>
      <c r="X9" s="713">
        <f t="shared" si="8"/>
        <v>2.4168677501513525</v>
      </c>
      <c r="Y9" s="713">
        <f t="shared" si="8"/>
        <v>3.3027496585910892</v>
      </c>
      <c r="Z9" s="713"/>
      <c r="AA9" s="713"/>
      <c r="AB9" s="714"/>
      <c r="AC9" s="712">
        <f t="shared" ref="AC9:AH9" si="9">AC3/AVERAGE($B3:$J3)</f>
        <v>2.6454980991433166</v>
      </c>
      <c r="AD9" s="713">
        <f t="shared" si="9"/>
        <v>4.3328053872812378</v>
      </c>
      <c r="AE9" s="713">
        <f t="shared" si="9"/>
        <v>5.2318687625539626</v>
      </c>
      <c r="AF9" s="713">
        <f t="shared" si="9"/>
        <v>3.1503261548457608</v>
      </c>
      <c r="AG9" s="713">
        <f t="shared" si="9"/>
        <v>2.2274649718333812</v>
      </c>
      <c r="AH9" s="713">
        <f t="shared" si="9"/>
        <v>6.3176239757508386</v>
      </c>
      <c r="AI9" s="713"/>
      <c r="AJ9" s="713"/>
      <c r="AK9" s="714"/>
    </row>
    <row r="10" spans="1:37" x14ac:dyDescent="0.35">
      <c r="A10" s="114" t="s">
        <v>258</v>
      </c>
      <c r="B10" s="712">
        <f t="shared" ref="B10:G10" si="10">B4/AVERAGE($B4:$J4)</f>
        <v>4.954086050562216</v>
      </c>
      <c r="C10" s="713">
        <f t="shared" si="10"/>
        <v>1.0459139494377838</v>
      </c>
      <c r="D10" s="713">
        <f t="shared" si="10"/>
        <v>0</v>
      </c>
      <c r="E10" s="713">
        <f t="shared" si="10"/>
        <v>0</v>
      </c>
      <c r="F10" s="713">
        <f t="shared" si="10"/>
        <v>0</v>
      </c>
      <c r="G10" s="713">
        <f t="shared" si="10"/>
        <v>0</v>
      </c>
      <c r="H10" s="713"/>
      <c r="I10" s="713"/>
      <c r="J10" s="714"/>
      <c r="K10" s="712">
        <f t="shared" ref="K10:P10" si="11">K4/AVERAGE($B4:$J4)</f>
        <v>0.88578650227184186</v>
      </c>
      <c r="L10" s="713">
        <f t="shared" si="11"/>
        <v>5.1185009437195967</v>
      </c>
      <c r="M10" s="713">
        <f t="shared" si="11"/>
        <v>0</v>
      </c>
      <c r="N10" s="713">
        <f t="shared" si="11"/>
        <v>24.32817101946355</v>
      </c>
      <c r="O10" s="713">
        <f t="shared" si="11"/>
        <v>0</v>
      </c>
      <c r="P10" s="713">
        <f t="shared" si="11"/>
        <v>0</v>
      </c>
      <c r="Q10" s="713">
        <f t="shared" ref="Q10:R10" si="12">Q4/AVERAGE($B4:$J4)</f>
        <v>17.93552569371532</v>
      </c>
      <c r="R10" s="713">
        <f t="shared" si="12"/>
        <v>10.082066325543231</v>
      </c>
      <c r="S10" s="714"/>
      <c r="T10" s="712">
        <f t="shared" ref="T10:Y10" si="13">T4/AVERAGE($B4:$J4)</f>
        <v>11.08034687294673</v>
      </c>
      <c r="U10" s="713">
        <f t="shared" si="13"/>
        <v>6.106682004366867</v>
      </c>
      <c r="V10" s="713">
        <f t="shared" si="13"/>
        <v>13.749188518321983</v>
      </c>
      <c r="W10" s="713">
        <f t="shared" si="13"/>
        <v>11.246870873538134</v>
      </c>
      <c r="X10" s="713">
        <f t="shared" si="13"/>
        <v>0</v>
      </c>
      <c r="Y10" s="713">
        <f t="shared" si="13"/>
        <v>2.8259446537928454</v>
      </c>
      <c r="Z10" s="713"/>
      <c r="AA10" s="713"/>
      <c r="AB10" s="714"/>
      <c r="AC10" s="712">
        <f t="shared" ref="AC10:AH10" si="14">AC4/AVERAGE($B4:$J4)</f>
        <v>2.0135138677877662</v>
      </c>
      <c r="AD10" s="713">
        <f t="shared" si="14"/>
        <v>3.4786750793415959</v>
      </c>
      <c r="AE10" s="713">
        <f t="shared" si="14"/>
        <v>0</v>
      </c>
      <c r="AF10" s="713">
        <f t="shared" si="14"/>
        <v>7.7592002873784134</v>
      </c>
      <c r="AG10" s="713">
        <f t="shared" si="14"/>
        <v>8.4218664467481581</v>
      </c>
      <c r="AH10" s="713">
        <f t="shared" si="14"/>
        <v>23.822397910311334</v>
      </c>
      <c r="AI10" s="713"/>
      <c r="AJ10" s="713"/>
      <c r="AK10" s="714"/>
    </row>
    <row r="11" spans="1:37" x14ac:dyDescent="0.35">
      <c r="A11" s="114" t="s">
        <v>259</v>
      </c>
      <c r="B11" s="712">
        <f t="shared" ref="B11:G11" si="15">B5/AVERAGE($B5:$J5)</f>
        <v>0.95532360311352127</v>
      </c>
      <c r="C11" s="713">
        <f t="shared" si="15"/>
        <v>1.0327086119651683</v>
      </c>
      <c r="D11" s="713">
        <f t="shared" si="15"/>
        <v>1.0404184039034821</v>
      </c>
      <c r="E11" s="713">
        <f t="shared" si="15"/>
        <v>0.38920592374246327</v>
      </c>
      <c r="F11" s="713">
        <f t="shared" si="15"/>
        <v>1.6659180247361935</v>
      </c>
      <c r="G11" s="713">
        <f t="shared" si="15"/>
        <v>0.91642543253917197</v>
      </c>
      <c r="H11" s="713"/>
      <c r="I11" s="713"/>
      <c r="J11" s="714"/>
      <c r="K11" s="712">
        <f t="shared" ref="K11:P11" si="16">K5/AVERAGE($B5:$J5)</f>
        <v>1.6066735502983092</v>
      </c>
      <c r="L11" s="713">
        <f t="shared" si="16"/>
        <v>7.1569640041527469</v>
      </c>
      <c r="M11" s="713">
        <f t="shared" si="16"/>
        <v>3.7596466571183673</v>
      </c>
      <c r="N11" s="713">
        <f t="shared" si="16"/>
        <v>2.7840440296694839</v>
      </c>
      <c r="O11" s="713">
        <f t="shared" si="16"/>
        <v>2.0395355719076691</v>
      </c>
      <c r="P11" s="713">
        <f t="shared" si="16"/>
        <v>11.411027619054755</v>
      </c>
      <c r="Q11" s="713">
        <f t="shared" ref="Q11:R11" si="17">Q5/AVERAGE($B5:$J5)</f>
        <v>13.307146341780719</v>
      </c>
      <c r="R11" s="713">
        <f t="shared" si="17"/>
        <v>2.6388432647399935</v>
      </c>
      <c r="S11" s="714"/>
      <c r="T11" s="712">
        <f t="shared" ref="T11:Y11" si="18">T5/AVERAGE($B5:$J5)</f>
        <v>2.2888138959888176</v>
      </c>
      <c r="U11" s="713">
        <f t="shared" si="18"/>
        <v>1.2468086976816108</v>
      </c>
      <c r="V11" s="713">
        <f t="shared" si="18"/>
        <v>1.3413151985938099</v>
      </c>
      <c r="W11" s="713">
        <f t="shared" si="18"/>
        <v>0.98634157831668945</v>
      </c>
      <c r="X11" s="713">
        <f t="shared" si="18"/>
        <v>3.4245328146211493</v>
      </c>
      <c r="Y11" s="713">
        <f t="shared" si="18"/>
        <v>2.9742753940710536</v>
      </c>
      <c r="Z11" s="713"/>
      <c r="AA11" s="713"/>
      <c r="AB11" s="714"/>
      <c r="AC11" s="712">
        <f t="shared" ref="AC11:AH11" si="19">AC5/AVERAGE($B5:$J5)</f>
        <v>1.3601448608423794</v>
      </c>
      <c r="AD11" s="713">
        <f t="shared" si="19"/>
        <v>2.4786592283376936</v>
      </c>
      <c r="AE11" s="713">
        <f t="shared" si="19"/>
        <v>0.89692197830376796</v>
      </c>
      <c r="AF11" s="713">
        <f t="shared" si="19"/>
        <v>3.0969982106864573</v>
      </c>
      <c r="AG11" s="713">
        <f t="shared" si="19"/>
        <v>2.6849570756248369</v>
      </c>
      <c r="AH11" s="713">
        <f t="shared" si="19"/>
        <v>2.8017051214014455</v>
      </c>
      <c r="AI11" s="713"/>
      <c r="AJ11" s="713"/>
      <c r="AK11" s="714"/>
    </row>
    <row r="12" spans="1:37" ht="15" thickBot="1" x14ac:dyDescent="0.4">
      <c r="A12" s="114" t="s">
        <v>260</v>
      </c>
      <c r="B12" s="715">
        <f t="shared" ref="B12:G12" si="20">B6/AVERAGE($B6:$J6)</f>
        <v>1.4222300999949566</v>
      </c>
      <c r="C12" s="716">
        <f t="shared" si="20"/>
        <v>0.62252165604785159</v>
      </c>
      <c r="D12" s="716">
        <f t="shared" si="20"/>
        <v>0.70314211226126011</v>
      </c>
      <c r="E12" s="716">
        <f t="shared" si="20"/>
        <v>1.3901146576153951</v>
      </c>
      <c r="F12" s="716">
        <f t="shared" si="20"/>
        <v>1.2006684099322835</v>
      </c>
      <c r="G12" s="716">
        <f t="shared" si="20"/>
        <v>0.66132306414825315</v>
      </c>
      <c r="H12" s="716"/>
      <c r="I12" s="716"/>
      <c r="J12" s="717"/>
      <c r="K12" s="715">
        <f t="shared" ref="K12:P12" si="21">K6/AVERAGE($B6:$J6)</f>
        <v>2.8465221458939007</v>
      </c>
      <c r="L12" s="716">
        <f t="shared" si="21"/>
        <v>8.9792074873459722</v>
      </c>
      <c r="M12" s="716">
        <f t="shared" si="21"/>
        <v>1.8369329834579349</v>
      </c>
      <c r="N12" s="716">
        <f t="shared" si="21"/>
        <v>6.9669530366489436</v>
      </c>
      <c r="O12" s="716">
        <f t="shared" si="21"/>
        <v>2.0835117057456283</v>
      </c>
      <c r="P12" s="716">
        <f t="shared" si="21"/>
        <v>7.9032635289754793</v>
      </c>
      <c r="Q12" s="716">
        <f t="shared" ref="Q12:R12" si="22">Q6/AVERAGE($B6:$J6)</f>
        <v>19.34777590444077</v>
      </c>
      <c r="R12" s="716">
        <f t="shared" si="22"/>
        <v>3.3398427783996638</v>
      </c>
      <c r="S12" s="717"/>
      <c r="T12" s="715">
        <f t="shared" ref="T12:Y12" si="23">T6/AVERAGE($B6:$J6)</f>
        <v>4.5381963558405873</v>
      </c>
      <c r="U12" s="716">
        <f t="shared" si="23"/>
        <v>2.0118872623325408</v>
      </c>
      <c r="V12" s="716">
        <f t="shared" si="23"/>
        <v>4.3659684753704475</v>
      </c>
      <c r="W12" s="716">
        <f t="shared" si="23"/>
        <v>2.7952292473233595</v>
      </c>
      <c r="X12" s="716">
        <f t="shared" si="23"/>
        <v>3.5897636071001906</v>
      </c>
      <c r="Y12" s="716">
        <f t="shared" si="23"/>
        <v>3.5491286324680553</v>
      </c>
      <c r="Z12" s="716"/>
      <c r="AA12" s="716"/>
      <c r="AB12" s="717"/>
      <c r="AC12" s="715">
        <f t="shared" ref="AC12:AH12" si="24">AC6/AVERAGE($B6:$J6)</f>
        <v>2.5727060044564691</v>
      </c>
      <c r="AD12" s="716">
        <f t="shared" si="24"/>
        <v>3.2264025343122955</v>
      </c>
      <c r="AE12" s="716">
        <f t="shared" si="24"/>
        <v>3.5575497815919781</v>
      </c>
      <c r="AF12" s="716">
        <f t="shared" si="24"/>
        <v>4.8819968657467898</v>
      </c>
      <c r="AG12" s="716">
        <f t="shared" si="24"/>
        <v>2.8269681490612344</v>
      </c>
      <c r="AH12" s="716">
        <f t="shared" si="24"/>
        <v>3.6468459165264626</v>
      </c>
      <c r="AI12" s="716"/>
      <c r="AJ12" s="716"/>
      <c r="AK12" s="717"/>
    </row>
  </sheetData>
  <mergeCells count="4">
    <mergeCell ref="B1:J1"/>
    <mergeCell ref="K1:S1"/>
    <mergeCell ref="T1:AB1"/>
    <mergeCell ref="AC1:AK1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29"/>
  <sheetViews>
    <sheetView zoomScale="55" zoomScaleNormal="5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9" sqref="E9"/>
    </sheetView>
  </sheetViews>
  <sheetFormatPr defaultRowHeight="14.5" x14ac:dyDescent="0.35"/>
  <cols>
    <col min="1" max="1" width="13.1796875" style="3" customWidth="1"/>
    <col min="2" max="2" width="8.7265625" style="3"/>
    <col min="3" max="3" width="10.54296875" style="3" bestFit="1" customWidth="1"/>
    <col min="4" max="4" width="10.26953125" style="3" customWidth="1"/>
    <col min="5" max="18" width="10.54296875" style="3" bestFit="1" customWidth="1"/>
    <col min="19" max="19" width="2" style="3" customWidth="1"/>
    <col min="20" max="24" width="10.26953125" style="3" customWidth="1"/>
    <col min="25" max="32" width="10.54296875" style="3" bestFit="1" customWidth="1"/>
    <col min="33" max="35" width="10.54296875" style="3" customWidth="1"/>
    <col min="36" max="36" width="2" style="3" customWidth="1"/>
    <col min="37" max="39" width="10.26953125" style="3" customWidth="1"/>
    <col min="40" max="48" width="10.54296875" style="3" bestFit="1" customWidth="1"/>
    <col min="49" max="52" width="10.54296875" style="3" customWidth="1"/>
    <col min="53" max="54" width="8.7265625" style="3"/>
    <col min="55" max="55" width="9.81640625" style="3" bestFit="1" customWidth="1"/>
    <col min="56" max="56" width="10.7265625" style="3" bestFit="1" customWidth="1"/>
    <col min="57" max="58" width="9.81640625" style="3" bestFit="1" customWidth="1"/>
    <col min="59" max="66" width="10.54296875" style="3" bestFit="1" customWidth="1"/>
    <col min="67" max="16384" width="8.7265625" style="3"/>
  </cols>
  <sheetData>
    <row r="1" spans="1:66" ht="15" thickBot="1" x14ac:dyDescent="0.4">
      <c r="C1" s="180" t="s">
        <v>337</v>
      </c>
      <c r="D1" s="149" t="s">
        <v>337</v>
      </c>
      <c r="E1" s="149" t="s">
        <v>337</v>
      </c>
      <c r="F1" s="179" t="s">
        <v>337</v>
      </c>
      <c r="G1" s="82" t="s">
        <v>336</v>
      </c>
      <c r="H1" s="83" t="s">
        <v>336</v>
      </c>
      <c r="I1" s="83" t="s">
        <v>336</v>
      </c>
      <c r="J1" s="83" t="s">
        <v>336</v>
      </c>
      <c r="K1" s="83" t="s">
        <v>339</v>
      </c>
      <c r="L1" s="82" t="s">
        <v>335</v>
      </c>
      <c r="M1" s="83" t="s">
        <v>335</v>
      </c>
      <c r="N1" s="83" t="s">
        <v>335</v>
      </c>
      <c r="O1" s="83" t="s">
        <v>335</v>
      </c>
      <c r="P1" s="83" t="s">
        <v>335</v>
      </c>
      <c r="Q1" s="83" t="s">
        <v>338</v>
      </c>
      <c r="R1" s="84" t="s">
        <v>338</v>
      </c>
      <c r="T1" s="180" t="s">
        <v>337</v>
      </c>
      <c r="U1" s="149" t="s">
        <v>337</v>
      </c>
      <c r="V1" s="149" t="s">
        <v>337</v>
      </c>
      <c r="W1" s="149" t="s">
        <v>337</v>
      </c>
      <c r="X1" s="179" t="s">
        <v>337</v>
      </c>
      <c r="Y1" s="180" t="s">
        <v>336</v>
      </c>
      <c r="Z1" s="149" t="s">
        <v>336</v>
      </c>
      <c r="AA1" s="179" t="s">
        <v>336</v>
      </c>
      <c r="AB1" s="180" t="s">
        <v>335</v>
      </c>
      <c r="AC1" s="149" t="s">
        <v>335</v>
      </c>
      <c r="AD1" s="149" t="s">
        <v>335</v>
      </c>
      <c r="AE1" s="149" t="s">
        <v>335</v>
      </c>
      <c r="AF1" s="179" t="s">
        <v>335</v>
      </c>
      <c r="AG1" s="1"/>
      <c r="AH1" s="1"/>
      <c r="AI1" s="1"/>
      <c r="AK1" s="180" t="s">
        <v>337</v>
      </c>
      <c r="AL1" s="149" t="s">
        <v>337</v>
      </c>
      <c r="AM1" s="179" t="s">
        <v>337</v>
      </c>
      <c r="AN1" s="180" t="s">
        <v>336</v>
      </c>
      <c r="AO1" s="149" t="s">
        <v>336</v>
      </c>
      <c r="AP1" s="149" t="s">
        <v>339</v>
      </c>
      <c r="AQ1" s="149" t="s">
        <v>339</v>
      </c>
      <c r="AR1" s="180" t="s">
        <v>335</v>
      </c>
      <c r="AS1" s="149" t="s">
        <v>335</v>
      </c>
      <c r="AT1" s="149" t="s">
        <v>335</v>
      </c>
      <c r="AU1" s="149" t="s">
        <v>335</v>
      </c>
      <c r="AV1" s="179" t="s">
        <v>338</v>
      </c>
      <c r="AW1" s="1"/>
      <c r="AX1" s="1"/>
      <c r="AY1" s="1"/>
      <c r="AZ1" s="1"/>
      <c r="BB1" s="180" t="s">
        <v>337</v>
      </c>
      <c r="BC1" s="149" t="s">
        <v>337</v>
      </c>
      <c r="BD1" s="149" t="s">
        <v>337</v>
      </c>
      <c r="BE1" s="149" t="s">
        <v>337</v>
      </c>
      <c r="BF1" s="179" t="s">
        <v>337</v>
      </c>
      <c r="BG1" s="180" t="s">
        <v>336</v>
      </c>
      <c r="BH1" s="149" t="s">
        <v>336</v>
      </c>
      <c r="BI1" s="179" t="s">
        <v>336</v>
      </c>
      <c r="BJ1" s="180" t="s">
        <v>335</v>
      </c>
      <c r="BK1" s="149" t="s">
        <v>335</v>
      </c>
      <c r="BL1" s="149" t="s">
        <v>335</v>
      </c>
      <c r="BM1" s="149" t="s">
        <v>335</v>
      </c>
      <c r="BN1" s="179" t="s">
        <v>335</v>
      </c>
    </row>
    <row r="2" spans="1:66" ht="15" thickBot="1" x14ac:dyDescent="0.4">
      <c r="C2" s="137" t="s">
        <v>334</v>
      </c>
      <c r="D2" s="1" t="s">
        <v>333</v>
      </c>
      <c r="E2" s="1" t="s">
        <v>332</v>
      </c>
      <c r="F2" s="140" t="s">
        <v>331</v>
      </c>
      <c r="G2" s="82" t="s">
        <v>330</v>
      </c>
      <c r="H2" s="83" t="s">
        <v>329</v>
      </c>
      <c r="I2" s="83" t="s">
        <v>328</v>
      </c>
      <c r="J2" s="83" t="s">
        <v>327</v>
      </c>
      <c r="K2" s="83" t="s">
        <v>326</v>
      </c>
      <c r="L2" s="82" t="s">
        <v>325</v>
      </c>
      <c r="M2" s="83" t="s">
        <v>324</v>
      </c>
      <c r="N2" s="83" t="s">
        <v>323</v>
      </c>
      <c r="O2" s="83" t="s">
        <v>322</v>
      </c>
      <c r="P2" s="83" t="s">
        <v>321</v>
      </c>
      <c r="Q2" s="83" t="s">
        <v>320</v>
      </c>
      <c r="R2" s="84" t="s">
        <v>319</v>
      </c>
      <c r="T2" s="137" t="s">
        <v>318</v>
      </c>
      <c r="U2" s="1" t="s">
        <v>317</v>
      </c>
      <c r="V2" s="1" t="s">
        <v>316</v>
      </c>
      <c r="W2" s="1" t="s">
        <v>315</v>
      </c>
      <c r="X2" s="140" t="s">
        <v>314</v>
      </c>
      <c r="Y2" s="82" t="s">
        <v>313</v>
      </c>
      <c r="Z2" s="83" t="s">
        <v>312</v>
      </c>
      <c r="AA2" s="84" t="s">
        <v>311</v>
      </c>
      <c r="AB2" s="82" t="s">
        <v>310</v>
      </c>
      <c r="AC2" s="83" t="s">
        <v>309</v>
      </c>
      <c r="AD2" s="83" t="s">
        <v>308</v>
      </c>
      <c r="AE2" s="83" t="s">
        <v>307</v>
      </c>
      <c r="AF2" s="84" t="s">
        <v>306</v>
      </c>
      <c r="AG2" s="1"/>
      <c r="AH2" s="1"/>
      <c r="AI2" s="1"/>
      <c r="AK2" s="82" t="s">
        <v>305</v>
      </c>
      <c r="AL2" s="83" t="s">
        <v>304</v>
      </c>
      <c r="AM2" s="84" t="s">
        <v>303</v>
      </c>
      <c r="AN2" s="171" t="s">
        <v>302</v>
      </c>
      <c r="AO2" s="139" t="s">
        <v>301</v>
      </c>
      <c r="AP2" s="139" t="s">
        <v>300</v>
      </c>
      <c r="AQ2" s="139" t="s">
        <v>299</v>
      </c>
      <c r="AR2" s="171" t="s">
        <v>298</v>
      </c>
      <c r="AS2" s="139" t="s">
        <v>297</v>
      </c>
      <c r="AT2" s="139" t="s">
        <v>296</v>
      </c>
      <c r="AU2" s="139">
        <v>2573</v>
      </c>
      <c r="AV2" s="138" t="s">
        <v>295</v>
      </c>
      <c r="AW2" s="1"/>
      <c r="AX2" s="1"/>
      <c r="AY2" s="1"/>
      <c r="AZ2" s="1"/>
      <c r="BB2" s="171" t="s">
        <v>294</v>
      </c>
      <c r="BC2" s="139" t="s">
        <v>293</v>
      </c>
      <c r="BD2" s="139" t="s">
        <v>292</v>
      </c>
      <c r="BE2" s="139" t="s">
        <v>291</v>
      </c>
      <c r="BF2" s="138" t="s">
        <v>290</v>
      </c>
      <c r="BG2" s="171" t="s">
        <v>289</v>
      </c>
      <c r="BH2" s="139" t="s">
        <v>288</v>
      </c>
      <c r="BI2" s="138" t="s">
        <v>287</v>
      </c>
      <c r="BJ2" s="171" t="s">
        <v>286</v>
      </c>
      <c r="BK2" s="139" t="s">
        <v>285</v>
      </c>
      <c r="BL2" s="139" t="s">
        <v>284</v>
      </c>
      <c r="BM2" s="139" t="s">
        <v>283</v>
      </c>
      <c r="BN2" s="138" t="s">
        <v>282</v>
      </c>
    </row>
    <row r="3" spans="1:66" x14ac:dyDescent="0.35">
      <c r="B3" s="3" t="s">
        <v>281</v>
      </c>
      <c r="C3" s="180" t="s">
        <v>280</v>
      </c>
      <c r="D3" s="149" t="s">
        <v>280</v>
      </c>
      <c r="E3" s="149" t="s">
        <v>280</v>
      </c>
      <c r="F3" s="179" t="s">
        <v>280</v>
      </c>
      <c r="G3" s="180" t="s">
        <v>280</v>
      </c>
      <c r="H3" s="149" t="s">
        <v>280</v>
      </c>
      <c r="I3" s="149" t="s">
        <v>280</v>
      </c>
      <c r="J3" s="149" t="s">
        <v>280</v>
      </c>
      <c r="K3" s="149" t="s">
        <v>280</v>
      </c>
      <c r="L3" s="180" t="s">
        <v>280</v>
      </c>
      <c r="M3" s="149" t="s">
        <v>280</v>
      </c>
      <c r="N3" s="149" t="s">
        <v>280</v>
      </c>
      <c r="O3" s="149" t="s">
        <v>280</v>
      </c>
      <c r="P3" s="149" t="s">
        <v>280</v>
      </c>
      <c r="Q3" s="149" t="s">
        <v>280</v>
      </c>
      <c r="R3" s="179" t="s">
        <v>280</v>
      </c>
      <c r="T3" s="180" t="s">
        <v>280</v>
      </c>
      <c r="U3" s="149" t="s">
        <v>280</v>
      </c>
      <c r="V3" s="149" t="s">
        <v>280</v>
      </c>
      <c r="W3" s="149" t="s">
        <v>280</v>
      </c>
      <c r="X3" s="179" t="s">
        <v>280</v>
      </c>
      <c r="Y3" s="180" t="s">
        <v>280</v>
      </c>
      <c r="Z3" s="149" t="s">
        <v>280</v>
      </c>
      <c r="AA3" s="179" t="s">
        <v>280</v>
      </c>
      <c r="AB3" s="180" t="s">
        <v>280</v>
      </c>
      <c r="AC3" s="149" t="s">
        <v>280</v>
      </c>
      <c r="AD3" s="149" t="s">
        <v>280</v>
      </c>
      <c r="AE3" s="149" t="s">
        <v>280</v>
      </c>
      <c r="AF3" s="179" t="s">
        <v>280</v>
      </c>
      <c r="AG3" s="1"/>
      <c r="AH3" s="1"/>
      <c r="AI3" s="1"/>
      <c r="AK3" s="180" t="s">
        <v>279</v>
      </c>
      <c r="AL3" s="149" t="s">
        <v>279</v>
      </c>
      <c r="AM3" s="149" t="s">
        <v>279</v>
      </c>
      <c r="AN3" s="180" t="s">
        <v>279</v>
      </c>
      <c r="AO3" s="149" t="s">
        <v>279</v>
      </c>
      <c r="AP3" s="149" t="s">
        <v>279</v>
      </c>
      <c r="AQ3" s="179" t="s">
        <v>279</v>
      </c>
      <c r="AR3" s="1" t="s">
        <v>279</v>
      </c>
      <c r="AS3" s="1" t="s">
        <v>279</v>
      </c>
      <c r="AT3" s="1" t="s">
        <v>279</v>
      </c>
      <c r="AU3" s="1" t="s">
        <v>279</v>
      </c>
      <c r="AV3" s="140" t="s">
        <v>279</v>
      </c>
      <c r="AW3" s="1"/>
      <c r="AX3" s="1"/>
      <c r="AY3" s="1"/>
      <c r="AZ3" s="1"/>
      <c r="BA3" s="1"/>
      <c r="BB3" s="180" t="s">
        <v>279</v>
      </c>
      <c r="BC3" s="149" t="s">
        <v>279</v>
      </c>
      <c r="BD3" s="149" t="s">
        <v>279</v>
      </c>
      <c r="BE3" s="149" t="s">
        <v>279</v>
      </c>
      <c r="BF3" s="179" t="s">
        <v>279</v>
      </c>
      <c r="BG3" s="180" t="s">
        <v>279</v>
      </c>
      <c r="BH3" s="149" t="s">
        <v>279</v>
      </c>
      <c r="BI3" s="179" t="s">
        <v>279</v>
      </c>
      <c r="BJ3" s="180" t="s">
        <v>279</v>
      </c>
      <c r="BK3" s="149" t="s">
        <v>279</v>
      </c>
      <c r="BL3" s="149" t="s">
        <v>279</v>
      </c>
      <c r="BM3" s="149" t="s">
        <v>279</v>
      </c>
      <c r="BN3" s="179" t="s">
        <v>279</v>
      </c>
    </row>
    <row r="4" spans="1:66" ht="15" thickBot="1" x14ac:dyDescent="0.4">
      <c r="A4" s="20" t="s">
        <v>278</v>
      </c>
      <c r="B4" s="3" t="s">
        <v>277</v>
      </c>
      <c r="C4" s="171" t="s">
        <v>276</v>
      </c>
      <c r="D4" s="139" t="s">
        <v>276</v>
      </c>
      <c r="E4" s="139" t="s">
        <v>276</v>
      </c>
      <c r="F4" s="138" t="s">
        <v>276</v>
      </c>
      <c r="G4" s="171" t="s">
        <v>276</v>
      </c>
      <c r="H4" s="139" t="s">
        <v>276</v>
      </c>
      <c r="I4" s="139" t="s">
        <v>276</v>
      </c>
      <c r="J4" s="139" t="s">
        <v>276</v>
      </c>
      <c r="K4" s="139" t="s">
        <v>276</v>
      </c>
      <c r="L4" s="171" t="s">
        <v>276</v>
      </c>
      <c r="M4" s="139" t="s">
        <v>276</v>
      </c>
      <c r="N4" s="139" t="s">
        <v>276</v>
      </c>
      <c r="O4" s="139" t="s">
        <v>276</v>
      </c>
      <c r="P4" s="139" t="s">
        <v>276</v>
      </c>
      <c r="Q4" s="139" t="s">
        <v>276</v>
      </c>
      <c r="R4" s="138" t="s">
        <v>276</v>
      </c>
      <c r="T4" s="171" t="s">
        <v>275</v>
      </c>
      <c r="U4" s="139" t="s">
        <v>275</v>
      </c>
      <c r="V4" s="139" t="s">
        <v>275</v>
      </c>
      <c r="W4" s="139" t="s">
        <v>275</v>
      </c>
      <c r="X4" s="138" t="s">
        <v>275</v>
      </c>
      <c r="Y4" s="171" t="s">
        <v>275</v>
      </c>
      <c r="Z4" s="139" t="s">
        <v>275</v>
      </c>
      <c r="AA4" s="138" t="s">
        <v>275</v>
      </c>
      <c r="AB4" s="171" t="s">
        <v>275</v>
      </c>
      <c r="AC4" s="139" t="s">
        <v>275</v>
      </c>
      <c r="AD4" s="139" t="s">
        <v>275</v>
      </c>
      <c r="AE4" s="139" t="s">
        <v>275</v>
      </c>
      <c r="AF4" s="138" t="s">
        <v>275</v>
      </c>
      <c r="AG4" s="1"/>
      <c r="AH4" s="1"/>
      <c r="AI4" s="1"/>
      <c r="AK4" s="171" t="s">
        <v>276</v>
      </c>
      <c r="AL4" s="139" t="s">
        <v>276</v>
      </c>
      <c r="AM4" s="139" t="s">
        <v>276</v>
      </c>
      <c r="AN4" s="171" t="s">
        <v>276</v>
      </c>
      <c r="AO4" s="139" t="s">
        <v>276</v>
      </c>
      <c r="AP4" s="139" t="s">
        <v>276</v>
      </c>
      <c r="AQ4" s="138" t="s">
        <v>276</v>
      </c>
      <c r="AR4" s="139" t="s">
        <v>276</v>
      </c>
      <c r="AS4" s="139" t="s">
        <v>276</v>
      </c>
      <c r="AT4" s="139" t="s">
        <v>276</v>
      </c>
      <c r="AU4" s="139" t="s">
        <v>276</v>
      </c>
      <c r="AV4" s="138" t="s">
        <v>276</v>
      </c>
      <c r="AW4" s="1"/>
      <c r="AX4" s="1"/>
      <c r="AY4" s="1"/>
      <c r="AZ4" s="1"/>
      <c r="BA4" s="1"/>
      <c r="BB4" s="171" t="s">
        <v>275</v>
      </c>
      <c r="BC4" s="139" t="s">
        <v>275</v>
      </c>
      <c r="BD4" s="139" t="s">
        <v>275</v>
      </c>
      <c r="BE4" s="139" t="s">
        <v>275</v>
      </c>
      <c r="BF4" s="138" t="s">
        <v>275</v>
      </c>
      <c r="BG4" s="171" t="s">
        <v>275</v>
      </c>
      <c r="BH4" s="139" t="s">
        <v>275</v>
      </c>
      <c r="BI4" s="138" t="s">
        <v>275</v>
      </c>
      <c r="BJ4" s="171" t="s">
        <v>275</v>
      </c>
      <c r="BK4" s="139" t="s">
        <v>275</v>
      </c>
      <c r="BL4" s="139" t="s">
        <v>275</v>
      </c>
      <c r="BM4" s="139" t="s">
        <v>275</v>
      </c>
      <c r="BN4" s="138" t="s">
        <v>275</v>
      </c>
    </row>
    <row r="6" spans="1:66" x14ac:dyDescent="0.35">
      <c r="A6" s="243" t="s">
        <v>274</v>
      </c>
      <c r="B6" s="243"/>
      <c r="C6" s="243"/>
      <c r="D6" s="243"/>
      <c r="E6" s="243"/>
      <c r="F6" s="243"/>
      <c r="G6" s="718">
        <v>2464</v>
      </c>
      <c r="H6" s="718">
        <v>2473</v>
      </c>
      <c r="I6" s="718">
        <v>2488</v>
      </c>
      <c r="J6" s="718">
        <v>2506</v>
      </c>
      <c r="K6" s="718"/>
      <c r="L6" s="718">
        <v>2578</v>
      </c>
      <c r="M6" s="718">
        <v>2628</v>
      </c>
      <c r="N6" s="718">
        <v>2610</v>
      </c>
      <c r="O6" s="718">
        <v>2618</v>
      </c>
      <c r="P6" s="718">
        <v>2649</v>
      </c>
      <c r="R6" s="718"/>
      <c r="S6" s="718"/>
      <c r="T6" s="718"/>
      <c r="U6" s="718"/>
      <c r="V6" s="718"/>
      <c r="W6" s="718"/>
      <c r="X6" s="718"/>
      <c r="Y6" s="718">
        <v>2471</v>
      </c>
      <c r="Z6" s="718">
        <v>2505</v>
      </c>
      <c r="AA6" s="718">
        <v>2507</v>
      </c>
      <c r="AB6" s="718">
        <v>2619</v>
      </c>
      <c r="AC6" s="718">
        <v>2620</v>
      </c>
      <c r="AD6" s="718">
        <v>2609</v>
      </c>
      <c r="AE6" s="718">
        <v>2650</v>
      </c>
      <c r="AF6" s="718">
        <v>2570</v>
      </c>
      <c r="AG6" s="718"/>
      <c r="AH6" s="718"/>
      <c r="AI6" s="718"/>
      <c r="AJ6" s="718"/>
      <c r="AK6" s="718"/>
      <c r="AL6" s="718"/>
      <c r="AM6" s="718"/>
      <c r="AN6" s="718">
        <v>2487</v>
      </c>
      <c r="AO6" s="718">
        <v>2515</v>
      </c>
      <c r="AP6" s="718"/>
      <c r="AQ6" s="718"/>
      <c r="AR6" s="718">
        <v>2648</v>
      </c>
      <c r="AS6" s="718">
        <v>2626</v>
      </c>
      <c r="AT6" s="718">
        <v>2641</v>
      </c>
      <c r="AU6" s="718">
        <v>2573</v>
      </c>
      <c r="AV6" s="718"/>
      <c r="AW6" s="718"/>
      <c r="AX6" s="718"/>
      <c r="AY6" s="718"/>
      <c r="AZ6" s="718"/>
      <c r="BA6" s="718"/>
      <c r="BB6" s="718"/>
      <c r="BC6" s="718"/>
      <c r="BD6" s="718"/>
      <c r="BE6" s="718"/>
      <c r="BF6" s="718"/>
      <c r="BG6" s="718">
        <v>2465</v>
      </c>
      <c r="BH6" s="718">
        <v>2478</v>
      </c>
      <c r="BI6" s="718">
        <v>2499</v>
      </c>
      <c r="BJ6" s="718">
        <v>2629</v>
      </c>
      <c r="BK6" s="718">
        <v>2636</v>
      </c>
      <c r="BL6" s="718">
        <v>2579</v>
      </c>
      <c r="BM6" s="718">
        <v>2635</v>
      </c>
      <c r="BN6" s="718">
        <v>2572</v>
      </c>
    </row>
    <row r="7" spans="1:66" x14ac:dyDescent="0.35">
      <c r="A7" s="243"/>
      <c r="B7" s="243" t="s">
        <v>266</v>
      </c>
      <c r="C7" s="243"/>
      <c r="D7" s="243"/>
      <c r="E7" s="243"/>
      <c r="F7" s="243"/>
      <c r="G7" s="719">
        <v>3.3540000000000001</v>
      </c>
      <c r="H7" s="719">
        <v>4.22</v>
      </c>
      <c r="I7" s="719">
        <v>2.4689999999999999</v>
      </c>
      <c r="J7" s="719">
        <v>1.8080000000000001</v>
      </c>
      <c r="K7" s="3">
        <v>2.52</v>
      </c>
      <c r="L7" s="719">
        <v>4.2610000000000001</v>
      </c>
      <c r="M7" s="719">
        <v>3.0910000000000002</v>
      </c>
      <c r="N7" s="719">
        <v>3.012</v>
      </c>
      <c r="O7" s="719">
        <v>1.7250000000000001</v>
      </c>
      <c r="P7" s="719">
        <v>2.36</v>
      </c>
      <c r="Q7" s="3">
        <v>3.5590000000000002</v>
      </c>
      <c r="R7" s="3">
        <v>4.3490000000000002</v>
      </c>
      <c r="S7" s="719"/>
      <c r="T7" s="719"/>
      <c r="U7" s="719"/>
      <c r="V7" s="719"/>
      <c r="W7" s="719"/>
      <c r="X7" s="719"/>
      <c r="Y7" s="719">
        <v>3.2519999999999998</v>
      </c>
      <c r="Z7" s="719">
        <v>2.7240000000000002</v>
      </c>
      <c r="AA7" s="719">
        <v>3.2280000000000002</v>
      </c>
      <c r="AB7" s="3">
        <v>1.9830000000000001</v>
      </c>
      <c r="AC7" s="3">
        <v>2.1859999999999999</v>
      </c>
      <c r="AD7" s="3">
        <v>3.7109999999999999</v>
      </c>
      <c r="AE7" s="719">
        <v>1.7789999999999999</v>
      </c>
      <c r="AF7" s="719">
        <v>2.8479999999999999</v>
      </c>
      <c r="AG7" s="719"/>
      <c r="AH7" s="719"/>
      <c r="AI7" s="719"/>
      <c r="AJ7" s="719"/>
      <c r="AK7" s="719"/>
      <c r="AL7" s="719"/>
      <c r="AM7" s="719"/>
      <c r="AN7" s="719">
        <v>2.6160000000000001</v>
      </c>
      <c r="AO7" s="719">
        <v>2.415</v>
      </c>
      <c r="AP7" s="3">
        <v>3.2570000000000001</v>
      </c>
      <c r="AQ7" s="3">
        <v>2.4350000000000001</v>
      </c>
      <c r="AR7" s="719">
        <v>2.5070000000000001</v>
      </c>
      <c r="AS7" s="719">
        <v>2.2759999999999998</v>
      </c>
      <c r="AT7" s="719">
        <v>1.718</v>
      </c>
      <c r="AU7" s="719">
        <v>3.194</v>
      </c>
      <c r="AV7" s="3">
        <v>2.4729999999999999</v>
      </c>
      <c r="BA7" s="719"/>
      <c r="BB7" s="719"/>
      <c r="BC7" s="719"/>
      <c r="BD7" s="719"/>
      <c r="BE7" s="719"/>
      <c r="BF7" s="719"/>
      <c r="BG7" s="719">
        <v>4.0199999999999996</v>
      </c>
      <c r="BH7" s="719">
        <v>2.407</v>
      </c>
      <c r="BI7" s="719">
        <v>2.294</v>
      </c>
      <c r="BJ7" s="719">
        <v>2.335</v>
      </c>
      <c r="BK7" s="719">
        <v>2.1520000000000001</v>
      </c>
      <c r="BL7" s="719">
        <v>2.4079999999999999</v>
      </c>
      <c r="BM7" s="719">
        <v>1.6419999999999999</v>
      </c>
      <c r="BN7" s="719">
        <v>3.2069999999999999</v>
      </c>
    </row>
    <row r="8" spans="1:66" x14ac:dyDescent="0.35">
      <c r="A8" s="18"/>
      <c r="B8" s="18" t="s">
        <v>265</v>
      </c>
      <c r="C8" s="18"/>
      <c r="D8" s="18"/>
      <c r="E8" s="18"/>
      <c r="F8" s="18"/>
      <c r="G8" s="18">
        <v>18.84</v>
      </c>
      <c r="H8" s="18">
        <v>18.87</v>
      </c>
      <c r="I8" s="18">
        <v>16.908999999999999</v>
      </c>
      <c r="J8" s="18">
        <v>16.231999999999999</v>
      </c>
      <c r="K8" s="3">
        <v>16.077999999999999</v>
      </c>
      <c r="L8" s="18">
        <v>19.788</v>
      </c>
      <c r="M8" s="18">
        <v>16.783000000000001</v>
      </c>
      <c r="N8" s="18">
        <v>17.463999999999999</v>
      </c>
      <c r="O8" s="18">
        <v>18.375</v>
      </c>
      <c r="P8" s="18">
        <v>17.829999999999998</v>
      </c>
      <c r="Q8" s="3">
        <v>18.571999999999999</v>
      </c>
      <c r="R8" s="3">
        <v>20.207999999999998</v>
      </c>
      <c r="S8" s="18"/>
      <c r="T8" s="18"/>
      <c r="U8" s="18"/>
      <c r="V8" s="18"/>
      <c r="W8" s="18"/>
      <c r="X8" s="18"/>
      <c r="Y8" s="18">
        <v>20.010000000000002</v>
      </c>
      <c r="Z8" s="18">
        <v>16.042999999999999</v>
      </c>
      <c r="AA8" s="18">
        <v>16.687999999999999</v>
      </c>
      <c r="AB8" s="3">
        <v>18.436</v>
      </c>
      <c r="AC8" s="3">
        <v>17.338000000000001</v>
      </c>
      <c r="AD8" s="3">
        <v>17.902999999999999</v>
      </c>
      <c r="AE8" s="3">
        <v>17.167000000000002</v>
      </c>
      <c r="AF8" s="18">
        <v>20.050999999999998</v>
      </c>
      <c r="AG8" s="18"/>
      <c r="AH8" s="18"/>
      <c r="AI8" s="18"/>
      <c r="AJ8" s="18"/>
      <c r="AK8" s="18"/>
      <c r="AL8" s="18"/>
      <c r="AM8" s="18"/>
      <c r="AN8" s="18">
        <v>16.55</v>
      </c>
      <c r="AO8" s="18">
        <v>15.788</v>
      </c>
      <c r="AP8" s="3">
        <v>18.14</v>
      </c>
      <c r="AQ8" s="3">
        <v>16.498999999999999</v>
      </c>
      <c r="AR8" s="18">
        <v>14.420999999999999</v>
      </c>
      <c r="AS8" s="18">
        <v>16.312999999999999</v>
      </c>
      <c r="AT8" s="18">
        <v>13.321999999999999</v>
      </c>
      <c r="AU8" s="18">
        <v>18.931999999999999</v>
      </c>
      <c r="AV8" s="3">
        <v>17.885000000000002</v>
      </c>
      <c r="BA8" s="18"/>
      <c r="BB8" s="18"/>
      <c r="BC8" s="18"/>
      <c r="BD8" s="18"/>
      <c r="BE8" s="18"/>
      <c r="BF8" s="18"/>
      <c r="BG8" s="18">
        <v>19.847000000000001</v>
      </c>
      <c r="BH8" s="18">
        <v>17.986999999999998</v>
      </c>
      <c r="BI8" s="18">
        <v>15.831</v>
      </c>
      <c r="BJ8" s="18">
        <v>14.912000000000001</v>
      </c>
      <c r="BK8" s="18">
        <v>18.071000000000002</v>
      </c>
      <c r="BL8" s="18">
        <v>22.689</v>
      </c>
      <c r="BM8" s="3">
        <v>13.638</v>
      </c>
      <c r="BN8" s="3">
        <v>18.006</v>
      </c>
    </row>
    <row r="9" spans="1:66" x14ac:dyDescent="0.35">
      <c r="B9" s="3" t="s">
        <v>264</v>
      </c>
      <c r="G9" s="3">
        <v>6.8000000000000005E-2</v>
      </c>
      <c r="H9" s="3">
        <v>0.222</v>
      </c>
      <c r="I9" s="3">
        <v>5.7000000000000002E-2</v>
      </c>
      <c r="J9" s="3">
        <v>5.0000000000000001E-3</v>
      </c>
      <c r="K9" s="3">
        <v>3.9E-2</v>
      </c>
      <c r="L9" s="3">
        <v>0.20799999999999999</v>
      </c>
      <c r="M9" s="3">
        <v>0.109</v>
      </c>
      <c r="N9" s="3">
        <v>0.11799999999999999</v>
      </c>
      <c r="O9" s="3">
        <v>0.15</v>
      </c>
      <c r="P9" s="3">
        <v>4.4999999999999998E-2</v>
      </c>
      <c r="Q9" s="3">
        <v>0.13800000000000001</v>
      </c>
      <c r="R9" s="3">
        <v>0.16600000000000001</v>
      </c>
      <c r="Y9" s="3">
        <v>0.124</v>
      </c>
      <c r="Z9" s="3">
        <v>4.5999999999999999E-2</v>
      </c>
      <c r="AA9" s="3">
        <v>7.5999999999999998E-2</v>
      </c>
      <c r="AB9" s="3">
        <v>0.13900000000000001</v>
      </c>
      <c r="AC9" s="3">
        <v>6.8000000000000005E-2</v>
      </c>
      <c r="AD9" s="3">
        <v>5.7000000000000002E-2</v>
      </c>
      <c r="AE9" s="3">
        <v>0.29499999999999998</v>
      </c>
      <c r="AF9" s="3">
        <v>0.14599999999999999</v>
      </c>
      <c r="AN9" s="3">
        <v>0.124</v>
      </c>
      <c r="AO9" s="3">
        <v>6.2E-2</v>
      </c>
      <c r="AP9" s="3">
        <v>4.5999999999999999E-2</v>
      </c>
      <c r="AQ9" s="3">
        <v>8.7999999999999995E-2</v>
      </c>
      <c r="AR9" s="3">
        <v>0.20699999999999999</v>
      </c>
      <c r="AS9" s="3">
        <v>7.2999999999999995E-2</v>
      </c>
      <c r="AT9" s="3">
        <v>6.2E-2</v>
      </c>
      <c r="AU9" s="3">
        <v>4.9000000000000002E-2</v>
      </c>
      <c r="AV9" s="3">
        <v>9.7000000000000003E-2</v>
      </c>
      <c r="BG9" s="3">
        <v>0.106</v>
      </c>
      <c r="BH9" s="3">
        <v>3.2000000000000001E-2</v>
      </c>
      <c r="BI9" s="3">
        <v>8.2000000000000003E-2</v>
      </c>
      <c r="BJ9" s="3">
        <v>6.3E-2</v>
      </c>
      <c r="BK9" s="3">
        <v>0.42799999999999999</v>
      </c>
      <c r="BL9" s="3">
        <v>0.16600000000000001</v>
      </c>
      <c r="BM9" s="3">
        <v>5.2999999999999999E-2</v>
      </c>
      <c r="BN9" s="3">
        <v>0.09</v>
      </c>
    </row>
    <row r="10" spans="1:66" x14ac:dyDescent="0.35">
      <c r="B10" s="3" t="s">
        <v>263</v>
      </c>
      <c r="G10" s="3">
        <v>15.43</v>
      </c>
      <c r="H10" s="3">
        <v>15.742000000000001</v>
      </c>
      <c r="I10" s="3">
        <v>14.048999999999999</v>
      </c>
      <c r="J10" s="3">
        <v>13.238</v>
      </c>
      <c r="K10" s="3">
        <v>13.446999999999999</v>
      </c>
      <c r="L10" s="3">
        <v>16.420000000000002</v>
      </c>
      <c r="M10" s="3">
        <v>13.757</v>
      </c>
      <c r="N10" s="3">
        <v>14.548999999999999</v>
      </c>
      <c r="O10" s="3">
        <v>15.044</v>
      </c>
      <c r="P10" s="3">
        <v>14.489000000000001</v>
      </c>
      <c r="Q10" s="3">
        <v>15.255000000000001</v>
      </c>
      <c r="R10" s="3">
        <v>16.832000000000001</v>
      </c>
      <c r="Y10" s="3">
        <v>16.445</v>
      </c>
      <c r="Z10" s="3">
        <v>13.225</v>
      </c>
      <c r="AA10" s="3">
        <v>13.744999999999999</v>
      </c>
      <c r="AB10" s="3">
        <v>15.11</v>
      </c>
      <c r="AC10" s="3">
        <v>14.173</v>
      </c>
      <c r="AD10" s="3">
        <v>14.846</v>
      </c>
      <c r="AE10" s="3">
        <v>14.568</v>
      </c>
      <c r="AF10" s="3">
        <v>16.738</v>
      </c>
      <c r="AN10" s="3">
        <v>13.686999999999999</v>
      </c>
      <c r="AO10" s="3">
        <v>13.084</v>
      </c>
      <c r="AP10" s="3">
        <v>14.772</v>
      </c>
      <c r="AQ10" s="3">
        <v>13.702</v>
      </c>
      <c r="AR10" s="3">
        <v>11.891999999999999</v>
      </c>
      <c r="AS10" s="3">
        <v>13.509</v>
      </c>
      <c r="AT10" s="3">
        <v>11.21</v>
      </c>
      <c r="AU10" s="3">
        <v>15.673</v>
      </c>
      <c r="AV10" s="3">
        <v>14.868</v>
      </c>
      <c r="BG10" s="3">
        <v>16.193000000000001</v>
      </c>
      <c r="BH10" s="3">
        <v>14.372</v>
      </c>
      <c r="BI10" s="3">
        <v>12.913</v>
      </c>
      <c r="BJ10" s="3">
        <v>12.285</v>
      </c>
      <c r="BK10" s="3">
        <v>15.207000000000001</v>
      </c>
      <c r="BL10" s="3">
        <v>19.172999999999998</v>
      </c>
      <c r="BM10" s="3">
        <v>11.301</v>
      </c>
      <c r="BN10" s="3">
        <v>14.808</v>
      </c>
    </row>
    <row r="11" spans="1:66" x14ac:dyDescent="0.35">
      <c r="B11" s="3" t="s">
        <v>262</v>
      </c>
      <c r="G11" s="3">
        <v>24.73</v>
      </c>
      <c r="H11" s="3">
        <v>28.15</v>
      </c>
      <c r="I11" s="3">
        <v>21.55</v>
      </c>
      <c r="J11" s="3">
        <v>19.5</v>
      </c>
      <c r="K11" s="3">
        <v>20.3</v>
      </c>
      <c r="L11" s="3">
        <v>26.63</v>
      </c>
      <c r="M11" s="3">
        <v>21.82</v>
      </c>
      <c r="N11" s="3">
        <v>23.03</v>
      </c>
      <c r="O11" s="3">
        <v>22.5</v>
      </c>
      <c r="P11" s="3">
        <v>22.23</v>
      </c>
      <c r="Q11" s="3">
        <v>24.17</v>
      </c>
      <c r="R11" s="3">
        <v>27.58</v>
      </c>
      <c r="Y11" s="3">
        <v>25.16</v>
      </c>
      <c r="Z11" s="3">
        <v>19.87</v>
      </c>
      <c r="AA11" s="3">
        <v>20.38</v>
      </c>
      <c r="AB11" s="3">
        <v>22.15</v>
      </c>
      <c r="AC11" s="3">
        <v>21.29</v>
      </c>
      <c r="AD11" s="3">
        <v>24.01</v>
      </c>
      <c r="AE11" s="3">
        <v>20.91</v>
      </c>
      <c r="AF11" s="3">
        <v>25.47</v>
      </c>
      <c r="AN11" s="3">
        <v>19.8</v>
      </c>
      <c r="AO11" s="3">
        <v>15.62</v>
      </c>
      <c r="AP11" s="3">
        <v>23.86</v>
      </c>
      <c r="AQ11" s="3">
        <v>21.1</v>
      </c>
      <c r="AR11" s="3">
        <v>18.77</v>
      </c>
      <c r="AS11" s="3">
        <v>20.67</v>
      </c>
      <c r="AT11" s="3">
        <v>16.57</v>
      </c>
      <c r="AU11" s="3">
        <v>24.86</v>
      </c>
      <c r="AV11" s="3">
        <v>22.98</v>
      </c>
      <c r="BG11" s="3">
        <v>23.6</v>
      </c>
      <c r="BH11" s="3">
        <v>20.25</v>
      </c>
      <c r="BI11" s="3">
        <v>16.52</v>
      </c>
      <c r="BJ11" s="3">
        <v>19.02</v>
      </c>
      <c r="BK11" s="3">
        <v>22.6</v>
      </c>
      <c r="BL11" s="3">
        <v>28.44</v>
      </c>
      <c r="BM11" s="3">
        <v>16.88</v>
      </c>
      <c r="BN11" s="3">
        <v>23.63</v>
      </c>
    </row>
    <row r="12" spans="1:66" x14ac:dyDescent="0.35">
      <c r="G12" s="311"/>
      <c r="H12" s="311"/>
      <c r="I12" s="311"/>
      <c r="J12" s="311"/>
      <c r="K12" s="311"/>
      <c r="L12" s="311"/>
      <c r="M12" s="311"/>
      <c r="N12" s="311"/>
      <c r="O12" s="311"/>
      <c r="P12" s="311"/>
      <c r="Q12" s="311"/>
      <c r="R12" s="311"/>
      <c r="Y12" s="311"/>
      <c r="Z12" s="311"/>
      <c r="AA12" s="311"/>
      <c r="AB12" s="311"/>
      <c r="AC12" s="311"/>
      <c r="AD12" s="311"/>
      <c r="AE12" s="311"/>
      <c r="AF12" s="311"/>
      <c r="AN12" s="311"/>
      <c r="AO12" s="311"/>
      <c r="AP12" s="311"/>
      <c r="AQ12" s="311"/>
      <c r="AR12" s="311"/>
      <c r="AS12" s="311"/>
      <c r="AT12" s="311"/>
      <c r="AU12" s="311"/>
      <c r="AV12" s="311"/>
      <c r="BG12" s="311"/>
      <c r="BH12" s="311"/>
      <c r="BI12" s="311"/>
      <c r="BJ12" s="311"/>
      <c r="BK12" s="311"/>
      <c r="BL12" s="311"/>
      <c r="BM12" s="311"/>
      <c r="BN12" s="311"/>
    </row>
    <row r="13" spans="1:66" x14ac:dyDescent="0.35">
      <c r="A13" s="3" t="s">
        <v>269</v>
      </c>
      <c r="B13" s="3" t="s">
        <v>266</v>
      </c>
      <c r="G13" s="3">
        <v>4.3330000000000002</v>
      </c>
      <c r="H13" s="3">
        <v>4.2869999999999999</v>
      </c>
      <c r="I13" s="3">
        <v>3.077</v>
      </c>
      <c r="J13" s="3">
        <v>2.9729999999999999</v>
      </c>
      <c r="K13" s="3">
        <v>3.9089999999999998</v>
      </c>
      <c r="L13" s="3">
        <v>3.3690000000000002</v>
      </c>
      <c r="M13" s="3">
        <v>2.492</v>
      </c>
      <c r="N13" s="3">
        <v>3.1680000000000001</v>
      </c>
      <c r="O13" s="3">
        <v>3.2370000000000001</v>
      </c>
      <c r="P13" s="3">
        <v>3.3359999999999999</v>
      </c>
      <c r="Q13" s="3">
        <v>7.4779999999999998</v>
      </c>
      <c r="R13" s="3">
        <v>6.27</v>
      </c>
      <c r="Y13" s="3">
        <v>1.526</v>
      </c>
      <c r="Z13" s="3">
        <v>2.556</v>
      </c>
      <c r="AA13" s="3">
        <v>2.657</v>
      </c>
      <c r="AB13" s="3">
        <v>1.454</v>
      </c>
      <c r="AC13" s="3">
        <v>1.5660000000000001</v>
      </c>
      <c r="AD13" s="3">
        <v>2.23</v>
      </c>
      <c r="AE13" s="3">
        <v>1.3380000000000001</v>
      </c>
      <c r="AF13" s="3">
        <v>1.9179999999999999</v>
      </c>
      <c r="AN13" s="3">
        <v>3.153</v>
      </c>
      <c r="AO13" s="3">
        <v>2.629</v>
      </c>
      <c r="AP13" s="3">
        <v>2.8719999999999999</v>
      </c>
      <c r="AQ13" s="3">
        <v>2.9849999999999999</v>
      </c>
      <c r="AR13" s="3">
        <v>2.7170000000000001</v>
      </c>
      <c r="AS13" s="3">
        <v>2.0409999999999999</v>
      </c>
      <c r="AT13" s="3">
        <v>2.867</v>
      </c>
      <c r="AU13" s="3">
        <v>3.8460000000000001</v>
      </c>
      <c r="AV13" s="3">
        <v>4.085</v>
      </c>
      <c r="BG13" s="3">
        <v>2.363</v>
      </c>
      <c r="BH13" s="3">
        <v>1.93</v>
      </c>
      <c r="BI13" s="3">
        <v>1.675</v>
      </c>
      <c r="BJ13" s="3">
        <v>0.93200000000000005</v>
      </c>
      <c r="BK13" s="3">
        <v>1.5640000000000001</v>
      </c>
      <c r="BL13" s="3">
        <v>1.9970000000000001</v>
      </c>
      <c r="BM13" s="3">
        <v>1.496</v>
      </c>
      <c r="BN13" s="3">
        <v>1.466</v>
      </c>
    </row>
    <row r="14" spans="1:66" x14ac:dyDescent="0.35">
      <c r="B14" s="3" t="s">
        <v>265</v>
      </c>
      <c r="G14" s="3">
        <v>21.863</v>
      </c>
      <c r="H14" s="3">
        <v>19.803999999999998</v>
      </c>
      <c r="I14" s="3">
        <v>19.29</v>
      </c>
      <c r="J14" s="3">
        <v>18.111999999999998</v>
      </c>
      <c r="K14" s="3">
        <v>18.524000000000001</v>
      </c>
      <c r="L14" s="3">
        <v>18.673999999999999</v>
      </c>
      <c r="M14" s="3">
        <v>19.077000000000002</v>
      </c>
      <c r="N14" s="3">
        <v>18.55</v>
      </c>
      <c r="O14" s="3">
        <v>17.946999999999999</v>
      </c>
      <c r="P14" s="3">
        <v>17.768999999999998</v>
      </c>
      <c r="Q14" s="3">
        <v>20.472000000000001</v>
      </c>
      <c r="R14" s="3">
        <v>21.216000000000001</v>
      </c>
      <c r="Y14" s="3">
        <v>17.079999999999998</v>
      </c>
      <c r="Z14" s="3">
        <v>15.414</v>
      </c>
      <c r="AA14" s="3">
        <v>15.478</v>
      </c>
      <c r="AB14" s="3">
        <v>14.225</v>
      </c>
      <c r="AC14" s="3">
        <v>15.025</v>
      </c>
      <c r="AD14" s="3">
        <v>15.082000000000001</v>
      </c>
      <c r="AE14" s="3">
        <v>15.178000000000001</v>
      </c>
      <c r="AF14" s="3">
        <v>16.524000000000001</v>
      </c>
      <c r="AN14" s="3">
        <v>18.356999999999999</v>
      </c>
      <c r="AO14" s="3">
        <v>18.38</v>
      </c>
      <c r="AP14" s="3">
        <v>22.100999999999999</v>
      </c>
      <c r="AQ14" s="3">
        <v>19.527000000000001</v>
      </c>
      <c r="AR14" s="3">
        <v>15.63</v>
      </c>
      <c r="AS14" s="3">
        <v>17.600999999999999</v>
      </c>
      <c r="AT14" s="3">
        <v>16.803000000000001</v>
      </c>
      <c r="AU14" s="3">
        <v>18.405999999999999</v>
      </c>
      <c r="AV14" s="3">
        <v>20.99</v>
      </c>
      <c r="BG14" s="3">
        <v>18.405000000000001</v>
      </c>
      <c r="BH14" s="3">
        <v>16.635000000000002</v>
      </c>
      <c r="BI14" s="3">
        <v>15.372</v>
      </c>
      <c r="BJ14" s="3">
        <v>14.622999999999999</v>
      </c>
      <c r="BK14" s="3">
        <v>14.644</v>
      </c>
      <c r="BL14" s="3">
        <v>18.170000000000002</v>
      </c>
      <c r="BM14" s="3">
        <v>13.86</v>
      </c>
      <c r="BN14" s="3">
        <v>15.398</v>
      </c>
    </row>
    <row r="15" spans="1:66" x14ac:dyDescent="0.35">
      <c r="B15" s="3" t="s">
        <v>264</v>
      </c>
      <c r="G15" s="3">
        <v>0.14899999999999999</v>
      </c>
      <c r="H15" s="3">
        <v>0.115</v>
      </c>
      <c r="I15" s="3">
        <v>0.17100000000000001</v>
      </c>
      <c r="J15" s="3">
        <v>9.9000000000000005E-2</v>
      </c>
      <c r="K15" s="3">
        <v>0.10299999999999999</v>
      </c>
      <c r="L15" s="3">
        <v>0.106</v>
      </c>
      <c r="M15" s="3">
        <v>6.9000000000000006E-2</v>
      </c>
      <c r="N15" s="3">
        <v>0.13800000000000001</v>
      </c>
      <c r="O15" s="3">
        <v>0.23100000000000001</v>
      </c>
      <c r="P15" s="3">
        <v>0.113</v>
      </c>
      <c r="Q15" s="3">
        <v>0.30499999999999999</v>
      </c>
      <c r="R15" s="3">
        <v>0.04</v>
      </c>
      <c r="Y15" s="3">
        <v>0.17299999999999999</v>
      </c>
      <c r="Z15" s="3">
        <v>0.14499999999999999</v>
      </c>
      <c r="AA15" s="3">
        <v>0.77700000000000002</v>
      </c>
      <c r="AB15" s="3">
        <v>9.9000000000000005E-2</v>
      </c>
      <c r="AC15" s="3">
        <v>0.17899999999999999</v>
      </c>
      <c r="AD15" s="3">
        <v>0.10199999999999999</v>
      </c>
      <c r="AE15" s="3">
        <v>0.157</v>
      </c>
      <c r="AF15" s="3">
        <v>0.13500000000000001</v>
      </c>
      <c r="AN15" s="3">
        <v>8.7999999999999995E-2</v>
      </c>
      <c r="AO15" s="3">
        <v>0.125</v>
      </c>
      <c r="AP15" s="3">
        <v>0.13300000000000001</v>
      </c>
      <c r="AQ15" s="3">
        <v>0.10299999999999999</v>
      </c>
      <c r="AR15" s="3">
        <v>9.4E-2</v>
      </c>
      <c r="AS15" s="3">
        <v>0.13100000000000001</v>
      </c>
      <c r="AT15" s="3">
        <v>6.2E-2</v>
      </c>
      <c r="AU15" s="3">
        <v>7.0999999999999994E-2</v>
      </c>
      <c r="AV15" s="3">
        <v>0.11</v>
      </c>
      <c r="BG15" s="3">
        <v>0.221</v>
      </c>
      <c r="BH15" s="3">
        <v>0.155</v>
      </c>
      <c r="BI15" s="3">
        <v>0.16700000000000001</v>
      </c>
      <c r="BJ15" s="3">
        <v>0.14599999999999999</v>
      </c>
      <c r="BK15" s="3">
        <v>0.32800000000000001</v>
      </c>
      <c r="BL15" s="3">
        <v>0.107</v>
      </c>
      <c r="BM15" s="3">
        <v>0.115</v>
      </c>
      <c r="BN15" s="3">
        <v>0.17599999999999999</v>
      </c>
    </row>
    <row r="16" spans="1:66" x14ac:dyDescent="0.35">
      <c r="B16" s="3" t="s">
        <v>263</v>
      </c>
      <c r="G16" s="3">
        <v>17.831</v>
      </c>
      <c r="H16" s="3">
        <v>16.469000000000001</v>
      </c>
      <c r="I16" s="3">
        <v>16.218</v>
      </c>
      <c r="J16" s="3">
        <v>15.24</v>
      </c>
      <c r="K16" s="3">
        <v>14.904999999999999</v>
      </c>
      <c r="L16" s="3">
        <v>15.53</v>
      </c>
      <c r="M16" s="3">
        <v>15.493</v>
      </c>
      <c r="N16" s="3">
        <v>15.528</v>
      </c>
      <c r="O16" s="3">
        <v>14.997999999999999</v>
      </c>
      <c r="P16" s="3">
        <v>14.439</v>
      </c>
      <c r="Q16" s="3">
        <v>17.295999999999999</v>
      </c>
      <c r="R16" s="3">
        <v>17.047000000000001</v>
      </c>
      <c r="Y16" s="3">
        <v>14.661</v>
      </c>
      <c r="Z16" s="3">
        <v>12.904</v>
      </c>
      <c r="AA16" s="3">
        <v>14.103</v>
      </c>
      <c r="AB16" s="3">
        <v>12.218</v>
      </c>
      <c r="AC16" s="3">
        <v>12.862</v>
      </c>
      <c r="AD16" s="3">
        <v>13.022</v>
      </c>
      <c r="AE16" s="3">
        <v>12.738</v>
      </c>
      <c r="AF16" s="3">
        <v>14.170999999999999</v>
      </c>
      <c r="AN16" s="3">
        <v>15.545</v>
      </c>
      <c r="AO16" s="3">
        <v>15.4</v>
      </c>
      <c r="AP16" s="3">
        <v>17.952999999999999</v>
      </c>
      <c r="AQ16" s="3">
        <v>16.248000000000001</v>
      </c>
      <c r="AR16" s="3">
        <v>12.71</v>
      </c>
      <c r="AS16" s="3">
        <v>14.084</v>
      </c>
      <c r="AT16" s="3">
        <v>13.945</v>
      </c>
      <c r="AU16" s="3">
        <v>15.355</v>
      </c>
      <c r="AV16" s="3">
        <v>16.954000000000001</v>
      </c>
      <c r="BG16" s="3">
        <v>15.521000000000001</v>
      </c>
      <c r="BH16" s="3">
        <v>14.007999999999999</v>
      </c>
      <c r="BI16" s="3">
        <v>12.760999999999999</v>
      </c>
      <c r="BJ16" s="3">
        <v>12.097</v>
      </c>
      <c r="BK16" s="3">
        <v>12.573</v>
      </c>
      <c r="BL16" s="3">
        <v>15.233000000000001</v>
      </c>
      <c r="BM16" s="3">
        <v>11.819000000000001</v>
      </c>
      <c r="BN16" s="3">
        <v>12.851000000000001</v>
      </c>
    </row>
    <row r="17" spans="1:66" x14ac:dyDescent="0.35">
      <c r="B17" s="3" t="s">
        <v>262</v>
      </c>
      <c r="G17" s="3">
        <v>28.53</v>
      </c>
      <c r="H17" s="3">
        <v>27.1</v>
      </c>
      <c r="I17" s="3">
        <v>24.9</v>
      </c>
      <c r="J17" s="3">
        <v>23.9</v>
      </c>
      <c r="K17" s="3">
        <v>24.68</v>
      </c>
      <c r="L17" s="3">
        <v>27.68</v>
      </c>
      <c r="M17" s="3">
        <v>23.76</v>
      </c>
      <c r="N17" s="3">
        <v>24.09</v>
      </c>
      <c r="O17" s="3">
        <v>24.03</v>
      </c>
      <c r="P17" s="3">
        <v>23.37</v>
      </c>
      <c r="Q17" s="3">
        <v>30.11</v>
      </c>
      <c r="R17" s="3">
        <v>29.99</v>
      </c>
      <c r="Y17" s="3">
        <v>21.84</v>
      </c>
      <c r="Z17" s="3">
        <v>20.67</v>
      </c>
      <c r="AA17" s="3">
        <v>21.04</v>
      </c>
      <c r="AB17" s="3">
        <v>18.39</v>
      </c>
      <c r="AC17" s="3">
        <v>19.04</v>
      </c>
      <c r="AD17" s="3">
        <v>19.899999999999999</v>
      </c>
      <c r="AE17" s="3">
        <v>19.170000000000002</v>
      </c>
      <c r="AF17" s="3">
        <v>21.36</v>
      </c>
      <c r="AN17" s="3">
        <v>24.26</v>
      </c>
      <c r="AO17" s="3">
        <v>23.45</v>
      </c>
      <c r="AP17" s="3">
        <v>27.73</v>
      </c>
      <c r="AQ17" s="3">
        <v>24.82</v>
      </c>
      <c r="AR17" s="3">
        <v>21.44</v>
      </c>
      <c r="AS17" s="3">
        <v>22.91</v>
      </c>
      <c r="AT17" s="3">
        <v>21.94</v>
      </c>
      <c r="AU17" s="3">
        <v>25.13</v>
      </c>
      <c r="AV17" s="3">
        <v>27.61</v>
      </c>
      <c r="BG17" s="3">
        <v>23.45</v>
      </c>
      <c r="BH17" s="3">
        <v>21.73</v>
      </c>
      <c r="BI17" s="3">
        <v>19.91</v>
      </c>
      <c r="BJ17" s="3">
        <v>17.68</v>
      </c>
      <c r="BK17" s="3">
        <v>19.05</v>
      </c>
      <c r="BL17" s="3">
        <v>23.53</v>
      </c>
      <c r="BM17" s="3">
        <v>17.579999999999998</v>
      </c>
      <c r="BN17" s="3">
        <v>19.440000000000001</v>
      </c>
    </row>
    <row r="19" spans="1:66" x14ac:dyDescent="0.35">
      <c r="A19" s="3" t="s">
        <v>268</v>
      </c>
      <c r="B19" s="3" t="s">
        <v>266</v>
      </c>
      <c r="G19" s="3">
        <v>5.4950000000000001</v>
      </c>
      <c r="H19" s="3">
        <v>6.3819999999999997</v>
      </c>
      <c r="I19" s="3">
        <v>4.0789999999999997</v>
      </c>
      <c r="J19" s="3">
        <v>3.2029999999999998</v>
      </c>
      <c r="K19" s="3">
        <v>4.1779999999999999</v>
      </c>
      <c r="L19" s="3">
        <v>3.3919999999999999</v>
      </c>
      <c r="M19" s="3">
        <v>3.09</v>
      </c>
      <c r="N19" s="3">
        <v>2.887</v>
      </c>
      <c r="O19" s="3">
        <v>2.9359999999999999</v>
      </c>
      <c r="P19" s="3">
        <v>3.8119999999999998</v>
      </c>
      <c r="Q19" s="3">
        <v>6.5640000000000001</v>
      </c>
      <c r="R19" s="3">
        <v>7.359</v>
      </c>
      <c r="Y19" s="3">
        <v>1.64</v>
      </c>
      <c r="Z19" s="3">
        <v>2.6560000000000001</v>
      </c>
      <c r="AA19" s="3">
        <v>2.7759999999999998</v>
      </c>
      <c r="AB19" s="3">
        <v>1.2150000000000001</v>
      </c>
      <c r="AC19" s="3">
        <v>1.6559999999999999</v>
      </c>
      <c r="AD19" s="3">
        <v>1.6439999999999999</v>
      </c>
      <c r="AE19" s="3">
        <v>1.208</v>
      </c>
      <c r="AF19" s="3">
        <v>1.677</v>
      </c>
      <c r="AN19" s="3">
        <v>2.7669999999999999</v>
      </c>
      <c r="AO19" s="3">
        <v>2.6539999999999999</v>
      </c>
      <c r="AP19" s="3">
        <v>3.7080000000000002</v>
      </c>
      <c r="AQ19" s="3">
        <v>2.94</v>
      </c>
      <c r="AR19" s="3">
        <v>2.137</v>
      </c>
      <c r="AS19" s="3">
        <v>2.4350000000000001</v>
      </c>
      <c r="AT19" s="3">
        <v>2.0270000000000001</v>
      </c>
      <c r="AU19" s="3">
        <v>1.847</v>
      </c>
      <c r="AV19" s="3">
        <v>2.524</v>
      </c>
      <c r="BG19" s="3">
        <v>1.4159999999999999</v>
      </c>
      <c r="BH19" s="3">
        <v>1.1830000000000001</v>
      </c>
      <c r="BI19" s="3">
        <v>1.298</v>
      </c>
      <c r="BJ19" s="3">
        <v>0.83</v>
      </c>
      <c r="BK19" s="3">
        <v>1.1259999999999999</v>
      </c>
      <c r="BL19" s="3">
        <v>1.1539999999999999</v>
      </c>
      <c r="BM19" s="3">
        <v>1.0189999999999999</v>
      </c>
      <c r="BN19" s="3">
        <v>1.0329999999999999</v>
      </c>
    </row>
    <row r="20" spans="1:66" x14ac:dyDescent="0.35">
      <c r="B20" s="3" t="s">
        <v>265</v>
      </c>
      <c r="G20" s="3">
        <v>23.088999999999999</v>
      </c>
      <c r="H20" s="3">
        <v>21.696000000000002</v>
      </c>
      <c r="I20" s="3">
        <v>19.876999999999999</v>
      </c>
      <c r="J20" s="3">
        <v>18.978999999999999</v>
      </c>
      <c r="K20" s="3">
        <v>19.972000000000001</v>
      </c>
      <c r="L20" s="3">
        <v>19.968</v>
      </c>
      <c r="M20" s="3">
        <v>19.494</v>
      </c>
      <c r="N20" s="3">
        <v>19.535</v>
      </c>
      <c r="O20" s="3">
        <v>20.620999999999999</v>
      </c>
      <c r="P20" s="3">
        <v>20.411000000000001</v>
      </c>
      <c r="Q20" s="3">
        <v>20.346</v>
      </c>
      <c r="R20" s="3">
        <v>20.530999999999999</v>
      </c>
      <c r="Y20" s="3">
        <v>16.358000000000001</v>
      </c>
      <c r="Z20" s="3">
        <v>15.218999999999999</v>
      </c>
      <c r="AA20" s="3">
        <v>14.69</v>
      </c>
      <c r="AB20" s="3">
        <v>14.382</v>
      </c>
      <c r="AC20" s="3">
        <v>14.006</v>
      </c>
      <c r="AD20" s="3">
        <v>14.222</v>
      </c>
      <c r="AE20" s="3">
        <v>15.885</v>
      </c>
      <c r="AF20" s="3">
        <v>15.663</v>
      </c>
      <c r="AN20" s="3">
        <v>19.052</v>
      </c>
      <c r="AO20" s="3">
        <v>20.247</v>
      </c>
      <c r="AP20" s="3">
        <v>22.050999999999998</v>
      </c>
      <c r="AQ20" s="3">
        <v>18.917000000000002</v>
      </c>
      <c r="AR20" s="3">
        <v>19.295999999999999</v>
      </c>
      <c r="AS20" s="3">
        <v>20.37</v>
      </c>
      <c r="AT20" s="3">
        <v>18.983000000000001</v>
      </c>
      <c r="AU20" s="3">
        <v>18.154</v>
      </c>
      <c r="AV20" s="3">
        <v>19.998000000000001</v>
      </c>
      <c r="BG20" s="3">
        <v>16.754000000000001</v>
      </c>
      <c r="BH20" s="3">
        <v>15.961</v>
      </c>
      <c r="BI20" s="3">
        <v>14.824999999999999</v>
      </c>
      <c r="BJ20" s="3">
        <v>14.297000000000001</v>
      </c>
      <c r="BK20" s="3">
        <v>14.151999999999999</v>
      </c>
      <c r="BL20" s="3">
        <v>17.524000000000001</v>
      </c>
      <c r="BM20" s="3">
        <v>14.782</v>
      </c>
      <c r="BN20" s="3">
        <v>15.266999999999999</v>
      </c>
    </row>
    <row r="21" spans="1:66" x14ac:dyDescent="0.35">
      <c r="B21" s="3" t="s">
        <v>264</v>
      </c>
      <c r="G21" s="3">
        <v>5.0000000000000001E-3</v>
      </c>
      <c r="H21" s="3">
        <v>8.1000000000000003E-2</v>
      </c>
      <c r="I21" s="3">
        <v>8.8999999999999996E-2</v>
      </c>
      <c r="J21" s="3">
        <v>9.1999999999999998E-2</v>
      </c>
      <c r="K21" s="3">
        <v>2.5000000000000001E-2</v>
      </c>
      <c r="L21" s="3">
        <v>4.1000000000000002E-2</v>
      </c>
      <c r="M21" s="3">
        <v>0.14399999999999999</v>
      </c>
      <c r="N21" s="3">
        <v>0.13100000000000001</v>
      </c>
      <c r="O21" s="3">
        <v>6.3E-2</v>
      </c>
      <c r="P21" s="3">
        <v>0.15</v>
      </c>
      <c r="Q21" s="3">
        <v>0.189</v>
      </c>
      <c r="R21" s="3">
        <v>9.5000000000000001E-2</v>
      </c>
      <c r="Y21" s="3">
        <v>0.184</v>
      </c>
      <c r="Z21" s="3">
        <v>8.2000000000000003E-2</v>
      </c>
      <c r="AA21" s="3">
        <v>0.114</v>
      </c>
      <c r="AB21" s="3">
        <v>0.10299999999999999</v>
      </c>
      <c r="AC21" s="3">
        <v>0.183</v>
      </c>
      <c r="AD21" s="3">
        <v>0.23699999999999999</v>
      </c>
      <c r="AE21" s="3">
        <v>0.17599999999999999</v>
      </c>
      <c r="AF21" s="3">
        <v>0.125</v>
      </c>
      <c r="AN21" s="3">
        <v>0.14299999999999999</v>
      </c>
      <c r="AO21" s="3">
        <v>0.188</v>
      </c>
      <c r="AP21" s="3">
        <v>0.13500000000000001</v>
      </c>
      <c r="AQ21" s="3">
        <v>0.113</v>
      </c>
      <c r="AR21" s="3">
        <v>0.107</v>
      </c>
      <c r="AS21" s="3">
        <v>5.7000000000000002E-2</v>
      </c>
      <c r="AT21" s="3">
        <v>6.5000000000000002E-2</v>
      </c>
      <c r="AU21" s="3">
        <v>6.2E-2</v>
      </c>
      <c r="AV21" s="3">
        <v>0.09</v>
      </c>
      <c r="BG21" s="3">
        <v>0.14499999999999999</v>
      </c>
      <c r="BH21" s="3">
        <v>7.8E-2</v>
      </c>
      <c r="BI21" s="3">
        <v>0.19800000000000001</v>
      </c>
      <c r="BJ21" s="3">
        <v>9.5000000000000001E-2</v>
      </c>
      <c r="BK21" s="3">
        <v>0.40500000000000003</v>
      </c>
      <c r="BL21" s="3">
        <v>0.19500000000000001</v>
      </c>
      <c r="BM21" s="3">
        <v>4.9000000000000002E-2</v>
      </c>
      <c r="BN21" s="3">
        <v>0.12</v>
      </c>
    </row>
    <row r="22" spans="1:66" x14ac:dyDescent="0.35">
      <c r="B22" s="3" t="s">
        <v>263</v>
      </c>
      <c r="G22" s="3">
        <v>18.475999999999999</v>
      </c>
      <c r="H22" s="3">
        <v>17.619</v>
      </c>
      <c r="I22" s="3">
        <v>16.300999999999998</v>
      </c>
      <c r="J22" s="3">
        <v>15.465</v>
      </c>
      <c r="K22" s="3">
        <v>16.087</v>
      </c>
      <c r="L22" s="3">
        <v>16.181999999999999</v>
      </c>
      <c r="M22" s="3">
        <v>15.611000000000001</v>
      </c>
      <c r="N22" s="3">
        <v>16.111000000000001</v>
      </c>
      <c r="O22" s="3">
        <v>16.808</v>
      </c>
      <c r="P22" s="3">
        <v>16.875</v>
      </c>
      <c r="Q22" s="3">
        <v>16.504999999999999</v>
      </c>
      <c r="R22" s="3">
        <v>16.498999999999999</v>
      </c>
      <c r="Y22" s="3">
        <v>13.97</v>
      </c>
      <c r="Z22" s="3">
        <v>12.49</v>
      </c>
      <c r="AA22" s="3">
        <v>12.638999999999999</v>
      </c>
      <c r="AB22" s="3">
        <v>12.391999999999999</v>
      </c>
      <c r="AC22" s="3">
        <v>11.981999999999999</v>
      </c>
      <c r="AD22" s="3">
        <v>11.984999999999999</v>
      </c>
      <c r="AE22" s="3">
        <v>13.084</v>
      </c>
      <c r="AF22" s="3">
        <v>13.273999999999999</v>
      </c>
      <c r="AN22" s="3">
        <v>15.664</v>
      </c>
      <c r="AO22" s="3">
        <v>16.623000000000001</v>
      </c>
      <c r="AP22" s="3">
        <v>17.536000000000001</v>
      </c>
      <c r="AQ22" s="3">
        <v>15.042</v>
      </c>
      <c r="AR22" s="3">
        <v>15.657</v>
      </c>
      <c r="AS22" s="3">
        <v>16.602</v>
      </c>
      <c r="AT22" s="3">
        <v>15.596</v>
      </c>
      <c r="AU22" s="3">
        <v>14.835000000000001</v>
      </c>
      <c r="AV22" s="3">
        <v>16.587</v>
      </c>
      <c r="BG22" s="3">
        <v>14.003</v>
      </c>
      <c r="BH22" s="3">
        <v>13.606</v>
      </c>
      <c r="BI22" s="3">
        <v>12.734999999999999</v>
      </c>
      <c r="BJ22" s="3">
        <v>11.638</v>
      </c>
      <c r="BK22" s="3">
        <v>12.465999999999999</v>
      </c>
      <c r="BL22" s="3">
        <v>14.467000000000001</v>
      </c>
      <c r="BM22" s="3">
        <v>12.334</v>
      </c>
      <c r="BN22" s="3">
        <v>13.029</v>
      </c>
    </row>
    <row r="23" spans="1:66" x14ac:dyDescent="0.35">
      <c r="B23" s="3" t="s">
        <v>262</v>
      </c>
      <c r="G23" s="3">
        <v>30.92</v>
      </c>
      <c r="H23" s="3">
        <v>31.05</v>
      </c>
      <c r="I23" s="3">
        <v>26.28</v>
      </c>
      <c r="J23" s="3">
        <v>24.56</v>
      </c>
      <c r="K23" s="3">
        <v>26.19</v>
      </c>
      <c r="L23" s="3">
        <v>25.8</v>
      </c>
      <c r="M23" s="3">
        <v>26.18</v>
      </c>
      <c r="N23" s="3">
        <v>25.07</v>
      </c>
      <c r="O23" s="3">
        <v>25.77</v>
      </c>
      <c r="P23" s="3">
        <v>26.2</v>
      </c>
      <c r="Q23" s="3">
        <v>29.23</v>
      </c>
      <c r="R23" s="3">
        <v>31.57</v>
      </c>
      <c r="Y23" s="3">
        <v>20.65</v>
      </c>
      <c r="Z23" s="3">
        <v>20.43</v>
      </c>
      <c r="AA23" s="3">
        <v>20.350000000000001</v>
      </c>
      <c r="AB23" s="3">
        <v>17.68</v>
      </c>
      <c r="AC23" s="3">
        <v>17.93</v>
      </c>
      <c r="AD23" s="3">
        <v>18.010000000000002</v>
      </c>
      <c r="AE23" s="3">
        <v>19.25</v>
      </c>
      <c r="AF23" s="3">
        <v>19.91</v>
      </c>
      <c r="AN23" s="3">
        <v>24.46</v>
      </c>
      <c r="AO23" s="3">
        <v>25.22</v>
      </c>
      <c r="AP23" s="3">
        <v>28.05</v>
      </c>
      <c r="AQ23" s="3">
        <v>23.97</v>
      </c>
      <c r="AR23" s="3">
        <v>23.99</v>
      </c>
      <c r="AS23" s="3">
        <v>25.35</v>
      </c>
      <c r="AT23" s="3">
        <v>23.84</v>
      </c>
      <c r="AU23" s="3">
        <v>23.57</v>
      </c>
      <c r="AV23" s="3">
        <v>26.23</v>
      </c>
      <c r="BG23" s="3">
        <v>20.85</v>
      </c>
      <c r="BH23" s="3">
        <v>19.77</v>
      </c>
      <c r="BI23" s="3">
        <v>18.86</v>
      </c>
      <c r="BJ23" s="3">
        <v>17.73</v>
      </c>
      <c r="BK23" s="3">
        <v>18.53</v>
      </c>
      <c r="BL23" s="3">
        <v>21.49</v>
      </c>
      <c r="BM23" s="3">
        <v>17.45</v>
      </c>
      <c r="BN23" s="3">
        <v>18.71</v>
      </c>
    </row>
    <row r="25" spans="1:66" x14ac:dyDescent="0.35">
      <c r="A25" s="3" t="s">
        <v>267</v>
      </c>
      <c r="B25" s="3" t="s">
        <v>266</v>
      </c>
      <c r="C25" s="3">
        <v>7.4740000000000002</v>
      </c>
      <c r="D25" s="3">
        <v>7.1870000000000003</v>
      </c>
      <c r="E25" s="3">
        <v>2.4220000000000002</v>
      </c>
      <c r="F25" s="3">
        <v>3.0760000000000001</v>
      </c>
      <c r="G25" s="3">
        <v>5.681</v>
      </c>
      <c r="H25" s="3">
        <v>4.7119999999999997</v>
      </c>
      <c r="I25" s="3">
        <v>4.0510000000000002</v>
      </c>
      <c r="J25" s="3">
        <v>3.7770000000000001</v>
      </c>
      <c r="K25" s="14">
        <v>4.9000000000000004</v>
      </c>
      <c r="L25" s="1">
        <v>3.5139999999999998</v>
      </c>
      <c r="M25" s="1">
        <v>2.98</v>
      </c>
      <c r="N25" s="1">
        <v>3.2530000000000001</v>
      </c>
      <c r="O25" s="1">
        <v>3.1040000000000001</v>
      </c>
      <c r="P25" s="1">
        <v>3.8730000000000002</v>
      </c>
      <c r="Q25" s="1">
        <v>8.3569999999999993</v>
      </c>
      <c r="R25" s="1">
        <v>9.0519999999999996</v>
      </c>
      <c r="T25" s="3">
        <v>3.8969999999999998</v>
      </c>
      <c r="U25" s="3">
        <v>4.0640000000000001</v>
      </c>
      <c r="V25" s="3">
        <v>3.1749999999999998</v>
      </c>
      <c r="W25" s="3">
        <v>2.3420000000000001</v>
      </c>
      <c r="X25" s="3">
        <v>5.7880000000000003</v>
      </c>
      <c r="Y25" s="3">
        <v>1.9179999999999999</v>
      </c>
      <c r="Z25" s="3">
        <v>1.23</v>
      </c>
      <c r="AA25" s="3">
        <v>1.581</v>
      </c>
      <c r="AB25" s="3">
        <v>1.8560000000000001</v>
      </c>
      <c r="AC25" s="3">
        <v>1.6890000000000001</v>
      </c>
      <c r="AD25" s="3">
        <v>2.9020000000000001</v>
      </c>
      <c r="AE25" s="3">
        <v>1.5229999999999999</v>
      </c>
      <c r="AF25" s="3">
        <v>1.675</v>
      </c>
      <c r="AK25" s="3">
        <v>2.6880000000000002</v>
      </c>
      <c r="AL25" s="3">
        <v>1.8620000000000001</v>
      </c>
      <c r="AM25" s="3">
        <v>2.1440000000000001</v>
      </c>
      <c r="AN25" s="3">
        <v>2.2669999999999999</v>
      </c>
      <c r="AO25" s="3">
        <v>2.2290000000000001</v>
      </c>
      <c r="AP25" s="76">
        <v>2.5539999999999998</v>
      </c>
      <c r="AQ25" s="76">
        <v>2.6819999999999999</v>
      </c>
      <c r="AR25" s="3">
        <v>1.806</v>
      </c>
      <c r="AS25" s="3">
        <v>2.238</v>
      </c>
      <c r="AT25" s="3">
        <v>1.8320000000000001</v>
      </c>
      <c r="AU25" s="3">
        <v>1.869</v>
      </c>
      <c r="AV25" s="3">
        <v>2.3279999999999998</v>
      </c>
      <c r="BC25" s="3">
        <v>3.52</v>
      </c>
      <c r="BD25" s="3">
        <v>3.302</v>
      </c>
      <c r="BE25" s="3">
        <v>2.8279999999999998</v>
      </c>
      <c r="BF25" s="3">
        <v>3.3140000000000001</v>
      </c>
      <c r="BG25" s="3">
        <v>0.505</v>
      </c>
      <c r="BH25" s="3">
        <v>1.5069999999999999</v>
      </c>
      <c r="BI25" s="3">
        <v>1.147</v>
      </c>
      <c r="BJ25" s="1">
        <v>1.3520000000000001</v>
      </c>
      <c r="BK25" s="1">
        <v>1.8069999999999999</v>
      </c>
      <c r="BL25" s="1">
        <v>1.268</v>
      </c>
      <c r="BM25" s="1">
        <v>1.2190000000000001</v>
      </c>
      <c r="BN25" s="1">
        <v>1.2789999999999999</v>
      </c>
    </row>
    <row r="26" spans="1:66" x14ac:dyDescent="0.35">
      <c r="B26" s="3" t="s">
        <v>265</v>
      </c>
      <c r="C26" s="3">
        <v>17.087</v>
      </c>
      <c r="D26" s="3">
        <v>17.486999999999998</v>
      </c>
      <c r="E26" s="3">
        <v>14.170999999999999</v>
      </c>
      <c r="F26" s="3">
        <v>16.164000000000001</v>
      </c>
      <c r="G26" s="3">
        <v>23.846</v>
      </c>
      <c r="H26" s="3">
        <v>20.710999999999999</v>
      </c>
      <c r="I26" s="3">
        <v>20.995999999999999</v>
      </c>
      <c r="J26" s="3">
        <v>19.492999999999999</v>
      </c>
      <c r="K26" s="14">
        <v>21.059000000000001</v>
      </c>
      <c r="L26" s="1">
        <v>19.922000000000001</v>
      </c>
      <c r="M26" s="1">
        <v>20.567</v>
      </c>
      <c r="N26" s="1">
        <v>20.116</v>
      </c>
      <c r="O26" s="1">
        <v>20.753</v>
      </c>
      <c r="P26" s="1">
        <v>20.84</v>
      </c>
      <c r="Q26" s="1">
        <v>20.27</v>
      </c>
      <c r="R26" s="1">
        <v>22.213999999999999</v>
      </c>
      <c r="T26" s="3">
        <v>13.348000000000001</v>
      </c>
      <c r="U26" s="3">
        <v>14.304</v>
      </c>
      <c r="V26" s="3">
        <v>15.9</v>
      </c>
      <c r="W26" s="3">
        <v>13.614000000000001</v>
      </c>
      <c r="X26" s="3">
        <v>14.465</v>
      </c>
      <c r="Y26" s="3">
        <v>16.568000000000001</v>
      </c>
      <c r="Z26" s="3">
        <v>14.164999999999999</v>
      </c>
      <c r="AA26" s="3">
        <v>15.332000000000001</v>
      </c>
      <c r="AB26" s="3">
        <v>14.861000000000001</v>
      </c>
      <c r="AC26" s="3">
        <v>15.363</v>
      </c>
      <c r="AD26" s="3">
        <v>17.457999999999998</v>
      </c>
      <c r="AE26" s="3">
        <v>17.504000000000001</v>
      </c>
      <c r="AF26" s="3">
        <v>15.287000000000001</v>
      </c>
      <c r="AK26" s="3">
        <v>16.052</v>
      </c>
      <c r="AL26" s="3">
        <v>18.695</v>
      </c>
      <c r="AM26" s="3">
        <v>17.033000000000001</v>
      </c>
      <c r="AN26" s="3">
        <v>17.791</v>
      </c>
      <c r="AO26" s="3">
        <v>20.201000000000001</v>
      </c>
      <c r="AP26" s="76">
        <v>21.481000000000002</v>
      </c>
      <c r="AQ26" s="76">
        <v>17.716000000000001</v>
      </c>
      <c r="AR26" s="3">
        <v>18.844000000000001</v>
      </c>
      <c r="AS26" s="3">
        <v>19.459</v>
      </c>
      <c r="AT26" s="3">
        <v>18.59</v>
      </c>
      <c r="AU26" s="3">
        <v>17.748999999999999</v>
      </c>
      <c r="AV26" s="3">
        <v>21.309000000000001</v>
      </c>
      <c r="BC26" s="3">
        <v>13.269</v>
      </c>
      <c r="BD26" s="3">
        <v>15.545999999999999</v>
      </c>
      <c r="BE26" s="3">
        <v>16.38</v>
      </c>
      <c r="BF26" s="3">
        <v>14.768000000000001</v>
      </c>
      <c r="BG26" s="3">
        <v>17.350000000000001</v>
      </c>
      <c r="BH26" s="3">
        <v>15.42</v>
      </c>
      <c r="BI26" s="3">
        <v>13.96</v>
      </c>
      <c r="BJ26" s="1">
        <v>16.173999999999999</v>
      </c>
      <c r="BK26" s="1">
        <v>15.43</v>
      </c>
      <c r="BL26" s="1">
        <v>18.195</v>
      </c>
      <c r="BM26" s="1">
        <v>14.696999999999999</v>
      </c>
      <c r="BN26" s="1">
        <v>16.693999999999999</v>
      </c>
    </row>
    <row r="27" spans="1:66" x14ac:dyDescent="0.35">
      <c r="B27" s="3" t="s">
        <v>264</v>
      </c>
      <c r="C27" s="3">
        <v>0.14199999999999999</v>
      </c>
      <c r="D27" s="3">
        <v>7.8E-2</v>
      </c>
      <c r="E27" s="3">
        <v>6.7000000000000004E-2</v>
      </c>
      <c r="F27" s="3">
        <v>0.14499999999999999</v>
      </c>
      <c r="G27" s="3">
        <v>4.4999999999999998E-2</v>
      </c>
      <c r="H27" s="3">
        <v>0.152</v>
      </c>
      <c r="I27" s="3">
        <v>6.7000000000000004E-2</v>
      </c>
      <c r="J27" s="3">
        <v>0.05</v>
      </c>
      <c r="K27" s="14">
        <v>0.40300000000000002</v>
      </c>
      <c r="L27" s="1">
        <v>8.6999999999999994E-2</v>
      </c>
      <c r="M27" s="1">
        <v>8.7999999999999995E-2</v>
      </c>
      <c r="N27" s="1">
        <v>9.1999999999999998E-2</v>
      </c>
      <c r="O27" s="1">
        <v>0.115</v>
      </c>
      <c r="P27" s="1">
        <v>0.159</v>
      </c>
      <c r="Q27" s="1">
        <v>0.123</v>
      </c>
      <c r="R27" s="1">
        <v>0.121</v>
      </c>
      <c r="T27" s="3">
        <v>4.5999999999999999E-2</v>
      </c>
      <c r="U27" s="3">
        <v>0.13</v>
      </c>
      <c r="V27" s="3">
        <v>5.6000000000000001E-2</v>
      </c>
      <c r="W27" s="3">
        <v>8.3000000000000004E-2</v>
      </c>
      <c r="X27" s="3">
        <v>5.7000000000000002E-2</v>
      </c>
      <c r="Y27" s="3">
        <v>0.437</v>
      </c>
      <c r="Z27" s="3">
        <v>7.9000000000000001E-2</v>
      </c>
      <c r="AA27" s="3">
        <v>8.1000000000000003E-2</v>
      </c>
      <c r="AB27" s="3">
        <v>0.105</v>
      </c>
      <c r="AC27" s="3">
        <v>0.153</v>
      </c>
      <c r="AD27" s="3">
        <v>6.3E-2</v>
      </c>
      <c r="AE27" s="3">
        <v>0.09</v>
      </c>
      <c r="AF27" s="3">
        <v>0.12</v>
      </c>
      <c r="AK27" s="3">
        <v>1E-3</v>
      </c>
      <c r="AL27" s="3">
        <v>0.223</v>
      </c>
      <c r="AM27" s="3">
        <v>5.1999999999999998E-2</v>
      </c>
      <c r="AN27" s="3">
        <v>6.0000000000000001E-3</v>
      </c>
      <c r="AO27" s="3">
        <v>9.9000000000000005E-2</v>
      </c>
      <c r="AP27" s="76">
        <v>0.20799999999999999</v>
      </c>
      <c r="AQ27" s="76">
        <v>7.4999999999999997E-2</v>
      </c>
      <c r="AR27" s="3">
        <v>0.11</v>
      </c>
      <c r="AS27" s="3">
        <v>0.11</v>
      </c>
      <c r="AT27" s="3">
        <v>9.2999999999999999E-2</v>
      </c>
      <c r="AU27" s="3">
        <v>7.3999999999999996E-2</v>
      </c>
      <c r="AV27" s="3">
        <v>0.13100000000000001</v>
      </c>
      <c r="BC27" s="3">
        <v>-2E-3</v>
      </c>
      <c r="BD27" s="3">
        <v>0.218</v>
      </c>
      <c r="BE27" s="3">
        <v>9.2999999999999999E-2</v>
      </c>
      <c r="BF27" s="3">
        <v>5.1999999999999998E-2</v>
      </c>
      <c r="BG27" s="3">
        <v>0.184</v>
      </c>
      <c r="BH27" s="3">
        <v>0.124</v>
      </c>
      <c r="BI27" s="3">
        <v>0.14000000000000001</v>
      </c>
      <c r="BJ27" s="1">
        <v>0.115</v>
      </c>
      <c r="BK27" s="1">
        <v>0.34200000000000003</v>
      </c>
      <c r="BL27" s="1">
        <v>0.19600000000000001</v>
      </c>
      <c r="BM27" s="1">
        <v>8.1000000000000003E-2</v>
      </c>
      <c r="BN27" s="1">
        <v>0.11600000000000001</v>
      </c>
    </row>
    <row r="28" spans="1:66" x14ac:dyDescent="0.35">
      <c r="B28" s="3" t="s">
        <v>263</v>
      </c>
      <c r="C28" s="3">
        <v>13.555999999999999</v>
      </c>
      <c r="D28" s="3">
        <v>14.247999999999999</v>
      </c>
      <c r="E28" s="3">
        <v>11.21</v>
      </c>
      <c r="F28" s="3">
        <v>13.042999999999999</v>
      </c>
      <c r="G28" s="3">
        <v>19.074999999999999</v>
      </c>
      <c r="H28" s="3">
        <v>16.800999999999998</v>
      </c>
      <c r="I28" s="3">
        <v>17.231999999999999</v>
      </c>
      <c r="J28" s="3">
        <v>15.868</v>
      </c>
      <c r="K28" s="14">
        <v>17.344000000000001</v>
      </c>
      <c r="L28" s="1">
        <v>16.343</v>
      </c>
      <c r="M28" s="1">
        <v>16.736999999999998</v>
      </c>
      <c r="N28" s="1">
        <v>16.489000000000001</v>
      </c>
      <c r="O28" s="1">
        <v>16.809000000000001</v>
      </c>
      <c r="P28" s="1">
        <v>17.116</v>
      </c>
      <c r="Q28" s="1">
        <v>16.445</v>
      </c>
      <c r="R28" s="1">
        <v>17.908000000000001</v>
      </c>
      <c r="T28" s="3">
        <v>10.837999999999999</v>
      </c>
      <c r="U28" s="3">
        <v>11.653</v>
      </c>
      <c r="V28" s="3">
        <v>12.87</v>
      </c>
      <c r="W28" s="3">
        <v>11.239000000000001</v>
      </c>
      <c r="X28" s="3">
        <v>12.081</v>
      </c>
      <c r="Y28" s="3">
        <v>14.157999999999999</v>
      </c>
      <c r="Z28" s="3">
        <v>11.999000000000001</v>
      </c>
      <c r="AA28" s="3">
        <v>13.115</v>
      </c>
      <c r="AB28" s="3">
        <v>12.519</v>
      </c>
      <c r="AC28" s="3">
        <v>13.098000000000001</v>
      </c>
      <c r="AD28" s="3">
        <v>14.590999999999999</v>
      </c>
      <c r="AE28" s="3">
        <v>14.273999999999999</v>
      </c>
      <c r="AF28" s="3">
        <v>13.305999999999999</v>
      </c>
      <c r="AK28" s="3">
        <v>13.129</v>
      </c>
      <c r="AL28" s="3">
        <v>15.109</v>
      </c>
      <c r="AM28" s="3">
        <v>13.984</v>
      </c>
      <c r="AN28" s="3">
        <v>14.644</v>
      </c>
      <c r="AO28" s="3">
        <v>16.690000000000001</v>
      </c>
      <c r="AP28" s="76">
        <v>17.553999999999998</v>
      </c>
      <c r="AQ28" s="76">
        <v>14.375</v>
      </c>
      <c r="AR28" s="3">
        <v>15.454000000000001</v>
      </c>
      <c r="AS28" s="3">
        <v>15.662000000000001</v>
      </c>
      <c r="AT28" s="3">
        <v>15.404999999999999</v>
      </c>
      <c r="AU28" s="3">
        <v>14.71</v>
      </c>
      <c r="AV28" s="3">
        <v>17.141999999999999</v>
      </c>
      <c r="BC28" s="3">
        <v>11.005000000000001</v>
      </c>
      <c r="BD28" s="3">
        <v>12.925000000000001</v>
      </c>
      <c r="BE28" s="3">
        <v>13.616</v>
      </c>
      <c r="BF28" s="3">
        <v>12.138999999999999</v>
      </c>
      <c r="BG28" s="3">
        <v>14.564</v>
      </c>
      <c r="BH28" s="3">
        <v>13.105</v>
      </c>
      <c r="BI28" s="3">
        <v>11.617000000000001</v>
      </c>
      <c r="BJ28" s="1">
        <v>13.242000000000001</v>
      </c>
      <c r="BK28" s="1">
        <v>13.009</v>
      </c>
      <c r="BL28" s="1">
        <v>14.971</v>
      </c>
      <c r="BM28" s="1">
        <v>12.026999999999999</v>
      </c>
      <c r="BN28" s="1">
        <v>13.933999999999999</v>
      </c>
    </row>
    <row r="29" spans="1:66" x14ac:dyDescent="0.35">
      <c r="B29" s="3" t="s">
        <v>262</v>
      </c>
      <c r="C29" s="3">
        <v>26.52</v>
      </c>
      <c r="D29" s="3">
        <v>26.63</v>
      </c>
      <c r="E29" s="3">
        <v>18.48</v>
      </c>
      <c r="F29" s="3">
        <v>21.5</v>
      </c>
      <c r="G29" s="3">
        <v>31.8</v>
      </c>
      <c r="H29" s="3">
        <v>29.55</v>
      </c>
      <c r="I29" s="3">
        <v>27.6</v>
      </c>
      <c r="J29" s="3">
        <v>26.12</v>
      </c>
      <c r="K29" s="14">
        <v>28.27</v>
      </c>
      <c r="L29" s="1">
        <v>26.73</v>
      </c>
      <c r="M29" s="1">
        <v>26.34</v>
      </c>
      <c r="N29" s="1">
        <v>26.35</v>
      </c>
      <c r="O29" s="1">
        <v>26.88</v>
      </c>
      <c r="P29" s="1">
        <v>27.59</v>
      </c>
      <c r="Q29" s="1">
        <v>32.549999999999997</v>
      </c>
      <c r="R29" s="1">
        <v>33.909999999999997</v>
      </c>
      <c r="T29" s="3">
        <v>20.149999999999999</v>
      </c>
      <c r="U29" s="3">
        <v>20.61</v>
      </c>
      <c r="V29" s="3">
        <v>21.33</v>
      </c>
      <c r="W29" s="3">
        <v>18.149999999999999</v>
      </c>
      <c r="X29" s="3">
        <v>22.13</v>
      </c>
      <c r="Y29" s="3">
        <v>21.38</v>
      </c>
      <c r="Z29" s="3">
        <v>17.809999999999999</v>
      </c>
      <c r="AA29" s="3">
        <v>19.52</v>
      </c>
      <c r="AB29" s="3">
        <v>20.100000000000001</v>
      </c>
      <c r="AC29" s="3">
        <v>19.579999999999998</v>
      </c>
      <c r="AD29" s="3">
        <v>23.11</v>
      </c>
      <c r="AE29" s="3">
        <v>21.8</v>
      </c>
      <c r="AF29" s="3">
        <v>20.9</v>
      </c>
      <c r="AK29" s="3">
        <v>21.8</v>
      </c>
      <c r="AL29" s="3">
        <v>22.94</v>
      </c>
      <c r="AM29" s="3">
        <v>21.03</v>
      </c>
      <c r="AN29" s="3">
        <v>23.13</v>
      </c>
      <c r="AO29" s="3">
        <v>24.78</v>
      </c>
      <c r="AP29" s="76">
        <v>26.95</v>
      </c>
      <c r="AQ29" s="76">
        <v>23.77</v>
      </c>
      <c r="AR29" s="3">
        <v>23.48</v>
      </c>
      <c r="AS29" s="3">
        <v>24.68</v>
      </c>
      <c r="AT29" s="3">
        <v>23.48</v>
      </c>
      <c r="AU29" s="3">
        <v>22.92</v>
      </c>
      <c r="AV29" s="3">
        <v>26.84</v>
      </c>
      <c r="BC29" s="3">
        <v>18.82</v>
      </c>
      <c r="BD29" s="3">
        <v>21.4</v>
      </c>
      <c r="BE29" s="3">
        <v>21.58</v>
      </c>
      <c r="BF29" s="3">
        <v>19.809999999999999</v>
      </c>
      <c r="BG29" s="3">
        <v>21.03</v>
      </c>
      <c r="BH29" s="3">
        <v>19.510000000000002</v>
      </c>
      <c r="BI29" s="3">
        <v>18.11</v>
      </c>
      <c r="BJ29" s="1">
        <v>19.66</v>
      </c>
      <c r="BK29" s="1">
        <v>20.170000000000002</v>
      </c>
      <c r="BL29" s="1">
        <v>22.6</v>
      </c>
      <c r="BM29" s="1">
        <v>19.02</v>
      </c>
      <c r="BN29" s="1">
        <v>20.76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3"/>
  <sheetViews>
    <sheetView workbookViewId="0">
      <selection activeCell="W1" sqref="W1:Z1048576"/>
    </sheetView>
  </sheetViews>
  <sheetFormatPr defaultRowHeight="14.5" x14ac:dyDescent="0.35"/>
  <cols>
    <col min="1" max="21" width="8.7265625" style="33"/>
  </cols>
  <sheetData>
    <row r="1" spans="1:21" ht="15" thickBot="1" x14ac:dyDescent="0.4">
      <c r="B1" s="265" t="s">
        <v>273</v>
      </c>
      <c r="C1" s="266"/>
      <c r="D1" s="266"/>
      <c r="E1" s="266"/>
      <c r="F1" s="267"/>
      <c r="G1" s="265" t="s">
        <v>272</v>
      </c>
      <c r="H1" s="266"/>
      <c r="I1" s="266"/>
      <c r="J1" s="266"/>
      <c r="K1" s="267"/>
      <c r="L1" s="265" t="s">
        <v>271</v>
      </c>
      <c r="M1" s="266"/>
      <c r="N1" s="266"/>
      <c r="O1" s="266"/>
      <c r="P1" s="267"/>
      <c r="Q1" s="265" t="s">
        <v>270</v>
      </c>
      <c r="R1" s="266"/>
      <c r="S1" s="266"/>
      <c r="T1" s="266"/>
      <c r="U1" s="267"/>
    </row>
    <row r="2" spans="1:21" x14ac:dyDescent="0.35">
      <c r="B2" s="33">
        <v>2464</v>
      </c>
      <c r="C2" s="33">
        <v>2506</v>
      </c>
      <c r="D2" s="33">
        <v>2473</v>
      </c>
      <c r="E2" s="33">
        <v>2488</v>
      </c>
      <c r="G2" s="33">
        <v>2507</v>
      </c>
      <c r="H2" s="33">
        <v>2505</v>
      </c>
      <c r="I2" s="33">
        <v>2465</v>
      </c>
      <c r="J2" s="33">
        <v>2471</v>
      </c>
      <c r="L2" s="33">
        <v>2487</v>
      </c>
      <c r="M2" s="33">
        <v>2467</v>
      </c>
      <c r="N2" s="33">
        <v>2515</v>
      </c>
      <c r="Q2" s="33">
        <v>2478</v>
      </c>
      <c r="R2" s="33">
        <v>2516</v>
      </c>
      <c r="S2" s="33">
        <v>2499</v>
      </c>
    </row>
    <row r="3" spans="1:21" x14ac:dyDescent="0.35">
      <c r="A3" s="33" t="s">
        <v>16</v>
      </c>
      <c r="B3" s="33">
        <v>33.369999999999997</v>
      </c>
      <c r="C3" s="33">
        <v>26.59</v>
      </c>
      <c r="D3" s="33">
        <v>31.51</v>
      </c>
      <c r="E3" s="33">
        <v>28.04</v>
      </c>
      <c r="F3" s="42"/>
      <c r="G3" s="33">
        <v>20.36</v>
      </c>
      <c r="H3" s="33">
        <v>19.36</v>
      </c>
      <c r="I3" s="33">
        <v>21.97</v>
      </c>
      <c r="J3" s="33">
        <v>21.41</v>
      </c>
      <c r="K3" s="42"/>
      <c r="L3" s="33">
        <v>23.9</v>
      </c>
      <c r="M3" s="33">
        <v>22.37</v>
      </c>
      <c r="N3" s="33">
        <v>26.27</v>
      </c>
      <c r="Q3" s="33">
        <v>18.95</v>
      </c>
      <c r="R3" s="33">
        <v>20.04</v>
      </c>
      <c r="S3" s="33">
        <v>18.190000000000001</v>
      </c>
      <c r="T3" s="42"/>
      <c r="U3" s="42"/>
    </row>
    <row r="4" spans="1:21" ht="15.5" thickBot="1" x14ac:dyDescent="0.45">
      <c r="A4" s="33" t="s">
        <v>354</v>
      </c>
    </row>
    <row r="5" spans="1:21" x14ac:dyDescent="0.35">
      <c r="A5" s="75" t="s">
        <v>122</v>
      </c>
      <c r="B5" s="125">
        <v>0.78269100000000003</v>
      </c>
      <c r="C5" s="124">
        <v>0.77210199999999996</v>
      </c>
      <c r="D5" s="124">
        <v>0.77158300000000002</v>
      </c>
      <c r="E5" s="124">
        <v>0.78931899999999999</v>
      </c>
      <c r="F5" s="123"/>
      <c r="G5" s="125">
        <v>0.81401400000000002</v>
      </c>
      <c r="H5" s="124">
        <v>0.758602</v>
      </c>
      <c r="I5" s="124">
        <v>0.78241499999999997</v>
      </c>
      <c r="J5" s="124">
        <v>0.76177099999999998</v>
      </c>
      <c r="K5" s="123"/>
      <c r="L5" s="125">
        <v>0.78033699999999995</v>
      </c>
      <c r="M5" s="124">
        <v>0.84021900000000005</v>
      </c>
      <c r="N5" s="124">
        <v>0.85205900000000001</v>
      </c>
      <c r="O5" s="37"/>
      <c r="P5" s="129"/>
      <c r="Q5" s="125">
        <v>0.76439699999999999</v>
      </c>
      <c r="R5" s="124">
        <v>0.76622000000000001</v>
      </c>
      <c r="S5" s="124">
        <v>0.77946300000000002</v>
      </c>
      <c r="T5" s="124"/>
      <c r="U5" s="123"/>
    </row>
    <row r="6" spans="1:21" x14ac:dyDescent="0.35">
      <c r="A6" s="75" t="s">
        <v>123</v>
      </c>
      <c r="B6" s="122">
        <v>0.91447599999999996</v>
      </c>
      <c r="C6" s="40">
        <v>0.94193300000000002</v>
      </c>
      <c r="D6" s="40">
        <v>0.86693500000000001</v>
      </c>
      <c r="E6" s="40">
        <v>0.86137200000000003</v>
      </c>
      <c r="F6" s="121"/>
      <c r="G6" s="122">
        <v>0.91429300000000002</v>
      </c>
      <c r="H6" s="40">
        <v>0.88880300000000001</v>
      </c>
      <c r="I6" s="40">
        <v>0.84509199999999995</v>
      </c>
      <c r="J6" s="40">
        <v>0.84181700000000004</v>
      </c>
      <c r="K6" s="121"/>
      <c r="L6" s="122">
        <v>0.88533099999999998</v>
      </c>
      <c r="M6" s="40">
        <v>0.88057799999999997</v>
      </c>
      <c r="N6" s="40">
        <v>0.94964199999999999</v>
      </c>
      <c r="O6" s="38"/>
      <c r="P6" s="128"/>
      <c r="Q6" s="122">
        <v>0.88340799999999997</v>
      </c>
      <c r="R6" s="40">
        <v>0.83116599999999996</v>
      </c>
      <c r="S6" s="40">
        <v>0.84253500000000003</v>
      </c>
      <c r="T6" s="40"/>
      <c r="U6" s="121"/>
    </row>
    <row r="7" spans="1:21" x14ac:dyDescent="0.35">
      <c r="B7" s="127"/>
      <c r="C7" s="38"/>
      <c r="D7" s="38"/>
      <c r="E7" s="38"/>
      <c r="F7" s="128"/>
      <c r="G7" s="127"/>
      <c r="H7" s="38"/>
      <c r="I7" s="38"/>
      <c r="J7" s="38"/>
      <c r="K7" s="128"/>
      <c r="L7" s="127"/>
      <c r="M7" s="38"/>
      <c r="N7" s="38"/>
      <c r="O7" s="38"/>
      <c r="P7" s="128"/>
      <c r="Q7" s="127"/>
      <c r="R7" s="38"/>
      <c r="S7" s="38"/>
      <c r="T7" s="38"/>
      <c r="U7" s="128"/>
    </row>
    <row r="8" spans="1:21" x14ac:dyDescent="0.35">
      <c r="A8" s="75" t="s">
        <v>340</v>
      </c>
      <c r="B8" s="122">
        <v>0.81903899999999996</v>
      </c>
      <c r="C8" s="40">
        <v>0.82969700000000002</v>
      </c>
      <c r="D8" s="40">
        <v>0.80587699999999995</v>
      </c>
      <c r="E8" s="40">
        <v>0.81514200000000003</v>
      </c>
      <c r="F8" s="121"/>
      <c r="G8" s="122">
        <v>0.77382099999999998</v>
      </c>
      <c r="H8" s="40">
        <v>0.74934599999999996</v>
      </c>
      <c r="I8" s="40">
        <v>0.71623899999999996</v>
      </c>
      <c r="J8" s="40">
        <v>0.78740699999999997</v>
      </c>
      <c r="K8" s="121"/>
      <c r="L8" s="122">
        <v>0.78389500000000001</v>
      </c>
      <c r="M8" s="40">
        <v>0.896733</v>
      </c>
      <c r="N8" s="40">
        <v>0.90334300000000001</v>
      </c>
      <c r="O8" s="40"/>
      <c r="P8" s="121"/>
      <c r="Q8" s="122">
        <v>0.77288400000000002</v>
      </c>
      <c r="R8" s="40">
        <v>0.78370499999999998</v>
      </c>
      <c r="S8" s="40">
        <v>0.76504499999999998</v>
      </c>
      <c r="T8" s="40"/>
      <c r="U8" s="121"/>
    </row>
    <row r="9" spans="1:21" x14ac:dyDescent="0.35">
      <c r="A9" s="75" t="s">
        <v>351</v>
      </c>
      <c r="B9" s="122">
        <v>0.74429999999999996</v>
      </c>
      <c r="C9" s="40">
        <v>0.78090899999999996</v>
      </c>
      <c r="D9" s="40">
        <v>0.74941999999999998</v>
      </c>
      <c r="E9" s="40">
        <v>0.77208900000000003</v>
      </c>
      <c r="F9" s="121"/>
      <c r="G9" s="122">
        <v>0.73378100000000002</v>
      </c>
      <c r="H9" s="40">
        <v>0.72704500000000005</v>
      </c>
      <c r="I9" s="40">
        <v>0.70834900000000001</v>
      </c>
      <c r="J9" s="40">
        <v>0.70724699999999996</v>
      </c>
      <c r="K9" s="121"/>
      <c r="L9" s="122">
        <v>0.765432</v>
      </c>
      <c r="M9" s="40">
        <v>0.839117</v>
      </c>
      <c r="N9" s="40">
        <v>0.83361700000000005</v>
      </c>
      <c r="O9" s="40"/>
      <c r="P9" s="121"/>
      <c r="Q9" s="122">
        <v>0.71336699999999997</v>
      </c>
      <c r="R9" s="40">
        <v>0.70604599999999995</v>
      </c>
      <c r="S9" s="40">
        <v>0.74395199999999995</v>
      </c>
      <c r="T9" s="40"/>
      <c r="U9" s="121"/>
    </row>
    <row r="10" spans="1:21" x14ac:dyDescent="0.35">
      <c r="A10" s="75" t="s">
        <v>350</v>
      </c>
      <c r="B10" s="122">
        <v>0.75601799999999997</v>
      </c>
      <c r="C10" s="40">
        <v>0.75570400000000004</v>
      </c>
      <c r="D10" s="40">
        <v>0.72444200000000003</v>
      </c>
      <c r="E10" s="40">
        <v>0.74896600000000002</v>
      </c>
      <c r="F10" s="121"/>
      <c r="G10" s="122">
        <v>0.84378799999999998</v>
      </c>
      <c r="H10" s="40">
        <v>0.74447700000000006</v>
      </c>
      <c r="I10" s="40">
        <v>0.79916299999999996</v>
      </c>
      <c r="J10" s="40">
        <v>0.72345099999999996</v>
      </c>
      <c r="K10" s="121"/>
      <c r="L10" s="122">
        <v>0.78067200000000003</v>
      </c>
      <c r="M10" s="40">
        <v>0.79574699999999998</v>
      </c>
      <c r="N10" s="40">
        <v>0.82716900000000004</v>
      </c>
      <c r="O10" s="40"/>
      <c r="P10" s="121"/>
      <c r="Q10" s="122">
        <v>0.73019800000000001</v>
      </c>
      <c r="R10" s="40">
        <v>0.72919500000000004</v>
      </c>
      <c r="S10" s="40">
        <v>0.76124899999999995</v>
      </c>
      <c r="T10" s="40"/>
      <c r="U10" s="121"/>
    </row>
    <row r="11" spans="1:21" x14ac:dyDescent="0.35">
      <c r="A11" s="75" t="s">
        <v>349</v>
      </c>
      <c r="B11" s="122">
        <v>0.77112999999999998</v>
      </c>
      <c r="C11" s="40">
        <v>0.72996399999999995</v>
      </c>
      <c r="D11" s="40">
        <v>0.75767899999999999</v>
      </c>
      <c r="E11" s="40">
        <v>0.77660399999999996</v>
      </c>
      <c r="F11" s="121"/>
      <c r="G11" s="122">
        <v>0.85074799999999995</v>
      </c>
      <c r="H11" s="40">
        <v>0.734622</v>
      </c>
      <c r="I11" s="40">
        <v>0.80870500000000001</v>
      </c>
      <c r="J11" s="40">
        <v>0.70228299999999999</v>
      </c>
      <c r="K11" s="121"/>
      <c r="L11" s="122">
        <v>0.73284800000000005</v>
      </c>
      <c r="M11" s="40">
        <v>0.77138700000000004</v>
      </c>
      <c r="N11" s="40">
        <v>0.845086</v>
      </c>
      <c r="O11" s="40"/>
      <c r="P11" s="121"/>
      <c r="Q11" s="122">
        <v>0.74882300000000002</v>
      </c>
      <c r="R11" s="40">
        <v>0.76001399999999997</v>
      </c>
      <c r="S11" s="40">
        <v>0.77004899999999998</v>
      </c>
      <c r="T11" s="40"/>
      <c r="U11" s="121"/>
    </row>
    <row r="12" spans="1:21" x14ac:dyDescent="0.35">
      <c r="A12" s="75" t="s">
        <v>348</v>
      </c>
      <c r="B12" s="122">
        <v>0.81000300000000003</v>
      </c>
      <c r="C12" s="40">
        <v>0.74733499999999997</v>
      </c>
      <c r="D12" s="40">
        <v>0.78189500000000001</v>
      </c>
      <c r="E12" s="40">
        <v>0.79855799999999999</v>
      </c>
      <c r="F12" s="121"/>
      <c r="G12" s="122">
        <v>0.77881999999999996</v>
      </c>
      <c r="H12" s="40">
        <v>0.71706999999999999</v>
      </c>
      <c r="I12" s="40">
        <v>0.78564400000000001</v>
      </c>
      <c r="J12" s="40">
        <v>0.74184600000000001</v>
      </c>
      <c r="K12" s="121"/>
      <c r="L12" s="122">
        <v>0.79642000000000002</v>
      </c>
      <c r="M12" s="40">
        <v>0.888575</v>
      </c>
      <c r="N12" s="40">
        <v>0.83436500000000002</v>
      </c>
      <c r="O12" s="40"/>
      <c r="P12" s="121"/>
      <c r="Q12" s="122">
        <v>0.75854100000000002</v>
      </c>
      <c r="R12" s="40">
        <v>0.79037599999999997</v>
      </c>
      <c r="S12" s="40">
        <v>0.78111200000000003</v>
      </c>
      <c r="T12" s="40"/>
      <c r="U12" s="121"/>
    </row>
    <row r="13" spans="1:21" x14ac:dyDescent="0.35">
      <c r="A13" s="75" t="s">
        <v>347</v>
      </c>
      <c r="B13" s="122">
        <v>0.795655</v>
      </c>
      <c r="C13" s="40">
        <v>0.78900099999999995</v>
      </c>
      <c r="D13" s="40">
        <v>0.81018599999999996</v>
      </c>
      <c r="E13" s="40">
        <v>0.82455500000000004</v>
      </c>
      <c r="F13" s="121"/>
      <c r="G13" s="122">
        <v>0.90312700000000001</v>
      </c>
      <c r="H13" s="40">
        <v>0.879054</v>
      </c>
      <c r="I13" s="40">
        <v>0.87638899999999997</v>
      </c>
      <c r="J13" s="40">
        <v>0.90839400000000003</v>
      </c>
      <c r="K13" s="121"/>
      <c r="L13" s="122">
        <v>0.82275600000000004</v>
      </c>
      <c r="M13" s="40">
        <v>0.84975500000000004</v>
      </c>
      <c r="N13" s="40">
        <v>0.86877400000000005</v>
      </c>
      <c r="O13" s="40"/>
      <c r="P13" s="121"/>
      <c r="Q13" s="122">
        <v>0.86256999999999995</v>
      </c>
      <c r="R13" s="40">
        <v>0.82798700000000003</v>
      </c>
      <c r="S13" s="40">
        <v>0.85537300000000005</v>
      </c>
      <c r="T13" s="40"/>
      <c r="U13" s="121"/>
    </row>
    <row r="14" spans="1:21" x14ac:dyDescent="0.35">
      <c r="A14" s="75" t="s">
        <v>346</v>
      </c>
      <c r="B14" s="122">
        <v>0.89168800000000004</v>
      </c>
      <c r="C14" s="40">
        <v>0.88356100000000004</v>
      </c>
      <c r="D14" s="40">
        <v>0.82055599999999995</v>
      </c>
      <c r="E14" s="40">
        <v>0.820743</v>
      </c>
      <c r="F14" s="121"/>
      <c r="G14" s="122">
        <v>0.98028099999999996</v>
      </c>
      <c r="H14" s="40">
        <v>0.97351100000000002</v>
      </c>
      <c r="I14" s="40">
        <v>0.960337</v>
      </c>
      <c r="J14" s="40">
        <v>0.97794000000000003</v>
      </c>
      <c r="K14" s="121"/>
      <c r="L14" s="122">
        <v>0.84125700000000003</v>
      </c>
      <c r="M14" s="40">
        <v>0.87060300000000002</v>
      </c>
      <c r="N14" s="40">
        <v>0.88534299999999999</v>
      </c>
      <c r="O14" s="40"/>
      <c r="P14" s="121"/>
      <c r="Q14" s="122">
        <v>0.94899900000000004</v>
      </c>
      <c r="R14" s="40">
        <v>0.90001100000000001</v>
      </c>
      <c r="S14" s="40">
        <v>0.91068499999999997</v>
      </c>
      <c r="T14" s="40"/>
      <c r="U14" s="121"/>
    </row>
    <row r="15" spans="1:21" x14ac:dyDescent="0.35">
      <c r="A15" s="75" t="s">
        <v>345</v>
      </c>
      <c r="B15" s="122">
        <v>0.92152000000000001</v>
      </c>
      <c r="C15" s="40">
        <v>0.96270100000000003</v>
      </c>
      <c r="D15" s="40">
        <v>0.84180999999999995</v>
      </c>
      <c r="E15" s="40">
        <v>0.81119699999999995</v>
      </c>
      <c r="F15" s="121"/>
      <c r="G15" s="122">
        <v>0.992614</v>
      </c>
      <c r="H15" s="40">
        <v>0.97285200000000005</v>
      </c>
      <c r="I15" s="40">
        <v>0.95106900000000005</v>
      </c>
      <c r="J15" s="40">
        <v>0.92662500000000003</v>
      </c>
      <c r="K15" s="121"/>
      <c r="L15" s="122">
        <v>0.91200499999999995</v>
      </c>
      <c r="M15" s="40">
        <v>0.88781600000000005</v>
      </c>
      <c r="N15" s="40">
        <v>0.95374800000000004</v>
      </c>
      <c r="O15" s="40"/>
      <c r="P15" s="121"/>
      <c r="Q15" s="122">
        <v>0.95957300000000001</v>
      </c>
      <c r="R15" s="40">
        <v>0.90545699999999996</v>
      </c>
      <c r="S15" s="40">
        <v>0.90990899999999997</v>
      </c>
      <c r="T15" s="40"/>
      <c r="U15" s="121"/>
    </row>
    <row r="16" spans="1:21" x14ac:dyDescent="0.35">
      <c r="A16" s="75" t="s">
        <v>344</v>
      </c>
      <c r="B16" s="122">
        <v>0.92647999999999997</v>
      </c>
      <c r="C16" s="40">
        <v>0.95624100000000001</v>
      </c>
      <c r="D16" s="40">
        <v>0.87640799999999996</v>
      </c>
      <c r="E16" s="40">
        <v>0.88848400000000005</v>
      </c>
      <c r="F16" s="121"/>
      <c r="G16" s="122">
        <v>0.96372000000000002</v>
      </c>
      <c r="H16" s="40">
        <v>0.96917299999999995</v>
      </c>
      <c r="I16" s="40">
        <v>0.89524800000000004</v>
      </c>
      <c r="J16" s="40">
        <v>0.85481300000000005</v>
      </c>
      <c r="K16" s="121"/>
      <c r="L16" s="122">
        <v>0.90898800000000002</v>
      </c>
      <c r="M16" s="40">
        <v>0.88286100000000001</v>
      </c>
      <c r="N16" s="40">
        <v>0.96688499999999999</v>
      </c>
      <c r="O16" s="40"/>
      <c r="P16" s="121"/>
      <c r="Q16" s="122">
        <v>0.94335800000000003</v>
      </c>
      <c r="R16" s="40">
        <v>0.84812900000000002</v>
      </c>
      <c r="S16" s="40">
        <v>0.87019100000000005</v>
      </c>
      <c r="T16" s="40"/>
      <c r="U16" s="121"/>
    </row>
    <row r="17" spans="1:22" x14ac:dyDescent="0.35">
      <c r="A17" s="75" t="s">
        <v>343</v>
      </c>
      <c r="B17" s="122">
        <v>0.90214399999999995</v>
      </c>
      <c r="C17" s="40">
        <v>0.95177</v>
      </c>
      <c r="D17" s="40">
        <v>0.89785300000000001</v>
      </c>
      <c r="E17" s="40">
        <v>0.89738300000000004</v>
      </c>
      <c r="F17" s="121"/>
      <c r="G17" s="122">
        <v>0.90360799999999997</v>
      </c>
      <c r="H17" s="40">
        <v>0.87952200000000003</v>
      </c>
      <c r="I17" s="40">
        <v>0.79233799999999999</v>
      </c>
      <c r="J17" s="40">
        <v>0.78084799999999999</v>
      </c>
      <c r="K17" s="121"/>
      <c r="L17" s="122">
        <v>0.90245699999999995</v>
      </c>
      <c r="M17" s="40">
        <v>0.88204800000000005</v>
      </c>
      <c r="N17" s="40">
        <v>0.96533100000000005</v>
      </c>
      <c r="O17" s="40"/>
      <c r="P17" s="121"/>
      <c r="Q17" s="122">
        <v>0.87985199999999997</v>
      </c>
      <c r="R17" s="40">
        <v>0.82746699999999995</v>
      </c>
      <c r="S17" s="40">
        <v>0.82226299999999997</v>
      </c>
      <c r="T17" s="40"/>
      <c r="U17" s="121"/>
    </row>
    <row r="18" spans="1:22" x14ac:dyDescent="0.35">
      <c r="A18" s="75" t="s">
        <v>342</v>
      </c>
      <c r="B18" s="122">
        <v>0.91000099999999995</v>
      </c>
      <c r="C18" s="40">
        <v>0.93985300000000005</v>
      </c>
      <c r="D18" s="40">
        <v>0.88111700000000004</v>
      </c>
      <c r="E18" s="40">
        <v>0.88623799999999997</v>
      </c>
      <c r="F18" s="121"/>
      <c r="G18" s="122">
        <v>0.83808899999999997</v>
      </c>
      <c r="H18" s="40">
        <v>0.78759400000000002</v>
      </c>
      <c r="I18" s="40">
        <v>0.74855400000000005</v>
      </c>
      <c r="J18" s="40">
        <v>0.74078500000000003</v>
      </c>
      <c r="K18" s="121"/>
      <c r="L18" s="122">
        <v>0.89306600000000003</v>
      </c>
      <c r="M18" s="40">
        <v>0.87685100000000005</v>
      </c>
      <c r="N18" s="40">
        <v>0.96806800000000004</v>
      </c>
      <c r="O18" s="40"/>
      <c r="P18" s="121"/>
      <c r="Q18" s="122">
        <v>0.80118199999999995</v>
      </c>
      <c r="R18" s="40">
        <v>0.74589899999999998</v>
      </c>
      <c r="S18" s="40">
        <v>0.77790400000000004</v>
      </c>
      <c r="T18" s="40"/>
      <c r="U18" s="121"/>
    </row>
    <row r="19" spans="1:22" x14ac:dyDescent="0.35">
      <c r="A19" s="75" t="s">
        <v>341</v>
      </c>
      <c r="B19" s="122">
        <v>0.93502200000000002</v>
      </c>
      <c r="C19" s="40">
        <v>0.95747099999999996</v>
      </c>
      <c r="D19" s="40">
        <v>0.88386399999999998</v>
      </c>
      <c r="E19" s="40">
        <v>0.86419000000000001</v>
      </c>
      <c r="F19" s="121"/>
      <c r="G19" s="122">
        <v>0.80744800000000005</v>
      </c>
      <c r="H19" s="40">
        <v>0.75016499999999997</v>
      </c>
      <c r="I19" s="40">
        <v>0.72300799999999998</v>
      </c>
      <c r="J19" s="40">
        <v>0.76988999999999996</v>
      </c>
      <c r="K19" s="121"/>
      <c r="L19" s="122">
        <v>0.854213</v>
      </c>
      <c r="M19" s="40">
        <v>0.88329100000000005</v>
      </c>
      <c r="N19" s="40">
        <v>0.95847899999999997</v>
      </c>
      <c r="O19" s="40"/>
      <c r="P19" s="121"/>
      <c r="Q19" s="122">
        <v>0.76748499999999997</v>
      </c>
      <c r="R19" s="40">
        <v>0.76002999999999998</v>
      </c>
      <c r="S19" s="40">
        <v>0.76425900000000002</v>
      </c>
      <c r="T19" s="40"/>
      <c r="U19" s="121"/>
    </row>
    <row r="20" spans="1:22" ht="15" thickBot="1" x14ac:dyDescent="0.4">
      <c r="A20" s="75" t="s">
        <v>340</v>
      </c>
      <c r="B20" s="131">
        <v>0.84342200000000001</v>
      </c>
      <c r="C20" s="120">
        <v>0.84171700000000005</v>
      </c>
      <c r="D20" s="120">
        <v>0.859375</v>
      </c>
      <c r="E20" s="120">
        <v>0.82147099999999995</v>
      </c>
      <c r="F20" s="119"/>
      <c r="G20" s="131">
        <v>0.88153499999999996</v>
      </c>
      <c r="H20" s="120">
        <v>0.75286200000000003</v>
      </c>
      <c r="I20" s="120">
        <v>0.741726</v>
      </c>
      <c r="J20" s="120">
        <v>0.76722999999999997</v>
      </c>
      <c r="K20" s="119"/>
      <c r="L20" s="131">
        <v>0.82426900000000003</v>
      </c>
      <c r="M20" s="120">
        <v>0.83710099999999998</v>
      </c>
      <c r="N20" s="120">
        <v>0.91143700000000005</v>
      </c>
      <c r="O20" s="120"/>
      <c r="P20" s="119"/>
      <c r="Q20" s="131">
        <v>0.76691299999999996</v>
      </c>
      <c r="R20" s="120">
        <v>0.79576000000000002</v>
      </c>
      <c r="S20" s="120">
        <v>0.76561699999999999</v>
      </c>
      <c r="T20" s="120"/>
      <c r="U20" s="119"/>
    </row>
    <row r="21" spans="1:22" x14ac:dyDescent="0.35">
      <c r="A21" s="7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101"/>
    </row>
    <row r="22" spans="1:22" ht="15.5" thickBot="1" x14ac:dyDescent="0.4">
      <c r="A22" s="130" t="s">
        <v>353</v>
      </c>
      <c r="B22" s="42"/>
      <c r="G22" s="55"/>
      <c r="L22" s="42"/>
      <c r="P22" s="42"/>
      <c r="Q22" s="42"/>
      <c r="U22" s="42"/>
    </row>
    <row r="23" spans="1:22" x14ac:dyDescent="0.35">
      <c r="A23" s="75" t="s">
        <v>340</v>
      </c>
      <c r="B23" s="36">
        <v>6.7208521997106797E-3</v>
      </c>
      <c r="C23" s="37">
        <v>6.1514718863708677E-3</v>
      </c>
      <c r="D23" s="37">
        <v>5.656964980049195E-3</v>
      </c>
      <c r="E23" s="37">
        <v>5.8881075262755969E-3</v>
      </c>
      <c r="F23" s="53"/>
      <c r="G23" s="36">
        <v>2.1073855567780913E-3</v>
      </c>
      <c r="H23" s="37">
        <v>3.4289765119817506E-3</v>
      </c>
      <c r="I23" s="37">
        <v>1.9200473419451599E-3</v>
      </c>
      <c r="J23" s="37">
        <v>1.8121806864358019E-3</v>
      </c>
      <c r="K23" s="53"/>
      <c r="L23" s="36">
        <v>4.4015583987566153E-3</v>
      </c>
      <c r="M23" s="37">
        <v>5.0896360391041858E-3</v>
      </c>
      <c r="N23" s="37">
        <v>6.4804094537523633E-3</v>
      </c>
      <c r="O23" s="49"/>
      <c r="P23" s="129"/>
      <c r="Q23" s="36">
        <v>1.7823013950659908E-3</v>
      </c>
      <c r="R23" s="37">
        <v>1.5548059319686679E-3</v>
      </c>
      <c r="S23" s="37">
        <v>1.8724722400083093E-3</v>
      </c>
      <c r="T23" s="49"/>
      <c r="U23" s="53"/>
    </row>
    <row r="24" spans="1:22" x14ac:dyDescent="0.35">
      <c r="A24" s="75" t="s">
        <v>351</v>
      </c>
      <c r="B24" s="127">
        <v>6.9020713718931622E-3</v>
      </c>
      <c r="C24" s="38">
        <v>5.8379606912718762E-3</v>
      </c>
      <c r="D24" s="38">
        <v>5.9805310202832645E-3</v>
      </c>
      <c r="E24" s="38">
        <v>6.3311544802456847E-3</v>
      </c>
      <c r="F24" s="126"/>
      <c r="G24" s="127">
        <v>3.5686421059158008E-3</v>
      </c>
      <c r="H24" s="38">
        <v>3.7651986140863382E-3</v>
      </c>
      <c r="I24" s="38">
        <v>2.9623407341772909E-3</v>
      </c>
      <c r="J24" s="38">
        <v>2.2102665214672546E-3</v>
      </c>
      <c r="K24" s="126"/>
      <c r="L24" s="127">
        <v>5.2075244400733864E-3</v>
      </c>
      <c r="M24" s="38">
        <v>4.2789868267621078E-3</v>
      </c>
      <c r="N24" s="38">
        <v>6.4597457203323331E-3</v>
      </c>
      <c r="O24" s="42"/>
      <c r="P24" s="128"/>
      <c r="Q24" s="127">
        <v>2.3843227293922856E-3</v>
      </c>
      <c r="R24" s="38">
        <v>2.0454878776315789E-3</v>
      </c>
      <c r="S24" s="38">
        <v>2.3636043634163726E-3</v>
      </c>
      <c r="T24" s="42"/>
      <c r="U24" s="126"/>
    </row>
    <row r="25" spans="1:22" x14ac:dyDescent="0.35">
      <c r="A25" s="75" t="s">
        <v>350</v>
      </c>
      <c r="B25" s="127">
        <v>6.7442084118184246E-3</v>
      </c>
      <c r="C25" s="38">
        <v>5.7357907287897501E-3</v>
      </c>
      <c r="D25" s="38">
        <v>5.0748956606183563E-3</v>
      </c>
      <c r="E25" s="38">
        <v>5.3095115019596061E-3</v>
      </c>
      <c r="F25" s="126"/>
      <c r="G25" s="127">
        <v>3.9678313725258025E-3</v>
      </c>
      <c r="H25" s="38">
        <v>3.7196555280630049E-3</v>
      </c>
      <c r="I25" s="38">
        <v>5.3446447126923157E-3</v>
      </c>
      <c r="J25" s="38">
        <v>3.5609710386132927E-3</v>
      </c>
      <c r="K25" s="126"/>
      <c r="L25" s="127">
        <v>4.2964843399293257E-3</v>
      </c>
      <c r="M25" s="38">
        <v>3.4833000168936644E-3</v>
      </c>
      <c r="N25" s="38">
        <v>6.6984826549493321E-3</v>
      </c>
      <c r="O25" s="42"/>
      <c r="P25" s="128"/>
      <c r="Q25" s="127">
        <v>3.6856462336750996E-3</v>
      </c>
      <c r="R25" s="38">
        <v>2.7482576831160373E-3</v>
      </c>
      <c r="S25" s="38">
        <v>2.9377081284495121E-3</v>
      </c>
      <c r="T25" s="42"/>
      <c r="U25" s="126"/>
    </row>
    <row r="26" spans="1:22" x14ac:dyDescent="0.35">
      <c r="A26" s="75" t="s">
        <v>349</v>
      </c>
      <c r="B26" s="127">
        <v>7.2384825422750192E-3</v>
      </c>
      <c r="C26" s="38">
        <v>5.8960445811178964E-3</v>
      </c>
      <c r="D26" s="38">
        <v>6.3633375711225062E-3</v>
      </c>
      <c r="E26" s="38">
        <v>5.6901643250492646E-3</v>
      </c>
      <c r="F26" s="126"/>
      <c r="G26" s="127">
        <v>4.0003298766187216E-3</v>
      </c>
      <c r="H26" s="38">
        <v>4.1392787402397876E-3</v>
      </c>
      <c r="I26" s="38">
        <v>3.6299568845042833E-3</v>
      </c>
      <c r="J26" s="38">
        <v>3.3586533590963352E-3</v>
      </c>
      <c r="K26" s="126"/>
      <c r="L26" s="127">
        <v>4.1147547529886202E-3</v>
      </c>
      <c r="M26" s="38">
        <v>4.1595658632061286E-3</v>
      </c>
      <c r="N26" s="38">
        <v>6.6100972306350403E-3</v>
      </c>
      <c r="O26" s="42"/>
      <c r="P26" s="128"/>
      <c r="Q26" s="127">
        <v>3.4967407562016021E-3</v>
      </c>
      <c r="R26" s="38">
        <v>2.463696200641392E-3</v>
      </c>
      <c r="S26" s="38">
        <v>2.2738313799926567E-3</v>
      </c>
      <c r="T26" s="42"/>
      <c r="U26" s="126"/>
    </row>
    <row r="27" spans="1:22" x14ac:dyDescent="0.35">
      <c r="A27" s="75" t="s">
        <v>348</v>
      </c>
      <c r="B27" s="127">
        <v>7.3361170366044604E-3</v>
      </c>
      <c r="C27" s="38">
        <v>5.5407648352411732E-3</v>
      </c>
      <c r="D27" s="38">
        <v>6.178665315286689E-3</v>
      </c>
      <c r="E27" s="38">
        <v>5.7030481954050711E-3</v>
      </c>
      <c r="F27" s="126"/>
      <c r="G27" s="127">
        <v>4.1492412554047595E-3</v>
      </c>
      <c r="H27" s="38">
        <v>4.5565254656796828E-3</v>
      </c>
      <c r="I27" s="38">
        <v>5.1033691538261072E-3</v>
      </c>
      <c r="J27" s="38">
        <v>4.7673223255767418E-3</v>
      </c>
      <c r="K27" s="126"/>
      <c r="L27" s="127">
        <v>5.4693128842510999E-3</v>
      </c>
      <c r="M27" s="38">
        <v>5.2322160617980801E-3</v>
      </c>
      <c r="N27" s="38">
        <v>6.2529812732588343E-3</v>
      </c>
      <c r="O27" s="42"/>
      <c r="P27" s="128"/>
      <c r="Q27" s="127">
        <v>4.816767686704488E-3</v>
      </c>
      <c r="R27" s="38">
        <v>2.4863171676980447E-3</v>
      </c>
      <c r="S27" s="38">
        <v>3.635179883625383E-3</v>
      </c>
      <c r="T27" s="42"/>
      <c r="U27" s="126"/>
    </row>
    <row r="28" spans="1:22" x14ac:dyDescent="0.35">
      <c r="A28" s="75" t="s">
        <v>347</v>
      </c>
      <c r="B28" s="127">
        <v>7.2849459092123904E-3</v>
      </c>
      <c r="C28" s="38">
        <v>6.7317641351703292E-3</v>
      </c>
      <c r="D28" s="38">
        <v>7.0609851998143201E-3</v>
      </c>
      <c r="E28" s="38">
        <v>6.6899734302421441E-3</v>
      </c>
      <c r="F28" s="126"/>
      <c r="G28" s="127">
        <v>7.082156411141358E-3</v>
      </c>
      <c r="H28" s="38">
        <v>7.6796047826977534E-3</v>
      </c>
      <c r="I28" s="38">
        <v>7.8445163905978069E-3</v>
      </c>
      <c r="J28" s="38">
        <v>7.2303443457626933E-3</v>
      </c>
      <c r="K28" s="126"/>
      <c r="L28" s="127">
        <v>5.8787189806763299E-3</v>
      </c>
      <c r="M28" s="38">
        <v>4.5548121608347441E-3</v>
      </c>
      <c r="N28" s="38">
        <v>7.0440193182103542E-3</v>
      </c>
      <c r="O28" s="42"/>
      <c r="P28" s="128"/>
      <c r="Q28" s="127">
        <v>7.6261755647965487E-3</v>
      </c>
      <c r="R28" s="38">
        <v>6.1026180240815898E-3</v>
      </c>
      <c r="S28" s="38">
        <v>6.3840703302023381E-3</v>
      </c>
      <c r="T28" s="42"/>
      <c r="U28" s="126"/>
    </row>
    <row r="29" spans="1:22" x14ac:dyDescent="0.35">
      <c r="A29" s="75" t="s">
        <v>346</v>
      </c>
      <c r="B29" s="127">
        <v>9.8440334600733634E-3</v>
      </c>
      <c r="C29" s="38">
        <v>8.7805367635961293E-3</v>
      </c>
      <c r="D29" s="38">
        <v>7.8586002319052418E-3</v>
      </c>
      <c r="E29" s="38">
        <v>7.729930246659693E-3</v>
      </c>
      <c r="F29" s="126"/>
      <c r="G29" s="127">
        <v>7.6173099921959947E-3</v>
      </c>
      <c r="H29" s="38">
        <v>7.7490540600369364E-3</v>
      </c>
      <c r="I29" s="38">
        <v>8.3884710512233569E-3</v>
      </c>
      <c r="J29" s="38">
        <v>6.3130279483072649E-3</v>
      </c>
      <c r="K29" s="126"/>
      <c r="L29" s="127">
        <v>7.2799975651300624E-3</v>
      </c>
      <c r="M29" s="38">
        <v>5.4225204542382305E-3</v>
      </c>
      <c r="N29" s="38">
        <v>8.1866611924579155E-3</v>
      </c>
      <c r="O29" s="42"/>
      <c r="P29" s="128"/>
      <c r="Q29" s="127">
        <v>7.7434827942293918E-3</v>
      </c>
      <c r="R29" s="38">
        <v>5.8929934489095198E-3</v>
      </c>
      <c r="S29" s="38">
        <v>7.0098665980435817E-3</v>
      </c>
      <c r="T29" s="42"/>
      <c r="U29" s="126"/>
    </row>
    <row r="30" spans="1:22" x14ac:dyDescent="0.35">
      <c r="A30" s="75" t="s">
        <v>345</v>
      </c>
      <c r="B30" s="127">
        <v>9.1106183920465992E-3</v>
      </c>
      <c r="C30" s="38">
        <v>9.0456664033550637E-3</v>
      </c>
      <c r="D30" s="38">
        <v>9.0521268902585585E-3</v>
      </c>
      <c r="E30" s="38">
        <v>9.3375394705985035E-3</v>
      </c>
      <c r="F30" s="126"/>
      <c r="G30" s="127">
        <v>5.2755225598086902E-3</v>
      </c>
      <c r="H30" s="38">
        <v>5.7660718233626266E-3</v>
      </c>
      <c r="I30" s="38">
        <v>5.6870923422237393E-3</v>
      </c>
      <c r="J30" s="38">
        <v>4.0431779893854696E-3</v>
      </c>
      <c r="K30" s="126"/>
      <c r="L30" s="127">
        <v>7.6272841981979526E-3</v>
      </c>
      <c r="M30" s="38">
        <v>5.723736396429242E-3</v>
      </c>
      <c r="N30" s="38">
        <v>8.3577675266562033E-3</v>
      </c>
      <c r="O30" s="42"/>
      <c r="P30" s="128"/>
      <c r="Q30" s="127">
        <v>7.1277592272218282E-3</v>
      </c>
      <c r="R30" s="38">
        <v>4.4038515203292192E-3</v>
      </c>
      <c r="S30" s="38">
        <v>5.7645492227549021E-3</v>
      </c>
      <c r="T30" s="42"/>
      <c r="U30" s="126"/>
    </row>
    <row r="31" spans="1:22" x14ac:dyDescent="0.35">
      <c r="A31" s="75" t="s">
        <v>344</v>
      </c>
      <c r="B31" s="127">
        <v>9.922241516607793E-3</v>
      </c>
      <c r="C31" s="38">
        <v>8.0592675134929688E-3</v>
      </c>
      <c r="D31" s="38">
        <v>7.9170585169180165E-3</v>
      </c>
      <c r="E31" s="38">
        <v>8.2980804400809936E-3</v>
      </c>
      <c r="F31" s="126"/>
      <c r="G31" s="127">
        <v>4.8876130639492789E-3</v>
      </c>
      <c r="H31" s="38">
        <v>5.3025541739154542E-3</v>
      </c>
      <c r="I31" s="38">
        <v>4.834571787138653E-3</v>
      </c>
      <c r="J31" s="38">
        <v>3.0545597343379499E-3</v>
      </c>
      <c r="K31" s="126"/>
      <c r="L31" s="127">
        <v>8.6483230091889997E-3</v>
      </c>
      <c r="M31" s="38">
        <v>5.7956750308952622E-3</v>
      </c>
      <c r="N31" s="38">
        <v>8.4900139629378625E-3</v>
      </c>
      <c r="O31" s="42"/>
      <c r="P31" s="128"/>
      <c r="Q31" s="127">
        <v>6.2030494514337484E-3</v>
      </c>
      <c r="R31" s="38">
        <v>3.6726820840053843E-3</v>
      </c>
      <c r="S31" s="38">
        <v>5.0326176291598454E-3</v>
      </c>
      <c r="T31" s="42"/>
      <c r="U31" s="126"/>
    </row>
    <row r="32" spans="1:22" x14ac:dyDescent="0.35">
      <c r="A32" s="75" t="s">
        <v>343</v>
      </c>
      <c r="B32" s="127">
        <v>9.3446415866533308E-3</v>
      </c>
      <c r="C32" s="38">
        <v>8.269795430936526E-3</v>
      </c>
      <c r="D32" s="38">
        <v>8.0202023544273717E-3</v>
      </c>
      <c r="E32" s="38">
        <v>7.9932749551464236E-3</v>
      </c>
      <c r="F32" s="126"/>
      <c r="G32" s="127">
        <v>4.9685299802415921E-3</v>
      </c>
      <c r="H32" s="38">
        <v>4.6433366499636277E-3</v>
      </c>
      <c r="I32" s="38">
        <v>4.1791086316275549E-3</v>
      </c>
      <c r="J32" s="38">
        <v>1.9596806781969046E-3</v>
      </c>
      <c r="K32" s="126"/>
      <c r="L32" s="127">
        <v>8.2539406804550824E-3</v>
      </c>
      <c r="M32" s="38">
        <v>6.2052465409703425E-3</v>
      </c>
      <c r="N32" s="38">
        <v>8.5952045499060967E-3</v>
      </c>
      <c r="O32" s="42"/>
      <c r="P32" s="128"/>
      <c r="Q32" s="127">
        <v>4.9425351002658248E-3</v>
      </c>
      <c r="R32" s="38">
        <v>2.0988996157980944E-3</v>
      </c>
      <c r="S32" s="38">
        <v>2.9683578088837248E-3</v>
      </c>
      <c r="T32" s="42"/>
      <c r="U32" s="126"/>
    </row>
    <row r="33" spans="1:22" x14ac:dyDescent="0.35">
      <c r="A33" s="75" t="s">
        <v>342</v>
      </c>
      <c r="B33" s="127">
        <v>9.1942485944939423E-3</v>
      </c>
      <c r="C33" s="38">
        <v>8.1924249361726414E-3</v>
      </c>
      <c r="D33" s="38">
        <v>7.6546431933933057E-3</v>
      </c>
      <c r="E33" s="38">
        <v>7.8627797637766499E-3</v>
      </c>
      <c r="F33" s="126"/>
      <c r="G33" s="127">
        <v>4.3679343669950372E-3</v>
      </c>
      <c r="H33" s="38">
        <v>4.1487931665814479E-3</v>
      </c>
      <c r="I33" s="38">
        <v>3.4019765962431938E-3</v>
      </c>
      <c r="J33" s="38">
        <v>1.3383133318939848E-3</v>
      </c>
      <c r="K33" s="126"/>
      <c r="L33" s="127">
        <v>6.909483206353993E-3</v>
      </c>
      <c r="M33" s="38">
        <v>6.5623034556118046E-3</v>
      </c>
      <c r="N33" s="38">
        <v>8.606253460448389E-3</v>
      </c>
      <c r="O33" s="42"/>
      <c r="P33" s="128"/>
      <c r="Q33" s="127">
        <v>3.6842503619692372E-3</v>
      </c>
      <c r="R33" s="38">
        <v>1.6554306754155486E-3</v>
      </c>
      <c r="S33" s="38">
        <v>2.2674570811761323E-3</v>
      </c>
      <c r="T33" s="42"/>
      <c r="U33" s="126"/>
    </row>
    <row r="34" spans="1:22" x14ac:dyDescent="0.35">
      <c r="A34" s="75" t="s">
        <v>341</v>
      </c>
      <c r="B34" s="127">
        <v>9.2162606111968401E-3</v>
      </c>
      <c r="C34" s="38">
        <v>8.5408120455156278E-3</v>
      </c>
      <c r="D34" s="38">
        <v>7.2137433803042845E-3</v>
      </c>
      <c r="E34" s="38">
        <v>8.1927032229593792E-3</v>
      </c>
      <c r="F34" s="126"/>
      <c r="G34" s="127">
        <v>3.9567998694549225E-3</v>
      </c>
      <c r="H34" s="38">
        <v>3.760528404622202E-3</v>
      </c>
      <c r="I34" s="38">
        <v>2.311731855533245E-3</v>
      </c>
      <c r="J34" s="38">
        <v>1.1446162434386722E-3</v>
      </c>
      <c r="K34" s="126"/>
      <c r="L34" s="127">
        <v>7.2090321159335542E-3</v>
      </c>
      <c r="M34" s="38">
        <v>6.7950844946807372E-3</v>
      </c>
      <c r="N34" s="38">
        <v>9.2957249655810578E-3</v>
      </c>
      <c r="O34" s="42"/>
      <c r="P34" s="128"/>
      <c r="Q34" s="127">
        <v>2.9150210318105232E-3</v>
      </c>
      <c r="R34" s="38">
        <v>1.4987815604416215E-3</v>
      </c>
      <c r="S34" s="38">
        <v>2.0224905702657782E-3</v>
      </c>
      <c r="T34" s="42"/>
      <c r="U34" s="126"/>
    </row>
    <row r="35" spans="1:22" ht="15" thickBot="1" x14ac:dyDescent="0.4">
      <c r="A35" s="75" t="s">
        <v>340</v>
      </c>
      <c r="B35" s="52">
        <v>7.2039953558035727E-3</v>
      </c>
      <c r="C35" s="43">
        <v>6.5666976514331364E-3</v>
      </c>
      <c r="D35" s="43">
        <v>5.8391551048962119E-3</v>
      </c>
      <c r="E35" s="43">
        <v>5.9694306701523342E-3</v>
      </c>
      <c r="F35" s="44"/>
      <c r="G35" s="52">
        <v>2.3229046480174186E-3</v>
      </c>
      <c r="H35" s="43">
        <v>2.7400507398430201E-3</v>
      </c>
      <c r="I35" s="43">
        <v>2.0013809882303731E-3</v>
      </c>
      <c r="J35" s="43">
        <v>1.8057527713553306E-3</v>
      </c>
      <c r="K35" s="44"/>
      <c r="L35" s="52">
        <v>4.5765772519586502E-3</v>
      </c>
      <c r="M35" s="43">
        <v>3.7018456265058191E-3</v>
      </c>
      <c r="N35" s="43">
        <v>6.9991200008979893E-3</v>
      </c>
      <c r="O35" s="43"/>
      <c r="P35" s="44"/>
      <c r="Q35" s="52">
        <v>2.2482331288891642E-3</v>
      </c>
      <c r="R35" s="43">
        <v>1.4246883625160921E-3</v>
      </c>
      <c r="S35" s="43">
        <v>1.9562940060567817E-3</v>
      </c>
      <c r="T35" s="43"/>
      <c r="U35" s="44"/>
    </row>
    <row r="36" spans="1:22" x14ac:dyDescent="0.35">
      <c r="A36" s="55"/>
    </row>
    <row r="37" spans="1:22" ht="15.5" thickBot="1" x14ac:dyDescent="0.4">
      <c r="A37" s="75" t="s">
        <v>352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101"/>
    </row>
    <row r="38" spans="1:22" x14ac:dyDescent="0.35">
      <c r="A38" s="75" t="s">
        <v>122</v>
      </c>
      <c r="B38" s="125">
        <f>AVERAGE(B41:B46)</f>
        <v>5.0689558166745883</v>
      </c>
      <c r="C38" s="124">
        <f>AVERAGE(C41:C46)</f>
        <v>5.108923470658838</v>
      </c>
      <c r="D38" s="124">
        <f>AVERAGE(D41:D46)</f>
        <v>4.5509601968624276</v>
      </c>
      <c r="E38" s="124">
        <f>AVERAGE(E41:E46)</f>
        <v>4.8709213029289584</v>
      </c>
      <c r="F38" s="123"/>
      <c r="G38" s="125">
        <f>AVERAGE(G41:G46)</f>
        <v>4.3255242365934459</v>
      </c>
      <c r="H38" s="124">
        <f>AVERAGE(H41:H46)</f>
        <v>4.9278918727875505</v>
      </c>
      <c r="I38" s="124">
        <f>AVERAGE(I41:I46)</f>
        <v>4.4024050376163428</v>
      </c>
      <c r="J38" s="124">
        <f>AVERAGE(J41:J46)</f>
        <v>3.8412688796470751</v>
      </c>
      <c r="K38" s="123"/>
      <c r="L38" s="125">
        <f>AVERAGE(L41:L46)</f>
        <v>4.5282451154105576</v>
      </c>
      <c r="M38" s="124">
        <f>AVERAGE(M41:M46)</f>
        <v>4.3422019931334255</v>
      </c>
      <c r="N38" s="124">
        <f>AVERAGE(N41:N46)</f>
        <v>5.6800656324638412</v>
      </c>
      <c r="O38" s="124"/>
      <c r="P38" s="123"/>
      <c r="Q38" s="125">
        <f>AVERAGE(Q41:Q46)</f>
        <v>4.3658816334997885</v>
      </c>
      <c r="R38" s="124">
        <f>AVERAGE(R41:R46)</f>
        <v>3.0619932794754621</v>
      </c>
      <c r="S38" s="124">
        <f>AVERAGE(S41:S46)</f>
        <v>3.6835814055059086</v>
      </c>
      <c r="T38" s="124"/>
      <c r="U38" s="123"/>
      <c r="V38" s="101"/>
    </row>
    <row r="39" spans="1:22" x14ac:dyDescent="0.35">
      <c r="A39" s="75" t="s">
        <v>123</v>
      </c>
      <c r="B39" s="122">
        <f>AVERAGE(B47:B52)</f>
        <v>6.7981983629682903</v>
      </c>
      <c r="C39" s="40">
        <f>AVERAGE(C47:C52)</f>
        <v>7.2431865836786047</v>
      </c>
      <c r="D39" s="40">
        <f>AVERAGE(D47:D52)</f>
        <v>5.9797067497506582</v>
      </c>
      <c r="E39" s="40">
        <f>AVERAGE(E47:E52)</f>
        <v>6.758774570264932</v>
      </c>
      <c r="F39" s="121"/>
      <c r="G39" s="122">
        <f>AVERAGE(G47:G52)</f>
        <v>5.4032930873185903</v>
      </c>
      <c r="H39" s="40">
        <f>AVERAGE(H47:H52)</f>
        <v>5.6648568107030002</v>
      </c>
      <c r="I39" s="40">
        <f>AVERAGE(I47:I52)</f>
        <v>4.7305671492653394</v>
      </c>
      <c r="J39" s="40">
        <f>AVERAGE(J47:J52)</f>
        <v>2.9895553520066867</v>
      </c>
      <c r="K39" s="121"/>
      <c r="L39" s="122">
        <f>AVERAGE(L47:L52)</f>
        <v>7.0815517378230508</v>
      </c>
      <c r="M39" s="40">
        <f>AVERAGE(M47:M52)</f>
        <v>5.9148870457379674</v>
      </c>
      <c r="N39" s="40">
        <f>AVERAGE(N47:N52)</f>
        <v>7.4016328452471685</v>
      </c>
      <c r="O39" s="40"/>
      <c r="P39" s="121"/>
      <c r="Q39" s="122">
        <f>AVERAGE(Q47:Q52)</f>
        <v>5.9851334985211606</v>
      </c>
      <c r="R39" s="40">
        <f>AVERAGE(R47:R52)</f>
        <v>3.3825051738786462</v>
      </c>
      <c r="S39" s="40">
        <f>AVERAGE(S47:S52)</f>
        <v>4.7429419192527087</v>
      </c>
      <c r="T39" s="40"/>
      <c r="U39" s="121"/>
      <c r="V39" s="101"/>
    </row>
    <row r="40" spans="1:22" x14ac:dyDescent="0.35">
      <c r="A40" s="75"/>
      <c r="B40" s="122"/>
      <c r="C40" s="40"/>
      <c r="D40" s="40"/>
      <c r="E40" s="40"/>
      <c r="F40" s="121"/>
      <c r="G40" s="122"/>
      <c r="H40" s="40"/>
      <c r="I40" s="40"/>
      <c r="J40" s="40"/>
      <c r="K40" s="121"/>
      <c r="L40" s="122"/>
      <c r="M40" s="40"/>
      <c r="N40" s="40"/>
      <c r="O40" s="40"/>
      <c r="P40" s="121"/>
      <c r="Q40" s="122"/>
      <c r="R40" s="40"/>
      <c r="S40" s="40"/>
      <c r="T40" s="40"/>
      <c r="U40" s="121"/>
      <c r="V40" s="101"/>
    </row>
    <row r="41" spans="1:22" x14ac:dyDescent="0.35">
      <c r="A41" s="75" t="s">
        <v>340</v>
      </c>
      <c r="B41" s="4">
        <f t="shared" ref="B41:E53" si="0">B23/B$3^0.75*10000</f>
        <v>4.8406890938149969</v>
      </c>
      <c r="C41" s="2">
        <f t="shared" si="0"/>
        <v>5.2533978320112356</v>
      </c>
      <c r="D41" s="2">
        <f t="shared" si="0"/>
        <v>4.2535073522812405</v>
      </c>
      <c r="E41" s="2">
        <f t="shared" si="0"/>
        <v>4.8321702291977147</v>
      </c>
      <c r="F41" s="121"/>
      <c r="G41" s="4">
        <f t="shared" ref="G41:J53" si="1">G23/G$3^0.75*10000</f>
        <v>2.1986731302918896</v>
      </c>
      <c r="H41" s="2">
        <f t="shared" si="1"/>
        <v>3.7152282086095902</v>
      </c>
      <c r="I41" s="2">
        <f t="shared" si="1"/>
        <v>1.892079561343242</v>
      </c>
      <c r="J41" s="2">
        <f t="shared" si="1"/>
        <v>1.8207025357644668</v>
      </c>
      <c r="K41" s="121"/>
      <c r="L41" s="4">
        <f t="shared" ref="L41:N53" si="2">L23/L$3^0.75*10000</f>
        <v>4.0720025624902965</v>
      </c>
      <c r="M41" s="2">
        <f t="shared" si="2"/>
        <v>4.9480859957775554</v>
      </c>
      <c r="N41" s="2">
        <f t="shared" si="2"/>
        <v>5.584797007789601</v>
      </c>
      <c r="O41" s="40"/>
      <c r="P41" s="121"/>
      <c r="Q41" s="4">
        <f t="shared" ref="Q41:S53" si="3">Q23/Q$3^0.75*10000</f>
        <v>1.9623399086339586</v>
      </c>
      <c r="R41" s="2">
        <f t="shared" si="3"/>
        <v>1.6415454096432514</v>
      </c>
      <c r="S41" s="2">
        <f t="shared" si="3"/>
        <v>2.1258903647527383</v>
      </c>
      <c r="T41" s="40"/>
      <c r="U41" s="121"/>
    </row>
    <row r="42" spans="1:22" x14ac:dyDescent="0.35">
      <c r="A42" s="75" t="s">
        <v>351</v>
      </c>
      <c r="B42" s="4">
        <f t="shared" si="0"/>
        <v>4.9712120757683396</v>
      </c>
      <c r="C42" s="2">
        <f t="shared" si="0"/>
        <v>4.9856571899230611</v>
      </c>
      <c r="D42" s="2">
        <f t="shared" si="0"/>
        <v>4.4967986818082926</v>
      </c>
      <c r="E42" s="2">
        <f t="shared" si="0"/>
        <v>5.1957638442187291</v>
      </c>
      <c r="F42" s="121"/>
      <c r="G42" s="4">
        <f t="shared" si="1"/>
        <v>3.7232282838178112</v>
      </c>
      <c r="H42" s="2">
        <f t="shared" si="1"/>
        <v>4.0795182041030396</v>
      </c>
      <c r="I42" s="2">
        <f t="shared" si="1"/>
        <v>2.9191907066172091</v>
      </c>
      <c r="J42" s="2">
        <f t="shared" si="1"/>
        <v>2.2206603847354818</v>
      </c>
      <c r="K42" s="121"/>
      <c r="L42" s="4">
        <f t="shared" si="2"/>
        <v>4.8176238829864966</v>
      </c>
      <c r="M42" s="2">
        <f t="shared" si="2"/>
        <v>4.1599820951725253</v>
      </c>
      <c r="N42" s="2">
        <f t="shared" si="2"/>
        <v>5.5669890656529937</v>
      </c>
      <c r="O42" s="40"/>
      <c r="P42" s="121"/>
      <c r="Q42" s="4">
        <f t="shared" si="3"/>
        <v>2.6251742044876152</v>
      </c>
      <c r="R42" s="2">
        <f t="shared" si="3"/>
        <v>2.1596015084374529</v>
      </c>
      <c r="S42" s="2">
        <f t="shared" si="3"/>
        <v>2.6834917148102013</v>
      </c>
      <c r="T42" s="40"/>
      <c r="U42" s="121"/>
    </row>
    <row r="43" spans="1:22" x14ac:dyDescent="0.35">
      <c r="A43" s="75" t="s">
        <v>350</v>
      </c>
      <c r="B43" s="4">
        <f t="shared" si="0"/>
        <v>4.8575113892417079</v>
      </c>
      <c r="C43" s="2">
        <f t="shared" si="0"/>
        <v>4.8984033636332152</v>
      </c>
      <c r="D43" s="2">
        <f t="shared" si="0"/>
        <v>3.8158457902125145</v>
      </c>
      <c r="E43" s="2">
        <f t="shared" si="0"/>
        <v>4.3573360875052716</v>
      </c>
      <c r="F43" s="121"/>
      <c r="G43" s="4">
        <f t="shared" si="1"/>
        <v>4.1397096019009627</v>
      </c>
      <c r="H43" s="2">
        <f t="shared" si="1"/>
        <v>4.0301731714643552</v>
      </c>
      <c r="I43" s="2">
        <f t="shared" si="1"/>
        <v>5.2667935850381671</v>
      </c>
      <c r="J43" s="2">
        <f t="shared" si="1"/>
        <v>3.5777166417873811</v>
      </c>
      <c r="K43" s="121"/>
      <c r="L43" s="4">
        <f t="shared" si="2"/>
        <v>3.9747956648340375</v>
      </c>
      <c r="M43" s="2">
        <f t="shared" si="2"/>
        <v>3.3864244712706149</v>
      </c>
      <c r="N43" s="2">
        <f t="shared" si="2"/>
        <v>5.7727318242877672</v>
      </c>
      <c r="O43" s="40"/>
      <c r="P43" s="121"/>
      <c r="Q43" s="4">
        <f t="shared" si="3"/>
        <v>4.0579504193112648</v>
      </c>
      <c r="R43" s="2">
        <f t="shared" si="3"/>
        <v>2.901577419712881</v>
      </c>
      <c r="S43" s="2">
        <f t="shared" si="3"/>
        <v>3.335293987962622</v>
      </c>
      <c r="T43" s="40"/>
      <c r="U43" s="121"/>
    </row>
    <row r="44" spans="1:22" x14ac:dyDescent="0.35">
      <c r="A44" s="75" t="s">
        <v>349</v>
      </c>
      <c r="B44" s="4">
        <f t="shared" si="0"/>
        <v>5.213511985826635</v>
      </c>
      <c r="C44" s="2">
        <f t="shared" si="0"/>
        <v>5.0352612174839955</v>
      </c>
      <c r="D44" s="2">
        <f t="shared" si="0"/>
        <v>4.7846333218031782</v>
      </c>
      <c r="E44" s="2">
        <f t="shared" si="0"/>
        <v>4.6697249545878972</v>
      </c>
      <c r="F44" s="121"/>
      <c r="G44" s="4">
        <f t="shared" si="1"/>
        <v>4.1736158738187727</v>
      </c>
      <c r="H44" s="2">
        <f t="shared" si="1"/>
        <v>4.4848266196343873</v>
      </c>
      <c r="I44" s="2">
        <f t="shared" si="1"/>
        <v>3.5770822310921502</v>
      </c>
      <c r="J44" s="2">
        <f t="shared" si="1"/>
        <v>3.374447555606467</v>
      </c>
      <c r="K44" s="121"/>
      <c r="L44" s="4">
        <f t="shared" si="2"/>
        <v>3.8066726327934095</v>
      </c>
      <c r="M44" s="2">
        <f t="shared" si="2"/>
        <v>4.0438823990776331</v>
      </c>
      <c r="N44" s="2">
        <f t="shared" si="2"/>
        <v>5.6965615364741087</v>
      </c>
      <c r="O44" s="40"/>
      <c r="P44" s="121"/>
      <c r="Q44" s="4">
        <f t="shared" si="3"/>
        <v>3.8499627251805126</v>
      </c>
      <c r="R44" s="2">
        <f t="shared" si="3"/>
        <v>2.6011408277801036</v>
      </c>
      <c r="S44" s="2">
        <f t="shared" si="3"/>
        <v>2.5815689645563769</v>
      </c>
      <c r="T44" s="40"/>
      <c r="U44" s="121"/>
    </row>
    <row r="45" spans="1:22" x14ac:dyDescent="0.35">
      <c r="A45" s="75" t="s">
        <v>348</v>
      </c>
      <c r="B45" s="4">
        <f t="shared" si="0"/>
        <v>5.2838331620460766</v>
      </c>
      <c r="C45" s="2">
        <f t="shared" si="0"/>
        <v>4.7318499557205289</v>
      </c>
      <c r="D45" s="2">
        <f t="shared" si="0"/>
        <v>4.6457770975326902</v>
      </c>
      <c r="E45" s="2">
        <f t="shared" si="0"/>
        <v>4.6802983102021329</v>
      </c>
      <c r="F45" s="121"/>
      <c r="G45" s="4">
        <f t="shared" si="1"/>
        <v>4.3289777848267139</v>
      </c>
      <c r="H45" s="2">
        <f t="shared" si="1"/>
        <v>4.9369051914436675</v>
      </c>
      <c r="I45" s="2">
        <f t="shared" si="1"/>
        <v>5.0290324925851362</v>
      </c>
      <c r="J45" s="2">
        <f t="shared" si="1"/>
        <v>4.789740842043579</v>
      </c>
      <c r="K45" s="121"/>
      <c r="L45" s="4">
        <f t="shared" si="2"/>
        <v>5.0598115626553914</v>
      </c>
      <c r="M45" s="2">
        <f t="shared" si="2"/>
        <v>5.0867006645178909</v>
      </c>
      <c r="N45" s="2">
        <f t="shared" si="2"/>
        <v>5.3888000988023395</v>
      </c>
      <c r="O45" s="40"/>
      <c r="P45" s="121"/>
      <c r="Q45" s="4">
        <f t="shared" si="3"/>
        <v>5.3033316858783683</v>
      </c>
      <c r="R45" s="2">
        <f t="shared" si="3"/>
        <v>2.6250237728281212</v>
      </c>
      <c r="S45" s="2">
        <f t="shared" si="3"/>
        <v>4.1271607256019394</v>
      </c>
      <c r="T45" s="40"/>
      <c r="U45" s="121"/>
    </row>
    <row r="46" spans="1:22" x14ac:dyDescent="0.35">
      <c r="A46" s="75" t="s">
        <v>347</v>
      </c>
      <c r="B46" s="4">
        <f t="shared" si="0"/>
        <v>5.2469771933497737</v>
      </c>
      <c r="C46" s="2">
        <f t="shared" si="0"/>
        <v>5.7489712651809866</v>
      </c>
      <c r="D46" s="2">
        <f t="shared" si="0"/>
        <v>5.3091989375366522</v>
      </c>
      <c r="E46" s="2">
        <f t="shared" si="0"/>
        <v>5.490234391862006</v>
      </c>
      <c r="F46" s="121"/>
      <c r="G46" s="4">
        <f t="shared" si="1"/>
        <v>7.3889407449045237</v>
      </c>
      <c r="H46" s="2">
        <f t="shared" si="1"/>
        <v>8.3206998414702635</v>
      </c>
      <c r="I46" s="2">
        <f t="shared" si="1"/>
        <v>7.7302516490221507</v>
      </c>
      <c r="J46" s="2">
        <f t="shared" si="1"/>
        <v>7.2643453179450752</v>
      </c>
      <c r="K46" s="121"/>
      <c r="L46" s="4">
        <f t="shared" si="2"/>
        <v>5.4385643867037148</v>
      </c>
      <c r="M46" s="2">
        <f t="shared" si="2"/>
        <v>4.4281363329843302</v>
      </c>
      <c r="N46" s="2">
        <f t="shared" si="2"/>
        <v>6.0705142617762462</v>
      </c>
      <c r="O46" s="40"/>
      <c r="P46" s="121"/>
      <c r="Q46" s="4">
        <f t="shared" si="3"/>
        <v>8.3965308575070132</v>
      </c>
      <c r="R46" s="2">
        <f t="shared" si="3"/>
        <v>6.443070738450964</v>
      </c>
      <c r="S46" s="2">
        <f t="shared" si="3"/>
        <v>7.2480826753515748</v>
      </c>
      <c r="T46" s="40"/>
      <c r="U46" s="121"/>
    </row>
    <row r="47" spans="1:22" x14ac:dyDescent="0.35">
      <c r="A47" s="75" t="s">
        <v>346</v>
      </c>
      <c r="B47" s="4">
        <f t="shared" si="0"/>
        <v>7.0901582110938799</v>
      </c>
      <c r="C47" s="2">
        <f t="shared" si="0"/>
        <v>7.4986366921339211</v>
      </c>
      <c r="D47" s="2">
        <f t="shared" si="0"/>
        <v>5.9089306691725918</v>
      </c>
      <c r="E47" s="2">
        <f t="shared" si="0"/>
        <v>6.3436916946573456</v>
      </c>
      <c r="F47" s="121"/>
      <c r="G47" s="4">
        <f t="shared" si="1"/>
        <v>7.9472760696674101</v>
      </c>
      <c r="H47" s="2">
        <f t="shared" si="1"/>
        <v>8.3959467594169155</v>
      </c>
      <c r="I47" s="2">
        <f t="shared" si="1"/>
        <v>8.2662829609502904</v>
      </c>
      <c r="J47" s="2">
        <f t="shared" si="1"/>
        <v>6.3427152048737918</v>
      </c>
      <c r="K47" s="121"/>
      <c r="L47" s="4">
        <f t="shared" si="2"/>
        <v>6.7349256909795479</v>
      </c>
      <c r="M47" s="2">
        <f t="shared" si="2"/>
        <v>5.2717124201588303</v>
      </c>
      <c r="N47" s="2">
        <f t="shared" si="2"/>
        <v>7.0552395273345558</v>
      </c>
      <c r="O47" s="40"/>
      <c r="P47" s="121"/>
      <c r="Q47" s="4">
        <f t="shared" si="3"/>
        <v>8.5256878331591714</v>
      </c>
      <c r="R47" s="2">
        <f t="shared" si="3"/>
        <v>6.2217516322867459</v>
      </c>
      <c r="S47" s="2">
        <f t="shared" si="3"/>
        <v>7.9585734520244609</v>
      </c>
      <c r="T47" s="40"/>
      <c r="U47" s="121"/>
    </row>
    <row r="48" spans="1:22" x14ac:dyDescent="0.35">
      <c r="A48" s="75" t="s">
        <v>345</v>
      </c>
      <c r="B48" s="4">
        <f t="shared" si="0"/>
        <v>6.5619165215668325</v>
      </c>
      <c r="C48" s="2">
        <f t="shared" si="0"/>
        <v>7.7250591647453053</v>
      </c>
      <c r="D48" s="2">
        <f t="shared" si="0"/>
        <v>6.8063508289850967</v>
      </c>
      <c r="E48" s="2">
        <f t="shared" si="0"/>
        <v>7.6630020838503246</v>
      </c>
      <c r="F48" s="121"/>
      <c r="G48" s="4">
        <f t="shared" si="1"/>
        <v>5.5040472604517579</v>
      </c>
      <c r="H48" s="2">
        <f t="shared" si="1"/>
        <v>6.247424739181116</v>
      </c>
      <c r="I48" s="2">
        <f t="shared" si="1"/>
        <v>5.6042530562251835</v>
      </c>
      <c r="J48" s="2">
        <f t="shared" si="1"/>
        <v>4.0621911892790648</v>
      </c>
      <c r="K48" s="121"/>
      <c r="L48" s="4">
        <f t="shared" si="2"/>
        <v>7.056210093379061</v>
      </c>
      <c r="M48" s="2">
        <f t="shared" si="2"/>
        <v>5.5645511170340232</v>
      </c>
      <c r="N48" s="2">
        <f t="shared" si="2"/>
        <v>7.2026984417849587</v>
      </c>
      <c r="O48" s="40"/>
      <c r="P48" s="121"/>
      <c r="Q48" s="4">
        <f t="shared" si="3"/>
        <v>7.8477671786782492</v>
      </c>
      <c r="R48" s="2">
        <f t="shared" si="3"/>
        <v>4.6495334879469477</v>
      </c>
      <c r="S48" s="2">
        <f t="shared" si="3"/>
        <v>6.5447163316787815</v>
      </c>
      <c r="T48" s="40"/>
      <c r="U48" s="121"/>
    </row>
    <row r="49" spans="1:21" x14ac:dyDescent="0.35">
      <c r="A49" s="75" t="s">
        <v>344</v>
      </c>
      <c r="B49" s="4">
        <f t="shared" si="0"/>
        <v>7.1464875090854312</v>
      </c>
      <c r="C49" s="2">
        <f t="shared" si="0"/>
        <v>6.8826679638717581</v>
      </c>
      <c r="D49" s="2">
        <f t="shared" si="0"/>
        <v>5.952885819324754</v>
      </c>
      <c r="E49" s="2">
        <f t="shared" si="0"/>
        <v>6.8099532970672936</v>
      </c>
      <c r="F49" s="121"/>
      <c r="G49" s="4">
        <f t="shared" si="1"/>
        <v>5.0993343294041003</v>
      </c>
      <c r="H49" s="2">
        <f t="shared" si="1"/>
        <v>5.7452125366777853</v>
      </c>
      <c r="I49" s="2">
        <f t="shared" si="1"/>
        <v>4.7641504802817423</v>
      </c>
      <c r="J49" s="2">
        <f t="shared" si="1"/>
        <v>3.0689239188898947</v>
      </c>
      <c r="K49" s="121"/>
      <c r="L49" s="4">
        <f t="shared" si="2"/>
        <v>8.0008011400256489</v>
      </c>
      <c r="M49" s="2">
        <f t="shared" si="2"/>
        <v>5.6344890353884614</v>
      </c>
      <c r="N49" s="2">
        <f t="shared" si="2"/>
        <v>7.3166680152984025</v>
      </c>
      <c r="O49" s="40"/>
      <c r="P49" s="121"/>
      <c r="Q49" s="4">
        <f t="shared" si="3"/>
        <v>6.8296481882783562</v>
      </c>
      <c r="R49" s="2">
        <f t="shared" si="3"/>
        <v>3.8775735878781958</v>
      </c>
      <c r="S49" s="2">
        <f t="shared" si="3"/>
        <v>5.7137260028315335</v>
      </c>
      <c r="T49" s="40"/>
      <c r="U49" s="121"/>
    </row>
    <row r="50" spans="1:21" x14ac:dyDescent="0.35">
      <c r="A50" s="75" t="s">
        <v>343</v>
      </c>
      <c r="B50" s="4">
        <f t="shared" si="0"/>
        <v>6.7304715637207595</v>
      </c>
      <c r="C50" s="2">
        <f t="shared" si="0"/>
        <v>7.0624602031122947</v>
      </c>
      <c r="D50" s="2">
        <f t="shared" si="0"/>
        <v>6.0304403159030118</v>
      </c>
      <c r="E50" s="2">
        <f t="shared" si="0"/>
        <v>6.5598097690450325</v>
      </c>
      <c r="F50" s="121"/>
      <c r="G50" s="4">
        <f t="shared" si="1"/>
        <v>5.1837563987619202</v>
      </c>
      <c r="H50" s="2">
        <f t="shared" si="1"/>
        <v>5.0309633920605386</v>
      </c>
      <c r="I50" s="2">
        <f t="shared" si="1"/>
        <v>4.1182349277518302</v>
      </c>
      <c r="J50" s="2">
        <f t="shared" si="1"/>
        <v>1.9688961519059502</v>
      </c>
      <c r="K50" s="121"/>
      <c r="L50" s="4">
        <f t="shared" si="2"/>
        <v>7.6359472160929212</v>
      </c>
      <c r="M50" s="2">
        <f t="shared" si="2"/>
        <v>6.0326697771353048</v>
      </c>
      <c r="N50" s="2">
        <f t="shared" si="2"/>
        <v>7.4073209407871872</v>
      </c>
      <c r="O50" s="40"/>
      <c r="P50" s="121"/>
      <c r="Q50" s="4">
        <f t="shared" si="3"/>
        <v>5.4418034480170867</v>
      </c>
      <c r="R50" s="2">
        <f t="shared" si="3"/>
        <v>2.2159929794278517</v>
      </c>
      <c r="S50" s="2">
        <f t="shared" si="3"/>
        <v>3.370091759019326</v>
      </c>
      <c r="T50" s="40"/>
      <c r="U50" s="121"/>
    </row>
    <row r="51" spans="1:21" x14ac:dyDescent="0.35">
      <c r="A51" s="75" t="s">
        <v>342</v>
      </c>
      <c r="B51" s="4">
        <f t="shared" si="0"/>
        <v>6.6221511163579247</v>
      </c>
      <c r="C51" s="2">
        <f t="shared" si="0"/>
        <v>6.9963852869032532</v>
      </c>
      <c r="D51" s="2">
        <f t="shared" si="0"/>
        <v>5.7555740961834339</v>
      </c>
      <c r="E51" s="2">
        <f t="shared" si="0"/>
        <v>6.4527167895135715</v>
      </c>
      <c r="F51" s="121"/>
      <c r="G51" s="4">
        <f t="shared" si="1"/>
        <v>4.5571442286399666</v>
      </c>
      <c r="H51" s="2">
        <f t="shared" si="1"/>
        <v>4.4951353123331437</v>
      </c>
      <c r="I51" s="2">
        <f t="shared" si="1"/>
        <v>3.3524227477634998</v>
      </c>
      <c r="J51" s="2">
        <f t="shared" si="1"/>
        <v>1.3446068017749464</v>
      </c>
      <c r="K51" s="121"/>
      <c r="L51" s="4">
        <f t="shared" si="2"/>
        <v>6.3921526815831937</v>
      </c>
      <c r="M51" s="2">
        <f t="shared" si="2"/>
        <v>6.3797964293082412</v>
      </c>
      <c r="N51" s="2">
        <f t="shared" si="2"/>
        <v>7.4168428580327399</v>
      </c>
      <c r="O51" s="40"/>
      <c r="P51" s="121"/>
      <c r="Q51" s="4">
        <f t="shared" si="3"/>
        <v>4.0564135441433891</v>
      </c>
      <c r="R51" s="2">
        <f t="shared" si="3"/>
        <v>1.7477838039698081</v>
      </c>
      <c r="S51" s="2">
        <f t="shared" si="3"/>
        <v>2.5743319758595282</v>
      </c>
      <c r="T51" s="40"/>
      <c r="U51" s="121"/>
    </row>
    <row r="52" spans="1:21" x14ac:dyDescent="0.35">
      <c r="A52" s="75" t="s">
        <v>341</v>
      </c>
      <c r="B52" s="4">
        <f t="shared" si="0"/>
        <v>6.6380052559849165</v>
      </c>
      <c r="C52" s="2">
        <f t="shared" si="0"/>
        <v>7.2939101913050939</v>
      </c>
      <c r="D52" s="2">
        <f t="shared" si="0"/>
        <v>5.4240587689350628</v>
      </c>
      <c r="E52" s="2">
        <f t="shared" si="0"/>
        <v>6.7234737874560198</v>
      </c>
      <c r="F52" s="121"/>
      <c r="G52" s="4">
        <f t="shared" si="1"/>
        <v>4.1282002369863822</v>
      </c>
      <c r="H52" s="2">
        <f t="shared" si="1"/>
        <v>4.0744581245485003</v>
      </c>
      <c r="I52" s="2">
        <f t="shared" si="1"/>
        <v>2.2780587226194915</v>
      </c>
      <c r="J52" s="2">
        <f t="shared" si="1"/>
        <v>1.1499988453164747</v>
      </c>
      <c r="K52" s="121"/>
      <c r="L52" s="4">
        <f t="shared" si="2"/>
        <v>6.6692736048779322</v>
      </c>
      <c r="M52" s="2">
        <f t="shared" si="2"/>
        <v>6.6061034954029445</v>
      </c>
      <c r="N52" s="2">
        <f t="shared" si="2"/>
        <v>8.0110272882451738</v>
      </c>
      <c r="O52" s="40"/>
      <c r="P52" s="121"/>
      <c r="Q52" s="4">
        <f t="shared" si="3"/>
        <v>3.2094807988507092</v>
      </c>
      <c r="R52" s="2">
        <f t="shared" si="3"/>
        <v>1.5823955517623232</v>
      </c>
      <c r="S52" s="2">
        <f t="shared" si="3"/>
        <v>2.2962119941026251</v>
      </c>
      <c r="T52" s="40"/>
      <c r="U52" s="121"/>
    </row>
    <row r="53" spans="1:21" ht="15" thickBot="1" x14ac:dyDescent="0.4">
      <c r="A53" s="75" t="s">
        <v>340</v>
      </c>
      <c r="B53" s="6">
        <f t="shared" si="0"/>
        <v>5.1886726139035515</v>
      </c>
      <c r="C53" s="7">
        <f t="shared" si="0"/>
        <v>5.6080033921547026</v>
      </c>
      <c r="D53" s="7">
        <f t="shared" si="0"/>
        <v>4.3904972467357553</v>
      </c>
      <c r="E53" s="7">
        <f t="shared" si="0"/>
        <v>4.8989093763740055</v>
      </c>
      <c r="F53" s="119"/>
      <c r="G53" s="6">
        <f t="shared" si="1"/>
        <v>2.423528061772628</v>
      </c>
      <c r="H53" s="7">
        <f t="shared" si="1"/>
        <v>2.9687907648579843</v>
      </c>
      <c r="I53" s="7">
        <f t="shared" si="1"/>
        <v>1.9722284860202084</v>
      </c>
      <c r="J53" s="7">
        <f t="shared" si="1"/>
        <v>1.8142443931662742</v>
      </c>
      <c r="K53" s="119"/>
      <c r="L53" s="6">
        <f t="shared" si="2"/>
        <v>4.2339173104405043</v>
      </c>
      <c r="M53" s="7">
        <f t="shared" si="2"/>
        <v>3.5988920155217561</v>
      </c>
      <c r="N53" s="7">
        <f t="shared" si="2"/>
        <v>6.0318201677120671</v>
      </c>
      <c r="O53" s="120"/>
      <c r="P53" s="119"/>
      <c r="Q53" s="6">
        <f t="shared" si="3"/>
        <v>2.4753375635263151</v>
      </c>
      <c r="R53" s="7">
        <f t="shared" si="3"/>
        <v>1.5041688442101855</v>
      </c>
      <c r="S53" s="7">
        <f t="shared" si="3"/>
        <v>2.2210564670807575</v>
      </c>
      <c r="T53" s="120"/>
      <c r="U53" s="119"/>
    </row>
  </sheetData>
  <mergeCells count="4">
    <mergeCell ref="G1:K1"/>
    <mergeCell ref="Q1:U1"/>
    <mergeCell ref="B1:F1"/>
    <mergeCell ref="L1:P1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70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E15" sqref="E15"/>
    </sheetView>
  </sheetViews>
  <sheetFormatPr defaultRowHeight="14.5" x14ac:dyDescent="0.35"/>
  <cols>
    <col min="1" max="16384" width="8.7265625" style="186"/>
  </cols>
  <sheetData>
    <row r="1" spans="1:59" ht="15" thickBot="1" x14ac:dyDescent="0.4">
      <c r="B1" s="186" t="s">
        <v>365</v>
      </c>
      <c r="C1" s="46" t="s">
        <v>337</v>
      </c>
      <c r="D1" s="47" t="s">
        <v>337</v>
      </c>
      <c r="E1" s="47" t="s">
        <v>337</v>
      </c>
      <c r="F1" s="48" t="s">
        <v>337</v>
      </c>
      <c r="G1" s="184" t="s">
        <v>336</v>
      </c>
      <c r="H1" s="184" t="s">
        <v>336</v>
      </c>
      <c r="I1" s="184" t="s">
        <v>336</v>
      </c>
      <c r="J1" s="184" t="s">
        <v>336</v>
      </c>
      <c r="K1" s="184" t="s">
        <v>339</v>
      </c>
      <c r="L1" s="185" t="s">
        <v>335</v>
      </c>
      <c r="M1" s="184" t="s">
        <v>335</v>
      </c>
      <c r="N1" s="184" t="s">
        <v>335</v>
      </c>
      <c r="O1" s="184" t="s">
        <v>335</v>
      </c>
      <c r="P1" s="184" t="s">
        <v>335</v>
      </c>
      <c r="Q1" s="184" t="s">
        <v>338</v>
      </c>
      <c r="R1" s="183" t="s">
        <v>338</v>
      </c>
      <c r="T1" s="46" t="s">
        <v>337</v>
      </c>
      <c r="U1" s="47" t="s">
        <v>337</v>
      </c>
      <c r="V1" s="47" t="s">
        <v>337</v>
      </c>
      <c r="W1" s="47" t="s">
        <v>337</v>
      </c>
      <c r="X1" s="48" t="s">
        <v>337</v>
      </c>
      <c r="Y1" s="47" t="s">
        <v>336</v>
      </c>
      <c r="Z1" s="47" t="s">
        <v>336</v>
      </c>
      <c r="AA1" s="48" t="s">
        <v>336</v>
      </c>
      <c r="AB1" s="46" t="s">
        <v>335</v>
      </c>
      <c r="AC1" s="47" t="s">
        <v>335</v>
      </c>
      <c r="AD1" s="47" t="s">
        <v>335</v>
      </c>
      <c r="AE1" s="47" t="s">
        <v>335</v>
      </c>
      <c r="AF1" s="48" t="s">
        <v>335</v>
      </c>
      <c r="AH1" s="185" t="s">
        <v>337</v>
      </c>
      <c r="AI1" s="184" t="s">
        <v>337</v>
      </c>
      <c r="AJ1" s="184" t="s">
        <v>337</v>
      </c>
      <c r="AK1" s="184" t="s">
        <v>339</v>
      </c>
      <c r="AL1" s="184" t="s">
        <v>339</v>
      </c>
      <c r="AM1" s="183" t="s">
        <v>338</v>
      </c>
      <c r="AN1" s="47" t="s">
        <v>336</v>
      </c>
      <c r="AO1" s="47" t="s">
        <v>336</v>
      </c>
      <c r="AP1" s="46" t="s">
        <v>335</v>
      </c>
      <c r="AQ1" s="47" t="s">
        <v>335</v>
      </c>
      <c r="AR1" s="47" t="s">
        <v>335</v>
      </c>
      <c r="AS1" s="48" t="s">
        <v>335</v>
      </c>
      <c r="AU1" s="46" t="s">
        <v>337</v>
      </c>
      <c r="AV1" s="47" t="s">
        <v>337</v>
      </c>
      <c r="AW1" s="47" t="s">
        <v>337</v>
      </c>
      <c r="AX1" s="47" t="s">
        <v>337</v>
      </c>
      <c r="AY1" s="48" t="s">
        <v>337</v>
      </c>
      <c r="AZ1" s="46" t="s">
        <v>336</v>
      </c>
      <c r="BA1" s="47" t="s">
        <v>336</v>
      </c>
      <c r="BB1" s="48" t="s">
        <v>336</v>
      </c>
      <c r="BC1" s="46" t="s">
        <v>335</v>
      </c>
      <c r="BD1" s="47" t="s">
        <v>335</v>
      </c>
      <c r="BE1" s="47" t="s">
        <v>335</v>
      </c>
      <c r="BF1" s="47" t="s">
        <v>335</v>
      </c>
      <c r="BG1" s="48" t="s">
        <v>335</v>
      </c>
    </row>
    <row r="2" spans="1:59" ht="15" thickBot="1" x14ac:dyDescent="0.4">
      <c r="B2" s="186" t="s">
        <v>46</v>
      </c>
      <c r="C2" s="167" t="s">
        <v>334</v>
      </c>
      <c r="D2" s="13" t="s">
        <v>333</v>
      </c>
      <c r="E2" s="13" t="s">
        <v>332</v>
      </c>
      <c r="F2" s="166" t="s">
        <v>331</v>
      </c>
      <c r="G2" s="184" t="s">
        <v>330</v>
      </c>
      <c r="H2" s="184" t="s">
        <v>329</v>
      </c>
      <c r="I2" s="184" t="s">
        <v>328</v>
      </c>
      <c r="J2" s="184" t="s">
        <v>327</v>
      </c>
      <c r="K2" s="184" t="s">
        <v>326</v>
      </c>
      <c r="L2" s="185" t="s">
        <v>325</v>
      </c>
      <c r="M2" s="184" t="s">
        <v>324</v>
      </c>
      <c r="N2" s="184" t="s">
        <v>323</v>
      </c>
      <c r="O2" s="184" t="s">
        <v>322</v>
      </c>
      <c r="P2" s="184" t="s">
        <v>321</v>
      </c>
      <c r="Q2" s="184" t="s">
        <v>320</v>
      </c>
      <c r="R2" s="183" t="s">
        <v>319</v>
      </c>
      <c r="T2" s="167" t="s">
        <v>318</v>
      </c>
      <c r="U2" s="13" t="s">
        <v>317</v>
      </c>
      <c r="V2" s="13" t="s">
        <v>316</v>
      </c>
      <c r="W2" s="13" t="s">
        <v>315</v>
      </c>
      <c r="X2" s="166" t="s">
        <v>314</v>
      </c>
      <c r="Y2" s="162" t="s">
        <v>313</v>
      </c>
      <c r="Z2" s="162" t="s">
        <v>312</v>
      </c>
      <c r="AA2" s="161" t="s">
        <v>311</v>
      </c>
      <c r="AB2" s="163" t="s">
        <v>310</v>
      </c>
      <c r="AC2" s="162" t="s">
        <v>309</v>
      </c>
      <c r="AD2" s="162" t="s">
        <v>308</v>
      </c>
      <c r="AE2" s="162" t="s">
        <v>307</v>
      </c>
      <c r="AF2" s="161" t="s">
        <v>306</v>
      </c>
      <c r="AH2" s="167" t="s">
        <v>305</v>
      </c>
      <c r="AI2" s="13" t="s">
        <v>304</v>
      </c>
      <c r="AJ2" s="13" t="s">
        <v>303</v>
      </c>
      <c r="AK2" s="13" t="s">
        <v>300</v>
      </c>
      <c r="AL2" s="13" t="s">
        <v>299</v>
      </c>
      <c r="AM2" s="166" t="s">
        <v>295</v>
      </c>
      <c r="AN2" s="184" t="s">
        <v>302</v>
      </c>
      <c r="AO2" s="184" t="s">
        <v>301</v>
      </c>
      <c r="AP2" s="185" t="s">
        <v>298</v>
      </c>
      <c r="AQ2" s="184" t="s">
        <v>297</v>
      </c>
      <c r="AR2" s="184" t="s">
        <v>296</v>
      </c>
      <c r="AS2" s="183">
        <v>2573</v>
      </c>
      <c r="AU2" s="163" t="s">
        <v>294</v>
      </c>
      <c r="AV2" s="162" t="s">
        <v>293</v>
      </c>
      <c r="AW2" s="162" t="s">
        <v>292</v>
      </c>
      <c r="AX2" s="162" t="s">
        <v>291</v>
      </c>
      <c r="AY2" s="161" t="s">
        <v>290</v>
      </c>
      <c r="AZ2" s="163" t="s">
        <v>289</v>
      </c>
      <c r="BA2" s="162" t="s">
        <v>288</v>
      </c>
      <c r="BB2" s="161" t="s">
        <v>287</v>
      </c>
      <c r="BC2" s="163" t="s">
        <v>286</v>
      </c>
      <c r="BD2" s="162" t="s">
        <v>285</v>
      </c>
      <c r="BE2" s="162" t="s">
        <v>284</v>
      </c>
      <c r="BF2" s="162" t="s">
        <v>283</v>
      </c>
      <c r="BG2" s="161" t="s">
        <v>282</v>
      </c>
    </row>
    <row r="3" spans="1:59" ht="15" thickBot="1" x14ac:dyDescent="0.4">
      <c r="B3" s="186" t="s">
        <v>262</v>
      </c>
      <c r="C3" s="167">
        <v>26</v>
      </c>
      <c r="D3" s="13">
        <v>26.1</v>
      </c>
      <c r="E3" s="13">
        <v>17.850000000000001</v>
      </c>
      <c r="F3" s="166">
        <v>20.79</v>
      </c>
      <c r="G3" s="186">
        <v>32.6</v>
      </c>
      <c r="H3" s="186">
        <v>31</v>
      </c>
      <c r="I3" s="186">
        <v>28.3</v>
      </c>
      <c r="J3" s="186">
        <v>26.6</v>
      </c>
      <c r="K3" s="186">
        <v>28.76</v>
      </c>
      <c r="L3" s="186">
        <v>27.05</v>
      </c>
      <c r="M3" s="186">
        <v>26.5</v>
      </c>
      <c r="N3" s="186">
        <v>26.03</v>
      </c>
      <c r="O3" s="186">
        <v>26.97</v>
      </c>
      <c r="P3" s="186">
        <v>27.67</v>
      </c>
      <c r="Q3" s="186">
        <v>32.35</v>
      </c>
      <c r="R3" s="186">
        <v>35.299999999999997</v>
      </c>
      <c r="T3" s="167">
        <v>19.7</v>
      </c>
      <c r="U3" s="13">
        <v>20.16</v>
      </c>
      <c r="V3" s="13">
        <v>20.85</v>
      </c>
      <c r="W3" s="13">
        <v>17.649999999999999</v>
      </c>
      <c r="X3" s="166">
        <v>21.59</v>
      </c>
      <c r="Y3" s="186">
        <v>23.7</v>
      </c>
      <c r="Z3" s="186">
        <v>18.7</v>
      </c>
      <c r="AA3" s="186">
        <v>20.059999999999999</v>
      </c>
      <c r="AB3" s="186">
        <v>21.32</v>
      </c>
      <c r="AC3" s="186">
        <v>20.05</v>
      </c>
      <c r="AD3" s="186">
        <v>23.34</v>
      </c>
      <c r="AE3" s="186">
        <v>22.43</v>
      </c>
      <c r="AF3" s="186">
        <v>22.4</v>
      </c>
      <c r="AH3" s="186">
        <v>21.6</v>
      </c>
      <c r="AI3" s="186">
        <v>22.53</v>
      </c>
      <c r="AJ3" s="186">
        <v>21.4</v>
      </c>
      <c r="AK3" s="186">
        <v>22.8</v>
      </c>
      <c r="AL3" s="186">
        <v>24.93</v>
      </c>
      <c r="AM3" s="186">
        <v>26.51</v>
      </c>
      <c r="AN3" s="186">
        <v>23.9</v>
      </c>
      <c r="AO3" s="186">
        <v>19.21</v>
      </c>
      <c r="AP3" s="186">
        <v>24.51</v>
      </c>
      <c r="AQ3" s="186">
        <v>23.24</v>
      </c>
      <c r="AR3" s="186">
        <v>22.59</v>
      </c>
      <c r="AS3" s="186">
        <v>25.6</v>
      </c>
      <c r="AV3" s="186">
        <v>18.2</v>
      </c>
      <c r="AW3" s="186">
        <v>20.399999999999999</v>
      </c>
      <c r="AX3" s="186">
        <v>20.6</v>
      </c>
      <c r="AY3" s="186">
        <v>19.45</v>
      </c>
      <c r="AZ3" s="186">
        <v>20.8</v>
      </c>
      <c r="BA3" s="186">
        <v>18.899999999999999</v>
      </c>
      <c r="BB3" s="186">
        <v>17.3</v>
      </c>
      <c r="BC3" s="186">
        <v>20.07</v>
      </c>
      <c r="BD3" s="186">
        <v>22.17</v>
      </c>
      <c r="BE3" s="186">
        <v>22.54</v>
      </c>
      <c r="BF3" s="186">
        <v>19.27</v>
      </c>
      <c r="BG3" s="186">
        <v>20.84</v>
      </c>
    </row>
    <row r="4" spans="1:59" x14ac:dyDescent="0.35">
      <c r="B4" s="186" t="s">
        <v>281</v>
      </c>
      <c r="C4" s="46" t="s">
        <v>280</v>
      </c>
      <c r="D4" s="47" t="s">
        <v>280</v>
      </c>
      <c r="E4" s="47" t="s">
        <v>280</v>
      </c>
      <c r="F4" s="48" t="s">
        <v>280</v>
      </c>
      <c r="G4" s="47" t="s">
        <v>280</v>
      </c>
      <c r="H4" s="47" t="s">
        <v>280</v>
      </c>
      <c r="I4" s="47" t="s">
        <v>280</v>
      </c>
      <c r="J4" s="47" t="s">
        <v>280</v>
      </c>
      <c r="K4" s="47" t="s">
        <v>280</v>
      </c>
      <c r="L4" s="46" t="s">
        <v>280</v>
      </c>
      <c r="M4" s="47" t="s">
        <v>280</v>
      </c>
      <c r="N4" s="47" t="s">
        <v>280</v>
      </c>
      <c r="O4" s="47" t="s">
        <v>280</v>
      </c>
      <c r="P4" s="47" t="s">
        <v>280</v>
      </c>
      <c r="Q4" s="47" t="s">
        <v>280</v>
      </c>
      <c r="R4" s="48" t="s">
        <v>280</v>
      </c>
      <c r="T4" s="46" t="s">
        <v>280</v>
      </c>
      <c r="U4" s="47" t="s">
        <v>280</v>
      </c>
      <c r="V4" s="47" t="s">
        <v>280</v>
      </c>
      <c r="W4" s="47" t="s">
        <v>280</v>
      </c>
      <c r="X4" s="48" t="s">
        <v>280</v>
      </c>
      <c r="Y4" s="47" t="s">
        <v>280</v>
      </c>
      <c r="Z4" s="47" t="s">
        <v>280</v>
      </c>
      <c r="AA4" s="48" t="s">
        <v>280</v>
      </c>
      <c r="AB4" s="46" t="s">
        <v>280</v>
      </c>
      <c r="AC4" s="47" t="s">
        <v>280</v>
      </c>
      <c r="AD4" s="47" t="s">
        <v>280</v>
      </c>
      <c r="AE4" s="47" t="s">
        <v>280</v>
      </c>
      <c r="AF4" s="48" t="s">
        <v>280</v>
      </c>
      <c r="AH4" s="46" t="s">
        <v>279</v>
      </c>
      <c r="AI4" s="47" t="s">
        <v>279</v>
      </c>
      <c r="AJ4" s="47" t="s">
        <v>279</v>
      </c>
      <c r="AK4" s="47" t="s">
        <v>279</v>
      </c>
      <c r="AL4" s="47" t="s">
        <v>279</v>
      </c>
      <c r="AM4" s="48" t="s">
        <v>279</v>
      </c>
      <c r="AN4" s="47" t="s">
        <v>279</v>
      </c>
      <c r="AO4" s="47" t="s">
        <v>279</v>
      </c>
      <c r="AP4" s="167" t="s">
        <v>279</v>
      </c>
      <c r="AQ4" s="13" t="s">
        <v>279</v>
      </c>
      <c r="AR4" s="13" t="s">
        <v>279</v>
      </c>
      <c r="AS4" s="166" t="s">
        <v>279</v>
      </c>
      <c r="AT4" s="13"/>
      <c r="AU4" s="46" t="s">
        <v>279</v>
      </c>
      <c r="AV4" s="47" t="s">
        <v>279</v>
      </c>
      <c r="AW4" s="47" t="s">
        <v>279</v>
      </c>
      <c r="AX4" s="47" t="s">
        <v>279</v>
      </c>
      <c r="AY4" s="48" t="s">
        <v>279</v>
      </c>
      <c r="AZ4" s="46" t="s">
        <v>279</v>
      </c>
      <c r="BA4" s="47" t="s">
        <v>279</v>
      </c>
      <c r="BB4" s="48" t="s">
        <v>279</v>
      </c>
      <c r="BC4" s="46" t="s">
        <v>279</v>
      </c>
      <c r="BD4" s="47" t="s">
        <v>279</v>
      </c>
      <c r="BE4" s="47" t="s">
        <v>279</v>
      </c>
      <c r="BF4" s="47" t="s">
        <v>279</v>
      </c>
      <c r="BG4" s="48" t="s">
        <v>279</v>
      </c>
    </row>
    <row r="5" spans="1:59" ht="15" thickBot="1" x14ac:dyDescent="0.4">
      <c r="B5" s="186" t="s">
        <v>277</v>
      </c>
      <c r="C5" s="163" t="s">
        <v>276</v>
      </c>
      <c r="D5" s="162" t="s">
        <v>276</v>
      </c>
      <c r="E5" s="162" t="s">
        <v>276</v>
      </c>
      <c r="F5" s="161" t="s">
        <v>276</v>
      </c>
      <c r="G5" s="13" t="s">
        <v>276</v>
      </c>
      <c r="H5" s="13" t="s">
        <v>276</v>
      </c>
      <c r="I5" s="13" t="s">
        <v>276</v>
      </c>
      <c r="J5" s="13" t="s">
        <v>276</v>
      </c>
      <c r="K5" s="13" t="s">
        <v>276</v>
      </c>
      <c r="L5" s="167" t="s">
        <v>276</v>
      </c>
      <c r="M5" s="13" t="s">
        <v>276</v>
      </c>
      <c r="N5" s="13" t="s">
        <v>276</v>
      </c>
      <c r="O5" s="13" t="s">
        <v>276</v>
      </c>
      <c r="P5" s="13" t="s">
        <v>276</v>
      </c>
      <c r="Q5" s="13" t="s">
        <v>276</v>
      </c>
      <c r="R5" s="166" t="s">
        <v>276</v>
      </c>
      <c r="T5" s="167" t="s">
        <v>275</v>
      </c>
      <c r="U5" s="13" t="s">
        <v>275</v>
      </c>
      <c r="V5" s="13" t="s">
        <v>275</v>
      </c>
      <c r="W5" s="13" t="s">
        <v>275</v>
      </c>
      <c r="X5" s="166" t="s">
        <v>275</v>
      </c>
      <c r="Y5" s="13" t="s">
        <v>275</v>
      </c>
      <c r="Z5" s="13" t="s">
        <v>275</v>
      </c>
      <c r="AA5" s="166" t="s">
        <v>275</v>
      </c>
      <c r="AB5" s="167" t="s">
        <v>275</v>
      </c>
      <c r="AC5" s="13" t="s">
        <v>275</v>
      </c>
      <c r="AD5" s="13" t="s">
        <v>275</v>
      </c>
      <c r="AE5" s="13" t="s">
        <v>275</v>
      </c>
      <c r="AF5" s="166" t="s">
        <v>275</v>
      </c>
      <c r="AH5" s="163" t="s">
        <v>276</v>
      </c>
      <c r="AI5" s="162" t="s">
        <v>276</v>
      </c>
      <c r="AJ5" s="162" t="s">
        <v>276</v>
      </c>
      <c r="AK5" s="162" t="s">
        <v>276</v>
      </c>
      <c r="AL5" s="162" t="s">
        <v>276</v>
      </c>
      <c r="AM5" s="161" t="s">
        <v>276</v>
      </c>
      <c r="AN5" s="13" t="s">
        <v>276</v>
      </c>
      <c r="AO5" s="13" t="s">
        <v>276</v>
      </c>
      <c r="AP5" s="163" t="s">
        <v>276</v>
      </c>
      <c r="AQ5" s="162" t="s">
        <v>276</v>
      </c>
      <c r="AR5" s="162" t="s">
        <v>276</v>
      </c>
      <c r="AS5" s="161" t="s">
        <v>276</v>
      </c>
      <c r="AT5" s="13"/>
      <c r="AU5" s="167" t="s">
        <v>275</v>
      </c>
      <c r="AV5" s="13" t="s">
        <v>275</v>
      </c>
      <c r="AW5" s="13" t="s">
        <v>275</v>
      </c>
      <c r="AX5" s="13" t="s">
        <v>275</v>
      </c>
      <c r="AY5" s="166" t="s">
        <v>275</v>
      </c>
      <c r="AZ5" s="167" t="s">
        <v>275</v>
      </c>
      <c r="BA5" s="13" t="s">
        <v>275</v>
      </c>
      <c r="BB5" s="166" t="s">
        <v>275</v>
      </c>
      <c r="BC5" s="167" t="s">
        <v>275</v>
      </c>
      <c r="BD5" s="13" t="s">
        <v>275</v>
      </c>
      <c r="BE5" s="13" t="s">
        <v>275</v>
      </c>
      <c r="BF5" s="13" t="s">
        <v>275</v>
      </c>
      <c r="BG5" s="166" t="s">
        <v>275</v>
      </c>
    </row>
    <row r="6" spans="1:59" ht="15" thickBot="1" x14ac:dyDescent="0.4">
      <c r="G6" s="720"/>
      <c r="H6" s="720"/>
      <c r="I6" s="720"/>
      <c r="J6" s="720"/>
      <c r="K6" s="720"/>
      <c r="L6" s="720"/>
      <c r="M6" s="720"/>
      <c r="N6" s="720"/>
      <c r="O6" s="720"/>
      <c r="P6" s="720"/>
      <c r="Q6" s="720"/>
      <c r="R6" s="720"/>
      <c r="Y6" s="720"/>
      <c r="Z6" s="720"/>
      <c r="AA6" s="720"/>
      <c r="AB6" s="720"/>
      <c r="AC6" s="720"/>
      <c r="AD6" s="720"/>
      <c r="AE6" s="720"/>
      <c r="AF6" s="720"/>
      <c r="AK6" s="720"/>
      <c r="AL6" s="720"/>
      <c r="AM6" s="720"/>
      <c r="AN6" s="720"/>
      <c r="AO6" s="720"/>
      <c r="AP6" s="720"/>
      <c r="AQ6" s="720"/>
      <c r="AR6" s="720"/>
      <c r="AS6" s="720"/>
      <c r="AZ6" s="720"/>
      <c r="BA6" s="720"/>
      <c r="BB6" s="720"/>
      <c r="BC6" s="720"/>
      <c r="BD6" s="720"/>
      <c r="BE6" s="720"/>
      <c r="BF6" s="720"/>
      <c r="BG6" s="720"/>
    </row>
    <row r="7" spans="1:59" s="47" customFormat="1" x14ac:dyDescent="0.35">
      <c r="A7" s="46" t="s">
        <v>364</v>
      </c>
    </row>
    <row r="8" spans="1:59" s="13" customFormat="1" x14ac:dyDescent="0.35">
      <c r="A8" s="167" t="s">
        <v>363</v>
      </c>
      <c r="L8" s="721">
        <v>27.4</v>
      </c>
      <c r="M8" s="721">
        <v>27.1</v>
      </c>
      <c r="N8" s="721">
        <v>18.3</v>
      </c>
      <c r="O8" s="721">
        <v>27.16</v>
      </c>
      <c r="P8" s="721">
        <v>28.4</v>
      </c>
      <c r="Q8" s="500"/>
      <c r="R8" s="500"/>
      <c r="AB8" s="721">
        <v>21.4</v>
      </c>
      <c r="AC8" s="721">
        <v>20</v>
      </c>
      <c r="AD8" s="721">
        <v>23.62</v>
      </c>
      <c r="AE8" s="724">
        <v>22.8</v>
      </c>
      <c r="AF8" s="721">
        <v>22.4</v>
      </c>
      <c r="AM8" s="500"/>
      <c r="AP8" s="721">
        <v>22.3</v>
      </c>
      <c r="AQ8" s="724">
        <v>26.3</v>
      </c>
      <c r="AR8" s="721">
        <v>24.6</v>
      </c>
      <c r="AS8" s="721">
        <v>23.29</v>
      </c>
      <c r="BC8" s="721">
        <v>20.5</v>
      </c>
      <c r="BD8" s="721">
        <v>22.5</v>
      </c>
      <c r="BE8" s="721">
        <v>23.1</v>
      </c>
      <c r="BF8" s="721">
        <v>19.75</v>
      </c>
      <c r="BG8" s="721">
        <v>20.99</v>
      </c>
    </row>
    <row r="9" spans="1:59" s="13" customFormat="1" x14ac:dyDescent="0.35">
      <c r="A9" s="167">
        <v>1</v>
      </c>
      <c r="L9" s="500">
        <v>6.38</v>
      </c>
      <c r="M9" s="500">
        <v>11.28</v>
      </c>
      <c r="N9" s="500">
        <v>5.14</v>
      </c>
      <c r="O9" s="500">
        <v>7.56</v>
      </c>
      <c r="P9" s="500">
        <v>4.51</v>
      </c>
      <c r="Q9" s="500">
        <v>4.13</v>
      </c>
      <c r="R9" s="500">
        <v>2.21</v>
      </c>
      <c r="AB9" s="500">
        <v>51.45</v>
      </c>
      <c r="AC9" s="500">
        <v>60.34</v>
      </c>
      <c r="AD9" s="500">
        <v>8</v>
      </c>
      <c r="AE9" s="500">
        <v>32.159999999999997</v>
      </c>
      <c r="AF9" s="500">
        <v>18.170000000000002</v>
      </c>
      <c r="AM9" s="500">
        <v>2.31</v>
      </c>
      <c r="AP9" s="500">
        <v>6.16</v>
      </c>
      <c r="AQ9" s="500">
        <v>3.01</v>
      </c>
      <c r="AR9" s="500">
        <v>6.05</v>
      </c>
      <c r="AS9" s="500">
        <v>2.59</v>
      </c>
      <c r="BC9" s="500">
        <v>19.23</v>
      </c>
      <c r="BD9" s="500">
        <v>25.12</v>
      </c>
      <c r="BE9" s="500">
        <v>23.22</v>
      </c>
      <c r="BF9" s="500">
        <v>36.43</v>
      </c>
      <c r="BG9" s="500">
        <v>26.22</v>
      </c>
    </row>
    <row r="10" spans="1:59" s="13" customFormat="1" x14ac:dyDescent="0.35">
      <c r="A10" s="167">
        <v>2</v>
      </c>
      <c r="L10" s="500">
        <v>3.21</v>
      </c>
      <c r="M10" s="500">
        <v>9.0299999999999994</v>
      </c>
      <c r="N10" s="500">
        <v>3.44</v>
      </c>
      <c r="O10" s="500">
        <v>6.19</v>
      </c>
      <c r="P10" s="500">
        <v>4.0599999999999996</v>
      </c>
      <c r="Q10" s="500">
        <v>3.02</v>
      </c>
      <c r="R10" s="500">
        <v>3.57</v>
      </c>
      <c r="AB10" s="500">
        <v>60</v>
      </c>
      <c r="AC10" s="500">
        <v>60.13</v>
      </c>
      <c r="AD10" s="500">
        <v>7.5</v>
      </c>
      <c r="AE10" s="500">
        <v>21.17</v>
      </c>
      <c r="AF10" s="500">
        <v>14.13</v>
      </c>
      <c r="AM10" s="500">
        <v>2.2799999999999998</v>
      </c>
      <c r="AP10" s="500">
        <v>12.05</v>
      </c>
      <c r="AQ10" s="500">
        <v>8.27</v>
      </c>
      <c r="AR10" s="500">
        <v>4.57</v>
      </c>
      <c r="AS10" s="500">
        <v>4.38</v>
      </c>
      <c r="BC10" s="500">
        <v>31.47</v>
      </c>
      <c r="BD10" s="500">
        <v>60.1</v>
      </c>
      <c r="BE10" s="500">
        <v>12.49</v>
      </c>
      <c r="BF10" s="500">
        <v>60</v>
      </c>
      <c r="BG10" s="500">
        <v>27.04</v>
      </c>
    </row>
    <row r="11" spans="1:59" s="13" customFormat="1" x14ac:dyDescent="0.35">
      <c r="A11" s="167">
        <v>3</v>
      </c>
      <c r="L11" s="500">
        <v>6.19</v>
      </c>
      <c r="M11" s="500">
        <v>18.2</v>
      </c>
      <c r="N11" s="500">
        <v>4.53</v>
      </c>
      <c r="O11" s="500">
        <v>9.1199999999999992</v>
      </c>
      <c r="P11" s="500">
        <v>5.52</v>
      </c>
      <c r="Q11" s="500">
        <v>4.41</v>
      </c>
      <c r="R11" s="500">
        <v>3.35</v>
      </c>
      <c r="AB11" s="500">
        <v>60</v>
      </c>
      <c r="AC11" s="500">
        <v>60</v>
      </c>
      <c r="AD11" s="500">
        <v>11.04</v>
      </c>
      <c r="AE11" s="500">
        <v>38.31</v>
      </c>
      <c r="AF11" s="500">
        <v>12.08</v>
      </c>
      <c r="AM11" s="500">
        <v>3.35</v>
      </c>
      <c r="AP11" s="500">
        <v>7.55</v>
      </c>
      <c r="AQ11" s="500">
        <v>8.4700000000000006</v>
      </c>
      <c r="AR11" s="500">
        <v>9.0299999999999994</v>
      </c>
      <c r="AS11" s="500">
        <v>1.51</v>
      </c>
      <c r="BC11" s="500">
        <v>17.170000000000002</v>
      </c>
      <c r="BD11" s="500">
        <v>60</v>
      </c>
      <c r="BE11" s="500">
        <v>27.03</v>
      </c>
      <c r="BF11" s="500">
        <v>60</v>
      </c>
      <c r="BG11" s="500">
        <v>17.55</v>
      </c>
    </row>
    <row r="12" spans="1:59" s="13" customFormat="1" x14ac:dyDescent="0.35">
      <c r="A12" s="167"/>
    </row>
    <row r="13" spans="1:59" s="13" customFormat="1" x14ac:dyDescent="0.35">
      <c r="A13" s="167" t="s">
        <v>356</v>
      </c>
      <c r="L13" s="500">
        <f t="shared" ref="L13:R13" si="0">MEDIAN(L9:L11)</f>
        <v>6.19</v>
      </c>
      <c r="M13" s="500">
        <f t="shared" si="0"/>
        <v>11.28</v>
      </c>
      <c r="N13" s="500">
        <f t="shared" si="0"/>
        <v>4.53</v>
      </c>
      <c r="O13" s="500">
        <f t="shared" si="0"/>
        <v>7.56</v>
      </c>
      <c r="P13" s="500">
        <f t="shared" si="0"/>
        <v>4.51</v>
      </c>
      <c r="Q13" s="500">
        <f t="shared" si="0"/>
        <v>4.13</v>
      </c>
      <c r="R13" s="500">
        <f t="shared" si="0"/>
        <v>3.35</v>
      </c>
      <c r="AB13" s="500">
        <f>MEDIAN(AB9:AB11)</f>
        <v>60</v>
      </c>
      <c r="AC13" s="500">
        <f>MEDIAN(AC9:AC11)</f>
        <v>60.13</v>
      </c>
      <c r="AD13" s="500">
        <f>MEDIAN(AD9:AD11)</f>
        <v>8</v>
      </c>
      <c r="AE13" s="500">
        <f>MEDIAN(AE9:AE11)</f>
        <v>32.159999999999997</v>
      </c>
      <c r="AF13" s="500">
        <f>MEDIAN(AF9:AF11)</f>
        <v>14.13</v>
      </c>
      <c r="AM13" s="500">
        <f>MEDIAN(AM9:AM11)</f>
        <v>2.31</v>
      </c>
      <c r="AP13" s="500">
        <f>MEDIAN(AP9:AP11)</f>
        <v>7.55</v>
      </c>
      <c r="AQ13" s="500">
        <f>MEDIAN(AQ9:AQ11)</f>
        <v>8.27</v>
      </c>
      <c r="AR13" s="500">
        <f>MEDIAN(AR9:AR11)</f>
        <v>6.05</v>
      </c>
      <c r="AS13" s="500">
        <f>MEDIAN(AS9:AS11)</f>
        <v>2.59</v>
      </c>
      <c r="BC13" s="500">
        <f>MEDIAN(BC9:BC11)</f>
        <v>19.23</v>
      </c>
      <c r="BD13" s="500">
        <f>MEDIAN(BD9:BD11)</f>
        <v>60</v>
      </c>
      <c r="BE13" s="500">
        <f>MEDIAN(BE9:BE11)</f>
        <v>23.22</v>
      </c>
      <c r="BF13" s="500">
        <f>MEDIAN(BF9:BF11)</f>
        <v>60</v>
      </c>
      <c r="BG13" s="500">
        <f>MEDIAN(BG9:BG11)</f>
        <v>26.22</v>
      </c>
    </row>
    <row r="14" spans="1:59" s="162" customFormat="1" ht="15" thickBot="1" x14ac:dyDescent="0.4">
      <c r="A14" s="163" t="s">
        <v>362</v>
      </c>
      <c r="L14" s="722">
        <f t="shared" ref="L14:R14" si="1">(L13-ROUNDDOWN(L13,0))/60*100+ROUNDDOWN(L13,0)</f>
        <v>6.3166666666666673</v>
      </c>
      <c r="M14" s="722">
        <f t="shared" si="1"/>
        <v>11.466666666666665</v>
      </c>
      <c r="N14" s="722">
        <f t="shared" si="1"/>
        <v>4.8833333333333337</v>
      </c>
      <c r="O14" s="722">
        <f t="shared" si="1"/>
        <v>7.9333333333333327</v>
      </c>
      <c r="P14" s="722">
        <f t="shared" si="1"/>
        <v>4.8499999999999996</v>
      </c>
      <c r="Q14" s="722">
        <f t="shared" si="1"/>
        <v>4.2166666666666668</v>
      </c>
      <c r="R14" s="722">
        <f t="shared" si="1"/>
        <v>3.5833333333333335</v>
      </c>
      <c r="AB14" s="722">
        <f>(AB13-ROUNDDOWN(AB13,0))/60*100+ROUNDDOWN(AB13,0)</f>
        <v>60</v>
      </c>
      <c r="AC14" s="722">
        <f>(AC13-ROUNDDOWN(AC13,0))/60*100+ROUNDDOWN(AC13,0)</f>
        <v>60.216666666666669</v>
      </c>
      <c r="AD14" s="722">
        <f>(AD13-ROUNDDOWN(AD13,0))/60*100+ROUNDDOWN(AD13,0)</f>
        <v>8</v>
      </c>
      <c r="AE14" s="722">
        <f>(AE13-ROUNDDOWN(AE13,0))/60*100+ROUNDDOWN(AE13,0)</f>
        <v>32.266666666666659</v>
      </c>
      <c r="AF14" s="722">
        <f>(AF13-ROUNDDOWN(AF13,0))/60*100+ROUNDDOWN(AF13,0)</f>
        <v>14.216666666666669</v>
      </c>
      <c r="AM14" s="722">
        <f>(AM13-ROUNDDOWN(AM13,0))/60*100+ROUNDDOWN(AM13,0)</f>
        <v>2.5166666666666666</v>
      </c>
      <c r="AP14" s="722">
        <f>(AP13-ROUNDDOWN(AP13,0))/60*100+ROUNDDOWN(AP13,0)</f>
        <v>7.9166666666666661</v>
      </c>
      <c r="AQ14" s="722">
        <f>(AQ13-ROUNDDOWN(AQ13,0))/60*100+ROUNDDOWN(AQ13,0)</f>
        <v>8.4499999999999993</v>
      </c>
      <c r="AR14" s="722">
        <f>(AR13-ROUNDDOWN(AR13,0))/60*100+ROUNDDOWN(AR13,0)</f>
        <v>6.083333333333333</v>
      </c>
      <c r="AS14" s="722">
        <f>(AS13-ROUNDDOWN(AS13,0))/60*100+ROUNDDOWN(AS13,0)</f>
        <v>2.9833333333333329</v>
      </c>
      <c r="BC14" s="722">
        <f>(BC13-ROUNDDOWN(BC13,0))/60*100+ROUNDDOWN(BC13,0)</f>
        <v>19.383333333333333</v>
      </c>
      <c r="BD14" s="722">
        <f>(BD13-ROUNDDOWN(BD13,0))/60*100+ROUNDDOWN(BD13,0)</f>
        <v>60</v>
      </c>
      <c r="BE14" s="722">
        <f>(BE13-ROUNDDOWN(BE13,0))/60*100+ROUNDDOWN(BE13,0)</f>
        <v>23.366666666666664</v>
      </c>
      <c r="BF14" s="722">
        <f>(BF13-ROUNDDOWN(BF13,0))/60*100+ROUNDDOWN(BF13,0)</f>
        <v>60</v>
      </c>
      <c r="BG14" s="722">
        <f>(BG13-ROUNDDOWN(BG13,0))/60*100+ROUNDDOWN(BG13,0)</f>
        <v>26.366666666666664</v>
      </c>
    </row>
    <row r="15" spans="1:59" ht="15" thickBot="1" x14ac:dyDescent="0.4"/>
    <row r="16" spans="1:59" s="47" customFormat="1" x14ac:dyDescent="0.35">
      <c r="A16" s="46" t="s">
        <v>361</v>
      </c>
      <c r="B16" s="47" t="s">
        <v>360</v>
      </c>
    </row>
    <row r="17" spans="1:59" s="13" customFormat="1" x14ac:dyDescent="0.35">
      <c r="A17" s="167"/>
      <c r="B17" s="13" t="s">
        <v>359</v>
      </c>
      <c r="G17" s="13">
        <v>271</v>
      </c>
      <c r="H17" s="13">
        <v>401</v>
      </c>
      <c r="I17" s="13">
        <v>280</v>
      </c>
      <c r="J17" s="13">
        <v>309</v>
      </c>
      <c r="K17" s="13">
        <v>388</v>
      </c>
      <c r="L17" s="13">
        <v>411</v>
      </c>
      <c r="M17" s="13">
        <v>343</v>
      </c>
      <c r="N17" s="13">
        <v>311</v>
      </c>
      <c r="O17" s="13">
        <v>314</v>
      </c>
      <c r="P17" s="13">
        <v>322</v>
      </c>
      <c r="Q17" s="13">
        <v>224</v>
      </c>
      <c r="R17" s="13">
        <v>340</v>
      </c>
      <c r="Y17" s="13">
        <v>232</v>
      </c>
      <c r="Z17" s="13">
        <v>361</v>
      </c>
      <c r="AA17" s="13">
        <v>389</v>
      </c>
      <c r="AB17" s="13">
        <v>329</v>
      </c>
      <c r="AC17" s="13">
        <v>308</v>
      </c>
      <c r="AD17" s="13">
        <v>263</v>
      </c>
      <c r="AE17" s="13">
        <v>177</v>
      </c>
      <c r="AF17" s="13">
        <v>298</v>
      </c>
      <c r="AK17" s="13">
        <v>302</v>
      </c>
      <c r="AL17" s="13">
        <v>192</v>
      </c>
      <c r="AM17" s="13">
        <v>218</v>
      </c>
      <c r="AN17" s="13">
        <v>229</v>
      </c>
      <c r="AO17" s="13">
        <v>300</v>
      </c>
      <c r="AP17" s="13">
        <v>341</v>
      </c>
      <c r="AQ17" s="13">
        <v>409</v>
      </c>
      <c r="AR17" s="13">
        <v>293</v>
      </c>
      <c r="AS17" s="13">
        <v>237</v>
      </c>
      <c r="AZ17" s="13">
        <v>370</v>
      </c>
      <c r="BA17" s="13">
        <v>350</v>
      </c>
      <c r="BB17" s="13">
        <v>233</v>
      </c>
      <c r="BC17" s="13">
        <v>103</v>
      </c>
      <c r="BD17" s="13">
        <v>394</v>
      </c>
      <c r="BE17" s="13">
        <v>375</v>
      </c>
      <c r="BF17" s="13">
        <v>262</v>
      </c>
      <c r="BG17" s="723">
        <v>343</v>
      </c>
    </row>
    <row r="18" spans="1:59" s="13" customFormat="1" x14ac:dyDescent="0.35">
      <c r="A18" s="167"/>
      <c r="B18" s="13" t="s">
        <v>358</v>
      </c>
      <c r="G18" s="13">
        <v>283</v>
      </c>
      <c r="H18" s="13">
        <v>298</v>
      </c>
      <c r="I18" s="13">
        <v>247</v>
      </c>
      <c r="J18" s="13">
        <v>279</v>
      </c>
      <c r="K18" s="13">
        <v>326</v>
      </c>
      <c r="L18" s="13">
        <v>280</v>
      </c>
      <c r="M18" s="13">
        <v>265</v>
      </c>
      <c r="N18" s="13">
        <v>295</v>
      </c>
      <c r="O18" s="13">
        <v>276</v>
      </c>
      <c r="P18" s="13">
        <v>130</v>
      </c>
      <c r="Q18" s="13">
        <v>253</v>
      </c>
      <c r="R18" s="13">
        <v>185</v>
      </c>
      <c r="Y18" s="13">
        <v>323</v>
      </c>
      <c r="Z18" s="13">
        <v>347</v>
      </c>
      <c r="AA18" s="13">
        <v>456</v>
      </c>
      <c r="AB18" s="13">
        <v>262</v>
      </c>
      <c r="AC18" s="13">
        <v>304</v>
      </c>
      <c r="AD18" s="13">
        <v>335</v>
      </c>
      <c r="AE18" s="13">
        <v>180</v>
      </c>
      <c r="AF18" s="13">
        <v>254</v>
      </c>
      <c r="AK18" s="13">
        <v>268</v>
      </c>
      <c r="AL18" s="13">
        <v>235</v>
      </c>
      <c r="AM18" s="13">
        <v>256</v>
      </c>
      <c r="AN18" s="13">
        <v>289</v>
      </c>
      <c r="AO18" s="13">
        <v>324</v>
      </c>
      <c r="AP18" s="13">
        <v>365</v>
      </c>
      <c r="AQ18" s="13">
        <v>344</v>
      </c>
      <c r="AR18" s="13">
        <v>271</v>
      </c>
      <c r="AS18" s="13">
        <v>310</v>
      </c>
      <c r="AZ18" s="13">
        <v>392</v>
      </c>
      <c r="BA18" s="13">
        <v>320</v>
      </c>
      <c r="BB18" s="13">
        <v>375</v>
      </c>
      <c r="BC18" s="13">
        <v>311</v>
      </c>
      <c r="BD18" s="13">
        <v>426</v>
      </c>
      <c r="BE18" s="13">
        <v>374</v>
      </c>
      <c r="BF18" s="13">
        <v>285</v>
      </c>
      <c r="BG18" s="13">
        <v>253</v>
      </c>
    </row>
    <row r="19" spans="1:59" s="13" customFormat="1" x14ac:dyDescent="0.35">
      <c r="A19" s="167"/>
      <c r="B19" s="13" t="s">
        <v>357</v>
      </c>
      <c r="G19" s="13">
        <v>318</v>
      </c>
      <c r="H19" s="13">
        <v>287</v>
      </c>
      <c r="I19" s="13">
        <v>293</v>
      </c>
      <c r="J19" s="13">
        <v>239</v>
      </c>
      <c r="K19" s="13">
        <v>370</v>
      </c>
      <c r="L19" s="13">
        <v>399</v>
      </c>
      <c r="M19" s="13">
        <v>238</v>
      </c>
      <c r="N19" s="13">
        <v>301</v>
      </c>
      <c r="O19" s="13">
        <v>344</v>
      </c>
      <c r="P19" s="13">
        <v>252</v>
      </c>
      <c r="Q19" s="13">
        <v>295</v>
      </c>
      <c r="R19" s="13">
        <v>235</v>
      </c>
      <c r="Y19" s="13">
        <v>378</v>
      </c>
      <c r="Z19" s="13">
        <v>428</v>
      </c>
      <c r="AA19" s="13">
        <v>473</v>
      </c>
      <c r="AB19" s="13">
        <v>227</v>
      </c>
      <c r="AC19" s="13">
        <v>408</v>
      </c>
      <c r="AD19" s="13">
        <v>366</v>
      </c>
      <c r="AE19" s="13">
        <v>310</v>
      </c>
      <c r="AF19" s="13">
        <v>274</v>
      </c>
      <c r="AK19" s="13">
        <v>179</v>
      </c>
      <c r="AL19" s="13">
        <v>152</v>
      </c>
      <c r="AM19" s="13">
        <v>303</v>
      </c>
      <c r="AN19" s="13">
        <v>217</v>
      </c>
      <c r="AO19" s="13">
        <v>312</v>
      </c>
      <c r="AP19" s="13">
        <v>303</v>
      </c>
      <c r="AQ19" s="13">
        <v>344</v>
      </c>
      <c r="AR19" s="13">
        <v>286</v>
      </c>
      <c r="AS19" s="13">
        <v>283</v>
      </c>
      <c r="AZ19" s="13">
        <v>445</v>
      </c>
      <c r="BA19" s="13">
        <v>379</v>
      </c>
      <c r="BB19" s="13">
        <v>390</v>
      </c>
      <c r="BC19" s="13">
        <v>272</v>
      </c>
      <c r="BD19" s="13">
        <v>495</v>
      </c>
      <c r="BE19" s="13">
        <v>516</v>
      </c>
      <c r="BF19" s="13">
        <v>371</v>
      </c>
      <c r="BG19" s="13">
        <v>272</v>
      </c>
    </row>
    <row r="20" spans="1:59" s="13" customFormat="1" x14ac:dyDescent="0.35">
      <c r="A20" s="167"/>
      <c r="B20" s="13" t="s">
        <v>356</v>
      </c>
      <c r="G20" s="13">
        <f t="shared" ref="G20:R20" si="2">MEDIAN(G17:G19)</f>
        <v>283</v>
      </c>
      <c r="H20" s="13">
        <f t="shared" si="2"/>
        <v>298</v>
      </c>
      <c r="I20" s="13">
        <f t="shared" si="2"/>
        <v>280</v>
      </c>
      <c r="J20" s="13">
        <f t="shared" si="2"/>
        <v>279</v>
      </c>
      <c r="K20" s="13">
        <f t="shared" si="2"/>
        <v>370</v>
      </c>
      <c r="L20" s="13">
        <f t="shared" si="2"/>
        <v>399</v>
      </c>
      <c r="M20" s="13">
        <f t="shared" si="2"/>
        <v>265</v>
      </c>
      <c r="N20" s="13">
        <f t="shared" si="2"/>
        <v>301</v>
      </c>
      <c r="O20" s="13">
        <f t="shared" si="2"/>
        <v>314</v>
      </c>
      <c r="P20" s="13">
        <f t="shared" si="2"/>
        <v>252</v>
      </c>
      <c r="Q20" s="13">
        <f t="shared" si="2"/>
        <v>253</v>
      </c>
      <c r="R20" s="13">
        <f t="shared" si="2"/>
        <v>235</v>
      </c>
      <c r="Y20" s="13">
        <f t="shared" ref="Y20:AF20" si="3">MEDIAN(Y17:Y19)</f>
        <v>323</v>
      </c>
      <c r="Z20" s="13">
        <f t="shared" si="3"/>
        <v>361</v>
      </c>
      <c r="AA20" s="13">
        <f t="shared" si="3"/>
        <v>456</v>
      </c>
      <c r="AB20" s="13">
        <f t="shared" si="3"/>
        <v>262</v>
      </c>
      <c r="AC20" s="13">
        <f t="shared" si="3"/>
        <v>308</v>
      </c>
      <c r="AD20" s="13">
        <f t="shared" si="3"/>
        <v>335</v>
      </c>
      <c r="AE20" s="13">
        <f t="shared" si="3"/>
        <v>180</v>
      </c>
      <c r="AF20" s="13">
        <f t="shared" si="3"/>
        <v>274</v>
      </c>
      <c r="AK20" s="13">
        <f t="shared" ref="AK20:AS20" si="4">MEDIAN(AK17:AK19)</f>
        <v>268</v>
      </c>
      <c r="AL20" s="13">
        <f t="shared" si="4"/>
        <v>192</v>
      </c>
      <c r="AM20" s="13">
        <f t="shared" si="4"/>
        <v>256</v>
      </c>
      <c r="AN20" s="13">
        <f t="shared" si="4"/>
        <v>229</v>
      </c>
      <c r="AO20" s="13">
        <f t="shared" si="4"/>
        <v>312</v>
      </c>
      <c r="AP20" s="13">
        <f t="shared" si="4"/>
        <v>341</v>
      </c>
      <c r="AQ20" s="13">
        <f t="shared" si="4"/>
        <v>344</v>
      </c>
      <c r="AR20" s="13">
        <f t="shared" si="4"/>
        <v>286</v>
      </c>
      <c r="AS20" s="13">
        <f t="shared" si="4"/>
        <v>283</v>
      </c>
      <c r="AZ20" s="13">
        <f t="shared" ref="AZ20:BG20" si="5">MEDIAN(AZ17:AZ19)</f>
        <v>392</v>
      </c>
      <c r="BA20" s="13">
        <f t="shared" si="5"/>
        <v>350</v>
      </c>
      <c r="BB20" s="13">
        <f t="shared" si="5"/>
        <v>375</v>
      </c>
      <c r="BC20" s="13">
        <f t="shared" si="5"/>
        <v>272</v>
      </c>
      <c r="BD20" s="13">
        <f t="shared" si="5"/>
        <v>426</v>
      </c>
      <c r="BE20" s="13">
        <f t="shared" si="5"/>
        <v>375</v>
      </c>
      <c r="BF20" s="13">
        <f t="shared" si="5"/>
        <v>285</v>
      </c>
      <c r="BG20" s="13">
        <f t="shared" si="5"/>
        <v>272</v>
      </c>
    </row>
    <row r="21" spans="1:59" s="162" customFormat="1" ht="15" thickBot="1" x14ac:dyDescent="0.4">
      <c r="A21" s="163"/>
      <c r="B21" s="162" t="s">
        <v>355</v>
      </c>
      <c r="G21" s="162">
        <f t="shared" ref="G21:R21" si="6">MAX(G17:G19)</f>
        <v>318</v>
      </c>
      <c r="H21" s="162">
        <f t="shared" si="6"/>
        <v>401</v>
      </c>
      <c r="I21" s="162">
        <f t="shared" si="6"/>
        <v>293</v>
      </c>
      <c r="J21" s="162">
        <f t="shared" si="6"/>
        <v>309</v>
      </c>
      <c r="K21" s="162">
        <f t="shared" si="6"/>
        <v>388</v>
      </c>
      <c r="L21" s="162">
        <f t="shared" si="6"/>
        <v>411</v>
      </c>
      <c r="M21" s="162">
        <f t="shared" si="6"/>
        <v>343</v>
      </c>
      <c r="N21" s="162">
        <f t="shared" si="6"/>
        <v>311</v>
      </c>
      <c r="O21" s="162">
        <f t="shared" si="6"/>
        <v>344</v>
      </c>
      <c r="P21" s="162">
        <f t="shared" si="6"/>
        <v>322</v>
      </c>
      <c r="Q21" s="162">
        <f t="shared" si="6"/>
        <v>295</v>
      </c>
      <c r="R21" s="162">
        <f t="shared" si="6"/>
        <v>340</v>
      </c>
      <c r="Y21" s="162">
        <f t="shared" ref="Y21:AF21" si="7">MAX(Y17:Y19)</f>
        <v>378</v>
      </c>
      <c r="Z21" s="162">
        <f t="shared" si="7"/>
        <v>428</v>
      </c>
      <c r="AA21" s="162">
        <f t="shared" si="7"/>
        <v>473</v>
      </c>
      <c r="AB21" s="162">
        <f t="shared" si="7"/>
        <v>329</v>
      </c>
      <c r="AC21" s="162">
        <f t="shared" si="7"/>
        <v>408</v>
      </c>
      <c r="AD21" s="162">
        <f t="shared" si="7"/>
        <v>366</v>
      </c>
      <c r="AE21" s="162">
        <f t="shared" si="7"/>
        <v>310</v>
      </c>
      <c r="AF21" s="162">
        <f t="shared" si="7"/>
        <v>298</v>
      </c>
      <c r="AK21" s="162">
        <f t="shared" ref="AK21:AS21" si="8">MAX(AK17:AK19)</f>
        <v>302</v>
      </c>
      <c r="AL21" s="162">
        <f t="shared" si="8"/>
        <v>235</v>
      </c>
      <c r="AM21" s="162">
        <f t="shared" si="8"/>
        <v>303</v>
      </c>
      <c r="AN21" s="162">
        <f t="shared" si="8"/>
        <v>289</v>
      </c>
      <c r="AO21" s="162">
        <f t="shared" si="8"/>
        <v>324</v>
      </c>
      <c r="AP21" s="162">
        <f t="shared" si="8"/>
        <v>365</v>
      </c>
      <c r="AQ21" s="162">
        <f t="shared" si="8"/>
        <v>409</v>
      </c>
      <c r="AR21" s="162">
        <f t="shared" si="8"/>
        <v>293</v>
      </c>
      <c r="AS21" s="162">
        <f t="shared" si="8"/>
        <v>310</v>
      </c>
      <c r="AZ21" s="162">
        <f t="shared" ref="AZ21:BG21" si="9">MAX(AZ17:AZ19)</f>
        <v>445</v>
      </c>
      <c r="BA21" s="162">
        <f t="shared" si="9"/>
        <v>379</v>
      </c>
      <c r="BB21" s="162">
        <f t="shared" si="9"/>
        <v>390</v>
      </c>
      <c r="BC21" s="162">
        <f t="shared" si="9"/>
        <v>311</v>
      </c>
      <c r="BD21" s="162">
        <f t="shared" si="9"/>
        <v>495</v>
      </c>
      <c r="BE21" s="162">
        <f t="shared" si="9"/>
        <v>516</v>
      </c>
      <c r="BF21" s="162">
        <f t="shared" si="9"/>
        <v>371</v>
      </c>
      <c r="BG21" s="162">
        <f t="shared" si="9"/>
        <v>343</v>
      </c>
    </row>
    <row r="22" spans="1:59" x14ac:dyDescent="0.35">
      <c r="I22" s="725"/>
    </row>
    <row r="66" spans="61:61" x14ac:dyDescent="0.35">
      <c r="BI66" s="186">
        <v>1</v>
      </c>
    </row>
    <row r="67" spans="61:61" x14ac:dyDescent="0.35">
      <c r="BI67" s="186">
        <v>1</v>
      </c>
    </row>
    <row r="68" spans="61:61" x14ac:dyDescent="0.35">
      <c r="BI68" s="186">
        <v>1</v>
      </c>
    </row>
    <row r="69" spans="61:61" x14ac:dyDescent="0.35">
      <c r="BI69" s="186">
        <v>1</v>
      </c>
    </row>
    <row r="70" spans="61:61" x14ac:dyDescent="0.35">
      <c r="BI70" s="186">
        <v>1</v>
      </c>
    </row>
  </sheetData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8"/>
  <sheetViews>
    <sheetView zoomScale="55" zoomScaleNormal="55" workbookViewId="0">
      <pane xSplit="2" ySplit="5" topLeftCell="C78" activePane="bottomRight" state="frozen"/>
      <selection pane="topRight" activeCell="C1" sqref="C1"/>
      <selection pane="bottomLeft" activeCell="A5" sqref="A5"/>
      <selection pane="bottomRight" activeCell="Q84" sqref="Q84"/>
    </sheetView>
  </sheetViews>
  <sheetFormatPr defaultRowHeight="14.5" x14ac:dyDescent="0.35"/>
  <cols>
    <col min="1" max="2" width="8.7265625" style="13"/>
    <col min="3" max="3" width="8.7265625" style="167"/>
    <col min="4" max="6" width="8.7265625" style="13"/>
    <col min="7" max="17" width="10.54296875" style="13" bestFit="1" customWidth="1"/>
    <col min="18" max="18" width="10.54296875" style="166" bestFit="1" customWidth="1"/>
    <col min="19" max="19" width="2" style="13" customWidth="1"/>
    <col min="20" max="20" width="8.7265625" style="167"/>
    <col min="21" max="24" width="8.7265625" style="13"/>
    <col min="25" max="31" width="10.54296875" style="13" bestFit="1" customWidth="1"/>
    <col min="32" max="32" width="10.54296875" style="166" bestFit="1" customWidth="1"/>
    <col min="33" max="35" width="10.54296875" style="13" customWidth="1"/>
    <col min="36" max="36" width="2" style="13" customWidth="1"/>
    <col min="37" max="37" width="8.7265625" style="167"/>
    <col min="38" max="39" width="8.7265625" style="13"/>
    <col min="40" max="47" width="10.54296875" style="13" bestFit="1" customWidth="1"/>
    <col min="48" max="48" width="10.54296875" style="166" bestFit="1" customWidth="1"/>
    <col min="49" max="52" width="10.54296875" style="13" customWidth="1"/>
    <col min="53" max="53" width="8.7265625" style="13"/>
    <col min="54" max="54" width="8.7265625" style="167"/>
    <col min="55" max="58" width="8.7265625" style="13"/>
    <col min="59" max="65" width="10.54296875" style="13" bestFit="1" customWidth="1"/>
    <col min="66" max="66" width="10.54296875" style="166" bestFit="1" customWidth="1"/>
    <col min="67" max="16384" width="8.7265625" style="13"/>
  </cols>
  <sheetData>
    <row r="1" spans="1:66" s="186" customFormat="1" x14ac:dyDescent="0.35">
      <c r="B1" s="186" t="s">
        <v>365</v>
      </c>
      <c r="C1" s="46" t="s">
        <v>337</v>
      </c>
      <c r="D1" s="47" t="s">
        <v>337</v>
      </c>
      <c r="E1" s="47" t="s">
        <v>337</v>
      </c>
      <c r="F1" s="47" t="s">
        <v>337</v>
      </c>
      <c r="G1" s="47" t="s">
        <v>336</v>
      </c>
      <c r="H1" s="47" t="s">
        <v>336</v>
      </c>
      <c r="I1" s="47" t="s">
        <v>336</v>
      </c>
      <c r="J1" s="47" t="s">
        <v>336</v>
      </c>
      <c r="K1" s="47" t="s">
        <v>339</v>
      </c>
      <c r="L1" s="47" t="s">
        <v>335</v>
      </c>
      <c r="M1" s="47" t="s">
        <v>335</v>
      </c>
      <c r="N1" s="47" t="s">
        <v>335</v>
      </c>
      <c r="O1" s="47" t="s">
        <v>335</v>
      </c>
      <c r="P1" s="47" t="s">
        <v>335</v>
      </c>
      <c r="Q1" s="47" t="s">
        <v>338</v>
      </c>
      <c r="R1" s="48" t="s">
        <v>338</v>
      </c>
      <c r="T1" s="46" t="s">
        <v>337</v>
      </c>
      <c r="U1" s="47" t="s">
        <v>337</v>
      </c>
      <c r="V1" s="47" t="s">
        <v>337</v>
      </c>
      <c r="W1" s="47" t="s">
        <v>337</v>
      </c>
      <c r="X1" s="47" t="s">
        <v>337</v>
      </c>
      <c r="Y1" s="47" t="s">
        <v>336</v>
      </c>
      <c r="Z1" s="47" t="s">
        <v>336</v>
      </c>
      <c r="AA1" s="47" t="s">
        <v>336</v>
      </c>
      <c r="AB1" s="47" t="s">
        <v>335</v>
      </c>
      <c r="AC1" s="47" t="s">
        <v>335</v>
      </c>
      <c r="AD1" s="47" t="s">
        <v>335</v>
      </c>
      <c r="AE1" s="47" t="s">
        <v>335</v>
      </c>
      <c r="AF1" s="48" t="s">
        <v>335</v>
      </c>
      <c r="AG1" s="13"/>
      <c r="AH1" s="13"/>
      <c r="AI1" s="13"/>
      <c r="AK1" s="46" t="s">
        <v>337</v>
      </c>
      <c r="AL1" s="47" t="s">
        <v>337</v>
      </c>
      <c r="AM1" s="47" t="s">
        <v>337</v>
      </c>
      <c r="AN1" s="47" t="s">
        <v>339</v>
      </c>
      <c r="AO1" s="47" t="s">
        <v>339</v>
      </c>
      <c r="AP1" s="47" t="s">
        <v>338</v>
      </c>
      <c r="AQ1" s="47" t="s">
        <v>336</v>
      </c>
      <c r="AR1" s="47" t="s">
        <v>336</v>
      </c>
      <c r="AS1" s="47" t="s">
        <v>335</v>
      </c>
      <c r="AT1" s="47" t="s">
        <v>335</v>
      </c>
      <c r="AU1" s="47" t="s">
        <v>335</v>
      </c>
      <c r="AV1" s="48" t="s">
        <v>335</v>
      </c>
      <c r="AW1" s="13"/>
      <c r="AX1" s="13"/>
      <c r="AY1" s="13"/>
      <c r="AZ1" s="13"/>
      <c r="BB1" s="46" t="s">
        <v>337</v>
      </c>
      <c r="BC1" s="47" t="s">
        <v>337</v>
      </c>
      <c r="BD1" s="47" t="s">
        <v>337</v>
      </c>
      <c r="BE1" s="47" t="s">
        <v>337</v>
      </c>
      <c r="BF1" s="47" t="s">
        <v>337</v>
      </c>
      <c r="BG1" s="47" t="s">
        <v>336</v>
      </c>
      <c r="BH1" s="47" t="s">
        <v>336</v>
      </c>
      <c r="BI1" s="47" t="s">
        <v>336</v>
      </c>
      <c r="BJ1" s="47" t="s">
        <v>335</v>
      </c>
      <c r="BK1" s="47" t="s">
        <v>335</v>
      </c>
      <c r="BL1" s="47" t="s">
        <v>335</v>
      </c>
      <c r="BM1" s="47" t="s">
        <v>335</v>
      </c>
      <c r="BN1" s="48" t="s">
        <v>335</v>
      </c>
    </row>
    <row r="2" spans="1:66" s="186" customFormat="1" x14ac:dyDescent="0.35">
      <c r="B2" s="186" t="s">
        <v>46</v>
      </c>
      <c r="C2" s="167" t="s">
        <v>334</v>
      </c>
      <c r="D2" s="13" t="s">
        <v>333</v>
      </c>
      <c r="E2" s="13" t="s">
        <v>332</v>
      </c>
      <c r="F2" s="13" t="s">
        <v>331</v>
      </c>
      <c r="G2" s="13" t="s">
        <v>330</v>
      </c>
      <c r="H2" s="13" t="s">
        <v>329</v>
      </c>
      <c r="I2" s="13" t="s">
        <v>328</v>
      </c>
      <c r="J2" s="13" t="s">
        <v>327</v>
      </c>
      <c r="K2" s="13" t="s">
        <v>326</v>
      </c>
      <c r="L2" s="13" t="s">
        <v>325</v>
      </c>
      <c r="M2" s="13" t="s">
        <v>324</v>
      </c>
      <c r="N2" s="13" t="s">
        <v>323</v>
      </c>
      <c r="O2" s="13" t="s">
        <v>322</v>
      </c>
      <c r="P2" s="13" t="s">
        <v>321</v>
      </c>
      <c r="Q2" s="13" t="s">
        <v>320</v>
      </c>
      <c r="R2" s="166" t="s">
        <v>319</v>
      </c>
      <c r="T2" s="167" t="s">
        <v>318</v>
      </c>
      <c r="U2" s="13" t="s">
        <v>317</v>
      </c>
      <c r="V2" s="13" t="s">
        <v>316</v>
      </c>
      <c r="W2" s="13" t="s">
        <v>315</v>
      </c>
      <c r="X2" s="13" t="s">
        <v>314</v>
      </c>
      <c r="Y2" s="13" t="s">
        <v>313</v>
      </c>
      <c r="Z2" s="13" t="s">
        <v>312</v>
      </c>
      <c r="AA2" s="13" t="s">
        <v>311</v>
      </c>
      <c r="AB2" s="13" t="s">
        <v>310</v>
      </c>
      <c r="AC2" s="13" t="s">
        <v>309</v>
      </c>
      <c r="AD2" s="13" t="s">
        <v>308</v>
      </c>
      <c r="AE2" s="13" t="s">
        <v>307</v>
      </c>
      <c r="AF2" s="166" t="s">
        <v>306</v>
      </c>
      <c r="AG2" s="13"/>
      <c r="AH2" s="13"/>
      <c r="AI2" s="13"/>
      <c r="AK2" s="167" t="s">
        <v>305</v>
      </c>
      <c r="AL2" s="13" t="s">
        <v>304</v>
      </c>
      <c r="AM2" s="13" t="s">
        <v>303</v>
      </c>
      <c r="AN2" s="13" t="s">
        <v>300</v>
      </c>
      <c r="AO2" s="13" t="s">
        <v>299</v>
      </c>
      <c r="AP2" s="13" t="s">
        <v>295</v>
      </c>
      <c r="AQ2" s="13" t="s">
        <v>302</v>
      </c>
      <c r="AR2" s="13" t="s">
        <v>301</v>
      </c>
      <c r="AS2" s="13" t="s">
        <v>298</v>
      </c>
      <c r="AT2" s="13" t="s">
        <v>297</v>
      </c>
      <c r="AU2" s="13" t="s">
        <v>296</v>
      </c>
      <c r="AV2" s="166">
        <v>2573</v>
      </c>
      <c r="AW2" s="13"/>
      <c r="AX2" s="13"/>
      <c r="AY2" s="13"/>
      <c r="AZ2" s="13"/>
      <c r="BB2" s="167" t="s">
        <v>294</v>
      </c>
      <c r="BC2" s="13" t="s">
        <v>293</v>
      </c>
      <c r="BD2" s="13" t="s">
        <v>292</v>
      </c>
      <c r="BE2" s="13" t="s">
        <v>291</v>
      </c>
      <c r="BF2" s="13" t="s">
        <v>290</v>
      </c>
      <c r="BG2" s="13" t="s">
        <v>289</v>
      </c>
      <c r="BH2" s="13" t="s">
        <v>288</v>
      </c>
      <c r="BI2" s="13" t="s">
        <v>287</v>
      </c>
      <c r="BJ2" s="13" t="s">
        <v>286</v>
      </c>
      <c r="BK2" s="13" t="s">
        <v>285</v>
      </c>
      <c r="BL2" s="13" t="s">
        <v>284</v>
      </c>
      <c r="BM2" s="13" t="s">
        <v>283</v>
      </c>
      <c r="BN2" s="166" t="s">
        <v>282</v>
      </c>
    </row>
    <row r="3" spans="1:66" s="186" customFormat="1" x14ac:dyDescent="0.35">
      <c r="B3" s="186" t="s">
        <v>262</v>
      </c>
      <c r="C3" s="167">
        <v>26</v>
      </c>
      <c r="D3" s="13">
        <v>26.1</v>
      </c>
      <c r="E3" s="13">
        <v>17.850000000000001</v>
      </c>
      <c r="F3" s="13">
        <v>20.79</v>
      </c>
      <c r="G3" s="13">
        <v>32.6</v>
      </c>
      <c r="H3" s="13">
        <v>31</v>
      </c>
      <c r="I3" s="13">
        <v>28.3</v>
      </c>
      <c r="J3" s="13">
        <v>26.6</v>
      </c>
      <c r="K3" s="13">
        <v>28.76</v>
      </c>
      <c r="L3" s="13">
        <v>27.05</v>
      </c>
      <c r="M3" s="13">
        <v>26.5</v>
      </c>
      <c r="N3" s="13">
        <v>26.03</v>
      </c>
      <c r="O3" s="13">
        <v>26.97</v>
      </c>
      <c r="P3" s="13">
        <v>27.67</v>
      </c>
      <c r="Q3" s="13">
        <v>32.35</v>
      </c>
      <c r="R3" s="166">
        <v>35.299999999999997</v>
      </c>
      <c r="T3" s="167">
        <v>19.7</v>
      </c>
      <c r="U3" s="13">
        <v>20.16</v>
      </c>
      <c r="V3" s="13">
        <v>20.85</v>
      </c>
      <c r="W3" s="13">
        <v>17.649999999999999</v>
      </c>
      <c r="X3" s="13">
        <v>21.59</v>
      </c>
      <c r="Y3" s="13">
        <v>23.7</v>
      </c>
      <c r="Z3" s="13">
        <v>18.7</v>
      </c>
      <c r="AA3" s="13">
        <v>20.059999999999999</v>
      </c>
      <c r="AB3" s="13">
        <v>21.32</v>
      </c>
      <c r="AC3" s="13">
        <v>20.05</v>
      </c>
      <c r="AD3" s="13">
        <v>23.34</v>
      </c>
      <c r="AE3" s="13">
        <v>22.43</v>
      </c>
      <c r="AF3" s="166">
        <v>22.4</v>
      </c>
      <c r="AK3" s="167">
        <v>21.6</v>
      </c>
      <c r="AL3" s="13">
        <v>22.53</v>
      </c>
      <c r="AM3" s="13">
        <v>21.4</v>
      </c>
      <c r="AN3" s="13">
        <v>22.8</v>
      </c>
      <c r="AO3" s="13">
        <v>24.93</v>
      </c>
      <c r="AP3" s="13">
        <v>26.51</v>
      </c>
      <c r="AQ3" s="13">
        <v>23.9</v>
      </c>
      <c r="AR3" s="13">
        <v>19.21</v>
      </c>
      <c r="AS3" s="13">
        <v>24.51</v>
      </c>
      <c r="AT3" s="13">
        <v>23.24</v>
      </c>
      <c r="AU3" s="13">
        <v>22.59</v>
      </c>
      <c r="AV3" s="166">
        <v>25.6</v>
      </c>
      <c r="BB3" s="167"/>
      <c r="BC3" s="13">
        <v>18.2</v>
      </c>
      <c r="BD3" s="13">
        <v>20.399999999999999</v>
      </c>
      <c r="BE3" s="13">
        <v>20.6</v>
      </c>
      <c r="BF3" s="13">
        <v>19.45</v>
      </c>
      <c r="BG3" s="13">
        <v>20.8</v>
      </c>
      <c r="BH3" s="13">
        <v>18.899999999999999</v>
      </c>
      <c r="BI3" s="13">
        <v>17.3</v>
      </c>
      <c r="BJ3" s="13">
        <v>20.07</v>
      </c>
      <c r="BK3" s="13">
        <v>22.17</v>
      </c>
      <c r="BL3" s="13">
        <v>22.54</v>
      </c>
      <c r="BM3" s="13">
        <v>19.27</v>
      </c>
      <c r="BN3" s="166">
        <v>20.84</v>
      </c>
    </row>
    <row r="4" spans="1:66" s="186" customFormat="1" x14ac:dyDescent="0.35">
      <c r="B4" s="186" t="s">
        <v>281</v>
      </c>
      <c r="C4" s="167" t="s">
        <v>280</v>
      </c>
      <c r="D4" s="13" t="s">
        <v>280</v>
      </c>
      <c r="E4" s="13" t="s">
        <v>280</v>
      </c>
      <c r="F4" s="13" t="s">
        <v>280</v>
      </c>
      <c r="G4" s="13" t="s">
        <v>280</v>
      </c>
      <c r="H4" s="13" t="s">
        <v>280</v>
      </c>
      <c r="I4" s="13" t="s">
        <v>280</v>
      </c>
      <c r="J4" s="13" t="s">
        <v>280</v>
      </c>
      <c r="K4" s="13" t="s">
        <v>280</v>
      </c>
      <c r="L4" s="13" t="s">
        <v>280</v>
      </c>
      <c r="M4" s="13" t="s">
        <v>280</v>
      </c>
      <c r="N4" s="13" t="s">
        <v>280</v>
      </c>
      <c r="O4" s="13" t="s">
        <v>280</v>
      </c>
      <c r="P4" s="13" t="s">
        <v>280</v>
      </c>
      <c r="Q4" s="13" t="s">
        <v>280</v>
      </c>
      <c r="R4" s="166" t="s">
        <v>280</v>
      </c>
      <c r="T4" s="167" t="s">
        <v>280</v>
      </c>
      <c r="U4" s="13" t="s">
        <v>280</v>
      </c>
      <c r="V4" s="13" t="s">
        <v>280</v>
      </c>
      <c r="W4" s="13" t="s">
        <v>280</v>
      </c>
      <c r="X4" s="13" t="s">
        <v>280</v>
      </c>
      <c r="Y4" s="13" t="s">
        <v>280</v>
      </c>
      <c r="Z4" s="13" t="s">
        <v>280</v>
      </c>
      <c r="AA4" s="13" t="s">
        <v>280</v>
      </c>
      <c r="AB4" s="13" t="s">
        <v>280</v>
      </c>
      <c r="AC4" s="13" t="s">
        <v>280</v>
      </c>
      <c r="AD4" s="13" t="s">
        <v>280</v>
      </c>
      <c r="AE4" s="13" t="s">
        <v>280</v>
      </c>
      <c r="AF4" s="166" t="s">
        <v>280</v>
      </c>
      <c r="AG4" s="13"/>
      <c r="AH4" s="13"/>
      <c r="AI4" s="13"/>
      <c r="AK4" s="167" t="s">
        <v>279</v>
      </c>
      <c r="AL4" s="13" t="s">
        <v>279</v>
      </c>
      <c r="AM4" s="13" t="s">
        <v>279</v>
      </c>
      <c r="AN4" s="13" t="s">
        <v>279</v>
      </c>
      <c r="AO4" s="13" t="s">
        <v>279</v>
      </c>
      <c r="AP4" s="13" t="s">
        <v>279</v>
      </c>
      <c r="AQ4" s="13" t="s">
        <v>279</v>
      </c>
      <c r="AR4" s="13" t="s">
        <v>279</v>
      </c>
      <c r="AS4" s="13" t="s">
        <v>279</v>
      </c>
      <c r="AT4" s="13" t="s">
        <v>279</v>
      </c>
      <c r="AU4" s="13" t="s">
        <v>279</v>
      </c>
      <c r="AV4" s="166" t="s">
        <v>279</v>
      </c>
      <c r="AW4" s="13"/>
      <c r="AX4" s="13"/>
      <c r="AY4" s="13"/>
      <c r="AZ4" s="13"/>
      <c r="BA4" s="13"/>
      <c r="BB4" s="167" t="s">
        <v>279</v>
      </c>
      <c r="BC4" s="13" t="s">
        <v>279</v>
      </c>
      <c r="BD4" s="13" t="s">
        <v>279</v>
      </c>
      <c r="BE4" s="13" t="s">
        <v>279</v>
      </c>
      <c r="BF4" s="13" t="s">
        <v>279</v>
      </c>
      <c r="BG4" s="13" t="s">
        <v>279</v>
      </c>
      <c r="BH4" s="13" t="s">
        <v>279</v>
      </c>
      <c r="BI4" s="13" t="s">
        <v>279</v>
      </c>
      <c r="BJ4" s="13" t="s">
        <v>279</v>
      </c>
      <c r="BK4" s="13" t="s">
        <v>279</v>
      </c>
      <c r="BL4" s="13" t="s">
        <v>279</v>
      </c>
      <c r="BM4" s="13" t="s">
        <v>279</v>
      </c>
      <c r="BN4" s="166" t="s">
        <v>279</v>
      </c>
    </row>
    <row r="5" spans="1:66" s="186" customFormat="1" ht="15" thickBot="1" x14ac:dyDescent="0.4">
      <c r="B5" s="186" t="s">
        <v>277</v>
      </c>
      <c r="C5" s="163" t="s">
        <v>276</v>
      </c>
      <c r="D5" s="162" t="s">
        <v>276</v>
      </c>
      <c r="E5" s="162" t="s">
        <v>276</v>
      </c>
      <c r="F5" s="162" t="s">
        <v>276</v>
      </c>
      <c r="G5" s="162" t="s">
        <v>276</v>
      </c>
      <c r="H5" s="162" t="s">
        <v>276</v>
      </c>
      <c r="I5" s="162" t="s">
        <v>276</v>
      </c>
      <c r="J5" s="162" t="s">
        <v>276</v>
      </c>
      <c r="K5" s="162" t="s">
        <v>276</v>
      </c>
      <c r="L5" s="162" t="s">
        <v>276</v>
      </c>
      <c r="M5" s="162" t="s">
        <v>276</v>
      </c>
      <c r="N5" s="162" t="s">
        <v>276</v>
      </c>
      <c r="O5" s="162" t="s">
        <v>276</v>
      </c>
      <c r="P5" s="162" t="s">
        <v>276</v>
      </c>
      <c r="Q5" s="162" t="s">
        <v>276</v>
      </c>
      <c r="R5" s="161" t="s">
        <v>276</v>
      </c>
      <c r="T5" s="163" t="s">
        <v>275</v>
      </c>
      <c r="U5" s="162" t="s">
        <v>275</v>
      </c>
      <c r="V5" s="162" t="s">
        <v>275</v>
      </c>
      <c r="W5" s="162" t="s">
        <v>275</v>
      </c>
      <c r="X5" s="162" t="s">
        <v>275</v>
      </c>
      <c r="Y5" s="162" t="s">
        <v>275</v>
      </c>
      <c r="Z5" s="162" t="s">
        <v>275</v>
      </c>
      <c r="AA5" s="162" t="s">
        <v>275</v>
      </c>
      <c r="AB5" s="162" t="s">
        <v>275</v>
      </c>
      <c r="AC5" s="162" t="s">
        <v>275</v>
      </c>
      <c r="AD5" s="162" t="s">
        <v>275</v>
      </c>
      <c r="AE5" s="162" t="s">
        <v>275</v>
      </c>
      <c r="AF5" s="161" t="s">
        <v>275</v>
      </c>
      <c r="AG5" s="13"/>
      <c r="AH5" s="13"/>
      <c r="AI5" s="13"/>
      <c r="AK5" s="163" t="s">
        <v>276</v>
      </c>
      <c r="AL5" s="162" t="s">
        <v>276</v>
      </c>
      <c r="AM5" s="162" t="s">
        <v>276</v>
      </c>
      <c r="AN5" s="162" t="s">
        <v>276</v>
      </c>
      <c r="AO5" s="162" t="s">
        <v>276</v>
      </c>
      <c r="AP5" s="162" t="s">
        <v>276</v>
      </c>
      <c r="AQ5" s="162" t="s">
        <v>276</v>
      </c>
      <c r="AR5" s="162" t="s">
        <v>276</v>
      </c>
      <c r="AS5" s="162" t="s">
        <v>276</v>
      </c>
      <c r="AT5" s="162" t="s">
        <v>276</v>
      </c>
      <c r="AU5" s="162" t="s">
        <v>276</v>
      </c>
      <c r="AV5" s="161" t="s">
        <v>276</v>
      </c>
      <c r="AW5" s="13"/>
      <c r="AX5" s="13"/>
      <c r="AY5" s="13"/>
      <c r="AZ5" s="13"/>
      <c r="BA5" s="13"/>
      <c r="BB5" s="163" t="s">
        <v>275</v>
      </c>
      <c r="BC5" s="162" t="s">
        <v>275</v>
      </c>
      <c r="BD5" s="162" t="s">
        <v>275</v>
      </c>
      <c r="BE5" s="162" t="s">
        <v>275</v>
      </c>
      <c r="BF5" s="162" t="s">
        <v>275</v>
      </c>
      <c r="BG5" s="162" t="s">
        <v>275</v>
      </c>
      <c r="BH5" s="162" t="s">
        <v>275</v>
      </c>
      <c r="BI5" s="162" t="s">
        <v>275</v>
      </c>
      <c r="BJ5" s="162" t="s">
        <v>275</v>
      </c>
      <c r="BK5" s="162" t="s">
        <v>275</v>
      </c>
      <c r="BL5" s="162" t="s">
        <v>275</v>
      </c>
      <c r="BM5" s="162" t="s">
        <v>275</v>
      </c>
      <c r="BN5" s="161" t="s">
        <v>275</v>
      </c>
    </row>
    <row r="6" spans="1:66" x14ac:dyDescent="0.35">
      <c r="A6" s="13" t="s">
        <v>5</v>
      </c>
      <c r="B6" s="13" t="s">
        <v>383</v>
      </c>
      <c r="G6" s="726"/>
      <c r="H6" s="726"/>
      <c r="I6" s="726"/>
      <c r="J6" s="726"/>
      <c r="K6" s="726"/>
      <c r="L6" s="726"/>
      <c r="M6" s="726"/>
      <c r="N6" s="726"/>
      <c r="O6" s="726"/>
      <c r="P6" s="726"/>
      <c r="Q6" s="726"/>
      <c r="Y6" s="726"/>
      <c r="Z6" s="726"/>
      <c r="AA6" s="726"/>
      <c r="AB6" s="726"/>
      <c r="AC6" s="726"/>
      <c r="AD6" s="726"/>
      <c r="AE6" s="726"/>
      <c r="AF6" s="741"/>
      <c r="AG6" s="726"/>
      <c r="AH6" s="726"/>
      <c r="AI6" s="726"/>
      <c r="AN6" s="726"/>
      <c r="AO6" s="726"/>
      <c r="AP6" s="726"/>
      <c r="AQ6" s="726"/>
      <c r="AR6" s="726"/>
      <c r="AS6" s="726"/>
      <c r="AT6" s="726"/>
      <c r="AU6" s="726"/>
      <c r="AV6" s="741"/>
      <c r="AW6" s="726"/>
      <c r="AX6" s="726"/>
      <c r="AY6" s="726"/>
      <c r="AZ6" s="726"/>
      <c r="BG6" s="726"/>
      <c r="BH6" s="726"/>
      <c r="BI6" s="726"/>
      <c r="BJ6" s="726"/>
      <c r="BK6" s="726"/>
      <c r="BL6" s="726"/>
      <c r="BM6" s="726"/>
      <c r="BN6" s="741"/>
    </row>
    <row r="7" spans="1:66" x14ac:dyDescent="0.35">
      <c r="B7" s="13">
        <v>1</v>
      </c>
      <c r="C7" s="167">
        <v>56.912000000000006</v>
      </c>
      <c r="D7" s="13">
        <v>56.458000000000006</v>
      </c>
      <c r="E7" s="13">
        <v>48.861000000000004</v>
      </c>
      <c r="F7" s="13">
        <v>50.548999999999992</v>
      </c>
      <c r="G7" s="727">
        <v>68.73</v>
      </c>
      <c r="H7" s="727">
        <v>67.659000000000006</v>
      </c>
      <c r="I7" s="727">
        <v>56.425000000000004</v>
      </c>
      <c r="J7" s="727">
        <v>57.333999999999996</v>
      </c>
      <c r="K7" s="727">
        <v>49.25</v>
      </c>
      <c r="L7" s="727">
        <v>63.113</v>
      </c>
      <c r="M7" s="727">
        <v>62.950999999999993</v>
      </c>
      <c r="N7" s="727">
        <v>64.606999999999999</v>
      </c>
      <c r="O7" s="727"/>
      <c r="P7" s="727">
        <v>58.503000000000007</v>
      </c>
      <c r="Q7" s="727">
        <v>63.924999999999997</v>
      </c>
      <c r="R7" s="728">
        <v>49.997999999999998</v>
      </c>
      <c r="T7" s="167">
        <v>49.705000000000005</v>
      </c>
      <c r="U7" s="13">
        <v>56.392999999999994</v>
      </c>
      <c r="V7" s="13">
        <v>48.081999999999994</v>
      </c>
      <c r="W7" s="13">
        <v>45.971000000000004</v>
      </c>
      <c r="Y7" s="727">
        <v>49.575000000000003</v>
      </c>
      <c r="Z7" s="727">
        <v>50.743000000000002</v>
      </c>
      <c r="AA7" s="727">
        <v>47.075000000000003</v>
      </c>
      <c r="AB7" s="727">
        <v>43.569000000000003</v>
      </c>
      <c r="AC7" s="727">
        <v>45.744</v>
      </c>
      <c r="AD7" s="727"/>
      <c r="AE7" s="727">
        <v>52.853999999999999</v>
      </c>
      <c r="AF7" s="728">
        <v>54.606999999999999</v>
      </c>
      <c r="AG7" s="727"/>
      <c r="AH7" s="727"/>
      <c r="AI7" s="727"/>
      <c r="AK7" s="167">
        <v>36.784000000000006</v>
      </c>
      <c r="AL7" s="13">
        <v>17.207000000000001</v>
      </c>
      <c r="AM7" s="13">
        <v>40.192</v>
      </c>
      <c r="AN7" s="727">
        <v>37.660000000000004</v>
      </c>
      <c r="AO7" s="727">
        <v>47.853999999999999</v>
      </c>
      <c r="AP7" s="727">
        <v>48.926000000000002</v>
      </c>
      <c r="AQ7" s="727">
        <v>19.966000000000001</v>
      </c>
      <c r="AR7" s="727">
        <v>34.445999999999998</v>
      </c>
      <c r="AS7" s="727">
        <v>18.765000000000001</v>
      </c>
      <c r="AT7" s="727">
        <v>39.9</v>
      </c>
      <c r="AU7" s="727">
        <v>40.258000000000003</v>
      </c>
      <c r="AV7" s="728">
        <v>28.893999999999998</v>
      </c>
      <c r="AW7" s="727"/>
      <c r="AX7" s="727"/>
      <c r="AY7" s="727"/>
      <c r="AZ7" s="727"/>
      <c r="BC7" s="13">
        <v>33.569000000000003</v>
      </c>
      <c r="BD7" s="13">
        <v>46.750999999999998</v>
      </c>
      <c r="BE7" s="13">
        <v>46.588000000000001</v>
      </c>
      <c r="BF7" s="13">
        <v>33.537999999999997</v>
      </c>
      <c r="BG7" s="727">
        <v>36.231999999999999</v>
      </c>
      <c r="BH7" s="727"/>
      <c r="BI7" s="727">
        <v>32.855999999999995</v>
      </c>
      <c r="BJ7" s="727">
        <v>39.283999999999999</v>
      </c>
      <c r="BK7" s="727">
        <v>32.953000000000003</v>
      </c>
      <c r="BL7" s="727">
        <v>40.128</v>
      </c>
      <c r="BM7" s="727">
        <v>37.400999999999996</v>
      </c>
      <c r="BN7" s="728">
        <v>33.602000000000004</v>
      </c>
    </row>
    <row r="8" spans="1:66" x14ac:dyDescent="0.35">
      <c r="B8" s="13">
        <v>20</v>
      </c>
      <c r="C8" s="167">
        <v>61.198000000000008</v>
      </c>
      <c r="D8" s="13">
        <v>57.885999999999996</v>
      </c>
      <c r="E8" s="13">
        <v>57.171999999999997</v>
      </c>
      <c r="F8" s="13">
        <v>56.490000000000009</v>
      </c>
      <c r="G8" s="727">
        <v>72.399000000000001</v>
      </c>
      <c r="H8" s="727">
        <v>70.97</v>
      </c>
      <c r="I8" s="727">
        <v>59.476999999999997</v>
      </c>
      <c r="J8" s="727">
        <v>59.931999999999995</v>
      </c>
      <c r="K8" s="727">
        <v>52.756</v>
      </c>
      <c r="L8" s="727">
        <v>68.34</v>
      </c>
      <c r="M8" s="727">
        <v>64.768999999999991</v>
      </c>
      <c r="N8" s="727">
        <v>68.308000000000007</v>
      </c>
      <c r="O8" s="727"/>
      <c r="P8" s="727">
        <v>64.153000000000006</v>
      </c>
      <c r="Q8" s="727">
        <v>65.483999999999995</v>
      </c>
      <c r="R8" s="728">
        <v>51.912000000000006</v>
      </c>
      <c r="T8" s="167">
        <v>56.426000000000002</v>
      </c>
      <c r="U8" s="13">
        <v>62.042000000000002</v>
      </c>
      <c r="V8" s="13">
        <v>56.652999999999999</v>
      </c>
      <c r="W8" s="13">
        <v>51.165999999999997</v>
      </c>
      <c r="Y8" s="727">
        <v>56.101000000000006</v>
      </c>
      <c r="Z8" s="727">
        <v>53.828000000000003</v>
      </c>
      <c r="AA8" s="727">
        <v>50.094999999999999</v>
      </c>
      <c r="AB8" s="727">
        <v>48.113999999999997</v>
      </c>
      <c r="AC8" s="727">
        <v>49.704999999999998</v>
      </c>
      <c r="AD8" s="727"/>
      <c r="AE8" s="727">
        <v>56.652999999999999</v>
      </c>
      <c r="AF8" s="728">
        <v>57.594000000000008</v>
      </c>
      <c r="AG8" s="727"/>
      <c r="AH8" s="727"/>
      <c r="AI8" s="727"/>
      <c r="AK8" s="167">
        <v>38.212000000000003</v>
      </c>
      <c r="AL8" s="13">
        <v>16.687000000000001</v>
      </c>
      <c r="AM8" s="13">
        <v>45.581999999999994</v>
      </c>
      <c r="AN8" s="727">
        <v>40.42</v>
      </c>
      <c r="AO8" s="727">
        <v>49.477999999999994</v>
      </c>
      <c r="AP8" s="727">
        <v>49.217999999999996</v>
      </c>
      <c r="AQ8" s="727">
        <v>22.043999999999997</v>
      </c>
      <c r="AR8" s="727">
        <v>37.660000000000004</v>
      </c>
      <c r="AS8" s="727">
        <v>21.07</v>
      </c>
      <c r="AT8" s="727">
        <v>45.744</v>
      </c>
      <c r="AU8" s="727">
        <v>42.92</v>
      </c>
      <c r="AV8" s="728">
        <v>32.369</v>
      </c>
      <c r="AW8" s="727"/>
      <c r="AX8" s="727"/>
      <c r="AY8" s="727"/>
      <c r="AZ8" s="727"/>
      <c r="BC8" s="13">
        <v>36.265000000000001</v>
      </c>
      <c r="BD8" s="13">
        <v>50.744</v>
      </c>
      <c r="BE8" s="13">
        <v>49.673000000000002</v>
      </c>
      <c r="BF8" s="13">
        <v>42.108000000000004</v>
      </c>
      <c r="BG8" s="727">
        <v>38.113999999999997</v>
      </c>
      <c r="BH8" s="727"/>
      <c r="BI8" s="727">
        <v>35.094999999999999</v>
      </c>
      <c r="BJ8" s="727">
        <v>42.204999999999998</v>
      </c>
      <c r="BK8" s="727">
        <v>40.160000000000004</v>
      </c>
      <c r="BL8" s="727">
        <v>43.017000000000003</v>
      </c>
      <c r="BM8" s="727">
        <v>36.945999999999998</v>
      </c>
      <c r="BN8" s="728">
        <v>38.147999999999996</v>
      </c>
    </row>
    <row r="9" spans="1:66" x14ac:dyDescent="0.35">
      <c r="B9" s="729">
        <v>50</v>
      </c>
      <c r="C9" s="167">
        <v>128.142</v>
      </c>
      <c r="D9" s="500">
        <v>165.47800000000001</v>
      </c>
      <c r="E9" s="500">
        <v>133.69400000000002</v>
      </c>
      <c r="F9" s="500">
        <v>136.32400000000001</v>
      </c>
      <c r="G9" s="730">
        <v>142.005</v>
      </c>
      <c r="H9" s="730">
        <v>129.05099999999999</v>
      </c>
      <c r="I9" s="730">
        <v>110.967</v>
      </c>
      <c r="J9" s="730">
        <v>102.39699999999999</v>
      </c>
      <c r="K9" s="730">
        <v>119.99299999999999</v>
      </c>
      <c r="L9" s="730">
        <v>144.40799999999999</v>
      </c>
      <c r="M9" s="730">
        <v>117.49299999999999</v>
      </c>
      <c r="N9" s="730">
        <v>163.887</v>
      </c>
      <c r="O9" s="730"/>
      <c r="P9" s="730">
        <v>141.19300000000001</v>
      </c>
      <c r="Q9" s="730">
        <v>114.539</v>
      </c>
      <c r="R9" s="731">
        <v>89.442999999999998</v>
      </c>
      <c r="T9" s="499">
        <v>149.47200000000001</v>
      </c>
      <c r="U9" s="500">
        <v>173.107</v>
      </c>
      <c r="V9" s="500">
        <v>145.57599999999999</v>
      </c>
      <c r="W9" s="500">
        <v>112.49299999999999</v>
      </c>
      <c r="Y9" s="730">
        <v>135.155</v>
      </c>
      <c r="Z9" s="730">
        <v>101.61800000000001</v>
      </c>
      <c r="AA9" s="730">
        <v>100.254</v>
      </c>
      <c r="AB9" s="730">
        <v>98.662999999999997</v>
      </c>
      <c r="AC9" s="730">
        <v>98.727999999999994</v>
      </c>
      <c r="AD9" s="730"/>
      <c r="AE9" s="730">
        <v>106.65</v>
      </c>
      <c r="AF9" s="731">
        <v>110.124</v>
      </c>
      <c r="AG9" s="730"/>
      <c r="AH9" s="730"/>
      <c r="AI9" s="730"/>
      <c r="AK9" s="499">
        <v>92.69</v>
      </c>
      <c r="AL9" s="500">
        <v>34.219000000000001</v>
      </c>
      <c r="AM9" s="500">
        <v>122.753</v>
      </c>
      <c r="AN9" s="730">
        <v>73.696999999999989</v>
      </c>
      <c r="AO9" s="730">
        <v>138.40100000000001</v>
      </c>
      <c r="AP9" s="730">
        <v>114.214</v>
      </c>
      <c r="AQ9" s="730">
        <v>60.159000000000006</v>
      </c>
      <c r="AR9" s="730">
        <v>93.047000000000011</v>
      </c>
      <c r="AS9" s="730">
        <v>54.055000000000007</v>
      </c>
      <c r="AT9" s="730">
        <v>109.896</v>
      </c>
      <c r="AU9" s="730">
        <v>111.649</v>
      </c>
      <c r="AV9" s="731">
        <v>79.475999999999999</v>
      </c>
      <c r="AW9" s="730"/>
      <c r="AX9" s="730"/>
      <c r="AY9" s="730"/>
      <c r="AZ9" s="730"/>
      <c r="BC9" s="500">
        <v>104.47499999999999</v>
      </c>
      <c r="BD9" s="500">
        <v>143.62899999999999</v>
      </c>
      <c r="BE9" s="500">
        <v>129.40799999999999</v>
      </c>
      <c r="BF9" s="500">
        <v>111.90900000000001</v>
      </c>
      <c r="BG9" s="730">
        <v>97.819000000000003</v>
      </c>
      <c r="BH9" s="730"/>
      <c r="BI9" s="730">
        <v>87.56</v>
      </c>
      <c r="BJ9" s="730">
        <v>105.22200000000001</v>
      </c>
      <c r="BK9" s="730">
        <v>95.06</v>
      </c>
      <c r="BL9" s="730">
        <v>151.64699999999999</v>
      </c>
      <c r="BM9" s="730">
        <v>88.209000000000003</v>
      </c>
      <c r="BN9" s="731">
        <v>92.917000000000002</v>
      </c>
    </row>
    <row r="10" spans="1:66" x14ac:dyDescent="0.35">
      <c r="B10" s="729">
        <v>75</v>
      </c>
      <c r="C10" s="167">
        <v>246.57700000000003</v>
      </c>
      <c r="D10" s="500">
        <v>242.84300000000002</v>
      </c>
      <c r="E10" s="500">
        <v>242.227</v>
      </c>
      <c r="F10" s="500">
        <v>246.12300000000002</v>
      </c>
      <c r="G10" s="730">
        <v>291.25</v>
      </c>
      <c r="H10" s="730">
        <v>263.16700000000003</v>
      </c>
      <c r="I10" s="730">
        <v>254.27100000000002</v>
      </c>
      <c r="J10" s="730">
        <v>218.04</v>
      </c>
      <c r="K10" s="730">
        <v>238.81800000000001</v>
      </c>
      <c r="L10" s="730">
        <v>258.524</v>
      </c>
      <c r="M10" s="730">
        <v>242.584</v>
      </c>
      <c r="N10" s="730">
        <v>258.75099999999998</v>
      </c>
      <c r="O10" s="730"/>
      <c r="P10" s="730">
        <v>259.27099999999996</v>
      </c>
      <c r="Q10" s="730">
        <v>246.61</v>
      </c>
      <c r="R10" s="731">
        <v>197.68299999999999</v>
      </c>
      <c r="T10" s="499">
        <v>225.50700000000001</v>
      </c>
      <c r="U10" s="500">
        <v>233.68799999999999</v>
      </c>
      <c r="V10" s="500">
        <v>238.98</v>
      </c>
      <c r="W10" s="500">
        <v>217.61799999999999</v>
      </c>
      <c r="Y10" s="730">
        <v>209.696</v>
      </c>
      <c r="Z10" s="730">
        <v>187.42400000000001</v>
      </c>
      <c r="AA10" s="730">
        <v>183.755</v>
      </c>
      <c r="AB10" s="730">
        <v>178.91899999999998</v>
      </c>
      <c r="AC10" s="730">
        <v>184.72899999999998</v>
      </c>
      <c r="AD10" s="730"/>
      <c r="AE10" s="730">
        <v>188.72300000000001</v>
      </c>
      <c r="AF10" s="731">
        <v>218.75399999999999</v>
      </c>
      <c r="AG10" s="730"/>
      <c r="AH10" s="730"/>
      <c r="AI10" s="730"/>
      <c r="AK10" s="499">
        <v>129.34300000000002</v>
      </c>
      <c r="AL10" s="500">
        <v>45.29</v>
      </c>
      <c r="AM10" s="500">
        <v>186.41800000000001</v>
      </c>
      <c r="AN10" s="730">
        <v>145.64099999999999</v>
      </c>
      <c r="AO10" s="730">
        <v>215.60400000000001</v>
      </c>
      <c r="AP10" s="730">
        <v>191.51500000000001</v>
      </c>
      <c r="AQ10" s="730">
        <v>60.841000000000001</v>
      </c>
      <c r="AR10" s="730">
        <v>141.61599999999999</v>
      </c>
      <c r="AS10" s="730">
        <v>69.897999999999996</v>
      </c>
      <c r="AT10" s="730">
        <v>172.71699999999998</v>
      </c>
      <c r="AU10" s="730">
        <v>163.91899999999998</v>
      </c>
      <c r="AV10" s="731">
        <v>99.149999999999991</v>
      </c>
      <c r="AW10" s="730"/>
      <c r="AX10" s="730"/>
      <c r="AY10" s="730"/>
      <c r="AZ10" s="730"/>
      <c r="BC10" s="500">
        <v>150.9</v>
      </c>
      <c r="BD10" s="500">
        <v>191.19</v>
      </c>
      <c r="BE10" s="500">
        <v>175.64</v>
      </c>
      <c r="BF10" s="500">
        <v>144.21300000000002</v>
      </c>
      <c r="BG10" s="730">
        <v>124.246</v>
      </c>
      <c r="BH10" s="730"/>
      <c r="BI10" s="730">
        <v>105.449</v>
      </c>
      <c r="BJ10" s="730">
        <v>148.108</v>
      </c>
      <c r="BK10" s="730">
        <v>146.38800000000001</v>
      </c>
      <c r="BL10" s="730">
        <v>150.83600000000001</v>
      </c>
      <c r="BM10" s="730">
        <v>129.18100000000001</v>
      </c>
      <c r="BN10" s="731">
        <v>132.97999999999999</v>
      </c>
    </row>
    <row r="11" spans="1:66" x14ac:dyDescent="0.35">
      <c r="B11" s="732">
        <v>100</v>
      </c>
      <c r="C11" s="167">
        <v>301.02199999999999</v>
      </c>
      <c r="D11" s="500">
        <v>288.62</v>
      </c>
      <c r="E11" s="500">
        <v>286.38</v>
      </c>
      <c r="F11" s="500">
        <v>294.334</v>
      </c>
      <c r="G11" s="730">
        <v>363.51900000000001</v>
      </c>
      <c r="H11" s="730">
        <v>330.858</v>
      </c>
      <c r="I11" s="730">
        <v>321.67099999999999</v>
      </c>
      <c r="J11" s="730">
        <v>292.45099999999996</v>
      </c>
      <c r="K11" s="730">
        <v>303.52100000000002</v>
      </c>
      <c r="L11" s="730">
        <v>332.416</v>
      </c>
      <c r="M11" s="730">
        <v>317.57900000000001</v>
      </c>
      <c r="N11" s="730">
        <v>302.22300000000001</v>
      </c>
      <c r="O11" s="730"/>
      <c r="P11" s="730">
        <v>338.03300000000002</v>
      </c>
      <c r="Q11" s="730">
        <v>304.10600000000005</v>
      </c>
      <c r="R11" s="731">
        <v>265.37400000000002</v>
      </c>
      <c r="T11" s="499">
        <v>263.97899999999998</v>
      </c>
      <c r="U11" s="500">
        <v>268.42599999999999</v>
      </c>
      <c r="V11" s="500">
        <v>281.18599999999998</v>
      </c>
      <c r="W11" s="500">
        <v>255.56900000000002</v>
      </c>
      <c r="Y11" s="730">
        <v>254.75800000000001</v>
      </c>
      <c r="Z11" s="730">
        <v>230.47400000000002</v>
      </c>
      <c r="AA11" s="730">
        <v>222.422</v>
      </c>
      <c r="AB11" s="730">
        <v>231.12299999999999</v>
      </c>
      <c r="AC11" s="730">
        <v>223.65600000000001</v>
      </c>
      <c r="AD11" s="730"/>
      <c r="AE11" s="730">
        <v>228.23400000000001</v>
      </c>
      <c r="AF11" s="731">
        <v>275.43900000000002</v>
      </c>
      <c r="AG11" s="730"/>
      <c r="AH11" s="730"/>
      <c r="AI11" s="730"/>
      <c r="AK11" s="499">
        <v>152.13400000000001</v>
      </c>
      <c r="AL11" s="500">
        <v>50.063000000000002</v>
      </c>
      <c r="AM11" s="500">
        <v>217.61799999999999</v>
      </c>
      <c r="AN11" s="730">
        <v>181.386</v>
      </c>
      <c r="AO11" s="730">
        <v>239.273</v>
      </c>
      <c r="AP11" s="730">
        <v>220.60399999999998</v>
      </c>
      <c r="AQ11" s="730">
        <v>82.17</v>
      </c>
      <c r="AR11" s="730">
        <v>166.80799999999999</v>
      </c>
      <c r="AS11" s="730">
        <v>76.165000000000006</v>
      </c>
      <c r="AT11" s="730">
        <v>189.98899999999998</v>
      </c>
      <c r="AU11" s="730">
        <v>185.346</v>
      </c>
      <c r="AV11" s="731">
        <v>107.55799999999999</v>
      </c>
      <c r="AW11" s="730"/>
      <c r="AX11" s="730"/>
      <c r="AY11" s="730"/>
      <c r="AZ11" s="730"/>
      <c r="BC11" s="500">
        <v>173.62700000000001</v>
      </c>
      <c r="BD11" s="500">
        <v>214.53300000000002</v>
      </c>
      <c r="BE11" s="500">
        <v>194.82700000000003</v>
      </c>
      <c r="BF11" s="500">
        <v>157.58799999999999</v>
      </c>
      <c r="BG11" s="730">
        <v>134.96</v>
      </c>
      <c r="BH11" s="730"/>
      <c r="BI11" s="730">
        <v>108.922</v>
      </c>
      <c r="BJ11" s="730">
        <v>166.517</v>
      </c>
      <c r="BK11" s="730">
        <v>183.626</v>
      </c>
      <c r="BL11" s="730">
        <v>164.86099999999999</v>
      </c>
      <c r="BM11" s="730">
        <v>148.43299999999999</v>
      </c>
      <c r="BN11" s="731">
        <v>150.511</v>
      </c>
    </row>
    <row r="12" spans="1:66" x14ac:dyDescent="0.35">
      <c r="B12" s="732">
        <v>150</v>
      </c>
      <c r="C12" s="167">
        <v>344.33100000000002</v>
      </c>
      <c r="D12" s="500">
        <v>331.66900000000004</v>
      </c>
      <c r="E12" s="500">
        <v>329.94800000000004</v>
      </c>
      <c r="F12" s="500">
        <v>337.38399999999996</v>
      </c>
      <c r="G12" s="730">
        <v>408.45100000000002</v>
      </c>
      <c r="H12" s="730">
        <v>371.31</v>
      </c>
      <c r="I12" s="730">
        <v>361.63499999999999</v>
      </c>
      <c r="J12" s="730">
        <v>341.83099999999996</v>
      </c>
      <c r="K12" s="730">
        <v>347.60999999999996</v>
      </c>
      <c r="L12" s="730">
        <v>381.959</v>
      </c>
      <c r="M12" s="730">
        <v>362.93399999999997</v>
      </c>
      <c r="N12" s="730">
        <v>329.59200000000004</v>
      </c>
      <c r="O12" s="730"/>
      <c r="P12" s="730">
        <v>389.78299999999996</v>
      </c>
      <c r="Q12" s="730">
        <v>343.90900000000005</v>
      </c>
      <c r="R12" s="731">
        <v>321.96300000000002</v>
      </c>
      <c r="T12" s="499">
        <v>303.09999999999997</v>
      </c>
      <c r="U12" s="500">
        <v>307.06</v>
      </c>
      <c r="V12" s="500">
        <v>318.911</v>
      </c>
      <c r="W12" s="500">
        <v>299.464</v>
      </c>
      <c r="Y12" s="730">
        <v>294.56100000000004</v>
      </c>
      <c r="Z12" s="730">
        <v>266.96600000000001</v>
      </c>
      <c r="AA12" s="730">
        <v>263.71899999999999</v>
      </c>
      <c r="AB12" s="730">
        <v>274.529</v>
      </c>
      <c r="AC12" s="730">
        <v>254.10900000000001</v>
      </c>
      <c r="AD12" s="730"/>
      <c r="AE12" s="730">
        <v>263.75099999999998</v>
      </c>
      <c r="AF12" s="731">
        <v>315.14499999999998</v>
      </c>
      <c r="AG12" s="730"/>
      <c r="AH12" s="730"/>
      <c r="AI12" s="730"/>
      <c r="AK12" s="499">
        <v>170.02199999999999</v>
      </c>
      <c r="AL12" s="500">
        <v>38.600999999999999</v>
      </c>
      <c r="AM12" s="500">
        <v>232.32399999999998</v>
      </c>
      <c r="AN12" s="730">
        <v>205.96199999999999</v>
      </c>
      <c r="AO12" s="730">
        <v>255.89500000000004</v>
      </c>
      <c r="AP12" s="730">
        <v>240.95999999999998</v>
      </c>
      <c r="AQ12" s="730">
        <v>86.845999999999989</v>
      </c>
      <c r="AR12" s="730">
        <v>194.56699999999998</v>
      </c>
      <c r="AS12" s="730">
        <v>79.832999999999998</v>
      </c>
      <c r="AT12" s="730">
        <v>202.13200000000001</v>
      </c>
      <c r="AU12" s="730">
        <v>195.37900000000002</v>
      </c>
      <c r="AV12" s="731">
        <v>110.676</v>
      </c>
      <c r="AW12" s="730"/>
      <c r="AX12" s="730"/>
      <c r="AY12" s="730"/>
      <c r="AZ12" s="730"/>
      <c r="BC12" s="500">
        <v>193.625</v>
      </c>
      <c r="BD12" s="500">
        <v>230.96100000000001</v>
      </c>
      <c r="BE12" s="500">
        <v>207.81299999999999</v>
      </c>
      <c r="BF12" s="500">
        <v>158.952</v>
      </c>
      <c r="BG12" s="730">
        <v>143.142</v>
      </c>
      <c r="BH12" s="730"/>
      <c r="BI12" s="730">
        <v>111.29299999999999</v>
      </c>
      <c r="BJ12" s="730">
        <v>179.99</v>
      </c>
      <c r="BK12" s="730">
        <v>211.416</v>
      </c>
      <c r="BL12" s="730">
        <v>169.14600000000002</v>
      </c>
      <c r="BM12" s="730">
        <v>162.75</v>
      </c>
      <c r="BN12" s="731">
        <v>164.79600000000002</v>
      </c>
    </row>
    <row r="13" spans="1:66" x14ac:dyDescent="0.35">
      <c r="B13" s="732">
        <v>200</v>
      </c>
      <c r="C13" s="167">
        <v>368.12900000000002</v>
      </c>
      <c r="D13" s="500">
        <v>351.34399999999999</v>
      </c>
      <c r="E13" s="500">
        <v>334.851</v>
      </c>
      <c r="F13" s="500">
        <v>361.76599999999996</v>
      </c>
      <c r="G13" s="730">
        <v>415.13900000000001</v>
      </c>
      <c r="H13" s="730">
        <v>380.43299999999999</v>
      </c>
      <c r="I13" s="730">
        <v>374.23200000000003</v>
      </c>
      <c r="J13" s="730">
        <v>353.51900000000001</v>
      </c>
      <c r="K13" s="730">
        <v>355.88900000000001</v>
      </c>
      <c r="L13" s="730">
        <v>401.86</v>
      </c>
      <c r="M13" s="730">
        <v>375.82300000000004</v>
      </c>
      <c r="N13" s="730">
        <v>344.98100000000005</v>
      </c>
      <c r="O13" s="730"/>
      <c r="P13" s="730">
        <v>410.65800000000002</v>
      </c>
      <c r="Q13" s="730">
        <v>361.214</v>
      </c>
      <c r="R13" s="731">
        <v>331.41</v>
      </c>
      <c r="T13" s="499">
        <v>316.73600000000005</v>
      </c>
      <c r="U13" s="500">
        <v>328.32499999999999</v>
      </c>
      <c r="V13" s="500">
        <v>338.26</v>
      </c>
      <c r="W13" s="500">
        <v>317.51499999999999</v>
      </c>
      <c r="Y13" s="730">
        <v>314.88400000000001</v>
      </c>
      <c r="Z13" s="730">
        <v>285.666</v>
      </c>
      <c r="AA13" s="730">
        <v>271.47800000000001</v>
      </c>
      <c r="AB13" s="730">
        <v>297.06100000000004</v>
      </c>
      <c r="AC13" s="730">
        <v>264.14099999999996</v>
      </c>
      <c r="AD13" s="730"/>
      <c r="AE13" s="730">
        <v>291.41200000000003</v>
      </c>
      <c r="AF13" s="731">
        <v>333.55200000000002</v>
      </c>
      <c r="AG13" s="730"/>
      <c r="AH13" s="730"/>
      <c r="AI13" s="730"/>
      <c r="AK13" s="499">
        <v>182.554</v>
      </c>
      <c r="AL13" s="500">
        <v>29.154000000000003</v>
      </c>
      <c r="AM13" s="500">
        <v>234.077</v>
      </c>
      <c r="AN13" s="730">
        <v>204.07900000000001</v>
      </c>
      <c r="AO13" s="730">
        <v>259.46600000000001</v>
      </c>
      <c r="AP13" s="730">
        <v>250.76499999999999</v>
      </c>
      <c r="AQ13" s="730">
        <v>90.092999999999989</v>
      </c>
      <c r="AR13" s="730">
        <v>213.202</v>
      </c>
      <c r="AS13" s="730">
        <v>83.015000000000001</v>
      </c>
      <c r="AT13" s="730">
        <v>205.15</v>
      </c>
      <c r="AU13" s="730">
        <v>194.697</v>
      </c>
      <c r="AV13" s="731">
        <v>118.24</v>
      </c>
      <c r="AW13" s="730"/>
      <c r="AX13" s="730"/>
      <c r="AY13" s="730"/>
      <c r="AZ13" s="730"/>
      <c r="BC13" s="500">
        <v>199.43700000000001</v>
      </c>
      <c r="BD13" s="500">
        <v>235.441</v>
      </c>
      <c r="BE13" s="500">
        <v>212.94200000000001</v>
      </c>
      <c r="BF13" s="500">
        <v>157.459</v>
      </c>
      <c r="BG13" s="730">
        <v>144.245</v>
      </c>
      <c r="BH13" s="730"/>
      <c r="BI13" s="730">
        <v>112.363</v>
      </c>
      <c r="BJ13" s="730">
        <v>183.983</v>
      </c>
      <c r="BK13" s="730">
        <v>211.93599999999998</v>
      </c>
      <c r="BL13" s="730">
        <v>179.30799999999999</v>
      </c>
      <c r="BM13" s="730">
        <v>169.958</v>
      </c>
      <c r="BN13" s="731">
        <v>168.85399999999998</v>
      </c>
    </row>
    <row r="14" spans="1:66" x14ac:dyDescent="0.35">
      <c r="B14" s="732">
        <v>250</v>
      </c>
      <c r="C14" s="167">
        <v>381.76399999999995</v>
      </c>
      <c r="D14" s="500">
        <v>346.279</v>
      </c>
      <c r="E14" s="500">
        <v>347.935</v>
      </c>
      <c r="F14" s="500">
        <v>368.90800000000002</v>
      </c>
      <c r="G14" s="730">
        <v>399.58799999999997</v>
      </c>
      <c r="H14" s="730">
        <v>377.21899999999999</v>
      </c>
      <c r="I14" s="730">
        <v>375.62799999999999</v>
      </c>
      <c r="J14" s="730">
        <v>343</v>
      </c>
      <c r="K14" s="730">
        <v>354.91500000000002</v>
      </c>
      <c r="L14" s="730">
        <v>403.67899999999997</v>
      </c>
      <c r="M14" s="730">
        <v>370.82400000000001</v>
      </c>
      <c r="N14" s="730">
        <v>347.48</v>
      </c>
      <c r="O14" s="730"/>
      <c r="P14" s="730">
        <v>403.19099999999997</v>
      </c>
      <c r="Q14" s="730">
        <v>362.77199999999999</v>
      </c>
      <c r="R14" s="731">
        <v>332.28700000000003</v>
      </c>
      <c r="T14" s="499">
        <v>322.774</v>
      </c>
      <c r="U14" s="500">
        <v>336.73399999999998</v>
      </c>
      <c r="V14" s="500">
        <v>338.35700000000003</v>
      </c>
      <c r="W14" s="500">
        <v>310.892</v>
      </c>
      <c r="Y14" s="730">
        <v>315.72899999999998</v>
      </c>
      <c r="Z14" s="730">
        <v>290.86</v>
      </c>
      <c r="AA14" s="730">
        <v>272.67900000000003</v>
      </c>
      <c r="AB14" s="730">
        <v>307.45</v>
      </c>
      <c r="AC14" s="730">
        <v>271.64000000000004</v>
      </c>
      <c r="AD14" s="730"/>
      <c r="AE14" s="730">
        <v>303.10000000000002</v>
      </c>
      <c r="AF14" s="731">
        <v>338.13</v>
      </c>
      <c r="AG14" s="730"/>
      <c r="AH14" s="730"/>
      <c r="AI14" s="730"/>
      <c r="AK14" s="499">
        <v>198.30099999999999</v>
      </c>
      <c r="AM14" s="500">
        <v>234.792</v>
      </c>
      <c r="AN14" s="730">
        <v>207.261</v>
      </c>
      <c r="AO14" s="730">
        <v>256.024</v>
      </c>
      <c r="AP14" s="730">
        <v>250.11600000000001</v>
      </c>
      <c r="AQ14" s="730">
        <v>92.461999999999989</v>
      </c>
      <c r="AR14" s="730">
        <v>214.59800000000001</v>
      </c>
      <c r="AS14" s="730">
        <v>83.047000000000011</v>
      </c>
      <c r="AT14" s="730">
        <v>207.45600000000002</v>
      </c>
      <c r="AU14" s="730">
        <v>199.92400000000001</v>
      </c>
      <c r="AV14" s="731">
        <v>118.30500000000001</v>
      </c>
      <c r="AW14" s="730"/>
      <c r="AX14" s="730"/>
      <c r="AY14" s="730"/>
      <c r="AZ14" s="730"/>
      <c r="BC14" s="500">
        <v>196.547</v>
      </c>
      <c r="BD14" s="500">
        <v>238.16800000000001</v>
      </c>
      <c r="BE14" s="500">
        <v>204.66300000000001</v>
      </c>
      <c r="BF14" s="500"/>
      <c r="BG14" s="730">
        <v>135.512</v>
      </c>
      <c r="BH14" s="730"/>
      <c r="BI14" s="730">
        <v>116.065</v>
      </c>
      <c r="BJ14" s="730">
        <v>169.92600000000002</v>
      </c>
      <c r="BK14" s="730">
        <v>208.39699999999999</v>
      </c>
      <c r="BL14" s="730">
        <v>185.28100000000001</v>
      </c>
      <c r="BM14" s="730">
        <v>170.70499999999998</v>
      </c>
      <c r="BN14" s="731">
        <v>170.965</v>
      </c>
    </row>
    <row r="15" spans="1:66" x14ac:dyDescent="0.35">
      <c r="B15" s="13" t="s">
        <v>389</v>
      </c>
      <c r="C15" s="167">
        <f t="shared" ref="C15:N15" si="0">MAX(C7:C14)</f>
        <v>381.76399999999995</v>
      </c>
      <c r="D15" s="13">
        <f t="shared" si="0"/>
        <v>351.34399999999999</v>
      </c>
      <c r="E15" s="13">
        <f t="shared" si="0"/>
        <v>347.935</v>
      </c>
      <c r="F15" s="13">
        <f t="shared" si="0"/>
        <v>368.90800000000002</v>
      </c>
      <c r="G15" s="13">
        <f t="shared" si="0"/>
        <v>415.13900000000001</v>
      </c>
      <c r="H15" s="13">
        <f t="shared" si="0"/>
        <v>380.43299999999999</v>
      </c>
      <c r="I15" s="13">
        <f t="shared" si="0"/>
        <v>375.62799999999999</v>
      </c>
      <c r="J15" s="13">
        <f t="shared" si="0"/>
        <v>353.51900000000001</v>
      </c>
      <c r="K15" s="13">
        <f t="shared" si="0"/>
        <v>355.88900000000001</v>
      </c>
      <c r="L15" s="13">
        <f t="shared" si="0"/>
        <v>403.67899999999997</v>
      </c>
      <c r="M15" s="13">
        <f t="shared" si="0"/>
        <v>375.82300000000004</v>
      </c>
      <c r="N15" s="13">
        <f t="shared" si="0"/>
        <v>347.48</v>
      </c>
      <c r="P15" s="13">
        <f>MAX(P7:P14)</f>
        <v>410.65800000000002</v>
      </c>
      <c r="Q15" s="13">
        <f>MAX(Q7:Q14)</f>
        <v>362.77199999999999</v>
      </c>
      <c r="R15" s="166">
        <f>MAX(R7:R14)</f>
        <v>332.28700000000003</v>
      </c>
      <c r="T15" s="167">
        <f>MAX(T7:T14)</f>
        <v>322.774</v>
      </c>
      <c r="U15" s="13">
        <f>MAX(U7:U14)</f>
        <v>336.73399999999998</v>
      </c>
      <c r="V15" s="13">
        <f>MAX(V7:V14)</f>
        <v>338.35700000000003</v>
      </c>
      <c r="W15" s="13">
        <f>MAX(W7:W14)</f>
        <v>317.51499999999999</v>
      </c>
      <c r="Y15" s="13">
        <f>MAX(Y7:Y14)</f>
        <v>315.72899999999998</v>
      </c>
      <c r="Z15" s="13">
        <f>MAX(Z7:Z14)</f>
        <v>290.86</v>
      </c>
      <c r="AA15" s="13">
        <f>MAX(AA7:AA14)</f>
        <v>272.67900000000003</v>
      </c>
      <c r="AB15" s="13">
        <f>MAX(AB7:AB14)</f>
        <v>307.45</v>
      </c>
      <c r="AC15" s="13">
        <f>MAX(AC7:AC14)</f>
        <v>271.64000000000004</v>
      </c>
      <c r="AE15" s="13">
        <f>MAX(AE7:AE14)</f>
        <v>303.10000000000002</v>
      </c>
      <c r="AF15" s="166">
        <f>MAX(AF7:AF14)</f>
        <v>338.13</v>
      </c>
      <c r="AK15" s="167">
        <f t="shared" ref="AK15:AV15" si="1">MAX(AK7:AK14)</f>
        <v>198.30099999999999</v>
      </c>
      <c r="AL15" s="13">
        <f t="shared" si="1"/>
        <v>50.063000000000002</v>
      </c>
      <c r="AM15" s="13">
        <f t="shared" si="1"/>
        <v>234.792</v>
      </c>
      <c r="AN15" s="13">
        <f t="shared" si="1"/>
        <v>207.261</v>
      </c>
      <c r="AO15" s="13">
        <f t="shared" si="1"/>
        <v>259.46600000000001</v>
      </c>
      <c r="AP15" s="13">
        <f t="shared" si="1"/>
        <v>250.76499999999999</v>
      </c>
      <c r="AQ15" s="13">
        <f t="shared" si="1"/>
        <v>92.461999999999989</v>
      </c>
      <c r="AR15" s="13">
        <f t="shared" si="1"/>
        <v>214.59800000000001</v>
      </c>
      <c r="AS15" s="13">
        <f t="shared" si="1"/>
        <v>83.047000000000011</v>
      </c>
      <c r="AT15" s="13">
        <f t="shared" si="1"/>
        <v>207.45600000000002</v>
      </c>
      <c r="AU15" s="13">
        <f t="shared" si="1"/>
        <v>199.92400000000001</v>
      </c>
      <c r="AV15" s="166">
        <f t="shared" si="1"/>
        <v>118.30500000000001</v>
      </c>
      <c r="BC15" s="13">
        <f>MAX(BC7:BC14)</f>
        <v>199.43700000000001</v>
      </c>
      <c r="BD15" s="13">
        <f>MAX(BD7:BD14)</f>
        <v>238.16800000000001</v>
      </c>
      <c r="BE15" s="13">
        <f>MAX(BE7:BE14)</f>
        <v>212.94200000000001</v>
      </c>
      <c r="BF15" s="13">
        <f>MAX(BF7:BF14)</f>
        <v>158.952</v>
      </c>
      <c r="BG15" s="13">
        <f>MAX(BG7:BG14)</f>
        <v>144.245</v>
      </c>
      <c r="BI15" s="13">
        <f t="shared" ref="BI15:BN15" si="2">MAX(BI7:BI14)</f>
        <v>116.065</v>
      </c>
      <c r="BJ15" s="13">
        <f t="shared" si="2"/>
        <v>183.983</v>
      </c>
      <c r="BK15" s="13">
        <f t="shared" si="2"/>
        <v>211.93599999999998</v>
      </c>
      <c r="BL15" s="13">
        <f t="shared" si="2"/>
        <v>185.28100000000001</v>
      </c>
      <c r="BM15" s="13">
        <f t="shared" si="2"/>
        <v>170.70499999999998</v>
      </c>
      <c r="BN15" s="166">
        <f t="shared" si="2"/>
        <v>170.965</v>
      </c>
    </row>
    <row r="17" spans="1:78" x14ac:dyDescent="0.35">
      <c r="B17" s="13" t="s">
        <v>388</v>
      </c>
      <c r="C17" s="733">
        <v>13.2</v>
      </c>
      <c r="D17" s="734">
        <v>13.88</v>
      </c>
      <c r="E17" s="734">
        <v>12.46</v>
      </c>
      <c r="F17" s="734">
        <v>13.33</v>
      </c>
      <c r="G17" s="735">
        <v>15.27</v>
      </c>
      <c r="H17" s="735">
        <v>16.5</v>
      </c>
      <c r="I17" s="735">
        <v>15.28</v>
      </c>
      <c r="J17" s="735">
        <v>14.45</v>
      </c>
      <c r="K17" s="735">
        <v>14.83</v>
      </c>
      <c r="L17" s="735">
        <v>13.95</v>
      </c>
      <c r="M17" s="735">
        <v>15.31</v>
      </c>
      <c r="N17" s="735">
        <v>14.55</v>
      </c>
      <c r="O17" s="735"/>
      <c r="P17" s="735">
        <v>14.57</v>
      </c>
      <c r="Q17" s="735">
        <v>14.46</v>
      </c>
      <c r="R17" s="736">
        <v>14.77</v>
      </c>
      <c r="T17" s="733">
        <v>12.72</v>
      </c>
      <c r="U17" s="734">
        <v>13.23</v>
      </c>
      <c r="V17" s="734">
        <v>13.382999999999999</v>
      </c>
      <c r="W17" s="734">
        <v>13.39</v>
      </c>
      <c r="Y17" s="735">
        <v>14.17</v>
      </c>
      <c r="Z17" s="735">
        <v>13.16</v>
      </c>
      <c r="AA17" s="735">
        <v>14.69</v>
      </c>
      <c r="AB17" s="735">
        <v>14.36</v>
      </c>
      <c r="AC17" s="735">
        <v>14.36</v>
      </c>
      <c r="AD17" s="735"/>
      <c r="AE17" s="735">
        <v>14.24</v>
      </c>
      <c r="AF17" s="736">
        <v>13.78</v>
      </c>
      <c r="AG17" s="735"/>
      <c r="AH17" s="735"/>
      <c r="AI17" s="735"/>
      <c r="AK17" s="733">
        <v>13.683</v>
      </c>
      <c r="AL17" s="734">
        <v>13.5</v>
      </c>
      <c r="AM17" s="734">
        <v>13.55</v>
      </c>
      <c r="AN17" s="735">
        <v>13.5</v>
      </c>
      <c r="AO17" s="735">
        <v>14.2</v>
      </c>
      <c r="AP17" s="735">
        <v>12.84</v>
      </c>
      <c r="AQ17" s="735">
        <v>12.64</v>
      </c>
      <c r="AR17" s="735">
        <v>12.72</v>
      </c>
      <c r="AS17" s="735">
        <v>12.92</v>
      </c>
      <c r="AT17" s="735">
        <v>13.73</v>
      </c>
      <c r="AU17" s="735">
        <v>13.64</v>
      </c>
      <c r="AV17" s="736">
        <v>12.72</v>
      </c>
      <c r="AW17" s="735"/>
      <c r="AX17" s="735"/>
      <c r="AY17" s="735"/>
      <c r="AZ17" s="735"/>
      <c r="BC17" s="734">
        <v>12.88</v>
      </c>
      <c r="BD17" s="734">
        <v>13.88</v>
      </c>
      <c r="BE17" s="734">
        <v>13.3</v>
      </c>
      <c r="BF17" s="734">
        <v>12.84</v>
      </c>
      <c r="BG17" s="735">
        <v>13.69</v>
      </c>
      <c r="BH17" s="735">
        <v>12.95</v>
      </c>
      <c r="BI17" s="735">
        <v>12.96</v>
      </c>
      <c r="BJ17" s="735">
        <v>12.91</v>
      </c>
      <c r="BK17" s="735">
        <v>13.53</v>
      </c>
      <c r="BL17" s="735">
        <v>12.94</v>
      </c>
      <c r="BM17" s="735">
        <v>13.3</v>
      </c>
      <c r="BN17" s="736">
        <v>12.73</v>
      </c>
    </row>
    <row r="18" spans="1:78" x14ac:dyDescent="0.35">
      <c r="B18" s="13" t="s">
        <v>363</v>
      </c>
      <c r="C18" s="733">
        <v>8.5</v>
      </c>
      <c r="D18" s="734">
        <v>7.3</v>
      </c>
      <c r="E18" s="734">
        <v>6.5</v>
      </c>
      <c r="F18" s="734">
        <v>6.7</v>
      </c>
      <c r="G18" s="735">
        <v>12.5</v>
      </c>
      <c r="H18" s="735">
        <v>12.5</v>
      </c>
      <c r="I18" s="735">
        <v>10.9</v>
      </c>
      <c r="J18" s="735">
        <v>10.3</v>
      </c>
      <c r="K18" s="735">
        <v>10.4</v>
      </c>
      <c r="L18" s="735">
        <v>10.6</v>
      </c>
      <c r="M18" s="735">
        <v>10.6</v>
      </c>
      <c r="N18" s="735">
        <v>9.3000000000000007</v>
      </c>
      <c r="O18" s="735"/>
      <c r="P18" s="735">
        <v>11.3</v>
      </c>
      <c r="Q18" s="735">
        <v>9.8000000000000007</v>
      </c>
      <c r="R18" s="736">
        <v>10.7</v>
      </c>
      <c r="T18" s="733">
        <v>6.9</v>
      </c>
      <c r="U18" s="734">
        <v>6.5</v>
      </c>
      <c r="V18" s="734">
        <v>7.1</v>
      </c>
      <c r="W18" s="734">
        <v>6.6</v>
      </c>
      <c r="Y18" s="735">
        <v>8.1999999999999993</v>
      </c>
      <c r="Z18" s="735">
        <v>7.5</v>
      </c>
      <c r="AA18" s="735">
        <v>7.6</v>
      </c>
      <c r="AB18" s="735">
        <v>7.9</v>
      </c>
      <c r="AC18" s="735">
        <v>7.5</v>
      </c>
      <c r="AD18" s="735"/>
      <c r="AE18" s="735">
        <v>8.6999999999999993</v>
      </c>
      <c r="AF18" s="736">
        <v>7.8</v>
      </c>
      <c r="AG18" s="735"/>
      <c r="AH18" s="735"/>
      <c r="AI18" s="735"/>
      <c r="AK18" s="733">
        <v>7.8</v>
      </c>
      <c r="AL18" s="734">
        <v>6.1</v>
      </c>
      <c r="AM18" s="734">
        <v>8.1</v>
      </c>
      <c r="AN18" s="735">
        <v>10.199999999999999</v>
      </c>
      <c r="AO18" s="735">
        <v>9.1</v>
      </c>
      <c r="AP18" s="735">
        <v>9.6999999999999993</v>
      </c>
      <c r="AQ18" s="735">
        <v>5.8</v>
      </c>
      <c r="AR18" s="735">
        <v>8.6999999999999993</v>
      </c>
      <c r="AS18" s="735">
        <v>6.9</v>
      </c>
      <c r="AT18" s="735">
        <v>8.4</v>
      </c>
      <c r="AU18" s="735">
        <v>7.9</v>
      </c>
      <c r="AV18" s="736">
        <v>5.6</v>
      </c>
      <c r="AW18" s="735"/>
      <c r="AX18" s="735"/>
      <c r="AY18" s="735"/>
      <c r="AZ18" s="735"/>
      <c r="BC18" s="734">
        <v>6</v>
      </c>
      <c r="BD18" s="734">
        <v>6.7</v>
      </c>
      <c r="BE18" s="734">
        <v>6.2</v>
      </c>
      <c r="BF18" s="734">
        <v>5</v>
      </c>
      <c r="BG18" s="735">
        <v>6.3</v>
      </c>
      <c r="BH18" s="735">
        <v>5.7</v>
      </c>
      <c r="BI18" s="735">
        <v>5.2</v>
      </c>
      <c r="BJ18" s="735">
        <v>7.6</v>
      </c>
      <c r="BK18" s="735">
        <v>7.7</v>
      </c>
      <c r="BL18" s="735">
        <v>7.3</v>
      </c>
      <c r="BM18" s="735">
        <v>6.7</v>
      </c>
      <c r="BN18" s="736">
        <v>6.8</v>
      </c>
    </row>
    <row r="19" spans="1:78" x14ac:dyDescent="0.35">
      <c r="B19" s="13" t="s">
        <v>379</v>
      </c>
      <c r="C19" s="737">
        <f t="shared" ref="C19:N19" si="3">C18/C17/0.44/1.06</f>
        <v>1.3806590779146524</v>
      </c>
      <c r="D19" s="729">
        <f t="shared" si="3"/>
        <v>1.1276513709769105</v>
      </c>
      <c r="E19" s="729">
        <f t="shared" si="3"/>
        <v>1.1185020194984154</v>
      </c>
      <c r="F19" s="729">
        <f t="shared" si="3"/>
        <v>1.0776707899101703</v>
      </c>
      <c r="G19" s="729">
        <f t="shared" si="3"/>
        <v>1.7551427085474605</v>
      </c>
      <c r="H19" s="729">
        <f t="shared" si="3"/>
        <v>1.62430479754665</v>
      </c>
      <c r="I19" s="729">
        <f t="shared" si="3"/>
        <v>1.5294828159097644</v>
      </c>
      <c r="J19" s="729">
        <f t="shared" si="3"/>
        <v>1.5283078219684605</v>
      </c>
      <c r="K19" s="729">
        <f t="shared" si="3"/>
        <v>1.5036046028806751</v>
      </c>
      <c r="L19" s="729">
        <f t="shared" si="3"/>
        <v>1.6291951775822744</v>
      </c>
      <c r="M19" s="729">
        <f t="shared" si="3"/>
        <v>1.484472418502464</v>
      </c>
      <c r="N19" s="729">
        <f t="shared" si="3"/>
        <v>1.370444377641421</v>
      </c>
      <c r="O19" s="729"/>
      <c r="P19" s="729">
        <f>P18/P17/0.44/1.06</f>
        <v>1.6628778558823494</v>
      </c>
      <c r="Q19" s="729">
        <f>Q18/Q17/0.44/1.06</f>
        <v>1.4531125076807376</v>
      </c>
      <c r="R19" s="738">
        <f>R18/R17/0.44/1.06</f>
        <v>1.5532620826370269</v>
      </c>
      <c r="T19" s="737">
        <f>T18/T17/0.44/1.06</f>
        <v>1.1630635295640637</v>
      </c>
      <c r="U19" s="729">
        <f>U18/U17/0.44/1.06</f>
        <v>1.0534040183635871</v>
      </c>
      <c r="V19" s="729">
        <f>V18/V17/0.44/1.06</f>
        <v>1.1374867042223122</v>
      </c>
      <c r="W19" s="729">
        <f>W18/W17/0.44/1.06</f>
        <v>1.0568292304874094</v>
      </c>
      <c r="Y19" s="729">
        <f>Y18/Y17/0.44/1.06</f>
        <v>1.2407533612311177</v>
      </c>
      <c r="Z19" s="729">
        <f>Z18/Z17/0.44/1.06</f>
        <v>1.2219314206467959</v>
      </c>
      <c r="AA19" s="729">
        <f>AA18/AA17/0.44/1.06</f>
        <v>1.1092597501012926</v>
      </c>
      <c r="AB19" s="729">
        <f>AB18/AB17/0.44/1.06</f>
        <v>1.1795439017281661</v>
      </c>
      <c r="AC19" s="729">
        <f>AC18/AC17/0.44/1.06</f>
        <v>1.1198201598685122</v>
      </c>
      <c r="AD19" s="729"/>
      <c r="AE19" s="729">
        <f>AE18/AE17/0.44/1.06</f>
        <v>1.3099379420664132</v>
      </c>
      <c r="AF19" s="738">
        <f>AF18/AF17/0.44/1.06</f>
        <v>1.2136315091103271</v>
      </c>
      <c r="AG19" s="729"/>
      <c r="AH19" s="729"/>
      <c r="AI19" s="729"/>
      <c r="AK19" s="737">
        <f t="shared" ref="AK19:AV19" si="4">AK18/AK17/0.44/1.06</f>
        <v>1.2222350504670252</v>
      </c>
      <c r="AL19" s="729">
        <f t="shared" si="4"/>
        <v>0.96880757258115735</v>
      </c>
      <c r="AM19" s="729">
        <f t="shared" si="4"/>
        <v>1.2817023539017549</v>
      </c>
      <c r="AN19" s="729">
        <f t="shared" si="4"/>
        <v>1.6199733180865254</v>
      </c>
      <c r="AO19" s="729">
        <f t="shared" si="4"/>
        <v>1.374024593530307</v>
      </c>
      <c r="AP19" s="729">
        <f t="shared" si="4"/>
        <v>1.6197506719460517</v>
      </c>
      <c r="AQ19" s="729">
        <f t="shared" si="4"/>
        <v>0.98383524762793906</v>
      </c>
      <c r="AR19" s="729">
        <f t="shared" si="4"/>
        <v>1.4664714068416449</v>
      </c>
      <c r="AS19" s="729">
        <f t="shared" si="4"/>
        <v>1.1450594501590472</v>
      </c>
      <c r="AT19" s="729">
        <f t="shared" si="4"/>
        <v>1.3117473849378918</v>
      </c>
      <c r="AU19" s="729">
        <f t="shared" si="4"/>
        <v>1.2418072161888905</v>
      </c>
      <c r="AV19" s="738">
        <f t="shared" si="4"/>
        <v>0.94393561819692096</v>
      </c>
      <c r="AW19" s="729"/>
      <c r="AX19" s="729"/>
      <c r="AY19" s="729"/>
      <c r="AZ19" s="729"/>
      <c r="BC19" s="729">
        <f>BC18/BC17/0.44/1.06</f>
        <v>0.99879611774607668</v>
      </c>
      <c r="BD19" s="729">
        <f>BD18/BD17/0.44/1.06</f>
        <v>1.0349676966500412</v>
      </c>
      <c r="BE19" s="729">
        <f>BE18/BE17/0.44/1.06</f>
        <v>0.99949702730238954</v>
      </c>
      <c r="BF19" s="729">
        <f>BF18/BF17/0.44/1.06</f>
        <v>0.83492302677631536</v>
      </c>
      <c r="BG19" s="729">
        <f>BG18/BG17/0.44/1.06</f>
        <v>0.98668507643520398</v>
      </c>
      <c r="BH19" s="729"/>
      <c r="BI19" s="729">
        <f t="shared" ref="BI19:BN19" si="5">BI18/BI17/0.44/1.06</f>
        <v>0.86027994833026278</v>
      </c>
      <c r="BJ19" s="729">
        <f t="shared" si="5"/>
        <v>1.2622018380316027</v>
      </c>
      <c r="BK19" s="729">
        <f t="shared" si="5"/>
        <v>1.2202094576691906</v>
      </c>
      <c r="BL19" s="729">
        <f t="shared" si="5"/>
        <v>1.2095673129180464</v>
      </c>
      <c r="BM19" s="729">
        <f t="shared" si="5"/>
        <v>1.0801016262783891</v>
      </c>
      <c r="BN19" s="738">
        <f t="shared" si="5"/>
        <v>1.145307137688824</v>
      </c>
    </row>
    <row r="20" spans="1:78" x14ac:dyDescent="0.35">
      <c r="B20" s="13" t="s">
        <v>377</v>
      </c>
      <c r="C20" s="737">
        <f t="shared" ref="C20:N20" si="6">C15/C19</f>
        <v>276.5085212611765</v>
      </c>
      <c r="D20" s="729">
        <f t="shared" si="6"/>
        <v>311.57147416547951</v>
      </c>
      <c r="E20" s="729">
        <f t="shared" si="6"/>
        <v>311.07230379076924</v>
      </c>
      <c r="F20" s="729">
        <f t="shared" si="6"/>
        <v>342.31975428298517</v>
      </c>
      <c r="G20" s="729">
        <f t="shared" si="6"/>
        <v>236.52720543936005</v>
      </c>
      <c r="H20" s="729">
        <f t="shared" si="6"/>
        <v>234.212815584</v>
      </c>
      <c r="I20" s="729">
        <f t="shared" si="6"/>
        <v>245.59151374091743</v>
      </c>
      <c r="J20" s="729">
        <f t="shared" si="6"/>
        <v>231.31400292427185</v>
      </c>
      <c r="K20" s="729">
        <f t="shared" si="6"/>
        <v>236.69054970846153</v>
      </c>
      <c r="L20" s="729">
        <f t="shared" si="6"/>
        <v>247.77817019999998</v>
      </c>
      <c r="M20" s="729">
        <f t="shared" si="6"/>
        <v>253.16940572000007</v>
      </c>
      <c r="N20" s="729">
        <f t="shared" si="6"/>
        <v>253.5527932903226</v>
      </c>
      <c r="O20" s="729"/>
      <c r="P20" s="729">
        <f>P15/P19</f>
        <v>246.95620219327435</v>
      </c>
      <c r="Q20" s="729">
        <f>Q15/Q19</f>
        <v>249.65169460897957</v>
      </c>
      <c r="R20" s="738">
        <f>R15/R19</f>
        <v>213.92848233046729</v>
      </c>
      <c r="T20" s="737">
        <f>T15/T19</f>
        <v>277.52052385391301</v>
      </c>
      <c r="U20" s="729">
        <f>U15/U19</f>
        <v>319.66272591507692</v>
      </c>
      <c r="V20" s="729">
        <f>V15/V19</f>
        <v>297.46018018850708</v>
      </c>
      <c r="W20" s="729">
        <f>W15/W19</f>
        <v>300.44116006666673</v>
      </c>
      <c r="Y20" s="729">
        <f>Y15/Y19</f>
        <v>254.4655608965854</v>
      </c>
      <c r="Z20" s="729">
        <f>Z15/Z19</f>
        <v>238.03299848533337</v>
      </c>
      <c r="AA20" s="729">
        <f>AA15/AA19</f>
        <v>245.82069256105274</v>
      </c>
      <c r="AB20" s="729">
        <f>AB15/AB19</f>
        <v>260.6515955443038</v>
      </c>
      <c r="AC20" s="729">
        <f>AC15/AC19</f>
        <v>242.57466487466669</v>
      </c>
      <c r="AD20" s="729"/>
      <c r="AE20" s="729">
        <f>AE15/AE19</f>
        <v>231.38500708045984</v>
      </c>
      <c r="AF20" s="738">
        <f>AF15/AF19</f>
        <v>278.61010320000003</v>
      </c>
      <c r="AG20" s="729"/>
      <c r="AH20" s="729"/>
      <c r="AI20" s="729"/>
      <c r="AK20" s="737">
        <f t="shared" ref="AK20:AV20" si="7">AK15/AK19</f>
        <v>162.24456983476924</v>
      </c>
      <c r="AL20" s="729">
        <f t="shared" si="7"/>
        <v>51.674864459016405</v>
      </c>
      <c r="AM20" s="729">
        <f t="shared" si="7"/>
        <v>183.18761706666669</v>
      </c>
      <c r="AN20" s="729">
        <f t="shared" si="7"/>
        <v>127.94099611764707</v>
      </c>
      <c r="AO20" s="729">
        <f t="shared" si="7"/>
        <v>188.83650352527474</v>
      </c>
      <c r="AP20" s="729">
        <f t="shared" si="7"/>
        <v>154.81703717938146</v>
      </c>
      <c r="AQ20" s="729">
        <f t="shared" si="7"/>
        <v>93.981182543448284</v>
      </c>
      <c r="AR20" s="729">
        <f t="shared" si="7"/>
        <v>146.33630018206901</v>
      </c>
      <c r="AS20" s="729">
        <f t="shared" si="7"/>
        <v>72.526365324057977</v>
      </c>
      <c r="AT20" s="729">
        <f t="shared" si="7"/>
        <v>158.15240219428574</v>
      </c>
      <c r="AU20" s="729">
        <f t="shared" si="7"/>
        <v>160.99439381063291</v>
      </c>
      <c r="AV20" s="738">
        <f t="shared" si="7"/>
        <v>125.3316409714286</v>
      </c>
      <c r="AW20" s="729"/>
      <c r="AX20" s="729"/>
      <c r="AY20" s="729"/>
      <c r="AZ20" s="729"/>
      <c r="BC20" s="729">
        <f>BC15/BC19</f>
        <v>199.67738806400001</v>
      </c>
      <c r="BD20" s="729">
        <f>BD15/BD19</f>
        <v>230.12119196656718</v>
      </c>
      <c r="BE20" s="729">
        <f>BE15/BE19</f>
        <v>213.04915790967746</v>
      </c>
      <c r="BF20" s="729">
        <f>BF15/BF19</f>
        <v>190.37922647040003</v>
      </c>
      <c r="BG20" s="729">
        <f>BG15/BG19</f>
        <v>146.19152903492062</v>
      </c>
      <c r="BH20" s="729"/>
      <c r="BI20" s="729">
        <f t="shared" ref="BI20:BN20" si="8">BI15/BI19</f>
        <v>134.91538449230768</v>
      </c>
      <c r="BJ20" s="729">
        <f t="shared" si="8"/>
        <v>145.76353357789478</v>
      </c>
      <c r="BK20" s="729">
        <f t="shared" si="8"/>
        <v>173.68821284571428</v>
      </c>
      <c r="BL20" s="729">
        <f t="shared" si="8"/>
        <v>153.17956927342465</v>
      </c>
      <c r="BM20" s="729">
        <f t="shared" si="8"/>
        <v>158.04531337313429</v>
      </c>
      <c r="BN20" s="738">
        <f t="shared" si="8"/>
        <v>149.27436874705884</v>
      </c>
      <c r="BS20" s="500"/>
      <c r="BX20" s="729"/>
      <c r="BY20" s="729"/>
      <c r="BZ20" s="729"/>
    </row>
    <row r="21" spans="1:78" x14ac:dyDescent="0.35">
      <c r="B21" s="13" t="s">
        <v>387</v>
      </c>
      <c r="C21" s="737">
        <f t="shared" ref="C21:R21" si="9">IF(C15="","",C15/C3)</f>
        <v>14.683230769230768</v>
      </c>
      <c r="D21" s="729">
        <f t="shared" si="9"/>
        <v>13.461455938697316</v>
      </c>
      <c r="E21" s="729">
        <f t="shared" si="9"/>
        <v>19.492156862745098</v>
      </c>
      <c r="F21" s="729">
        <f t="shared" si="9"/>
        <v>17.744492544492545</v>
      </c>
      <c r="G21" s="729">
        <f t="shared" si="9"/>
        <v>12.734325153374233</v>
      </c>
      <c r="H21" s="729">
        <f t="shared" si="9"/>
        <v>12.272032258064517</v>
      </c>
      <c r="I21" s="729">
        <f t="shared" si="9"/>
        <v>13.273074204946996</v>
      </c>
      <c r="J21" s="729">
        <f t="shared" si="9"/>
        <v>13.290187969924812</v>
      </c>
      <c r="K21" s="729">
        <f t="shared" si="9"/>
        <v>12.374443671766342</v>
      </c>
      <c r="L21" s="729">
        <f t="shared" si="9"/>
        <v>14.92343807763401</v>
      </c>
      <c r="M21" s="729">
        <f t="shared" si="9"/>
        <v>14.182000000000002</v>
      </c>
      <c r="N21" s="729">
        <f t="shared" si="9"/>
        <v>13.349212447176335</v>
      </c>
      <c r="O21" s="729" t="str">
        <f t="shared" si="9"/>
        <v/>
      </c>
      <c r="P21" s="729">
        <f t="shared" si="9"/>
        <v>14.841272135887243</v>
      </c>
      <c r="Q21" s="729">
        <f t="shared" si="9"/>
        <v>11.213972179289026</v>
      </c>
      <c r="R21" s="738">
        <f t="shared" si="9"/>
        <v>9.4132294617563765</v>
      </c>
      <c r="T21" s="737">
        <f>IF(T15="","",T15/T3)</f>
        <v>16.384467005076143</v>
      </c>
      <c r="U21" s="729">
        <f>IF(U15="","",U15/U3)</f>
        <v>16.703075396825394</v>
      </c>
      <c r="V21" s="729">
        <f>IF(V15="","",V15/V3)</f>
        <v>16.228153477218225</v>
      </c>
      <c r="W21" s="729">
        <f>IF(W15="","",W15/W3)</f>
        <v>17.989518413597736</v>
      </c>
      <c r="Y21" s="729">
        <f t="shared" ref="Y21:AF21" si="10">IF(Y15="","",Y15/Y3)</f>
        <v>13.321898734177214</v>
      </c>
      <c r="Z21" s="729">
        <f t="shared" si="10"/>
        <v>15.554010695187166</v>
      </c>
      <c r="AA21" s="729">
        <f t="shared" si="10"/>
        <v>13.593170488534399</v>
      </c>
      <c r="AB21" s="729">
        <f t="shared" si="10"/>
        <v>14.420731707317072</v>
      </c>
      <c r="AC21" s="729">
        <f t="shared" si="10"/>
        <v>13.548129675810475</v>
      </c>
      <c r="AD21" s="729" t="str">
        <f t="shared" si="10"/>
        <v/>
      </c>
      <c r="AE21" s="729">
        <f t="shared" si="10"/>
        <v>13.513152028533217</v>
      </c>
      <c r="AF21" s="738">
        <f t="shared" si="10"/>
        <v>15.095089285714286</v>
      </c>
      <c r="AG21" s="729"/>
      <c r="AH21" s="729"/>
      <c r="AI21" s="729"/>
      <c r="AK21" s="737">
        <f t="shared" ref="AK21:AV21" si="11">IF(AK15="","",AK15/AK3)</f>
        <v>9.1806018518518506</v>
      </c>
      <c r="AL21" s="729">
        <f t="shared" si="11"/>
        <v>2.2220594762538837</v>
      </c>
      <c r="AM21" s="729">
        <f t="shared" si="11"/>
        <v>10.97158878504673</v>
      </c>
      <c r="AN21" s="729">
        <f t="shared" si="11"/>
        <v>9.0903947368421054</v>
      </c>
      <c r="AO21" s="729">
        <f t="shared" si="11"/>
        <v>10.407781789009226</v>
      </c>
      <c r="AP21" s="729">
        <f t="shared" si="11"/>
        <v>9.4592606563560917</v>
      </c>
      <c r="AQ21" s="729">
        <f t="shared" si="11"/>
        <v>3.8687029288702925</v>
      </c>
      <c r="AR21" s="729">
        <f t="shared" si="11"/>
        <v>11.17116085372202</v>
      </c>
      <c r="AS21" s="729">
        <f t="shared" si="11"/>
        <v>3.3882904936760507</v>
      </c>
      <c r="AT21" s="729">
        <f t="shared" si="11"/>
        <v>8.926678141135973</v>
      </c>
      <c r="AU21" s="729">
        <f t="shared" si="11"/>
        <v>8.8501106684373614</v>
      </c>
      <c r="AV21" s="738">
        <f t="shared" si="11"/>
        <v>4.6212890624999998</v>
      </c>
      <c r="AW21" s="729"/>
      <c r="AX21" s="729"/>
      <c r="AY21" s="729"/>
      <c r="AZ21" s="729"/>
      <c r="BC21" s="729">
        <f t="shared" ref="BC21:BN21" si="12">IF(BC15="","",BC15/BC3)</f>
        <v>10.958076923076923</v>
      </c>
      <c r="BD21" s="729">
        <f t="shared" si="12"/>
        <v>11.674901960784315</v>
      </c>
      <c r="BE21" s="729">
        <f t="shared" si="12"/>
        <v>10.336990291262136</v>
      </c>
      <c r="BF21" s="729">
        <f t="shared" si="12"/>
        <v>8.1723393316195381</v>
      </c>
      <c r="BG21" s="729">
        <f t="shared" si="12"/>
        <v>6.9348557692307695</v>
      </c>
      <c r="BH21" s="729" t="str">
        <f t="shared" si="12"/>
        <v/>
      </c>
      <c r="BI21" s="729">
        <f t="shared" si="12"/>
        <v>6.7089595375722535</v>
      </c>
      <c r="BJ21" s="729">
        <f t="shared" si="12"/>
        <v>9.1670652715495766</v>
      </c>
      <c r="BK21" s="729">
        <f t="shared" si="12"/>
        <v>9.5595850248082979</v>
      </c>
      <c r="BL21" s="729">
        <f t="shared" si="12"/>
        <v>8.2200976042590952</v>
      </c>
      <c r="BM21" s="729">
        <f t="shared" si="12"/>
        <v>8.8585884795018153</v>
      </c>
      <c r="BN21" s="738">
        <f t="shared" si="12"/>
        <v>8.2036948176583504</v>
      </c>
    </row>
    <row r="22" spans="1:78" x14ac:dyDescent="0.35">
      <c r="C22" s="737"/>
      <c r="D22" s="729"/>
      <c r="E22" s="729"/>
      <c r="F22" s="729"/>
      <c r="G22" s="729"/>
      <c r="H22" s="729"/>
      <c r="I22" s="729"/>
      <c r="J22" s="729"/>
      <c r="K22" s="729"/>
      <c r="L22" s="729"/>
      <c r="M22" s="729"/>
      <c r="N22" s="729"/>
      <c r="O22" s="729"/>
      <c r="P22" s="729"/>
      <c r="Q22" s="729"/>
      <c r="R22" s="738"/>
      <c r="T22" s="737"/>
      <c r="U22" s="729"/>
      <c r="V22" s="729"/>
      <c r="W22" s="729"/>
      <c r="Y22" s="729"/>
      <c r="Z22" s="729"/>
      <c r="AA22" s="729"/>
      <c r="AB22" s="729"/>
      <c r="AC22" s="729"/>
      <c r="AD22" s="729"/>
      <c r="AE22" s="729"/>
      <c r="AF22" s="738"/>
      <c r="AG22" s="729"/>
      <c r="AH22" s="729"/>
      <c r="AI22" s="729"/>
      <c r="AK22" s="737">
        <f t="shared" ref="AK22:AP22" si="13">AK20/AVERAGE($AK20:$AP20)</f>
        <v>1.1206004826640414</v>
      </c>
      <c r="AL22" s="729">
        <f t="shared" si="13"/>
        <v>0.35691103938544994</v>
      </c>
      <c r="AM22" s="729">
        <f t="shared" si="13"/>
        <v>1.265251171808343</v>
      </c>
      <c r="AN22" s="729">
        <f t="shared" si="13"/>
        <v>0.88367051142582542</v>
      </c>
      <c r="AO22" s="729">
        <f t="shared" si="13"/>
        <v>1.3042672380993579</v>
      </c>
      <c r="AP22" s="729">
        <f t="shared" si="13"/>
        <v>1.0692995566169821</v>
      </c>
      <c r="AQ22" s="729">
        <f>AQ20/AVERAGE($AQ20:$AR20)</f>
        <v>0.7821418689774684</v>
      </c>
      <c r="AR22" s="729">
        <f>AR20/AVERAGE($AQ20:$AR20)</f>
        <v>1.2178581310225316</v>
      </c>
      <c r="AS22" s="729">
        <f>AS20/AVERAGE($AS20:$AV20)</f>
        <v>0.56112720811375827</v>
      </c>
      <c r="AT22" s="729">
        <f>AT20/AVERAGE($AS20:$AV20)</f>
        <v>1.2236048987598487</v>
      </c>
      <c r="AU22" s="729">
        <f>AU20/AVERAGE($AS20:$AV20)</f>
        <v>1.2455930242372275</v>
      </c>
      <c r="AV22" s="738">
        <f>AV20/AVERAGE($AS20:$AV20)</f>
        <v>0.96967486888916554</v>
      </c>
      <c r="AW22" s="729"/>
      <c r="AX22" s="729"/>
      <c r="AY22" s="729"/>
      <c r="AZ22" s="729"/>
      <c r="BC22" s="729">
        <f>BC20/AVERAGE($AK20:$AP20)</f>
        <v>1.3791437067477235</v>
      </c>
      <c r="BD22" s="729">
        <f>BD20/AVERAGE($AK20:$AP20)</f>
        <v>1.5894147893613941</v>
      </c>
      <c r="BE22" s="729">
        <f>BE20/AVERAGE($AK20:$AP20)</f>
        <v>1.4715006451549617</v>
      </c>
      <c r="BF22" s="729">
        <f>BF20/AVERAGE($AK20:$AP20)</f>
        <v>1.314922609053744</v>
      </c>
      <c r="BG22" s="729">
        <f>BG20/AVERAGE($AQ20:$AR20)</f>
        <v>1.2166532986024639</v>
      </c>
      <c r="BH22" s="729"/>
      <c r="BI22" s="729">
        <f>BI20/AVERAGE($AQ20:$AR20)</f>
        <v>1.1228095680945824</v>
      </c>
      <c r="BJ22" s="729">
        <f>BJ20/AVERAGE($AS20:$AV20)</f>
        <v>1.1277538075416096</v>
      </c>
      <c r="BK22" s="729">
        <f>BK20/AVERAGE($AS20:$AV20)</f>
        <v>1.3438034778237351</v>
      </c>
      <c r="BL22" s="729">
        <f>BL20/AVERAGE($AS20:$AV20)</f>
        <v>1.1851307267696889</v>
      </c>
      <c r="BM22" s="729">
        <f>BM20/AVERAGE($AS20:$AV20)</f>
        <v>1.2227763662535744</v>
      </c>
      <c r="BN22" s="738">
        <f>BN20/AVERAGE($AS20:$AV20)</f>
        <v>1.1549166900026053</v>
      </c>
    </row>
    <row r="23" spans="1:78" x14ac:dyDescent="0.35">
      <c r="B23" s="13" t="s">
        <v>374</v>
      </c>
      <c r="C23" s="737"/>
      <c r="D23" s="729"/>
      <c r="E23" s="729"/>
      <c r="F23" s="729"/>
      <c r="G23" s="729"/>
      <c r="H23" s="729"/>
      <c r="I23" s="729"/>
      <c r="J23" s="729"/>
      <c r="K23" s="729"/>
      <c r="L23" s="729"/>
      <c r="M23" s="729"/>
      <c r="N23" s="729"/>
      <c r="O23" s="729"/>
      <c r="P23" s="729"/>
      <c r="Q23" s="729"/>
      <c r="R23" s="738"/>
      <c r="T23" s="737"/>
      <c r="U23" s="729"/>
      <c r="V23" s="729"/>
      <c r="W23" s="729"/>
      <c r="Y23" s="729"/>
      <c r="Z23" s="729"/>
      <c r="AA23" s="729"/>
      <c r="AB23" s="729"/>
      <c r="AC23" s="729"/>
      <c r="AD23" s="729"/>
      <c r="AE23" s="729"/>
      <c r="AF23" s="738"/>
      <c r="AG23" s="729"/>
      <c r="AH23" s="729"/>
      <c r="AI23" s="729"/>
      <c r="AK23" s="737"/>
      <c r="AL23" s="729"/>
      <c r="AM23" s="729"/>
      <c r="AN23" s="729"/>
      <c r="AO23" s="729"/>
      <c r="AP23" s="729"/>
      <c r="AQ23" s="729"/>
      <c r="AR23" s="729"/>
      <c r="AS23" s="729"/>
      <c r="AT23" s="729"/>
      <c r="AU23" s="729"/>
      <c r="AV23" s="738"/>
      <c r="AW23" s="729"/>
      <c r="AX23" s="729"/>
      <c r="AY23" s="729"/>
      <c r="AZ23" s="729"/>
      <c r="BC23" s="729"/>
      <c r="BD23" s="729"/>
      <c r="BE23" s="729"/>
      <c r="BF23" s="729"/>
      <c r="BG23" s="729"/>
      <c r="BH23" s="729"/>
      <c r="BI23" s="729"/>
      <c r="BJ23" s="729"/>
      <c r="BK23" s="729"/>
      <c r="BL23" s="729"/>
      <c r="BM23" s="729"/>
      <c r="BN23" s="738"/>
    </row>
    <row r="24" spans="1:78" x14ac:dyDescent="0.35">
      <c r="B24" s="13" t="s">
        <v>386</v>
      </c>
      <c r="C24" s="167">
        <v>13.307664968605621</v>
      </c>
      <c r="D24" s="13">
        <v>14.520019711716145</v>
      </c>
      <c r="E24" s="13">
        <v>14.5</v>
      </c>
      <c r="F24" s="13">
        <v>14.437536092396527</v>
      </c>
      <c r="G24" s="13">
        <v>12.63</v>
      </c>
      <c r="H24" s="13">
        <v>12.72</v>
      </c>
      <c r="I24" s="13">
        <v>12.21</v>
      </c>
      <c r="J24" s="13">
        <v>12.03229011</v>
      </c>
      <c r="K24" s="13">
        <v>12.58336542</v>
      </c>
      <c r="L24" s="13">
        <v>13.841629153547615</v>
      </c>
      <c r="M24" s="13">
        <v>13.195392600328091</v>
      </c>
      <c r="N24" s="13">
        <v>16.567715508552965</v>
      </c>
      <c r="O24" s="13">
        <v>11.18702895430792</v>
      </c>
      <c r="P24" s="13">
        <v>13.505464013168989</v>
      </c>
      <c r="T24" s="167">
        <v>12.959960576567681</v>
      </c>
      <c r="U24" s="13">
        <v>14.25004812319537</v>
      </c>
      <c r="V24" s="13">
        <v>14.249614791987653</v>
      </c>
      <c r="Y24" s="13">
        <v>14.26</v>
      </c>
      <c r="Z24" s="13">
        <v>12.43748195</v>
      </c>
      <c r="AA24" s="13">
        <v>13.09</v>
      </c>
      <c r="AB24" s="13">
        <v>13.739939272522946</v>
      </c>
      <c r="AC24" s="13">
        <v>12.65662095374708</v>
      </c>
      <c r="AE24" s="13">
        <v>14.057399201282635</v>
      </c>
      <c r="AF24" s="166">
        <v>13.018604758038663</v>
      </c>
      <c r="AK24" s="167">
        <v>14.399969197597414</v>
      </c>
      <c r="AL24" s="13">
        <v>15.5</v>
      </c>
      <c r="AM24" s="13">
        <v>13.5</v>
      </c>
      <c r="AN24" s="13">
        <v>12.14</v>
      </c>
      <c r="AO24" s="13">
        <v>13.65383248</v>
      </c>
      <c r="AQ24" s="13">
        <v>16.3</v>
      </c>
      <c r="AR24" s="13">
        <v>14.33</v>
      </c>
      <c r="AS24" s="13">
        <v>14.896557909998705</v>
      </c>
      <c r="AT24" s="13">
        <v>14.680625733242692</v>
      </c>
      <c r="AU24" s="13">
        <v>15.111240668073378</v>
      </c>
      <c r="AV24" s="166">
        <v>13.828421330834828</v>
      </c>
      <c r="BC24" s="13">
        <v>14.374903772132399</v>
      </c>
      <c r="BD24" s="13">
        <v>15.857205720572068</v>
      </c>
      <c r="BE24" s="13">
        <v>14.470652173913038</v>
      </c>
      <c r="BF24" s="13">
        <v>17.19993838570548</v>
      </c>
      <c r="BG24" s="13">
        <v>16.559999999999999</v>
      </c>
      <c r="BH24" s="13">
        <v>17.62</v>
      </c>
      <c r="BI24" s="13">
        <v>18.29407501</v>
      </c>
      <c r="BJ24" s="13">
        <v>13.783231987643461</v>
      </c>
      <c r="BK24" s="13">
        <v>14.212115630864929</v>
      </c>
      <c r="BL24" s="13">
        <v>16.697516553415056</v>
      </c>
      <c r="BM24" s="13">
        <v>15.789979810887331</v>
      </c>
      <c r="BN24" s="166">
        <v>14.5829764915552</v>
      </c>
    </row>
    <row r="25" spans="1:78" x14ac:dyDescent="0.35">
      <c r="B25" s="13" t="s">
        <v>385</v>
      </c>
      <c r="C25" s="167">
        <v>12.14687836457216</v>
      </c>
      <c r="D25" s="13">
        <v>14.521628237972635</v>
      </c>
      <c r="E25" s="13">
        <v>16.264705882352928</v>
      </c>
      <c r="F25" s="13">
        <v>13.408601805956749</v>
      </c>
      <c r="G25" s="13">
        <v>9.26</v>
      </c>
      <c r="H25" s="13">
        <v>9.75</v>
      </c>
      <c r="I25" s="13">
        <v>9.9499999999999993</v>
      </c>
      <c r="J25" s="13">
        <v>9.5885804520000004</v>
      </c>
      <c r="K25" s="13">
        <v>10.793704869999999</v>
      </c>
      <c r="L25" s="13">
        <v>10.158370846452385</v>
      </c>
      <c r="M25" s="13">
        <v>8.8046073996719088</v>
      </c>
      <c r="N25" s="13">
        <v>8.4322844914470352</v>
      </c>
      <c r="O25" s="13">
        <v>6.8129710456920805</v>
      </c>
      <c r="P25" s="13">
        <v>10.494535986831011</v>
      </c>
      <c r="T25" s="167">
        <v>16.399015807604201</v>
      </c>
      <c r="U25" s="13">
        <v>15.979946332542937</v>
      </c>
      <c r="V25" s="13">
        <v>17.489989930804938</v>
      </c>
      <c r="Y25" s="13">
        <v>15.26</v>
      </c>
      <c r="Z25" s="13">
        <v>12.077436219999999</v>
      </c>
      <c r="AA25" s="13">
        <v>11.95</v>
      </c>
      <c r="AB25" s="13">
        <v>13.260060727477054</v>
      </c>
      <c r="AC25" s="13">
        <v>11.34337904625292</v>
      </c>
      <c r="AE25" s="13">
        <v>11.942600798717365</v>
      </c>
      <c r="AF25" s="166">
        <v>11.981395241961337</v>
      </c>
      <c r="AK25" s="167">
        <v>14.586859042655476</v>
      </c>
      <c r="AL25" s="13">
        <v>14.305527036276516</v>
      </c>
      <c r="AM25" s="13">
        <v>14.188877481177286</v>
      </c>
      <c r="AN25" s="13">
        <v>10.28</v>
      </c>
      <c r="AO25" s="13">
        <v>11.13991487</v>
      </c>
      <c r="AQ25" s="13">
        <v>15.98</v>
      </c>
      <c r="AR25" s="13">
        <v>12.57</v>
      </c>
      <c r="AS25" s="13">
        <v>15.103442090001295</v>
      </c>
      <c r="AT25" s="13">
        <v>15.319374266757308</v>
      </c>
      <c r="AU25" s="13">
        <v>12.888759331926622</v>
      </c>
      <c r="AV25" s="166">
        <v>19.171578669165172</v>
      </c>
      <c r="BC25" s="13">
        <v>13.731135619261238</v>
      </c>
      <c r="BD25" s="13">
        <v>14.674709870226792</v>
      </c>
      <c r="BE25" s="13">
        <v>14.261485772294549</v>
      </c>
      <c r="BF25" s="13">
        <v>19.753233238127422</v>
      </c>
      <c r="BG25" s="13">
        <v>11.51</v>
      </c>
      <c r="BH25" s="13">
        <v>17.23</v>
      </c>
      <c r="BI25" s="13">
        <v>14.06460317</v>
      </c>
      <c r="BJ25" s="13">
        <v>16.216768012356539</v>
      </c>
      <c r="BK25" s="13">
        <v>16.787884369135071</v>
      </c>
      <c r="BL25" s="13">
        <v>13.302483446584944</v>
      </c>
      <c r="BM25" s="13">
        <v>13.210020189112669</v>
      </c>
      <c r="BN25" s="166">
        <v>15.4170235084448</v>
      </c>
    </row>
    <row r="28" spans="1:78" x14ac:dyDescent="0.35">
      <c r="A28" s="13" t="s">
        <v>5</v>
      </c>
      <c r="B28" s="13" t="s">
        <v>368</v>
      </c>
    </row>
    <row r="29" spans="1:78" x14ac:dyDescent="0.35">
      <c r="B29" s="13">
        <v>0</v>
      </c>
      <c r="C29" s="167">
        <v>377.83580000000001</v>
      </c>
      <c r="D29" s="13">
        <v>351.11650000000003</v>
      </c>
      <c r="E29" s="13">
        <v>351.70089999999999</v>
      </c>
      <c r="F29" s="13">
        <v>368.16110000000003</v>
      </c>
      <c r="G29" s="13">
        <v>368.58299999999997</v>
      </c>
      <c r="H29" s="13">
        <v>352.90219999999999</v>
      </c>
      <c r="I29" s="13">
        <v>364.6223</v>
      </c>
      <c r="J29" s="13">
        <v>317.48199999999997</v>
      </c>
      <c r="L29" s="13">
        <v>380.00045643564357</v>
      </c>
      <c r="M29" s="13">
        <v>353.84106435643565</v>
      </c>
      <c r="N29" s="13">
        <v>334.42273663366336</v>
      </c>
      <c r="O29" s="13">
        <v>294.54870495049505</v>
      </c>
      <c r="T29" s="167">
        <v>307.22280000000001</v>
      </c>
      <c r="U29" s="13">
        <v>332.87079999999997</v>
      </c>
      <c r="V29" s="13">
        <v>336.9939</v>
      </c>
      <c r="Y29" s="13">
        <v>307.7423</v>
      </c>
      <c r="Z29" s="13">
        <v>284.49689999999998</v>
      </c>
      <c r="AA29" s="13">
        <v>266.77060000000006</v>
      </c>
      <c r="AB29" s="13">
        <v>296.24497524752474</v>
      </c>
      <c r="AC29" s="13">
        <v>269.20813861386137</v>
      </c>
      <c r="AE29" s="13">
        <v>302.50541584158418</v>
      </c>
      <c r="AK29" s="167">
        <v>209.2089</v>
      </c>
      <c r="AM29" s="13">
        <v>232.03230000000002</v>
      </c>
      <c r="AQ29" s="13">
        <v>88.469000000000008</v>
      </c>
      <c r="AR29" s="13">
        <v>209.43620000000004</v>
      </c>
      <c r="AS29" s="13">
        <v>82.929867326732676</v>
      </c>
      <c r="AT29" s="13">
        <v>201.21815445544553</v>
      </c>
      <c r="AU29" s="13">
        <v>201.62514356435645</v>
      </c>
      <c r="AV29" s="166">
        <v>117.37439999999999</v>
      </c>
      <c r="BC29" s="13">
        <v>194.04749999999999</v>
      </c>
      <c r="BD29" s="13">
        <v>205.5078</v>
      </c>
      <c r="BE29" s="13">
        <v>193.59290000000001</v>
      </c>
      <c r="BG29" s="13">
        <v>116.74659999999999</v>
      </c>
      <c r="BJ29" s="13">
        <v>167.69719702970295</v>
      </c>
      <c r="BK29" s="13">
        <v>202.73094356435647</v>
      </c>
      <c r="BL29" s="13">
        <v>186.88253366336633</v>
      </c>
      <c r="BM29" s="13">
        <v>165.64221881188118</v>
      </c>
    </row>
    <row r="30" spans="1:78" x14ac:dyDescent="0.35">
      <c r="B30" s="13">
        <v>5</v>
      </c>
      <c r="C30" s="167">
        <v>312.87190000000004</v>
      </c>
      <c r="D30" s="13">
        <v>294.72360000000003</v>
      </c>
      <c r="E30" s="13">
        <v>294.95079999999996</v>
      </c>
      <c r="F30" s="13">
        <v>306.47620000000001</v>
      </c>
      <c r="G30" s="13">
        <v>278.32839999999999</v>
      </c>
      <c r="H30" s="13">
        <v>264.59549999999996</v>
      </c>
      <c r="I30" s="13">
        <v>287.09420000000006</v>
      </c>
      <c r="J30" s="13">
        <v>226.05870000000002</v>
      </c>
      <c r="L30" s="13">
        <v>284.50561386138611</v>
      </c>
      <c r="M30" s="13">
        <v>270.93302475247521</v>
      </c>
      <c r="N30" s="13">
        <v>261.77375247524753</v>
      </c>
      <c r="O30" s="13">
        <v>220.41956237623762</v>
      </c>
      <c r="T30" s="167">
        <v>256.51140000000004</v>
      </c>
      <c r="U30" s="13">
        <v>277.93880000000001</v>
      </c>
      <c r="V30" s="13">
        <v>279.10759999999999</v>
      </c>
      <c r="Y30" s="13">
        <v>209.2739</v>
      </c>
      <c r="Z30" s="13">
        <v>227.58459999999999</v>
      </c>
      <c r="AA30" s="13">
        <v>207.5856</v>
      </c>
      <c r="AB30" s="13">
        <v>234.1104603960396</v>
      </c>
      <c r="AC30" s="13">
        <v>213.44779108910893</v>
      </c>
      <c r="AE30" s="13">
        <v>248.70038316831688</v>
      </c>
      <c r="AK30" s="167">
        <v>172.0033</v>
      </c>
      <c r="AM30" s="13">
        <v>182.42479999999998</v>
      </c>
      <c r="AQ30" s="13">
        <v>74.930800000000005</v>
      </c>
      <c r="AR30" s="13">
        <v>159.017</v>
      </c>
      <c r="AS30" s="13">
        <v>69.296586138613861</v>
      </c>
      <c r="AT30" s="13">
        <v>162.60198811881187</v>
      </c>
      <c r="AU30" s="13">
        <v>168.23077425742574</v>
      </c>
      <c r="AV30" s="166">
        <v>100.68220198019802</v>
      </c>
      <c r="BC30" s="13">
        <v>163.75689999999997</v>
      </c>
      <c r="BD30" s="13">
        <v>169.69809999999998</v>
      </c>
      <c r="BE30" s="13">
        <v>159.89349999999999</v>
      </c>
      <c r="BG30" s="13">
        <v>97.916499999999999</v>
      </c>
      <c r="BJ30" s="13">
        <v>132.57287128712872</v>
      </c>
      <c r="BK30" s="13">
        <v>157.11149801980199</v>
      </c>
      <c r="BL30" s="13">
        <v>149.94005841584161</v>
      </c>
      <c r="BM30" s="13">
        <v>136.40161287128714</v>
      </c>
    </row>
    <row r="31" spans="1:78" x14ac:dyDescent="0.35">
      <c r="B31" s="13">
        <v>10</v>
      </c>
      <c r="C31" s="167">
        <v>269.33539999999999</v>
      </c>
      <c r="D31" s="13">
        <v>256.41409999999996</v>
      </c>
      <c r="E31" s="13">
        <v>227.03259999999997</v>
      </c>
      <c r="F31" s="13">
        <v>258.2971</v>
      </c>
      <c r="G31" s="13">
        <v>214.24120000000002</v>
      </c>
      <c r="H31" s="13">
        <v>216.2216</v>
      </c>
      <c r="I31" s="13">
        <v>237.29169999999996</v>
      </c>
      <c r="J31" s="13">
        <v>162.71800000000002</v>
      </c>
      <c r="L31" s="13">
        <v>224.25821584158419</v>
      </c>
      <c r="M31" s="13">
        <v>200.16702673267326</v>
      </c>
      <c r="N31" s="13">
        <v>213.14625247524754</v>
      </c>
      <c r="O31" s="13">
        <v>177.10097227722773</v>
      </c>
      <c r="T31" s="167">
        <v>211.1568</v>
      </c>
      <c r="U31" s="13">
        <v>215.15020000000001</v>
      </c>
      <c r="V31" s="13">
        <v>228.23380000000003</v>
      </c>
      <c r="Y31" s="13">
        <v>174.66540000000001</v>
      </c>
      <c r="Z31" s="13">
        <v>153.20559999999998</v>
      </c>
      <c r="AA31" s="13">
        <v>145.31649999999999</v>
      </c>
      <c r="AB31" s="13">
        <v>176.10583267326734</v>
      </c>
      <c r="AC31" s="13">
        <v>151.08215742574259</v>
      </c>
      <c r="AE31" s="13">
        <v>197.10499108910892</v>
      </c>
      <c r="AK31" s="167">
        <v>135.31709999999998</v>
      </c>
      <c r="AM31" s="13">
        <v>151.12780000000001</v>
      </c>
      <c r="AQ31" s="13">
        <v>61.262799999999999</v>
      </c>
      <c r="AR31" s="13">
        <v>134.1807</v>
      </c>
      <c r="AS31" s="13">
        <v>55.645559405940595</v>
      </c>
      <c r="AT31" s="13">
        <v>134.24888415841585</v>
      </c>
      <c r="AU31" s="13">
        <v>141.48099603960395</v>
      </c>
      <c r="AV31" s="166">
        <v>91.312152475247515</v>
      </c>
      <c r="BC31" s="13">
        <v>139.82980000000001</v>
      </c>
      <c r="BD31" s="13">
        <v>146.68</v>
      </c>
      <c r="BE31" s="13">
        <v>137.58959999999999</v>
      </c>
      <c r="BG31" s="13">
        <v>85.514600000000002</v>
      </c>
      <c r="BJ31" s="13">
        <v>107.58461782178217</v>
      </c>
      <c r="BK31" s="13">
        <v>128.10895742574257</v>
      </c>
      <c r="BL31" s="13">
        <v>117.68594851485148</v>
      </c>
      <c r="BM31" s="13">
        <v>110.11499504950496</v>
      </c>
    </row>
    <row r="32" spans="1:78" x14ac:dyDescent="0.35">
      <c r="B32" s="13">
        <v>15</v>
      </c>
      <c r="C32" s="167">
        <v>209.76080000000002</v>
      </c>
      <c r="D32" s="13">
        <v>189.34</v>
      </c>
      <c r="E32" s="13">
        <v>158.75720000000001</v>
      </c>
      <c r="F32" s="13">
        <v>191.15800000000002</v>
      </c>
      <c r="G32" s="13">
        <v>155.2834</v>
      </c>
      <c r="H32" s="13">
        <v>159.04949999999999</v>
      </c>
      <c r="I32" s="13">
        <v>181.19110000000001</v>
      </c>
      <c r="J32" s="13">
        <v>116.74660000000002</v>
      </c>
      <c r="L32" s="13">
        <v>156.32390495049506</v>
      </c>
      <c r="M32" s="13">
        <v>144.58841089108913</v>
      </c>
      <c r="N32" s="13">
        <v>161.02757425742575</v>
      </c>
      <c r="O32" s="13">
        <v>124.71490990099011</v>
      </c>
      <c r="T32" s="167">
        <v>147.58900000000003</v>
      </c>
      <c r="U32" s="13">
        <v>144.95929999999998</v>
      </c>
      <c r="V32" s="13">
        <v>165.70490000000001</v>
      </c>
      <c r="Y32" s="13">
        <v>142.2972</v>
      </c>
      <c r="Z32" s="13">
        <v>121.74640000000001</v>
      </c>
      <c r="AA32" s="13">
        <v>110.0587</v>
      </c>
      <c r="AB32" s="13">
        <v>129.21761485148517</v>
      </c>
      <c r="AC32" s="13">
        <v>111.33775742574257</v>
      </c>
      <c r="AE32" s="13">
        <v>138.06210099009903</v>
      </c>
      <c r="AK32" s="167">
        <v>96.715400000000002</v>
      </c>
      <c r="AM32" s="13">
        <v>114.8312</v>
      </c>
      <c r="AQ32" s="13">
        <v>51.847699999999996</v>
      </c>
      <c r="AR32" s="13">
        <v>107.10439999999998</v>
      </c>
      <c r="AS32" s="13">
        <v>47.392827722772267</v>
      </c>
      <c r="AT32" s="13">
        <v>108.42289900990099</v>
      </c>
      <c r="AU32" s="13">
        <v>111.41423762376238</v>
      </c>
      <c r="AV32" s="166">
        <v>81.324605940594054</v>
      </c>
      <c r="BC32" s="13">
        <v>112.72089999999999</v>
      </c>
      <c r="BD32" s="13">
        <v>116.0324</v>
      </c>
      <c r="BE32" s="13">
        <v>106.0005</v>
      </c>
      <c r="BG32" s="13">
        <v>77.657999999999987</v>
      </c>
      <c r="BJ32" s="13">
        <v>85.14888514851485</v>
      </c>
      <c r="BK32" s="13">
        <v>99.244421782178222</v>
      </c>
      <c r="BL32" s="13">
        <v>91.194237623762376</v>
      </c>
      <c r="BM32" s="13">
        <v>83.812898019801978</v>
      </c>
    </row>
    <row r="33" spans="2:66" x14ac:dyDescent="0.35">
      <c r="B33" s="13">
        <v>20</v>
      </c>
      <c r="C33" s="167">
        <v>158.91959999999997</v>
      </c>
      <c r="D33" s="13">
        <v>133.20680000000002</v>
      </c>
      <c r="E33" s="13">
        <v>127.16810000000001</v>
      </c>
      <c r="F33" s="13">
        <v>144.63470000000001</v>
      </c>
      <c r="G33" s="13">
        <v>124.05140000000002</v>
      </c>
      <c r="H33" s="13">
        <v>128.79140000000001</v>
      </c>
      <c r="I33" s="13">
        <v>138.40129999999999</v>
      </c>
      <c r="J33" s="13">
        <v>97.786699999999996</v>
      </c>
      <c r="L33" s="13">
        <v>124.90163861386139</v>
      </c>
      <c r="M33" s="13">
        <v>118.98808514851484</v>
      </c>
      <c r="N33" s="13">
        <v>124.9652396039604</v>
      </c>
      <c r="O33" s="13">
        <v>92.599599009900999</v>
      </c>
      <c r="T33" s="167">
        <v>116.9089</v>
      </c>
      <c r="U33" s="13">
        <v>110.90280000000001</v>
      </c>
      <c r="V33" s="13">
        <v>132.49249999999998</v>
      </c>
      <c r="Y33" s="13">
        <v>119.214</v>
      </c>
      <c r="Z33" s="13">
        <v>103.98769999999999</v>
      </c>
      <c r="AA33" s="13">
        <v>87.008099999999999</v>
      </c>
      <c r="AB33" s="13">
        <v>106.57358316831682</v>
      </c>
      <c r="AC33" s="13">
        <v>88.863452475247527</v>
      </c>
      <c r="AE33" s="13">
        <v>103.19367920792079</v>
      </c>
      <c r="AK33" s="167">
        <v>72.690700000000007</v>
      </c>
      <c r="AM33" s="13">
        <v>92.949299999999994</v>
      </c>
      <c r="AQ33" s="13">
        <v>45.484400000000001</v>
      </c>
      <c r="AR33" s="13">
        <v>84.897800000000004</v>
      </c>
      <c r="AS33" s="13">
        <v>42.597281188118806</v>
      </c>
      <c r="AT33" s="13">
        <v>90.640022772277234</v>
      </c>
      <c r="AU33" s="13">
        <v>90.772836633663374</v>
      </c>
      <c r="AV33" s="166">
        <v>73.895469306930693</v>
      </c>
      <c r="BC33" s="13">
        <v>90.968899999999991</v>
      </c>
      <c r="BD33" s="13">
        <v>101.19560000000001</v>
      </c>
      <c r="BE33" s="13">
        <v>89.280599999999993</v>
      </c>
      <c r="BG33" s="13">
        <v>75.450199999999995</v>
      </c>
      <c r="BJ33" s="13">
        <v>71.328099009900995</v>
      </c>
      <c r="BK33" s="13">
        <v>82.341679207920791</v>
      </c>
      <c r="BL33" s="13">
        <v>80.081261386138621</v>
      </c>
      <c r="BM33" s="13">
        <v>68.781653465346537</v>
      </c>
    </row>
    <row r="34" spans="2:66" x14ac:dyDescent="0.35">
      <c r="B34" s="13">
        <v>25</v>
      </c>
      <c r="C34" s="167">
        <v>125.67469999999999</v>
      </c>
      <c r="D34" s="13">
        <v>108.6627</v>
      </c>
      <c r="E34" s="13">
        <v>105.70829999999999</v>
      </c>
      <c r="F34" s="13">
        <v>119.92829999999999</v>
      </c>
      <c r="G34" s="13">
        <v>106.033</v>
      </c>
      <c r="H34" s="13">
        <v>112.8832</v>
      </c>
      <c r="I34" s="13">
        <v>111.90930000000002</v>
      </c>
      <c r="J34" s="13">
        <v>84.897800000000004</v>
      </c>
      <c r="L34" s="13">
        <v>103.59449504950496</v>
      </c>
      <c r="M34" s="13">
        <v>103.46242475247524</v>
      </c>
      <c r="N34" s="13">
        <v>104.69573663366336</v>
      </c>
      <c r="O34" s="13">
        <v>78.176071287128707</v>
      </c>
      <c r="T34" s="167">
        <v>98.3386</v>
      </c>
      <c r="U34" s="13">
        <v>95.546499999999995</v>
      </c>
      <c r="V34" s="13">
        <v>113.3702</v>
      </c>
      <c r="Y34" s="13">
        <v>99.929500000000004</v>
      </c>
      <c r="Z34" s="13">
        <v>89.994900000000001</v>
      </c>
      <c r="AA34" s="13">
        <v>74.151700000000005</v>
      </c>
      <c r="AB34" s="13">
        <v>92.147247524752473</v>
      </c>
      <c r="AC34" s="13">
        <v>76.859851485148511</v>
      </c>
      <c r="AE34" s="13">
        <v>85.237929702970305</v>
      </c>
      <c r="AK34" s="167">
        <v>63.243099999999998</v>
      </c>
      <c r="AM34" s="13">
        <v>84.605599999999995</v>
      </c>
      <c r="AQ34" s="13">
        <v>41.913199999999996</v>
      </c>
      <c r="AR34" s="13">
        <v>72.1387</v>
      </c>
      <c r="AS34" s="13">
        <v>38.313418811881192</v>
      </c>
      <c r="AT34" s="13">
        <v>79.835446534653471</v>
      </c>
      <c r="AU34" s="13">
        <v>80.933406930693067</v>
      </c>
      <c r="AV34" s="166">
        <v>69.131362376237632</v>
      </c>
      <c r="BC34" s="13">
        <v>80.287700000000001</v>
      </c>
      <c r="BD34" s="13">
        <v>94.897199999999998</v>
      </c>
      <c r="BE34" s="13">
        <v>79.638400000000004</v>
      </c>
      <c r="BG34" s="13">
        <v>75.352900000000005</v>
      </c>
      <c r="BJ34" s="13">
        <v>64.669738613861384</v>
      </c>
      <c r="BK34" s="13">
        <v>73.041052475247525</v>
      </c>
      <c r="BL34" s="13">
        <v>74.07255346534653</v>
      </c>
      <c r="BM34" s="13">
        <v>62.493610891089091</v>
      </c>
    </row>
    <row r="35" spans="2:66" x14ac:dyDescent="0.35">
      <c r="B35" s="13">
        <v>30</v>
      </c>
      <c r="C35" s="167">
        <v>105.15639999999999</v>
      </c>
      <c r="D35" s="13">
        <v>96.260800000000003</v>
      </c>
      <c r="E35" s="13">
        <v>95.449099999999987</v>
      </c>
      <c r="F35" s="13">
        <v>106.8446</v>
      </c>
      <c r="G35" s="13">
        <v>96.228399999999993</v>
      </c>
      <c r="H35" s="13">
        <v>103.01369999999999</v>
      </c>
      <c r="I35" s="13">
        <v>96.975000000000009</v>
      </c>
      <c r="J35" s="13">
        <v>76.878799999999998</v>
      </c>
      <c r="L35" s="13">
        <v>92.702459405940601</v>
      </c>
      <c r="M35" s="13">
        <v>95.044423762376226</v>
      </c>
      <c r="N35" s="13">
        <v>94.064339603960391</v>
      </c>
      <c r="O35" s="13">
        <v>69.913069306930694</v>
      </c>
      <c r="T35" s="167">
        <v>87.787300000000002</v>
      </c>
      <c r="U35" s="13">
        <v>89.280699999999996</v>
      </c>
      <c r="V35" s="13">
        <v>102.49420000000001</v>
      </c>
      <c r="Y35" s="13">
        <v>86.52109999999999</v>
      </c>
      <c r="Z35" s="13">
        <v>81.326599999999999</v>
      </c>
      <c r="AA35" s="13">
        <v>67.171599999999998</v>
      </c>
      <c r="AB35" s="13">
        <v>82.496334653465354</v>
      </c>
      <c r="AC35" s="13">
        <v>70.51450198019802</v>
      </c>
      <c r="AE35" s="13">
        <v>78.959106930693068</v>
      </c>
      <c r="AK35" s="167">
        <v>62.041899999999991</v>
      </c>
      <c r="AM35" s="13">
        <v>81.911000000000001</v>
      </c>
      <c r="AQ35" s="13">
        <v>40.322399999999995</v>
      </c>
      <c r="AR35" s="13">
        <v>68.470200000000006</v>
      </c>
      <c r="AS35" s="13">
        <v>35.861707920792071</v>
      </c>
      <c r="AT35" s="13">
        <v>73.47311485148515</v>
      </c>
      <c r="AU35" s="13">
        <v>74.326492079207924</v>
      </c>
      <c r="AV35" s="166">
        <v>65.984798019801985</v>
      </c>
      <c r="BC35" s="13">
        <v>76.164599999999993</v>
      </c>
      <c r="BD35" s="13">
        <v>93.598600000000005</v>
      </c>
      <c r="BE35" s="13">
        <v>76.846299999999999</v>
      </c>
      <c r="BG35" s="13">
        <v>77.495699999999999</v>
      </c>
      <c r="BJ35" s="13">
        <v>61.476824752475245</v>
      </c>
      <c r="BK35" s="13">
        <v>67.994692079207923</v>
      </c>
      <c r="BL35" s="13">
        <v>70.495538613861399</v>
      </c>
      <c r="BM35" s="13">
        <v>57.96059009900992</v>
      </c>
    </row>
    <row r="36" spans="2:66" x14ac:dyDescent="0.35">
      <c r="B36" s="13">
        <v>35</v>
      </c>
      <c r="C36" s="167">
        <v>93.92319999999998</v>
      </c>
      <c r="D36" s="13">
        <v>90.838999999999999</v>
      </c>
      <c r="E36" s="13">
        <v>92.267600000000002</v>
      </c>
      <c r="F36" s="13">
        <v>100.02679999999999</v>
      </c>
      <c r="G36" s="13">
        <v>91.293500000000009</v>
      </c>
      <c r="H36" s="13">
        <v>95.838800000000006</v>
      </c>
      <c r="I36" s="13">
        <v>89.475499999999997</v>
      </c>
      <c r="J36" s="13">
        <v>71.846599999999995</v>
      </c>
      <c r="L36" s="13">
        <v>85.732929702970296</v>
      </c>
      <c r="M36" s="13">
        <v>88.452321782178217</v>
      </c>
      <c r="N36" s="13">
        <v>88.218591089108912</v>
      </c>
      <c r="O36" s="13">
        <v>65.690037623762379</v>
      </c>
      <c r="T36" s="167">
        <v>83.307000000000002</v>
      </c>
      <c r="U36" s="13">
        <v>86.001599999999996</v>
      </c>
      <c r="V36" s="13">
        <v>95.416699999999992</v>
      </c>
      <c r="Y36" s="13">
        <v>79.378600000000006</v>
      </c>
      <c r="Z36" s="13">
        <v>76.489199999999997</v>
      </c>
      <c r="AA36" s="13">
        <v>66.197599999999994</v>
      </c>
      <c r="AB36" s="13">
        <v>77.973884158415842</v>
      </c>
      <c r="AC36" s="13">
        <v>68.606770297029712</v>
      </c>
      <c r="AE36" s="13">
        <v>75.808724752475257</v>
      </c>
      <c r="AK36" s="167">
        <v>61.97699999999999</v>
      </c>
      <c r="AM36" s="13">
        <v>80.774699999999996</v>
      </c>
      <c r="AQ36" s="13">
        <v>40.484700000000004</v>
      </c>
      <c r="AR36" s="13">
        <v>67.301400000000001</v>
      </c>
      <c r="AS36" s="13">
        <v>34.836057425742581</v>
      </c>
      <c r="AT36" s="13">
        <v>68.514208910891085</v>
      </c>
      <c r="AU36" s="13">
        <v>71.268001980198022</v>
      </c>
      <c r="AV36" s="166">
        <v>63.604484158415843</v>
      </c>
      <c r="BC36" s="13">
        <v>74.281499999999994</v>
      </c>
      <c r="BD36" s="13">
        <v>91.196100000000001</v>
      </c>
      <c r="BE36" s="13">
        <v>75.515200000000007</v>
      </c>
      <c r="BG36" s="13">
        <v>78.2423</v>
      </c>
      <c r="BJ36" s="13">
        <v>60.125827722772271</v>
      </c>
      <c r="BK36" s="13">
        <v>66.93587227722773</v>
      </c>
      <c r="BL36" s="13">
        <v>67.713799999999992</v>
      </c>
      <c r="BM36" s="13">
        <v>56.104268316831671</v>
      </c>
    </row>
    <row r="37" spans="2:66" x14ac:dyDescent="0.35">
      <c r="B37" s="13">
        <v>40</v>
      </c>
      <c r="C37" s="167">
        <v>90.449399999999997</v>
      </c>
      <c r="D37" s="13">
        <v>87.689899999999994</v>
      </c>
      <c r="E37" s="13">
        <v>91.196099999999987</v>
      </c>
      <c r="F37" s="13">
        <v>95.611499999999992</v>
      </c>
      <c r="G37" s="13">
        <v>85.579599999999999</v>
      </c>
      <c r="H37" s="13">
        <v>90.189699999999988</v>
      </c>
      <c r="I37" s="13">
        <v>86.488600000000005</v>
      </c>
      <c r="J37" s="13">
        <v>68.632499999999993</v>
      </c>
      <c r="L37" s="13">
        <v>82.430759405940591</v>
      </c>
      <c r="M37" s="13">
        <v>84.406300000000002</v>
      </c>
      <c r="N37" s="13">
        <v>85.915513861386131</v>
      </c>
      <c r="O37" s="13">
        <v>63.134839603960394</v>
      </c>
      <c r="T37" s="167">
        <v>80.644800000000004</v>
      </c>
      <c r="U37" s="13">
        <v>83.404399999999995</v>
      </c>
      <c r="V37" s="13">
        <v>91.618099999999998</v>
      </c>
      <c r="Y37" s="13">
        <v>75.742500000000007</v>
      </c>
      <c r="Z37" s="13">
        <v>73.080300000000008</v>
      </c>
      <c r="AA37" s="13">
        <v>66.781999999999996</v>
      </c>
      <c r="AB37" s="13">
        <v>75.015313861386147</v>
      </c>
      <c r="AC37" s="13">
        <v>65.932088118811876</v>
      </c>
      <c r="AE37" s="13">
        <v>75.062273267326731</v>
      </c>
      <c r="AK37" s="167">
        <v>62.074399999999997</v>
      </c>
      <c r="AM37" s="13">
        <v>82.105699999999999</v>
      </c>
      <c r="AQ37" s="13">
        <v>41.491199999999992</v>
      </c>
      <c r="AR37" s="13">
        <v>65.418400000000005</v>
      </c>
      <c r="AS37" s="13">
        <v>34.967503960396037</v>
      </c>
      <c r="AT37" s="13">
        <v>66.275999009900971</v>
      </c>
      <c r="AU37" s="13">
        <v>69.674256435643571</v>
      </c>
      <c r="AV37" s="166">
        <v>61.352507920792085</v>
      </c>
      <c r="BC37" s="13">
        <v>74.313900000000004</v>
      </c>
      <c r="BD37" s="13">
        <v>90.124700000000004</v>
      </c>
      <c r="BE37" s="13">
        <v>75.028199999999998</v>
      </c>
      <c r="BG37" s="13">
        <v>78.989000000000004</v>
      </c>
      <c r="BJ37" s="13">
        <v>59.848152475247531</v>
      </c>
      <c r="BK37" s="13">
        <v>65.223919801980188</v>
      </c>
      <c r="BL37" s="13">
        <v>66.981844554455449</v>
      </c>
      <c r="BM37" s="13">
        <v>54.729742574257422</v>
      </c>
    </row>
    <row r="38" spans="2:66" x14ac:dyDescent="0.35">
      <c r="B38" s="13">
        <v>45</v>
      </c>
      <c r="C38" s="167">
        <v>87.754800000000003</v>
      </c>
      <c r="D38" s="13">
        <v>86.034099999999995</v>
      </c>
      <c r="E38" s="13">
        <v>92.462299999999999</v>
      </c>
      <c r="F38" s="13">
        <v>92.981800000000007</v>
      </c>
      <c r="G38" s="13">
        <v>83.826400000000007</v>
      </c>
      <c r="H38" s="13">
        <v>85.936700000000002</v>
      </c>
      <c r="I38" s="13">
        <v>85.027600000000007</v>
      </c>
      <c r="J38" s="13">
        <v>64.022300000000016</v>
      </c>
      <c r="L38" s="13">
        <v>81.137520792079215</v>
      </c>
      <c r="M38" s="13">
        <v>82.368010891089099</v>
      </c>
      <c r="N38" s="13">
        <v>83.986145544554461</v>
      </c>
      <c r="O38" s="13">
        <v>60.699295049504954</v>
      </c>
      <c r="T38" s="167">
        <v>80.839600000000004</v>
      </c>
      <c r="U38" s="13">
        <v>81.943399999999997</v>
      </c>
      <c r="V38" s="13">
        <v>87.559999999999988</v>
      </c>
      <c r="Y38" s="13">
        <v>73.502399999999994</v>
      </c>
      <c r="Z38" s="13">
        <v>69.411599999999993</v>
      </c>
      <c r="AA38" s="13">
        <v>64.249700000000004</v>
      </c>
      <c r="AB38" s="13">
        <v>70.198833663366344</v>
      </c>
      <c r="AC38" s="13">
        <v>65.088626732673262</v>
      </c>
      <c r="AE38" s="13">
        <v>74.506482178217823</v>
      </c>
      <c r="AK38" s="167">
        <v>62.983500000000006</v>
      </c>
      <c r="AM38" s="13">
        <v>82.235599999999991</v>
      </c>
      <c r="AQ38" s="13">
        <v>41.231399999999994</v>
      </c>
      <c r="AR38" s="13">
        <v>64.411900000000003</v>
      </c>
      <c r="AS38" s="13">
        <v>36.14555247524752</v>
      </c>
      <c r="AT38" s="13">
        <v>64.599954455445541</v>
      </c>
      <c r="AU38" s="13">
        <v>67.941701980198019</v>
      </c>
      <c r="AV38" s="166">
        <v>59.104605940594055</v>
      </c>
      <c r="BC38" s="13">
        <v>74.054200000000009</v>
      </c>
      <c r="BD38" s="13">
        <v>89.183199999999999</v>
      </c>
      <c r="BE38" s="13">
        <v>72.008899999999997</v>
      </c>
      <c r="BG38" s="13">
        <v>78.631900000000002</v>
      </c>
      <c r="BJ38" s="13">
        <v>58.87222376237623</v>
      </c>
      <c r="BK38" s="13">
        <v>63.531187128712865</v>
      </c>
      <c r="BL38" s="13">
        <v>64.972546534653461</v>
      </c>
      <c r="BM38" s="13">
        <v>54.560361386138602</v>
      </c>
    </row>
    <row r="40" spans="2:66" x14ac:dyDescent="0.35">
      <c r="B40" s="13" t="s">
        <v>5</v>
      </c>
    </row>
    <row r="41" spans="2:66" x14ac:dyDescent="0.35">
      <c r="B41" s="13" t="s">
        <v>384</v>
      </c>
    </row>
    <row r="42" spans="2:66" x14ac:dyDescent="0.35">
      <c r="B42" s="13">
        <v>0</v>
      </c>
      <c r="C42" s="167">
        <f t="shared" ref="C42:AC42" si="14">IF(C29="","",C29/C$29)</f>
        <v>1</v>
      </c>
      <c r="D42" s="13">
        <f t="shared" si="14"/>
        <v>1</v>
      </c>
      <c r="E42" s="13">
        <f t="shared" si="14"/>
        <v>1</v>
      </c>
      <c r="F42" s="13">
        <f t="shared" si="14"/>
        <v>1</v>
      </c>
      <c r="G42" s="13">
        <f t="shared" si="14"/>
        <v>1</v>
      </c>
      <c r="H42" s="13">
        <f t="shared" si="14"/>
        <v>1</v>
      </c>
      <c r="I42" s="13">
        <f t="shared" si="14"/>
        <v>1</v>
      </c>
      <c r="J42" s="13">
        <f t="shared" si="14"/>
        <v>1</v>
      </c>
      <c r="K42" s="13" t="str">
        <f t="shared" si="14"/>
        <v/>
      </c>
      <c r="L42" s="13">
        <f t="shared" si="14"/>
        <v>1</v>
      </c>
      <c r="M42" s="13">
        <f t="shared" si="14"/>
        <v>1</v>
      </c>
      <c r="N42" s="13">
        <f t="shared" si="14"/>
        <v>1</v>
      </c>
      <c r="O42" s="13">
        <f t="shared" si="14"/>
        <v>1</v>
      </c>
      <c r="P42" s="13" t="str">
        <f t="shared" si="14"/>
        <v/>
      </c>
      <c r="Q42" s="13" t="str">
        <f t="shared" si="14"/>
        <v/>
      </c>
      <c r="R42" s="166" t="str">
        <f t="shared" si="14"/>
        <v/>
      </c>
      <c r="S42" s="13" t="str">
        <f t="shared" si="14"/>
        <v/>
      </c>
      <c r="T42" s="167">
        <f t="shared" si="14"/>
        <v>1</v>
      </c>
      <c r="U42" s="13">
        <f t="shared" si="14"/>
        <v>1</v>
      </c>
      <c r="V42" s="13">
        <f t="shared" si="14"/>
        <v>1</v>
      </c>
      <c r="W42" s="13" t="str">
        <f t="shared" si="14"/>
        <v/>
      </c>
      <c r="X42" s="13" t="str">
        <f t="shared" si="14"/>
        <v/>
      </c>
      <c r="Y42" s="13">
        <f t="shared" si="14"/>
        <v>1</v>
      </c>
      <c r="Z42" s="13">
        <f t="shared" si="14"/>
        <v>1</v>
      </c>
      <c r="AA42" s="13">
        <f t="shared" si="14"/>
        <v>1</v>
      </c>
      <c r="AB42" s="13">
        <f t="shared" si="14"/>
        <v>1</v>
      </c>
      <c r="AC42" s="13">
        <f t="shared" si="14"/>
        <v>1</v>
      </c>
      <c r="AE42" s="13">
        <f t="shared" ref="AE42:BN42" si="15">IF(AE29="","",AE29/AE$29)</f>
        <v>1</v>
      </c>
      <c r="AF42" s="166" t="str">
        <f t="shared" si="15"/>
        <v/>
      </c>
      <c r="AG42" s="13" t="str">
        <f t="shared" si="15"/>
        <v/>
      </c>
      <c r="AH42" s="13" t="str">
        <f t="shared" si="15"/>
        <v/>
      </c>
      <c r="AI42" s="13" t="str">
        <f t="shared" si="15"/>
        <v/>
      </c>
      <c r="AJ42" s="13" t="str">
        <f t="shared" si="15"/>
        <v/>
      </c>
      <c r="AK42" s="167">
        <f t="shared" si="15"/>
        <v>1</v>
      </c>
      <c r="AL42" s="13" t="str">
        <f t="shared" si="15"/>
        <v/>
      </c>
      <c r="AM42" s="13">
        <f t="shared" si="15"/>
        <v>1</v>
      </c>
      <c r="AN42" s="13" t="str">
        <f t="shared" si="15"/>
        <v/>
      </c>
      <c r="AO42" s="13" t="str">
        <f t="shared" si="15"/>
        <v/>
      </c>
      <c r="AP42" s="13" t="str">
        <f t="shared" si="15"/>
        <v/>
      </c>
      <c r="AQ42" s="13">
        <f t="shared" si="15"/>
        <v>1</v>
      </c>
      <c r="AR42" s="13">
        <f t="shared" si="15"/>
        <v>1</v>
      </c>
      <c r="AS42" s="13">
        <f t="shared" si="15"/>
        <v>1</v>
      </c>
      <c r="AT42" s="13">
        <f t="shared" si="15"/>
        <v>1</v>
      </c>
      <c r="AU42" s="13">
        <f t="shared" si="15"/>
        <v>1</v>
      </c>
      <c r="AV42" s="166">
        <f t="shared" si="15"/>
        <v>1</v>
      </c>
      <c r="AW42" s="13" t="str">
        <f t="shared" si="15"/>
        <v/>
      </c>
      <c r="AX42" s="13" t="str">
        <f t="shared" si="15"/>
        <v/>
      </c>
      <c r="AY42" s="13" t="str">
        <f t="shared" si="15"/>
        <v/>
      </c>
      <c r="AZ42" s="13" t="str">
        <f t="shared" si="15"/>
        <v/>
      </c>
      <c r="BA42" s="13" t="str">
        <f t="shared" si="15"/>
        <v/>
      </c>
      <c r="BB42" s="167" t="str">
        <f t="shared" si="15"/>
        <v/>
      </c>
      <c r="BC42" s="13">
        <f t="shared" si="15"/>
        <v>1</v>
      </c>
      <c r="BD42" s="13">
        <f t="shared" si="15"/>
        <v>1</v>
      </c>
      <c r="BE42" s="13">
        <f t="shared" si="15"/>
        <v>1</v>
      </c>
      <c r="BF42" s="13" t="str">
        <f t="shared" si="15"/>
        <v/>
      </c>
      <c r="BG42" s="13">
        <f t="shared" si="15"/>
        <v>1</v>
      </c>
      <c r="BH42" s="13" t="str">
        <f t="shared" si="15"/>
        <v/>
      </c>
      <c r="BI42" s="13" t="str">
        <f t="shared" si="15"/>
        <v/>
      </c>
      <c r="BJ42" s="13">
        <f t="shared" si="15"/>
        <v>1</v>
      </c>
      <c r="BK42" s="13">
        <f t="shared" si="15"/>
        <v>1</v>
      </c>
      <c r="BL42" s="13">
        <f t="shared" si="15"/>
        <v>1</v>
      </c>
      <c r="BM42" s="13">
        <f t="shared" si="15"/>
        <v>1</v>
      </c>
      <c r="BN42" s="166" t="str">
        <f t="shared" si="15"/>
        <v/>
      </c>
    </row>
    <row r="43" spans="2:66" x14ac:dyDescent="0.35">
      <c r="B43" s="13">
        <v>5</v>
      </c>
      <c r="C43" s="167">
        <f t="shared" ref="C43:AC43" si="16">IF(C30="","",C30/C$29)</f>
        <v>0.82806314277260129</v>
      </c>
      <c r="D43" s="13">
        <f t="shared" si="16"/>
        <v>0.83938977518857705</v>
      </c>
      <c r="E43" s="13">
        <f t="shared" si="16"/>
        <v>0.83864101570396887</v>
      </c>
      <c r="F43" s="13">
        <f t="shared" si="16"/>
        <v>0.83245133719993769</v>
      </c>
      <c r="G43" s="13">
        <f t="shared" si="16"/>
        <v>0.75513086604645363</v>
      </c>
      <c r="H43" s="13">
        <f t="shared" si="16"/>
        <v>0.7497700496058114</v>
      </c>
      <c r="I43" s="13">
        <f t="shared" si="16"/>
        <v>0.78737422258594736</v>
      </c>
      <c r="J43" s="13">
        <f t="shared" si="16"/>
        <v>0.71203627292255955</v>
      </c>
      <c r="K43" s="13" t="str">
        <f t="shared" si="16"/>
        <v/>
      </c>
      <c r="L43" s="13">
        <f t="shared" si="16"/>
        <v>0.7486980845497212</v>
      </c>
      <c r="M43" s="13">
        <f t="shared" si="16"/>
        <v>0.76569130054265133</v>
      </c>
      <c r="N43" s="13">
        <f t="shared" si="16"/>
        <v>0.78276302356200833</v>
      </c>
      <c r="O43" s="13">
        <f t="shared" si="16"/>
        <v>0.7483297623504529</v>
      </c>
      <c r="P43" s="13" t="str">
        <f t="shared" si="16"/>
        <v/>
      </c>
      <c r="Q43" s="13" t="str">
        <f t="shared" si="16"/>
        <v/>
      </c>
      <c r="R43" s="166" t="str">
        <f t="shared" si="16"/>
        <v/>
      </c>
      <c r="S43" s="13" t="str">
        <f t="shared" si="16"/>
        <v/>
      </c>
      <c r="T43" s="167">
        <f t="shared" si="16"/>
        <v>0.83493607896288957</v>
      </c>
      <c r="U43" s="13">
        <f t="shared" si="16"/>
        <v>0.83497501132571572</v>
      </c>
      <c r="V43" s="13">
        <f t="shared" si="16"/>
        <v>0.8282274545622339</v>
      </c>
      <c r="W43" s="13" t="str">
        <f t="shared" si="16"/>
        <v/>
      </c>
      <c r="X43" s="13" t="str">
        <f t="shared" si="16"/>
        <v/>
      </c>
      <c r="Y43" s="13">
        <f t="shared" si="16"/>
        <v>0.68002968717657597</v>
      </c>
      <c r="Z43" s="13">
        <f t="shared" si="16"/>
        <v>0.79995458649988804</v>
      </c>
      <c r="AA43" s="13">
        <f t="shared" si="16"/>
        <v>0.77814271887531816</v>
      </c>
      <c r="AB43" s="13">
        <f t="shared" si="16"/>
        <v>0.79025968356233145</v>
      </c>
      <c r="AC43" s="13">
        <f t="shared" si="16"/>
        <v>0.79287272735564551</v>
      </c>
      <c r="AE43" s="13">
        <f t="shared" ref="AE43:BN43" si="17">IF(AE30="","",AE30/AE$29)</f>
        <v>0.82213530781398014</v>
      </c>
      <c r="AF43" s="166" t="str">
        <f t="shared" si="17"/>
        <v/>
      </c>
      <c r="AG43" s="13" t="str">
        <f t="shared" si="17"/>
        <v/>
      </c>
      <c r="AH43" s="13" t="str">
        <f t="shared" si="17"/>
        <v/>
      </c>
      <c r="AI43" s="13" t="str">
        <f t="shared" si="17"/>
        <v/>
      </c>
      <c r="AJ43" s="13" t="str">
        <f t="shared" si="17"/>
        <v/>
      </c>
      <c r="AK43" s="167">
        <f t="shared" si="17"/>
        <v>0.82216052949946206</v>
      </c>
      <c r="AL43" s="13" t="str">
        <f t="shared" si="17"/>
        <v/>
      </c>
      <c r="AM43" s="13">
        <f t="shared" si="17"/>
        <v>0.78620433448274207</v>
      </c>
      <c r="AN43" s="13" t="str">
        <f t="shared" si="17"/>
        <v/>
      </c>
      <c r="AO43" s="13" t="str">
        <f t="shared" si="17"/>
        <v/>
      </c>
      <c r="AP43" s="13" t="str">
        <f t="shared" si="17"/>
        <v/>
      </c>
      <c r="AQ43" s="13">
        <f t="shared" si="17"/>
        <v>0.84697238580745793</v>
      </c>
      <c r="AR43" s="13">
        <f t="shared" si="17"/>
        <v>0.75926224788264862</v>
      </c>
      <c r="AS43" s="13">
        <f t="shared" si="17"/>
        <v>0.83560469071528243</v>
      </c>
      <c r="AT43" s="13">
        <f t="shared" si="17"/>
        <v>0.80808806023919577</v>
      </c>
      <c r="AU43" s="13">
        <f t="shared" si="17"/>
        <v>0.83437398373744187</v>
      </c>
      <c r="AV43" s="166">
        <f t="shared" si="17"/>
        <v>0.85778672334169992</v>
      </c>
      <c r="AW43" s="13" t="str">
        <f t="shared" si="17"/>
        <v/>
      </c>
      <c r="AX43" s="13" t="str">
        <f t="shared" si="17"/>
        <v/>
      </c>
      <c r="AY43" s="13" t="str">
        <f t="shared" si="17"/>
        <v/>
      </c>
      <c r="AZ43" s="13" t="str">
        <f t="shared" si="17"/>
        <v/>
      </c>
      <c r="BA43" s="13" t="str">
        <f t="shared" si="17"/>
        <v/>
      </c>
      <c r="BB43" s="167" t="str">
        <f t="shared" si="17"/>
        <v/>
      </c>
      <c r="BC43" s="13">
        <f t="shared" si="17"/>
        <v>0.84390110668779539</v>
      </c>
      <c r="BD43" s="13">
        <f t="shared" si="17"/>
        <v>0.8257501661737412</v>
      </c>
      <c r="BE43" s="13">
        <f t="shared" si="17"/>
        <v>0.82592646734461839</v>
      </c>
      <c r="BF43" s="13" t="str">
        <f t="shared" si="17"/>
        <v/>
      </c>
      <c r="BG43" s="13">
        <f t="shared" si="17"/>
        <v>0.83870964978851636</v>
      </c>
      <c r="BH43" s="13" t="str">
        <f t="shared" si="17"/>
        <v/>
      </c>
      <c r="BI43" s="13" t="str">
        <f t="shared" si="17"/>
        <v/>
      </c>
      <c r="BJ43" s="13">
        <f t="shared" si="17"/>
        <v>0.79054911850224352</v>
      </c>
      <c r="BK43" s="13">
        <f t="shared" si="17"/>
        <v>0.77497541942790449</v>
      </c>
      <c r="BL43" s="13">
        <f t="shared" si="17"/>
        <v>0.80232248288077235</v>
      </c>
      <c r="BM43" s="13">
        <f t="shared" si="17"/>
        <v>0.8234712976538765</v>
      </c>
      <c r="BN43" s="166" t="str">
        <f t="shared" si="17"/>
        <v/>
      </c>
    </row>
    <row r="44" spans="2:66" x14ac:dyDescent="0.35">
      <c r="B44" s="13">
        <v>10</v>
      </c>
      <c r="C44" s="167">
        <f t="shared" ref="C44:AC44" si="18">IF(C31="","",C31/C$29)</f>
        <v>0.71283716365680538</v>
      </c>
      <c r="D44" s="13">
        <f t="shared" si="18"/>
        <v>0.73028211434096646</v>
      </c>
      <c r="E44" s="13">
        <f t="shared" si="18"/>
        <v>0.64552749225264983</v>
      </c>
      <c r="F44" s="13">
        <f t="shared" si="18"/>
        <v>0.70158715844775554</v>
      </c>
      <c r="G44" s="13">
        <f t="shared" si="18"/>
        <v>0.5812563248983269</v>
      </c>
      <c r="H44" s="13">
        <f t="shared" si="18"/>
        <v>0.61269552867621679</v>
      </c>
      <c r="I44" s="13">
        <f t="shared" si="18"/>
        <v>0.65078767809867899</v>
      </c>
      <c r="J44" s="13">
        <f t="shared" si="18"/>
        <v>0.51252669442677079</v>
      </c>
      <c r="K44" s="13" t="str">
        <f t="shared" si="18"/>
        <v/>
      </c>
      <c r="L44" s="13">
        <f t="shared" si="18"/>
        <v>0.59015249072355869</v>
      </c>
      <c r="M44" s="13">
        <f t="shared" si="18"/>
        <v>0.56569755999557614</v>
      </c>
      <c r="N44" s="13">
        <f t="shared" si="18"/>
        <v>0.63735574506925441</v>
      </c>
      <c r="O44" s="13">
        <f t="shared" si="18"/>
        <v>0.60126209791685614</v>
      </c>
      <c r="P44" s="13" t="str">
        <f t="shared" si="18"/>
        <v/>
      </c>
      <c r="Q44" s="13" t="str">
        <f t="shared" si="18"/>
        <v/>
      </c>
      <c r="R44" s="166" t="str">
        <f t="shared" si="18"/>
        <v/>
      </c>
      <c r="S44" s="13" t="str">
        <f t="shared" si="18"/>
        <v/>
      </c>
      <c r="T44" s="167">
        <f t="shared" si="18"/>
        <v>0.68730836383237182</v>
      </c>
      <c r="U44" s="13">
        <f t="shared" si="18"/>
        <v>0.64634747175180285</v>
      </c>
      <c r="V44" s="13">
        <f t="shared" si="18"/>
        <v>0.67726389112681273</v>
      </c>
      <c r="W44" s="13" t="str">
        <f t="shared" si="18"/>
        <v/>
      </c>
      <c r="X44" s="13" t="str">
        <f t="shared" si="18"/>
        <v/>
      </c>
      <c r="Y44" s="13">
        <f t="shared" si="18"/>
        <v>0.56757033400998169</v>
      </c>
      <c r="Z44" s="13">
        <f t="shared" si="18"/>
        <v>0.53851412792195619</v>
      </c>
      <c r="AA44" s="13">
        <f t="shared" si="18"/>
        <v>0.54472456859938823</v>
      </c>
      <c r="AB44" s="13">
        <f t="shared" si="18"/>
        <v>0.59446015084685822</v>
      </c>
      <c r="AC44" s="13">
        <f t="shared" si="18"/>
        <v>0.56120947235717589</v>
      </c>
      <c r="AE44" s="13">
        <f t="shared" ref="AE44:BN44" si="19">IF(AE31="","",AE31/AE$29)</f>
        <v>0.65157508185681123</v>
      </c>
      <c r="AF44" s="166" t="str">
        <f t="shared" si="19"/>
        <v/>
      </c>
      <c r="AG44" s="13" t="str">
        <f t="shared" si="19"/>
        <v/>
      </c>
      <c r="AH44" s="13" t="str">
        <f t="shared" si="19"/>
        <v/>
      </c>
      <c r="AI44" s="13" t="str">
        <f t="shared" si="19"/>
        <v/>
      </c>
      <c r="AJ44" s="13" t="str">
        <f t="shared" si="19"/>
        <v/>
      </c>
      <c r="AK44" s="167">
        <f t="shared" si="19"/>
        <v>0.64680374496496074</v>
      </c>
      <c r="AL44" s="13" t="str">
        <f t="shared" si="19"/>
        <v/>
      </c>
      <c r="AM44" s="13">
        <f t="shared" si="19"/>
        <v>0.65132225125553633</v>
      </c>
      <c r="AN44" s="13" t="str">
        <f t="shared" si="19"/>
        <v/>
      </c>
      <c r="AO44" s="13" t="str">
        <f t="shared" si="19"/>
        <v/>
      </c>
      <c r="AP44" s="13" t="str">
        <f t="shared" si="19"/>
        <v/>
      </c>
      <c r="AQ44" s="13">
        <f t="shared" si="19"/>
        <v>0.69247759102058337</v>
      </c>
      <c r="AR44" s="13">
        <f t="shared" si="19"/>
        <v>0.64067577620296767</v>
      </c>
      <c r="AS44" s="13">
        <f t="shared" si="19"/>
        <v>0.67099539887968795</v>
      </c>
      <c r="AT44" s="13">
        <f t="shared" si="19"/>
        <v>0.66718077462608738</v>
      </c>
      <c r="AU44" s="13">
        <f t="shared" si="19"/>
        <v>0.70170313849991051</v>
      </c>
      <c r="AV44" s="166">
        <f t="shared" si="19"/>
        <v>0.77795628753158708</v>
      </c>
      <c r="AW44" s="13" t="str">
        <f t="shared" si="19"/>
        <v/>
      </c>
      <c r="AX44" s="13" t="str">
        <f t="shared" si="19"/>
        <v/>
      </c>
      <c r="AY44" s="13" t="str">
        <f t="shared" si="19"/>
        <v/>
      </c>
      <c r="AZ44" s="13" t="str">
        <f t="shared" si="19"/>
        <v/>
      </c>
      <c r="BA44" s="13" t="str">
        <f t="shared" si="19"/>
        <v/>
      </c>
      <c r="BB44" s="167" t="str">
        <f t="shared" si="19"/>
        <v/>
      </c>
      <c r="BC44" s="13">
        <f t="shared" si="19"/>
        <v>0.72059573042682856</v>
      </c>
      <c r="BD44" s="13">
        <f t="shared" si="19"/>
        <v>0.7137441985170393</v>
      </c>
      <c r="BE44" s="13">
        <f t="shared" si="19"/>
        <v>0.71071614713142883</v>
      </c>
      <c r="BF44" s="13" t="str">
        <f t="shared" si="19"/>
        <v/>
      </c>
      <c r="BG44" s="13">
        <f t="shared" si="19"/>
        <v>0.73248043197831891</v>
      </c>
      <c r="BH44" s="13" t="str">
        <f t="shared" si="19"/>
        <v/>
      </c>
      <c r="BI44" s="13" t="str">
        <f t="shared" si="19"/>
        <v/>
      </c>
      <c r="BJ44" s="13">
        <f t="shared" si="19"/>
        <v>0.64154094240899273</v>
      </c>
      <c r="BK44" s="13">
        <f t="shared" si="19"/>
        <v>0.63191615040786653</v>
      </c>
      <c r="BL44" s="13">
        <f t="shared" si="19"/>
        <v>0.62973219705400896</v>
      </c>
      <c r="BM44" s="13">
        <f t="shared" si="19"/>
        <v>0.66477614124791373</v>
      </c>
      <c r="BN44" s="166" t="str">
        <f t="shared" si="19"/>
        <v/>
      </c>
    </row>
    <row r="45" spans="2:66" x14ac:dyDescent="0.35">
      <c r="B45" s="13">
        <v>15</v>
      </c>
      <c r="C45" s="167">
        <f t="shared" ref="C45:AC45" si="20">IF(C32="","",C32/C$29)</f>
        <v>0.55516390982537922</v>
      </c>
      <c r="D45" s="13">
        <f t="shared" si="20"/>
        <v>0.53925121718859692</v>
      </c>
      <c r="E45" s="13">
        <f t="shared" si="20"/>
        <v>0.45139833307222138</v>
      </c>
      <c r="F45" s="13">
        <f t="shared" si="20"/>
        <v>0.51922378545696435</v>
      </c>
      <c r="G45" s="13">
        <f t="shared" si="20"/>
        <v>0.4212983235797636</v>
      </c>
      <c r="H45" s="13">
        <f t="shared" si="20"/>
        <v>0.45069002120134133</v>
      </c>
      <c r="I45" s="13">
        <f t="shared" si="20"/>
        <v>0.49692819117207043</v>
      </c>
      <c r="J45" s="13">
        <f t="shared" si="20"/>
        <v>0.36772667426814759</v>
      </c>
      <c r="K45" s="13" t="str">
        <f t="shared" si="20"/>
        <v/>
      </c>
      <c r="L45" s="13">
        <f t="shared" si="20"/>
        <v>0.41137820311268469</v>
      </c>
      <c r="M45" s="13">
        <f t="shared" si="20"/>
        <v>0.40862529948033532</v>
      </c>
      <c r="N45" s="13">
        <f t="shared" si="20"/>
        <v>0.48150905012723511</v>
      </c>
      <c r="O45" s="13">
        <f t="shared" si="20"/>
        <v>0.42341014509621083</v>
      </c>
      <c r="P45" s="13" t="str">
        <f t="shared" si="20"/>
        <v/>
      </c>
      <c r="Q45" s="13" t="str">
        <f t="shared" si="20"/>
        <v/>
      </c>
      <c r="R45" s="166" t="str">
        <f t="shared" si="20"/>
        <v/>
      </c>
      <c r="S45" s="13" t="str">
        <f t="shared" si="20"/>
        <v/>
      </c>
      <c r="T45" s="167">
        <f t="shared" si="20"/>
        <v>0.48039728822209815</v>
      </c>
      <c r="U45" s="13">
        <f t="shared" si="20"/>
        <v>0.43548217506612175</v>
      </c>
      <c r="V45" s="13">
        <f t="shared" si="20"/>
        <v>0.49171483519434628</v>
      </c>
      <c r="W45" s="13" t="str">
        <f t="shared" si="20"/>
        <v/>
      </c>
      <c r="X45" s="13" t="str">
        <f t="shared" si="20"/>
        <v/>
      </c>
      <c r="Y45" s="13">
        <f t="shared" si="20"/>
        <v>0.46239077305914722</v>
      </c>
      <c r="Z45" s="13">
        <f t="shared" si="20"/>
        <v>0.42793577012614203</v>
      </c>
      <c r="AA45" s="13">
        <f t="shared" si="20"/>
        <v>0.41255933000113199</v>
      </c>
      <c r="AB45" s="13">
        <f t="shared" si="20"/>
        <v>0.43618500109079855</v>
      </c>
      <c r="AC45" s="13">
        <f t="shared" si="20"/>
        <v>0.41357500556638022</v>
      </c>
      <c r="AE45" s="13">
        <f t="shared" ref="AE45:BN45" si="21">IF(AE32="","",AE32/AE$29)</f>
        <v>0.45639546851088209</v>
      </c>
      <c r="AF45" s="166" t="str">
        <f t="shared" si="21"/>
        <v/>
      </c>
      <c r="AG45" s="13" t="str">
        <f t="shared" si="21"/>
        <v/>
      </c>
      <c r="AH45" s="13" t="str">
        <f t="shared" si="21"/>
        <v/>
      </c>
      <c r="AI45" s="13" t="str">
        <f t="shared" si="21"/>
        <v/>
      </c>
      <c r="AJ45" s="13" t="str">
        <f t="shared" si="21"/>
        <v/>
      </c>
      <c r="AK45" s="167">
        <f t="shared" si="21"/>
        <v>0.46229104019953265</v>
      </c>
      <c r="AL45" s="13" t="str">
        <f t="shared" si="21"/>
        <v/>
      </c>
      <c r="AM45" s="13">
        <f t="shared" si="21"/>
        <v>0.49489316789084964</v>
      </c>
      <c r="AN45" s="13" t="str">
        <f t="shared" si="21"/>
        <v/>
      </c>
      <c r="AO45" s="13" t="str">
        <f t="shared" si="21"/>
        <v/>
      </c>
      <c r="AP45" s="13" t="str">
        <f t="shared" si="21"/>
        <v/>
      </c>
      <c r="AQ45" s="13">
        <f t="shared" si="21"/>
        <v>0.58605500231719576</v>
      </c>
      <c r="AR45" s="13">
        <f t="shared" si="21"/>
        <v>0.51139392330456701</v>
      </c>
      <c r="AS45" s="13">
        <f t="shared" si="21"/>
        <v>0.57148080963461345</v>
      </c>
      <c r="AT45" s="13">
        <f t="shared" si="21"/>
        <v>0.53883258845766024</v>
      </c>
      <c r="AU45" s="13">
        <f t="shared" si="21"/>
        <v>0.5525810702681544</v>
      </c>
      <c r="AV45" s="166">
        <f t="shared" si="21"/>
        <v>0.69286493426670603</v>
      </c>
      <c r="AW45" s="13" t="str">
        <f t="shared" si="21"/>
        <v/>
      </c>
      <c r="AX45" s="13" t="str">
        <f t="shared" si="21"/>
        <v/>
      </c>
      <c r="AY45" s="13" t="str">
        <f t="shared" si="21"/>
        <v/>
      </c>
      <c r="AZ45" s="13" t="str">
        <f t="shared" si="21"/>
        <v/>
      </c>
      <c r="BA45" s="13" t="str">
        <f t="shared" si="21"/>
        <v/>
      </c>
      <c r="BB45" s="167" t="str">
        <f t="shared" si="21"/>
        <v/>
      </c>
      <c r="BC45" s="13">
        <f t="shared" si="21"/>
        <v>0.58089333797137299</v>
      </c>
      <c r="BD45" s="13">
        <f t="shared" si="21"/>
        <v>0.56461311930739366</v>
      </c>
      <c r="BE45" s="13">
        <f t="shared" si="21"/>
        <v>0.54754332416116502</v>
      </c>
      <c r="BF45" s="13" t="str">
        <f t="shared" si="21"/>
        <v/>
      </c>
      <c r="BG45" s="13">
        <f t="shared" si="21"/>
        <v>0.66518425375985246</v>
      </c>
      <c r="BH45" s="13" t="str">
        <f t="shared" si="21"/>
        <v/>
      </c>
      <c r="BI45" s="13" t="str">
        <f t="shared" si="21"/>
        <v/>
      </c>
      <c r="BJ45" s="13">
        <f t="shared" si="21"/>
        <v>0.50775377678753375</v>
      </c>
      <c r="BK45" s="13">
        <f t="shared" si="21"/>
        <v>0.48953761096994702</v>
      </c>
      <c r="BL45" s="13">
        <f t="shared" si="21"/>
        <v>0.48797624816041724</v>
      </c>
      <c r="BM45" s="13">
        <f t="shared" si="21"/>
        <v>0.50598753518864514</v>
      </c>
      <c r="BN45" s="166" t="str">
        <f t="shared" si="21"/>
        <v/>
      </c>
    </row>
    <row r="46" spans="2:66" x14ac:dyDescent="0.35">
      <c r="B46" s="13">
        <v>20</v>
      </c>
      <c r="C46" s="167">
        <f t="shared" ref="C46:AC46" si="22">IF(C33="","",C33/C$29)</f>
        <v>0.42060492944289551</v>
      </c>
      <c r="D46" s="13">
        <f t="shared" si="22"/>
        <v>0.37938063292383012</v>
      </c>
      <c r="E46" s="13">
        <f t="shared" si="22"/>
        <v>0.36158025185605158</v>
      </c>
      <c r="F46" s="13">
        <f t="shared" si="22"/>
        <v>0.39285709435353161</v>
      </c>
      <c r="G46" s="13">
        <f t="shared" si="22"/>
        <v>0.33656299937870177</v>
      </c>
      <c r="H46" s="13">
        <f t="shared" si="22"/>
        <v>0.36494926923096543</v>
      </c>
      <c r="I46" s="13">
        <f t="shared" si="22"/>
        <v>0.37957442537113062</v>
      </c>
      <c r="J46" s="13">
        <f t="shared" si="22"/>
        <v>0.3080070681172476</v>
      </c>
      <c r="K46" s="13" t="str">
        <f t="shared" si="22"/>
        <v/>
      </c>
      <c r="L46" s="13">
        <f t="shared" si="22"/>
        <v>0.32868812786548479</v>
      </c>
      <c r="M46" s="13">
        <f t="shared" si="22"/>
        <v>0.33627551218491208</v>
      </c>
      <c r="N46" s="13">
        <f t="shared" si="22"/>
        <v>0.37367447220208311</v>
      </c>
      <c r="O46" s="13">
        <f t="shared" si="22"/>
        <v>0.31437788540086864</v>
      </c>
      <c r="P46" s="13" t="str">
        <f t="shared" si="22"/>
        <v/>
      </c>
      <c r="Q46" s="13" t="str">
        <f t="shared" si="22"/>
        <v/>
      </c>
      <c r="R46" s="166" t="str">
        <f t="shared" si="22"/>
        <v/>
      </c>
      <c r="S46" s="13" t="str">
        <f t="shared" si="22"/>
        <v/>
      </c>
      <c r="T46" s="167">
        <f t="shared" si="22"/>
        <v>0.38053458271977209</v>
      </c>
      <c r="U46" s="13">
        <f t="shared" si="22"/>
        <v>0.33317070767396845</v>
      </c>
      <c r="V46" s="13">
        <f t="shared" si="22"/>
        <v>0.3931599355359251</v>
      </c>
      <c r="W46" s="13" t="str">
        <f t="shared" si="22"/>
        <v/>
      </c>
      <c r="X46" s="13" t="str">
        <f t="shared" si="22"/>
        <v/>
      </c>
      <c r="Y46" s="13">
        <f t="shared" si="22"/>
        <v>0.38738256001856097</v>
      </c>
      <c r="Z46" s="13">
        <f t="shared" si="22"/>
        <v>0.36551435182597769</v>
      </c>
      <c r="AA46" s="13">
        <f t="shared" si="22"/>
        <v>0.32615325676817453</v>
      </c>
      <c r="AB46" s="13">
        <f t="shared" si="22"/>
        <v>0.35974815464556065</v>
      </c>
      <c r="AC46" s="13">
        <f t="shared" si="22"/>
        <v>0.33009199845443304</v>
      </c>
      <c r="AE46" s="13">
        <f t="shared" ref="AE46:BN46" si="23">IF(AE33="","",AE33/AE$29)</f>
        <v>0.34113002215458249</v>
      </c>
      <c r="AF46" s="166" t="str">
        <f t="shared" si="23"/>
        <v/>
      </c>
      <c r="AG46" s="13" t="str">
        <f t="shared" si="23"/>
        <v/>
      </c>
      <c r="AH46" s="13" t="str">
        <f t="shared" si="23"/>
        <v/>
      </c>
      <c r="AI46" s="13" t="str">
        <f t="shared" si="23"/>
        <v/>
      </c>
      <c r="AJ46" s="13" t="str">
        <f t="shared" si="23"/>
        <v/>
      </c>
      <c r="AK46" s="167">
        <f t="shared" si="23"/>
        <v>0.34745510348747116</v>
      </c>
      <c r="AL46" s="13" t="str">
        <f t="shared" si="23"/>
        <v/>
      </c>
      <c r="AM46" s="13">
        <f t="shared" si="23"/>
        <v>0.40058776299678961</v>
      </c>
      <c r="AN46" s="13" t="str">
        <f t="shared" si="23"/>
        <v/>
      </c>
      <c r="AO46" s="13" t="str">
        <f t="shared" si="23"/>
        <v/>
      </c>
      <c r="AP46" s="13" t="str">
        <f t="shared" si="23"/>
        <v/>
      </c>
      <c r="AQ46" s="13">
        <f t="shared" si="23"/>
        <v>0.51412811267223546</v>
      </c>
      <c r="AR46" s="13">
        <f t="shared" si="23"/>
        <v>0.40536354269223746</v>
      </c>
      <c r="AS46" s="13">
        <f t="shared" si="23"/>
        <v>0.51365427874484793</v>
      </c>
      <c r="AT46" s="13">
        <f t="shared" si="23"/>
        <v>0.45045648598445465</v>
      </c>
      <c r="AU46" s="13">
        <f t="shared" si="23"/>
        <v>0.45020593676447757</v>
      </c>
      <c r="AV46" s="166">
        <f t="shared" si="23"/>
        <v>0.62957058188949799</v>
      </c>
      <c r="AW46" s="13" t="str">
        <f t="shared" si="23"/>
        <v/>
      </c>
      <c r="AX46" s="13" t="str">
        <f t="shared" si="23"/>
        <v/>
      </c>
      <c r="AY46" s="13" t="str">
        <f t="shared" si="23"/>
        <v/>
      </c>
      <c r="AZ46" s="13" t="str">
        <f t="shared" si="23"/>
        <v/>
      </c>
      <c r="BA46" s="13" t="str">
        <f t="shared" si="23"/>
        <v/>
      </c>
      <c r="BB46" s="167" t="str">
        <f t="shared" si="23"/>
        <v/>
      </c>
      <c r="BC46" s="13">
        <f t="shared" si="23"/>
        <v>0.4687970728816398</v>
      </c>
      <c r="BD46" s="13">
        <f t="shared" si="23"/>
        <v>0.49241731943994344</v>
      </c>
      <c r="BE46" s="13">
        <f t="shared" si="23"/>
        <v>0.46117703696778128</v>
      </c>
      <c r="BF46" s="13" t="str">
        <f t="shared" si="23"/>
        <v/>
      </c>
      <c r="BG46" s="13">
        <f t="shared" si="23"/>
        <v>0.64627321052604536</v>
      </c>
      <c r="BH46" s="13" t="str">
        <f t="shared" si="23"/>
        <v/>
      </c>
      <c r="BI46" s="13" t="str">
        <f t="shared" si="23"/>
        <v/>
      </c>
      <c r="BJ46" s="13">
        <f t="shared" si="23"/>
        <v>0.42533864771315877</v>
      </c>
      <c r="BK46" s="13">
        <f t="shared" si="23"/>
        <v>0.406162363575157</v>
      </c>
      <c r="BL46" s="13">
        <f t="shared" si="23"/>
        <v>0.42851121405700721</v>
      </c>
      <c r="BM46" s="13">
        <f t="shared" si="23"/>
        <v>0.41524228520182666</v>
      </c>
      <c r="BN46" s="166" t="str">
        <f t="shared" si="23"/>
        <v/>
      </c>
    </row>
    <row r="47" spans="2:66" x14ac:dyDescent="0.35">
      <c r="B47" s="13">
        <v>25</v>
      </c>
      <c r="C47" s="167">
        <f t="shared" ref="C47:AC47" si="24">IF(C34="","",C34/C$29)</f>
        <v>0.33261723743488569</v>
      </c>
      <c r="D47" s="13">
        <f t="shared" si="24"/>
        <v>0.30947762352381614</v>
      </c>
      <c r="E47" s="13">
        <f t="shared" si="24"/>
        <v>0.30056306367143215</v>
      </c>
      <c r="F47" s="13">
        <f t="shared" si="24"/>
        <v>0.32574951563323767</v>
      </c>
      <c r="G47" s="13">
        <f t="shared" si="24"/>
        <v>0.28767740237612699</v>
      </c>
      <c r="H47" s="13">
        <f t="shared" si="24"/>
        <v>0.31987105776047869</v>
      </c>
      <c r="I47" s="13">
        <f t="shared" si="24"/>
        <v>0.30691841941647569</v>
      </c>
      <c r="J47" s="13">
        <f t="shared" si="24"/>
        <v>0.26740980591025637</v>
      </c>
      <c r="K47" s="13" t="str">
        <f t="shared" si="24"/>
        <v/>
      </c>
      <c r="L47" s="13">
        <f t="shared" si="24"/>
        <v>0.27261676478288543</v>
      </c>
      <c r="M47" s="13">
        <f t="shared" si="24"/>
        <v>0.29239801474329213</v>
      </c>
      <c r="N47" s="13">
        <f t="shared" si="24"/>
        <v>0.31306405087029171</v>
      </c>
      <c r="O47" s="13">
        <f t="shared" si="24"/>
        <v>0.26540965882117118</v>
      </c>
      <c r="P47" s="13" t="str">
        <f t="shared" si="24"/>
        <v/>
      </c>
      <c r="Q47" s="13" t="str">
        <f t="shared" si="24"/>
        <v/>
      </c>
      <c r="R47" s="166" t="str">
        <f t="shared" si="24"/>
        <v/>
      </c>
      <c r="S47" s="13" t="str">
        <f t="shared" si="24"/>
        <v/>
      </c>
      <c r="T47" s="167">
        <f t="shared" si="24"/>
        <v>0.32008887361224492</v>
      </c>
      <c r="U47" s="13">
        <f t="shared" si="24"/>
        <v>0.28703779364245829</v>
      </c>
      <c r="V47" s="13">
        <f t="shared" si="24"/>
        <v>0.3364161784530818</v>
      </c>
      <c r="W47" s="13" t="str">
        <f t="shared" si="24"/>
        <v/>
      </c>
      <c r="X47" s="13" t="str">
        <f t="shared" si="24"/>
        <v/>
      </c>
      <c r="Y47" s="13">
        <f t="shared" si="24"/>
        <v>0.32471811642403403</v>
      </c>
      <c r="Z47" s="13">
        <f t="shared" si="24"/>
        <v>0.3163299846149466</v>
      </c>
      <c r="AA47" s="13">
        <f t="shared" si="24"/>
        <v>0.27796053987958191</v>
      </c>
      <c r="AB47" s="13">
        <f t="shared" si="24"/>
        <v>0.31105083705726888</v>
      </c>
      <c r="AC47" s="13">
        <f t="shared" si="24"/>
        <v>0.28550344681589446</v>
      </c>
      <c r="AE47" s="13">
        <f t="shared" ref="AE47:BN47" si="25">IF(AE34="","",AE34/AE$29)</f>
        <v>0.28177323525211739</v>
      </c>
      <c r="AF47" s="166" t="str">
        <f t="shared" si="25"/>
        <v/>
      </c>
      <c r="AG47" s="13" t="str">
        <f t="shared" si="25"/>
        <v/>
      </c>
      <c r="AH47" s="13" t="str">
        <f t="shared" si="25"/>
        <v/>
      </c>
      <c r="AI47" s="13" t="str">
        <f t="shared" si="25"/>
        <v/>
      </c>
      <c r="AJ47" s="13" t="str">
        <f t="shared" si="25"/>
        <v/>
      </c>
      <c r="AK47" s="167">
        <f t="shared" si="25"/>
        <v>0.30229641281991348</v>
      </c>
      <c r="AL47" s="13" t="str">
        <f t="shared" si="25"/>
        <v/>
      </c>
      <c r="AM47" s="13">
        <f t="shared" si="25"/>
        <v>0.36462854524995009</v>
      </c>
      <c r="AN47" s="13" t="str">
        <f t="shared" si="25"/>
        <v/>
      </c>
      <c r="AO47" s="13" t="str">
        <f t="shared" si="25"/>
        <v/>
      </c>
      <c r="AP47" s="13" t="str">
        <f t="shared" si="25"/>
        <v/>
      </c>
      <c r="AQ47" s="13">
        <f t="shared" si="25"/>
        <v>0.47376143055759634</v>
      </c>
      <c r="AR47" s="13">
        <f t="shared" si="25"/>
        <v>0.3444423647869852</v>
      </c>
      <c r="AS47" s="13">
        <f t="shared" si="25"/>
        <v>0.46199783078069334</v>
      </c>
      <c r="AT47" s="13">
        <f t="shared" si="25"/>
        <v>0.39676065388190873</v>
      </c>
      <c r="AU47" s="13">
        <f t="shared" si="25"/>
        <v>0.40140532822415598</v>
      </c>
      <c r="AV47" s="166">
        <f t="shared" si="25"/>
        <v>0.58898160396336541</v>
      </c>
      <c r="AW47" s="13" t="str">
        <f t="shared" si="25"/>
        <v/>
      </c>
      <c r="AX47" s="13" t="str">
        <f t="shared" si="25"/>
        <v/>
      </c>
      <c r="AY47" s="13" t="str">
        <f t="shared" si="25"/>
        <v/>
      </c>
      <c r="AZ47" s="13" t="str">
        <f t="shared" si="25"/>
        <v/>
      </c>
      <c r="BA47" s="13" t="str">
        <f t="shared" si="25"/>
        <v/>
      </c>
      <c r="BB47" s="167" t="str">
        <f t="shared" si="25"/>
        <v/>
      </c>
      <c r="BC47" s="13">
        <f t="shared" si="25"/>
        <v>0.41375281825326277</v>
      </c>
      <c r="BD47" s="13">
        <f t="shared" si="25"/>
        <v>0.46176933430263961</v>
      </c>
      <c r="BE47" s="13">
        <f t="shared" si="25"/>
        <v>0.41137045831742797</v>
      </c>
      <c r="BF47" s="13" t="str">
        <f t="shared" si="25"/>
        <v/>
      </c>
      <c r="BG47" s="13">
        <f t="shared" si="25"/>
        <v>0.64543978154395942</v>
      </c>
      <c r="BH47" s="13" t="str">
        <f t="shared" si="25"/>
        <v/>
      </c>
      <c r="BI47" s="13" t="str">
        <f t="shared" si="25"/>
        <v/>
      </c>
      <c r="BJ47" s="13">
        <f t="shared" si="25"/>
        <v>0.38563398649058467</v>
      </c>
      <c r="BK47" s="13">
        <f t="shared" si="25"/>
        <v>0.36028566330852602</v>
      </c>
      <c r="BL47" s="13">
        <f t="shared" si="25"/>
        <v>0.39635888926235491</v>
      </c>
      <c r="BM47" s="13">
        <f t="shared" si="25"/>
        <v>0.37728069171823092</v>
      </c>
      <c r="BN47" s="166" t="str">
        <f t="shared" si="25"/>
        <v/>
      </c>
    </row>
    <row r="48" spans="2:66" x14ac:dyDescent="0.35">
      <c r="B48" s="13">
        <v>30</v>
      </c>
      <c r="C48" s="167">
        <f t="shared" ref="C48:AC48" si="26">IF(C35="","",C35/C$29)</f>
        <v>0.27831243095545732</v>
      </c>
      <c r="D48" s="13">
        <f t="shared" si="26"/>
        <v>0.27415629855048107</v>
      </c>
      <c r="E48" s="13">
        <f t="shared" si="26"/>
        <v>0.27139282270815906</v>
      </c>
      <c r="F48" s="13">
        <f t="shared" si="26"/>
        <v>0.29021154054570131</v>
      </c>
      <c r="G48" s="13">
        <f t="shared" si="26"/>
        <v>0.26107660961031842</v>
      </c>
      <c r="H48" s="13">
        <f t="shared" si="26"/>
        <v>0.29190438597435775</v>
      </c>
      <c r="I48" s="13">
        <f t="shared" si="26"/>
        <v>0.26596014560820885</v>
      </c>
      <c r="J48" s="13">
        <f t="shared" si="26"/>
        <v>0.24215168104018497</v>
      </c>
      <c r="K48" s="13" t="str">
        <f t="shared" si="26"/>
        <v/>
      </c>
      <c r="L48" s="13">
        <f t="shared" si="26"/>
        <v>0.24395354751801615</v>
      </c>
      <c r="M48" s="13">
        <f t="shared" si="26"/>
        <v>0.2686076697605535</v>
      </c>
      <c r="N48" s="13">
        <f t="shared" si="26"/>
        <v>0.28127375713392738</v>
      </c>
      <c r="O48" s="13">
        <f t="shared" si="26"/>
        <v>0.23735656661155927</v>
      </c>
      <c r="P48" s="13" t="str">
        <f t="shared" si="26"/>
        <v/>
      </c>
      <c r="Q48" s="13" t="str">
        <f t="shared" si="26"/>
        <v/>
      </c>
      <c r="R48" s="166" t="str">
        <f t="shared" si="26"/>
        <v/>
      </c>
      <c r="S48" s="13" t="str">
        <f t="shared" si="26"/>
        <v/>
      </c>
      <c r="T48" s="167">
        <f t="shared" si="26"/>
        <v>0.28574474290319601</v>
      </c>
      <c r="U48" s="13">
        <f t="shared" si="26"/>
        <v>0.26821427412677834</v>
      </c>
      <c r="V48" s="13">
        <f t="shared" si="26"/>
        <v>0.30414259723989073</v>
      </c>
      <c r="W48" s="13" t="str">
        <f t="shared" si="26"/>
        <v/>
      </c>
      <c r="X48" s="13" t="str">
        <f t="shared" si="26"/>
        <v/>
      </c>
      <c r="Y48" s="13">
        <f t="shared" si="26"/>
        <v>0.28114789549567931</v>
      </c>
      <c r="Z48" s="13">
        <f t="shared" si="26"/>
        <v>0.28586111131615144</v>
      </c>
      <c r="AA48" s="13">
        <f t="shared" si="26"/>
        <v>0.25179536275736525</v>
      </c>
      <c r="AB48" s="13">
        <f t="shared" si="26"/>
        <v>0.2784733634200422</v>
      </c>
      <c r="AC48" s="13">
        <f t="shared" si="26"/>
        <v>0.26193302454849066</v>
      </c>
      <c r="AE48" s="13">
        <f t="shared" ref="AE48:BN48" si="27">IF(AE35="","",AE35/AE$29)</f>
        <v>0.26101716794400243</v>
      </c>
      <c r="AF48" s="166" t="str">
        <f t="shared" si="27"/>
        <v/>
      </c>
      <c r="AG48" s="13" t="str">
        <f t="shared" si="27"/>
        <v/>
      </c>
      <c r="AH48" s="13" t="str">
        <f t="shared" si="27"/>
        <v/>
      </c>
      <c r="AI48" s="13" t="str">
        <f t="shared" si="27"/>
        <v/>
      </c>
      <c r="AJ48" s="13" t="str">
        <f t="shared" si="27"/>
        <v/>
      </c>
      <c r="AK48" s="167">
        <f t="shared" si="27"/>
        <v>0.29655478328120838</v>
      </c>
      <c r="AL48" s="13" t="str">
        <f t="shared" si="27"/>
        <v/>
      </c>
      <c r="AM48" s="13">
        <f t="shared" si="27"/>
        <v>0.35301550689279032</v>
      </c>
      <c r="AN48" s="13" t="str">
        <f t="shared" si="27"/>
        <v/>
      </c>
      <c r="AO48" s="13" t="str">
        <f t="shared" si="27"/>
        <v/>
      </c>
      <c r="AP48" s="13" t="str">
        <f t="shared" si="27"/>
        <v/>
      </c>
      <c r="AQ48" s="13">
        <f t="shared" si="27"/>
        <v>0.4557799907312165</v>
      </c>
      <c r="AR48" s="13">
        <f t="shared" si="27"/>
        <v>0.32692629067945272</v>
      </c>
      <c r="AS48" s="13">
        <f t="shared" si="27"/>
        <v>0.43243416487695197</v>
      </c>
      <c r="AT48" s="13">
        <f t="shared" si="27"/>
        <v>0.36514158004442804</v>
      </c>
      <c r="AU48" s="13">
        <f t="shared" si="27"/>
        <v>0.36863701999291448</v>
      </c>
      <c r="AV48" s="166">
        <f t="shared" si="27"/>
        <v>0.56217367688185826</v>
      </c>
      <c r="AW48" s="13" t="str">
        <f t="shared" si="27"/>
        <v/>
      </c>
      <c r="AX48" s="13" t="str">
        <f t="shared" si="27"/>
        <v/>
      </c>
      <c r="AY48" s="13" t="str">
        <f t="shared" si="27"/>
        <v/>
      </c>
      <c r="AZ48" s="13" t="str">
        <f t="shared" si="27"/>
        <v/>
      </c>
      <c r="BA48" s="13" t="str">
        <f t="shared" si="27"/>
        <v/>
      </c>
      <c r="BB48" s="167" t="str">
        <f t="shared" si="27"/>
        <v/>
      </c>
      <c r="BC48" s="13">
        <f t="shared" si="27"/>
        <v>0.39250492791713371</v>
      </c>
      <c r="BD48" s="13">
        <f t="shared" si="27"/>
        <v>0.45545035273600321</v>
      </c>
      <c r="BE48" s="13">
        <f t="shared" si="27"/>
        <v>0.39694792525965567</v>
      </c>
      <c r="BF48" s="13" t="str">
        <f t="shared" si="27"/>
        <v/>
      </c>
      <c r="BG48" s="13">
        <f t="shared" si="27"/>
        <v>0.66379406338171743</v>
      </c>
      <c r="BH48" s="13" t="str">
        <f t="shared" si="27"/>
        <v/>
      </c>
      <c r="BI48" s="13" t="str">
        <f t="shared" si="27"/>
        <v/>
      </c>
      <c r="BJ48" s="13">
        <f t="shared" si="27"/>
        <v>0.36659422960770366</v>
      </c>
      <c r="BK48" s="13">
        <f t="shared" si="27"/>
        <v>0.33539375333506088</v>
      </c>
      <c r="BL48" s="13">
        <f t="shared" si="27"/>
        <v>0.37721844429210183</v>
      </c>
      <c r="BM48" s="13">
        <f t="shared" si="27"/>
        <v>0.34991435465396292</v>
      </c>
      <c r="BN48" s="166" t="str">
        <f t="shared" si="27"/>
        <v/>
      </c>
    </row>
    <row r="49" spans="1:66" x14ac:dyDescent="0.35">
      <c r="B49" s="13">
        <v>35</v>
      </c>
      <c r="C49" s="167">
        <f t="shared" ref="C49:AC49" si="28">IF(C36="","",C36/C$29)</f>
        <v>0.24858205601480848</v>
      </c>
      <c r="D49" s="13">
        <f t="shared" si="28"/>
        <v>0.25871470010665976</v>
      </c>
      <c r="E49" s="13">
        <f t="shared" si="28"/>
        <v>0.2623467838723188</v>
      </c>
      <c r="F49" s="13">
        <f t="shared" si="28"/>
        <v>0.27169301699717863</v>
      </c>
      <c r="G49" s="13">
        <f t="shared" si="28"/>
        <v>0.24768776639183038</v>
      </c>
      <c r="H49" s="13">
        <f t="shared" si="28"/>
        <v>0.27157325740672633</v>
      </c>
      <c r="I49" s="13">
        <f t="shared" si="28"/>
        <v>0.24539228675810557</v>
      </c>
      <c r="J49" s="13">
        <f t="shared" si="28"/>
        <v>0.22630133361891383</v>
      </c>
      <c r="K49" s="13" t="str">
        <f t="shared" si="28"/>
        <v/>
      </c>
      <c r="L49" s="13">
        <f t="shared" si="28"/>
        <v>0.22561270190866184</v>
      </c>
      <c r="M49" s="13">
        <f t="shared" si="28"/>
        <v>0.24997754837487518</v>
      </c>
      <c r="N49" s="13">
        <f t="shared" si="28"/>
        <v>0.2637936402803443</v>
      </c>
      <c r="O49" s="13">
        <f t="shared" si="28"/>
        <v>0.22301927158295581</v>
      </c>
      <c r="P49" s="13" t="str">
        <f t="shared" si="28"/>
        <v/>
      </c>
      <c r="Q49" s="13" t="str">
        <f t="shared" si="28"/>
        <v/>
      </c>
      <c r="R49" s="166" t="str">
        <f t="shared" si="28"/>
        <v/>
      </c>
      <c r="S49" s="13" t="str">
        <f t="shared" si="28"/>
        <v/>
      </c>
      <c r="T49" s="167">
        <f t="shared" si="28"/>
        <v>0.27116151535628213</v>
      </c>
      <c r="U49" s="13">
        <f t="shared" si="28"/>
        <v>0.25836330492190968</v>
      </c>
      <c r="V49" s="13">
        <f t="shared" si="28"/>
        <v>0.28314073340793405</v>
      </c>
      <c r="W49" s="13" t="str">
        <f t="shared" si="28"/>
        <v/>
      </c>
      <c r="X49" s="13" t="str">
        <f t="shared" si="28"/>
        <v/>
      </c>
      <c r="Y49" s="13">
        <f t="shared" si="28"/>
        <v>0.25793854143548028</v>
      </c>
      <c r="Z49" s="13">
        <f t="shared" si="28"/>
        <v>0.26885776259776467</v>
      </c>
      <c r="AA49" s="13">
        <f t="shared" si="28"/>
        <v>0.24814428576462316</v>
      </c>
      <c r="AB49" s="13">
        <f t="shared" si="28"/>
        <v>0.26320744881247515</v>
      </c>
      <c r="AC49" s="13">
        <f t="shared" si="28"/>
        <v>0.25484656834775643</v>
      </c>
      <c r="AE49" s="13">
        <f t="shared" ref="AE49:BN49" si="29">IF(AE36="","",AE36/AE$29)</f>
        <v>0.25060286785799141</v>
      </c>
      <c r="AF49" s="166" t="str">
        <f t="shared" si="29"/>
        <v/>
      </c>
      <c r="AG49" s="13" t="str">
        <f t="shared" si="29"/>
        <v/>
      </c>
      <c r="AH49" s="13" t="str">
        <f t="shared" si="29"/>
        <v/>
      </c>
      <c r="AI49" s="13" t="str">
        <f t="shared" si="29"/>
        <v/>
      </c>
      <c r="AJ49" s="13" t="str">
        <f t="shared" si="29"/>
        <v/>
      </c>
      <c r="AK49" s="167">
        <f t="shared" si="29"/>
        <v>0.29624456703323804</v>
      </c>
      <c r="AL49" s="13" t="str">
        <f t="shared" si="29"/>
        <v/>
      </c>
      <c r="AM49" s="13">
        <f t="shared" si="29"/>
        <v>0.34811834386850449</v>
      </c>
      <c r="AN49" s="13" t="str">
        <f t="shared" si="29"/>
        <v/>
      </c>
      <c r="AO49" s="13" t="str">
        <f t="shared" si="29"/>
        <v/>
      </c>
      <c r="AP49" s="13" t="str">
        <f t="shared" si="29"/>
        <v/>
      </c>
      <c r="AQ49" s="13">
        <f t="shared" si="29"/>
        <v>0.45761453164385263</v>
      </c>
      <c r="AR49" s="13">
        <f t="shared" si="29"/>
        <v>0.32134559355068504</v>
      </c>
      <c r="AS49" s="13">
        <f t="shared" si="29"/>
        <v>0.42006647964952282</v>
      </c>
      <c r="AT49" s="13">
        <f t="shared" si="29"/>
        <v>0.34049715392883079</v>
      </c>
      <c r="AU49" s="13">
        <f t="shared" si="29"/>
        <v>0.35346783005488641</v>
      </c>
      <c r="AV49" s="166">
        <f t="shared" si="29"/>
        <v>0.54189400890156492</v>
      </c>
      <c r="AW49" s="13" t="str">
        <f t="shared" si="29"/>
        <v/>
      </c>
      <c r="AX49" s="13" t="str">
        <f t="shared" si="29"/>
        <v/>
      </c>
      <c r="AY49" s="13" t="str">
        <f t="shared" si="29"/>
        <v/>
      </c>
      <c r="AZ49" s="13" t="str">
        <f t="shared" si="29"/>
        <v/>
      </c>
      <c r="BA49" s="13" t="str">
        <f t="shared" si="29"/>
        <v/>
      </c>
      <c r="BB49" s="167" t="str">
        <f t="shared" si="29"/>
        <v/>
      </c>
      <c r="BC49" s="13">
        <f t="shared" si="29"/>
        <v>0.38280060294515517</v>
      </c>
      <c r="BD49" s="13">
        <f t="shared" si="29"/>
        <v>0.44375979889814399</v>
      </c>
      <c r="BE49" s="13">
        <f t="shared" si="29"/>
        <v>0.39007215657185773</v>
      </c>
      <c r="BF49" s="13" t="str">
        <f t="shared" si="29"/>
        <v/>
      </c>
      <c r="BG49" s="13">
        <f t="shared" si="29"/>
        <v>0.6701891104323382</v>
      </c>
      <c r="BH49" s="13" t="str">
        <f t="shared" si="29"/>
        <v/>
      </c>
      <c r="BI49" s="13" t="str">
        <f t="shared" si="29"/>
        <v/>
      </c>
      <c r="BJ49" s="13">
        <f t="shared" si="29"/>
        <v>0.35853806019263779</v>
      </c>
      <c r="BK49" s="13">
        <f t="shared" si="29"/>
        <v>0.33017096995841239</v>
      </c>
      <c r="BL49" s="13">
        <f t="shared" si="29"/>
        <v>0.36233348656313513</v>
      </c>
      <c r="BM49" s="13">
        <f t="shared" si="29"/>
        <v>0.33870753917241919</v>
      </c>
      <c r="BN49" s="166" t="str">
        <f t="shared" si="29"/>
        <v/>
      </c>
    </row>
    <row r="50" spans="1:66" x14ac:dyDescent="0.35">
      <c r="B50" s="13">
        <v>40</v>
      </c>
      <c r="C50" s="167">
        <f t="shared" ref="C50:AC50" si="30">IF(C37="","",C37/C$29)</f>
        <v>0.23938811515478417</v>
      </c>
      <c r="D50" s="13">
        <f t="shared" si="30"/>
        <v>0.24974588206478474</v>
      </c>
      <c r="E50" s="13">
        <f t="shared" si="30"/>
        <v>0.25930016101750092</v>
      </c>
      <c r="F50" s="13">
        <f t="shared" si="30"/>
        <v>0.2597001693008848</v>
      </c>
      <c r="G50" s="13">
        <f t="shared" si="30"/>
        <v>0.23218542363592462</v>
      </c>
      <c r="H50" s="13">
        <f t="shared" si="30"/>
        <v>0.25556570630616637</v>
      </c>
      <c r="I50" s="13">
        <f t="shared" si="30"/>
        <v>0.23720052229389152</v>
      </c>
      <c r="J50" s="13">
        <f t="shared" si="30"/>
        <v>0.21617761006923228</v>
      </c>
      <c r="K50" s="13" t="str">
        <f t="shared" si="30"/>
        <v/>
      </c>
      <c r="L50" s="13">
        <f t="shared" si="30"/>
        <v>0.21692279051222921</v>
      </c>
      <c r="M50" s="13">
        <f t="shared" si="30"/>
        <v>0.23854297452308923</v>
      </c>
      <c r="N50" s="13">
        <f t="shared" si="30"/>
        <v>0.25690691585811809</v>
      </c>
      <c r="O50" s="13">
        <f t="shared" si="30"/>
        <v>0.21434431230845677</v>
      </c>
      <c r="P50" s="13" t="str">
        <f t="shared" si="30"/>
        <v/>
      </c>
      <c r="Q50" s="13" t="str">
        <f t="shared" si="30"/>
        <v/>
      </c>
      <c r="R50" s="166" t="str">
        <f t="shared" si="30"/>
        <v/>
      </c>
      <c r="S50" s="13" t="str">
        <f t="shared" si="30"/>
        <v/>
      </c>
      <c r="T50" s="167">
        <f t="shared" si="30"/>
        <v>0.26249614286439676</v>
      </c>
      <c r="U50" s="13">
        <f t="shared" si="30"/>
        <v>0.25056087827469398</v>
      </c>
      <c r="V50" s="13">
        <f t="shared" si="30"/>
        <v>0.27186871928542328</v>
      </c>
      <c r="W50" s="13" t="str">
        <f t="shared" si="30"/>
        <v/>
      </c>
      <c r="X50" s="13" t="str">
        <f t="shared" si="30"/>
        <v/>
      </c>
      <c r="Y50" s="13">
        <f t="shared" si="30"/>
        <v>0.2461231361434551</v>
      </c>
      <c r="Z50" s="13">
        <f t="shared" si="30"/>
        <v>0.25687555822225133</v>
      </c>
      <c r="AA50" s="13">
        <f t="shared" si="30"/>
        <v>0.2503349319602684</v>
      </c>
      <c r="AB50" s="13">
        <f t="shared" si="30"/>
        <v>0.25322054424284429</v>
      </c>
      <c r="AC50" s="13">
        <f t="shared" si="30"/>
        <v>0.24491119940984232</v>
      </c>
      <c r="AE50" s="13">
        <f t="shared" ref="AE50:BN50" si="31">IF(AE37="","",AE37/AE$29)</f>
        <v>0.24813530382092494</v>
      </c>
      <c r="AF50" s="166" t="str">
        <f t="shared" si="31"/>
        <v/>
      </c>
      <c r="AG50" s="13" t="str">
        <f t="shared" si="31"/>
        <v/>
      </c>
      <c r="AH50" s="13" t="str">
        <f t="shared" si="31"/>
        <v/>
      </c>
      <c r="AI50" s="13" t="str">
        <f t="shared" si="31"/>
        <v/>
      </c>
      <c r="AJ50" s="13" t="str">
        <f t="shared" si="31"/>
        <v/>
      </c>
      <c r="AK50" s="167">
        <f t="shared" si="31"/>
        <v>0.29671013040076211</v>
      </c>
      <c r="AL50" s="13" t="str">
        <f t="shared" si="31"/>
        <v/>
      </c>
      <c r="AM50" s="13">
        <f t="shared" si="31"/>
        <v>0.35385461420672892</v>
      </c>
      <c r="AN50" s="13" t="str">
        <f t="shared" si="31"/>
        <v/>
      </c>
      <c r="AO50" s="13" t="str">
        <f t="shared" si="31"/>
        <v/>
      </c>
      <c r="AP50" s="13" t="str">
        <f t="shared" si="31"/>
        <v/>
      </c>
      <c r="AQ50" s="13">
        <f t="shared" si="31"/>
        <v>0.46899139811685436</v>
      </c>
      <c r="AR50" s="13">
        <f t="shared" si="31"/>
        <v>0.31235478871369893</v>
      </c>
      <c r="AS50" s="13">
        <f t="shared" si="31"/>
        <v>0.42165151214614527</v>
      </c>
      <c r="AT50" s="13">
        <f t="shared" si="31"/>
        <v>0.32937385391125856</v>
      </c>
      <c r="AU50" s="13">
        <f t="shared" si="31"/>
        <v>0.34556333205240519</v>
      </c>
      <c r="AV50" s="166">
        <f t="shared" si="31"/>
        <v>0.52270774479607218</v>
      </c>
      <c r="AW50" s="13" t="str">
        <f t="shared" si="31"/>
        <v/>
      </c>
      <c r="AX50" s="13" t="str">
        <f t="shared" si="31"/>
        <v/>
      </c>
      <c r="AY50" s="13" t="str">
        <f t="shared" si="31"/>
        <v/>
      </c>
      <c r="AZ50" s="13" t="str">
        <f t="shared" si="31"/>
        <v/>
      </c>
      <c r="BA50" s="13" t="str">
        <f t="shared" si="31"/>
        <v/>
      </c>
      <c r="BB50" s="167" t="str">
        <f t="shared" si="31"/>
        <v/>
      </c>
      <c r="BC50" s="13">
        <f t="shared" si="31"/>
        <v>0.38296757237274381</v>
      </c>
      <c r="BD50" s="13">
        <f t="shared" si="31"/>
        <v>0.43854637147592451</v>
      </c>
      <c r="BE50" s="13">
        <f t="shared" si="31"/>
        <v>0.38755656844853292</v>
      </c>
      <c r="BF50" s="13" t="str">
        <f t="shared" si="31"/>
        <v/>
      </c>
      <c r="BG50" s="13">
        <f t="shared" si="31"/>
        <v>0.67658501403895288</v>
      </c>
      <c r="BH50" s="13" t="str">
        <f t="shared" si="31"/>
        <v/>
      </c>
      <c r="BI50" s="13" t="str">
        <f t="shared" si="31"/>
        <v/>
      </c>
      <c r="BJ50" s="13">
        <f t="shared" si="31"/>
        <v>0.35688224690271403</v>
      </c>
      <c r="BK50" s="13">
        <f t="shared" si="31"/>
        <v>0.32172651424213888</v>
      </c>
      <c r="BL50" s="13">
        <f t="shared" si="31"/>
        <v>0.35841682602136921</v>
      </c>
      <c r="BM50" s="13">
        <f t="shared" si="31"/>
        <v>0.33040937851969759</v>
      </c>
      <c r="BN50" s="166" t="str">
        <f t="shared" si="31"/>
        <v/>
      </c>
    </row>
    <row r="51" spans="1:66" x14ac:dyDescent="0.35">
      <c r="B51" s="13">
        <v>45</v>
      </c>
      <c r="C51" s="167">
        <f t="shared" ref="C51:AC51" si="32">IF(C38="","",C38/C$29)</f>
        <v>0.23225644578941435</v>
      </c>
      <c r="D51" s="13">
        <f t="shared" si="32"/>
        <v>0.24503006836762153</v>
      </c>
      <c r="E51" s="13">
        <f t="shared" si="32"/>
        <v>0.26290037927113635</v>
      </c>
      <c r="F51" s="13">
        <f t="shared" si="32"/>
        <v>0.25255737230250563</v>
      </c>
      <c r="G51" s="13">
        <f t="shared" si="32"/>
        <v>0.22742882878483275</v>
      </c>
      <c r="H51" s="13">
        <f t="shared" si="32"/>
        <v>0.24351420875245325</v>
      </c>
      <c r="I51" s="13">
        <f t="shared" si="32"/>
        <v>0.2331936362641561</v>
      </c>
      <c r="J51" s="13">
        <f t="shared" si="32"/>
        <v>0.20165647186297184</v>
      </c>
      <c r="K51" s="13" t="str">
        <f t="shared" si="32"/>
        <v/>
      </c>
      <c r="L51" s="13">
        <f t="shared" si="32"/>
        <v>0.21351953508987578</v>
      </c>
      <c r="M51" s="13">
        <f t="shared" si="32"/>
        <v>0.23278250940404452</v>
      </c>
      <c r="N51" s="13">
        <f t="shared" si="32"/>
        <v>0.25113766602704224</v>
      </c>
      <c r="O51" s="13">
        <f t="shared" si="32"/>
        <v>0.20607557945198474</v>
      </c>
      <c r="P51" s="13" t="str">
        <f t="shared" si="32"/>
        <v/>
      </c>
      <c r="Q51" s="13" t="str">
        <f t="shared" si="32"/>
        <v/>
      </c>
      <c r="R51" s="166" t="str">
        <f t="shared" si="32"/>
        <v/>
      </c>
      <c r="S51" s="13" t="str">
        <f t="shared" si="32"/>
        <v/>
      </c>
      <c r="T51" s="167">
        <f t="shared" si="32"/>
        <v>0.26313021038803108</v>
      </c>
      <c r="U51" s="13">
        <f t="shared" si="32"/>
        <v>0.24617178797299133</v>
      </c>
      <c r="V51" s="13">
        <f t="shared" si="32"/>
        <v>0.25982666155084705</v>
      </c>
      <c r="W51" s="13" t="str">
        <f t="shared" si="32"/>
        <v/>
      </c>
      <c r="X51" s="13" t="str">
        <f t="shared" si="32"/>
        <v/>
      </c>
      <c r="Y51" s="13">
        <f t="shared" si="32"/>
        <v>0.23884399382210372</v>
      </c>
      <c r="Z51" s="13">
        <f t="shared" si="32"/>
        <v>0.24398016287699442</v>
      </c>
      <c r="AA51" s="13">
        <f t="shared" si="32"/>
        <v>0.24084250663303974</v>
      </c>
      <c r="AB51" s="13">
        <f t="shared" si="32"/>
        <v>0.23696210747443855</v>
      </c>
      <c r="AC51" s="13">
        <f t="shared" si="32"/>
        <v>0.24177807947341859</v>
      </c>
      <c r="AE51" s="13">
        <f t="shared" ref="AE51:BN51" si="33">IF(AE38="","",AE38/AE$29)</f>
        <v>0.24629801080069033</v>
      </c>
      <c r="AF51" s="166" t="str">
        <f t="shared" si="33"/>
        <v/>
      </c>
      <c r="AG51" s="13" t="str">
        <f t="shared" si="33"/>
        <v/>
      </c>
      <c r="AH51" s="13" t="str">
        <f t="shared" si="33"/>
        <v/>
      </c>
      <c r="AI51" s="13" t="str">
        <f t="shared" si="33"/>
        <v/>
      </c>
      <c r="AJ51" s="13" t="str">
        <f t="shared" si="33"/>
        <v/>
      </c>
      <c r="AK51" s="167">
        <f t="shared" si="33"/>
        <v>0.30105554782803218</v>
      </c>
      <c r="AL51" s="13" t="str">
        <f t="shared" si="33"/>
        <v/>
      </c>
      <c r="AM51" s="13">
        <f t="shared" si="33"/>
        <v>0.35441445005716871</v>
      </c>
      <c r="AN51" s="13" t="str">
        <f t="shared" si="33"/>
        <v/>
      </c>
      <c r="AO51" s="13" t="str">
        <f t="shared" si="33"/>
        <v/>
      </c>
      <c r="AP51" s="13" t="str">
        <f t="shared" si="33"/>
        <v/>
      </c>
      <c r="AQ51" s="13">
        <f t="shared" si="33"/>
        <v>0.46605477624930758</v>
      </c>
      <c r="AR51" s="13">
        <f t="shared" si="33"/>
        <v>0.30754902925091265</v>
      </c>
      <c r="AS51" s="13">
        <f t="shared" si="33"/>
        <v>0.43585687087667507</v>
      </c>
      <c r="AT51" s="13">
        <f t="shared" si="33"/>
        <v>0.32104436416421611</v>
      </c>
      <c r="AU51" s="13">
        <f t="shared" si="33"/>
        <v>0.33697038364915932</v>
      </c>
      <c r="AV51" s="166">
        <f t="shared" si="33"/>
        <v>0.50355619232638515</v>
      </c>
      <c r="AW51" s="13" t="str">
        <f t="shared" si="33"/>
        <v/>
      </c>
      <c r="AX51" s="13" t="str">
        <f t="shared" si="33"/>
        <v/>
      </c>
      <c r="AY51" s="13" t="str">
        <f t="shared" si="33"/>
        <v/>
      </c>
      <c r="AZ51" s="13" t="str">
        <f t="shared" si="33"/>
        <v/>
      </c>
      <c r="BA51" s="13" t="str">
        <f t="shared" si="33"/>
        <v/>
      </c>
      <c r="BB51" s="167" t="str">
        <f t="shared" si="33"/>
        <v/>
      </c>
      <c r="BC51" s="13">
        <f t="shared" si="33"/>
        <v>0.38162924026333767</v>
      </c>
      <c r="BD51" s="13">
        <f t="shared" si="33"/>
        <v>0.43396503685018278</v>
      </c>
      <c r="BE51" s="13">
        <f t="shared" si="33"/>
        <v>0.37196043863178863</v>
      </c>
      <c r="BF51" s="13" t="str">
        <f t="shared" si="33"/>
        <v/>
      </c>
      <c r="BG51" s="13">
        <f t="shared" si="33"/>
        <v>0.67352625258465781</v>
      </c>
      <c r="BH51" s="13" t="str">
        <f t="shared" si="33"/>
        <v/>
      </c>
      <c r="BI51" s="13" t="str">
        <f t="shared" si="33"/>
        <v/>
      </c>
      <c r="BJ51" s="13">
        <f t="shared" si="33"/>
        <v>0.35106265820262123</v>
      </c>
      <c r="BK51" s="13">
        <f t="shared" si="33"/>
        <v>0.31337686300732398</v>
      </c>
      <c r="BL51" s="13">
        <f t="shared" si="33"/>
        <v>0.34766516303599171</v>
      </c>
      <c r="BM51" s="13">
        <f t="shared" si="33"/>
        <v>0.32938680595737768</v>
      </c>
      <c r="BN51" s="166" t="str">
        <f t="shared" si="33"/>
        <v/>
      </c>
    </row>
    <row r="54" spans="1:66" x14ac:dyDescent="0.35">
      <c r="A54" s="13" t="s">
        <v>243</v>
      </c>
      <c r="B54" s="13" t="s">
        <v>383</v>
      </c>
      <c r="G54" s="726"/>
      <c r="H54" s="726"/>
      <c r="I54" s="726"/>
      <c r="J54" s="726"/>
      <c r="K54" s="726"/>
      <c r="L54" s="726"/>
      <c r="M54" s="726"/>
      <c r="N54" s="726"/>
      <c r="O54" s="726"/>
      <c r="P54" s="726"/>
      <c r="Q54" s="726"/>
      <c r="R54" s="741"/>
      <c r="Y54" s="726"/>
      <c r="Z54" s="726"/>
      <c r="AA54" s="726"/>
      <c r="AB54" s="726"/>
      <c r="AC54" s="726"/>
      <c r="AD54" s="726"/>
      <c r="AE54" s="726"/>
      <c r="AF54" s="741"/>
      <c r="AG54" s="726"/>
      <c r="AH54" s="726"/>
      <c r="AI54" s="726"/>
      <c r="AN54" s="726"/>
      <c r="AO54" s="726"/>
      <c r="AP54" s="726"/>
      <c r="AQ54" s="726"/>
      <c r="AR54" s="726"/>
      <c r="AS54" s="726"/>
      <c r="AT54" s="726"/>
      <c r="AU54" s="726"/>
      <c r="AV54" s="741"/>
      <c r="AW54" s="726"/>
      <c r="AX54" s="726"/>
      <c r="AY54" s="726"/>
      <c r="AZ54" s="726"/>
      <c r="BG54" s="726"/>
      <c r="BH54" s="726"/>
      <c r="BI54" s="726"/>
      <c r="BJ54" s="726"/>
      <c r="BK54" s="726"/>
      <c r="BL54" s="726"/>
      <c r="BM54" s="726"/>
      <c r="BN54" s="741"/>
    </row>
    <row r="55" spans="1:66" x14ac:dyDescent="0.35">
      <c r="B55" s="13">
        <v>1</v>
      </c>
      <c r="G55" s="727">
        <v>35.257999999999996</v>
      </c>
      <c r="H55" s="727">
        <v>50.289000000000001</v>
      </c>
      <c r="I55" s="727">
        <v>33.505000000000003</v>
      </c>
      <c r="J55" s="727">
        <v>38.31</v>
      </c>
      <c r="K55" s="727">
        <v>37.628</v>
      </c>
      <c r="L55" s="727">
        <v>36.686000000000007</v>
      </c>
      <c r="M55" s="727">
        <v>41.524000000000001</v>
      </c>
      <c r="N55" s="727">
        <v>29.836000000000002</v>
      </c>
      <c r="O55" s="727">
        <v>37.076000000000008</v>
      </c>
      <c r="P55" s="727">
        <v>35.355000000000004</v>
      </c>
      <c r="Q55" s="727"/>
      <c r="R55" s="728">
        <v>48.406999999999996</v>
      </c>
      <c r="Y55" s="727">
        <v>41.881</v>
      </c>
      <c r="Z55" s="727">
        <v>36.069999999999993</v>
      </c>
      <c r="AA55" s="727">
        <v>40.29</v>
      </c>
      <c r="AB55" s="727">
        <v>34.024000000000001</v>
      </c>
      <c r="AC55" s="727">
        <v>34.414000000000001</v>
      </c>
      <c r="AD55" s="727">
        <v>40.516999999999996</v>
      </c>
      <c r="AE55" s="727">
        <v>41.945999999999998</v>
      </c>
      <c r="AF55" s="728">
        <v>45.192</v>
      </c>
      <c r="AG55" s="727"/>
      <c r="AH55" s="727"/>
      <c r="AI55" s="727"/>
      <c r="AN55" s="727">
        <v>22.530999999999999</v>
      </c>
      <c r="AO55" s="727">
        <v>21.946999999999996</v>
      </c>
      <c r="AP55" s="727">
        <v>24.999000000000002</v>
      </c>
      <c r="AQ55" s="727">
        <v>27.499000000000002</v>
      </c>
      <c r="AR55" s="727">
        <v>31.33</v>
      </c>
      <c r="AS55" s="727">
        <v>21.135000000000002</v>
      </c>
      <c r="AT55" s="727">
        <v>25.030999999999999</v>
      </c>
      <c r="AU55" s="727">
        <v>22.497999999999998</v>
      </c>
      <c r="AV55" s="728">
        <v>18.765000000000001</v>
      </c>
      <c r="AW55" s="727"/>
      <c r="AX55" s="727"/>
      <c r="AY55" s="727"/>
      <c r="AZ55" s="727"/>
      <c r="BG55" s="727">
        <v>27.434000000000005</v>
      </c>
      <c r="BH55" s="727">
        <v>28.245000000000001</v>
      </c>
      <c r="BI55" s="727">
        <v>25.582999999999998</v>
      </c>
      <c r="BJ55" s="727">
        <v>19.317</v>
      </c>
      <c r="BK55" s="727">
        <v>26.881999999999998</v>
      </c>
      <c r="BL55" s="727">
        <v>37.757999999999996</v>
      </c>
      <c r="BM55" s="727">
        <v>26.264999999999997</v>
      </c>
      <c r="BN55" s="728">
        <v>25.095999999999997</v>
      </c>
    </row>
    <row r="56" spans="1:66" x14ac:dyDescent="0.35">
      <c r="B56" s="13">
        <v>20</v>
      </c>
      <c r="G56" s="727">
        <v>80.45</v>
      </c>
      <c r="H56" s="727">
        <v>99.021000000000001</v>
      </c>
      <c r="I56" s="727">
        <v>73.501999999999995</v>
      </c>
      <c r="J56" s="727">
        <v>82.820000000000007</v>
      </c>
      <c r="K56" s="727">
        <v>101.065</v>
      </c>
      <c r="L56" s="727">
        <v>98.078999999999994</v>
      </c>
      <c r="M56" s="727">
        <v>100.221</v>
      </c>
      <c r="N56" s="727">
        <v>84.930999999999997</v>
      </c>
      <c r="O56" s="727">
        <v>77.171000000000006</v>
      </c>
      <c r="P56" s="727">
        <v>94.605000000000004</v>
      </c>
      <c r="Q56" s="727"/>
      <c r="R56" s="728">
        <v>95.936000000000007</v>
      </c>
      <c r="Y56" s="727">
        <v>136.291</v>
      </c>
      <c r="Z56" s="727">
        <v>92.3</v>
      </c>
      <c r="AA56" s="727">
        <v>124.863</v>
      </c>
      <c r="AB56" s="727">
        <v>86.65100000000001</v>
      </c>
      <c r="AC56" s="727">
        <v>116.422</v>
      </c>
      <c r="AD56" s="727">
        <v>120.675</v>
      </c>
      <c r="AE56" s="727">
        <v>119.149</v>
      </c>
      <c r="AF56" s="728">
        <v>145.34900000000002</v>
      </c>
      <c r="AG56" s="727"/>
      <c r="AH56" s="727"/>
      <c r="AI56" s="727"/>
      <c r="AN56" s="727">
        <v>30.68</v>
      </c>
      <c r="AO56" s="727">
        <v>29.057000000000002</v>
      </c>
      <c r="AP56" s="727">
        <v>42.400000000000006</v>
      </c>
      <c r="AQ56" s="727">
        <v>49.704999999999998</v>
      </c>
      <c r="AR56" s="727">
        <v>45.777000000000001</v>
      </c>
      <c r="AS56" s="727">
        <v>37.79</v>
      </c>
      <c r="AT56" s="727">
        <v>41.360999999999997</v>
      </c>
      <c r="AU56" s="727">
        <v>36.977999999999994</v>
      </c>
      <c r="AV56" s="728">
        <v>34.381</v>
      </c>
      <c r="AW56" s="727"/>
      <c r="AX56" s="727"/>
      <c r="AY56" s="727"/>
      <c r="AZ56" s="727"/>
      <c r="BG56" s="727">
        <v>59.217999999999996</v>
      </c>
      <c r="BH56" s="727">
        <v>66.328000000000003</v>
      </c>
      <c r="BI56" s="727">
        <v>52.529000000000003</v>
      </c>
      <c r="BJ56" s="727">
        <v>36.783999999999999</v>
      </c>
      <c r="BK56" s="727">
        <v>47.010999999999996</v>
      </c>
      <c r="BL56" s="727">
        <v>66.587000000000003</v>
      </c>
      <c r="BM56" s="727">
        <v>57.724000000000004</v>
      </c>
      <c r="BN56" s="728">
        <v>40.808999999999997</v>
      </c>
    </row>
    <row r="57" spans="1:66" x14ac:dyDescent="0.35">
      <c r="B57" s="729">
        <v>50</v>
      </c>
      <c r="G57" s="730">
        <v>218.65700000000001</v>
      </c>
      <c r="H57" s="730">
        <v>242.03100000000001</v>
      </c>
      <c r="I57" s="730">
        <v>209.43600000000001</v>
      </c>
      <c r="J57" s="730">
        <v>218.88400000000001</v>
      </c>
      <c r="K57" s="730">
        <v>233.29900000000001</v>
      </c>
      <c r="L57" s="730">
        <v>225.44199999999998</v>
      </c>
      <c r="M57" s="730">
        <v>238.006</v>
      </c>
      <c r="N57" s="730">
        <v>195.37800000000001</v>
      </c>
      <c r="O57" s="730">
        <v>219.761</v>
      </c>
      <c r="P57" s="730">
        <v>220.24700000000001</v>
      </c>
      <c r="Q57" s="730"/>
      <c r="R57" s="731">
        <v>250.084</v>
      </c>
      <c r="Y57" s="730">
        <v>215.83199999999999</v>
      </c>
      <c r="Z57" s="730">
        <v>191.74299999999999</v>
      </c>
      <c r="AA57" s="730">
        <v>191.678</v>
      </c>
      <c r="AB57" s="730">
        <v>188.756</v>
      </c>
      <c r="AC57" s="730">
        <v>190.76899999999998</v>
      </c>
      <c r="AD57" s="730">
        <v>244.92099999999999</v>
      </c>
      <c r="AE57" s="730">
        <v>201.28699999999998</v>
      </c>
      <c r="AF57" s="731">
        <v>225.60499999999999</v>
      </c>
      <c r="AG57" s="730"/>
      <c r="AH57" s="730"/>
      <c r="AI57" s="730"/>
      <c r="AN57" s="730">
        <v>113.5</v>
      </c>
      <c r="AO57" s="730">
        <v>102.62400000000001</v>
      </c>
      <c r="AP57" s="730">
        <v>127.136</v>
      </c>
      <c r="AQ57" s="730">
        <v>127.16799999999999</v>
      </c>
      <c r="AR57" s="730">
        <v>158.04300000000001</v>
      </c>
      <c r="AS57" s="730">
        <v>102.36499999999999</v>
      </c>
      <c r="AT57" s="730">
        <v>127.10300000000001</v>
      </c>
      <c r="AU57" s="730">
        <v>109.864</v>
      </c>
      <c r="AV57" s="731">
        <v>104.54</v>
      </c>
      <c r="AW57" s="730"/>
      <c r="AX57" s="730"/>
      <c r="AY57" s="730"/>
      <c r="AZ57" s="730"/>
      <c r="BG57" s="730">
        <v>124.70100000000001</v>
      </c>
      <c r="BH57" s="730">
        <v>148.91999999999999</v>
      </c>
      <c r="BI57" s="730">
        <v>109.47399999999999</v>
      </c>
      <c r="BJ57" s="730">
        <v>97.948999999999998</v>
      </c>
      <c r="BK57" s="730">
        <v>135.41500000000002</v>
      </c>
      <c r="BL57" s="730">
        <v>174.37300000000002</v>
      </c>
      <c r="BM57" s="730">
        <v>137.20000000000002</v>
      </c>
      <c r="BN57" s="731">
        <v>124.506</v>
      </c>
    </row>
    <row r="58" spans="1:66" x14ac:dyDescent="0.35">
      <c r="B58" s="729">
        <v>75</v>
      </c>
      <c r="G58" s="730">
        <v>250.44000000000003</v>
      </c>
      <c r="H58" s="730">
        <v>277.64699999999999</v>
      </c>
      <c r="I58" s="730">
        <v>241.642</v>
      </c>
      <c r="J58" s="730">
        <v>251.934</v>
      </c>
      <c r="K58" s="730">
        <v>265.82899999999995</v>
      </c>
      <c r="L58" s="730">
        <v>259.88800000000003</v>
      </c>
      <c r="M58" s="730">
        <v>275.86100000000005</v>
      </c>
      <c r="N58" s="730">
        <v>218.72099999999998</v>
      </c>
      <c r="O58" s="730">
        <v>247.226</v>
      </c>
      <c r="P58" s="730">
        <v>251.70699999999999</v>
      </c>
      <c r="Q58" s="730"/>
      <c r="R58" s="731">
        <v>286.44499999999999</v>
      </c>
      <c r="Y58" s="730">
        <v>238.68699999999998</v>
      </c>
      <c r="Z58" s="730">
        <v>215.93</v>
      </c>
      <c r="AA58" s="730">
        <v>207.001</v>
      </c>
      <c r="AB58" s="730">
        <v>226.87</v>
      </c>
      <c r="AC58" s="730">
        <v>208.13800000000001</v>
      </c>
      <c r="AD58" s="730">
        <v>277.25700000000001</v>
      </c>
      <c r="AE58" s="730">
        <v>223.10399999999998</v>
      </c>
      <c r="AF58" s="731">
        <v>243.91399999999999</v>
      </c>
      <c r="AG58" s="730"/>
      <c r="AH58" s="730"/>
      <c r="AI58" s="730"/>
      <c r="AN58" s="730">
        <v>140.447</v>
      </c>
      <c r="AO58" s="730">
        <v>127.91499999999999</v>
      </c>
      <c r="AP58" s="730">
        <v>153.465</v>
      </c>
      <c r="AQ58" s="730">
        <v>150.608</v>
      </c>
      <c r="AR58" s="730">
        <v>196.96899999999999</v>
      </c>
      <c r="AS58" s="730">
        <v>138.17400000000001</v>
      </c>
      <c r="AT58" s="730">
        <v>153.56200000000001</v>
      </c>
      <c r="AU58" s="730">
        <v>135.54399999999998</v>
      </c>
      <c r="AV58" s="731">
        <v>125.70699999999999</v>
      </c>
      <c r="AW58" s="730"/>
      <c r="AX58" s="730"/>
      <c r="AY58" s="730"/>
      <c r="AZ58" s="730"/>
      <c r="BG58" s="730">
        <v>141.096</v>
      </c>
      <c r="BH58" s="730">
        <v>173.821</v>
      </c>
      <c r="BI58" s="730">
        <v>123.85699999999999</v>
      </c>
      <c r="BJ58" s="730">
        <v>123.59700000000001</v>
      </c>
      <c r="BK58" s="730">
        <v>170.44500000000002</v>
      </c>
      <c r="BL58" s="730">
        <v>201.35199999999998</v>
      </c>
      <c r="BM58" s="730">
        <v>154.602</v>
      </c>
      <c r="BN58" s="731">
        <v>155.02300000000002</v>
      </c>
    </row>
    <row r="59" spans="1:66" x14ac:dyDescent="0.35">
      <c r="B59" s="732">
        <v>100</v>
      </c>
      <c r="G59" s="730">
        <v>267.48500000000001</v>
      </c>
      <c r="H59" s="730">
        <v>297.483</v>
      </c>
      <c r="I59" s="730">
        <v>264.238</v>
      </c>
      <c r="J59" s="730">
        <v>269.17399999999998</v>
      </c>
      <c r="K59" s="730">
        <v>279.65899999999999</v>
      </c>
      <c r="L59" s="730">
        <v>279.20499999999998</v>
      </c>
      <c r="M59" s="730">
        <v>291.47700000000003</v>
      </c>
      <c r="N59" s="730">
        <v>230.733</v>
      </c>
      <c r="O59" s="730">
        <v>262.03100000000001</v>
      </c>
      <c r="P59" s="730">
        <v>268.62099999999998</v>
      </c>
      <c r="Q59" s="730"/>
      <c r="R59" s="731">
        <v>302.80700000000002</v>
      </c>
      <c r="Y59" s="730">
        <v>251.90200000000002</v>
      </c>
      <c r="Z59" s="730">
        <v>228.88299999999998</v>
      </c>
      <c r="AA59" s="730">
        <v>214.37100000000001</v>
      </c>
      <c r="AB59" s="730">
        <v>242.06399999999999</v>
      </c>
      <c r="AC59" s="730">
        <v>211.125</v>
      </c>
      <c r="AD59" s="730">
        <v>287.87299999999999</v>
      </c>
      <c r="AE59" s="730">
        <v>234.69499999999999</v>
      </c>
      <c r="AF59" s="731">
        <v>250.53799999999998</v>
      </c>
      <c r="AG59" s="730"/>
      <c r="AH59" s="730"/>
      <c r="AI59" s="730"/>
      <c r="AN59" s="730">
        <v>154.602</v>
      </c>
      <c r="AO59" s="730">
        <v>138.304</v>
      </c>
      <c r="AP59" s="730">
        <v>164.34100000000001</v>
      </c>
      <c r="AQ59" s="730">
        <v>159.017</v>
      </c>
      <c r="AR59" s="730">
        <v>212.87700000000001</v>
      </c>
      <c r="AS59" s="730">
        <v>147.005</v>
      </c>
      <c r="AT59" s="730">
        <v>161.71199999999999</v>
      </c>
      <c r="AU59" s="730">
        <v>146.875</v>
      </c>
      <c r="AV59" s="731">
        <v>133.92099999999999</v>
      </c>
      <c r="AW59" s="730"/>
      <c r="AX59" s="730"/>
      <c r="AY59" s="730"/>
      <c r="AZ59" s="730"/>
      <c r="BG59" s="730">
        <v>147.13400000000001</v>
      </c>
      <c r="BH59" s="730">
        <v>184.66500000000002</v>
      </c>
      <c r="BI59" s="730">
        <v>132.297</v>
      </c>
      <c r="BJ59" s="730">
        <v>138.43299999999999</v>
      </c>
      <c r="BK59" s="730">
        <v>188.268</v>
      </c>
      <c r="BL59" s="730">
        <v>209.89</v>
      </c>
      <c r="BM59" s="730">
        <v>157.26400000000001</v>
      </c>
      <c r="BN59" s="731">
        <v>167.751</v>
      </c>
    </row>
    <row r="60" spans="1:66" x14ac:dyDescent="0.35">
      <c r="B60" s="732">
        <v>150</v>
      </c>
      <c r="G60" s="730">
        <v>276.024</v>
      </c>
      <c r="H60" s="730">
        <v>306.834</v>
      </c>
      <c r="I60" s="730">
        <v>279.01000000000005</v>
      </c>
      <c r="J60" s="730">
        <v>278.42599999999999</v>
      </c>
      <c r="K60" s="730">
        <v>287.15899999999999</v>
      </c>
      <c r="L60" s="730">
        <v>288.84699999999998</v>
      </c>
      <c r="M60" s="730">
        <v>299.04199999999997</v>
      </c>
      <c r="N60" s="730">
        <v>238.98</v>
      </c>
      <c r="O60" s="730">
        <v>270.92599999999999</v>
      </c>
      <c r="P60" s="730">
        <v>277.84100000000001</v>
      </c>
      <c r="Q60" s="730"/>
      <c r="R60" s="731">
        <v>315.50200000000001</v>
      </c>
      <c r="Y60" s="730">
        <v>256.18700000000001</v>
      </c>
      <c r="Z60" s="730">
        <v>232.22699999999998</v>
      </c>
      <c r="AA60" s="730">
        <v>214.40299999999999</v>
      </c>
      <c r="AB60" s="730">
        <v>245.70099999999999</v>
      </c>
      <c r="AC60" s="730">
        <v>216.547</v>
      </c>
      <c r="AD60" s="730">
        <v>293.45799999999997</v>
      </c>
      <c r="AE60" s="730">
        <v>234.59700000000001</v>
      </c>
      <c r="AF60" s="731">
        <v>254.07599999999999</v>
      </c>
      <c r="AG60" s="730"/>
      <c r="AH60" s="730"/>
      <c r="AI60" s="730"/>
      <c r="AN60" s="730">
        <v>162.88</v>
      </c>
      <c r="AO60" s="730">
        <v>141.161</v>
      </c>
      <c r="AP60" s="730">
        <v>168.26900000000001</v>
      </c>
      <c r="AQ60" s="730">
        <v>161.744</v>
      </c>
      <c r="AR60" s="730">
        <v>218.33099999999999</v>
      </c>
      <c r="AS60" s="730">
        <v>148.43299999999999</v>
      </c>
      <c r="AT60" s="730">
        <v>168.95099999999999</v>
      </c>
      <c r="AU60" s="730">
        <v>149.47199999999998</v>
      </c>
      <c r="AV60" s="731">
        <v>136.74600000000001</v>
      </c>
      <c r="AW60" s="730"/>
      <c r="AX60" s="730"/>
      <c r="AY60" s="730"/>
      <c r="AZ60" s="730"/>
      <c r="BG60" s="730">
        <v>150.18599999999998</v>
      </c>
      <c r="BH60" s="730">
        <v>188.00900000000001</v>
      </c>
      <c r="BI60" s="730">
        <v>138.596</v>
      </c>
      <c r="BJ60" s="730">
        <v>155.28300000000002</v>
      </c>
      <c r="BK60" s="730">
        <v>199.14499999999998</v>
      </c>
      <c r="BL60" s="730">
        <v>225.08500000000001</v>
      </c>
      <c r="BM60" s="730">
        <v>156.06300000000002</v>
      </c>
      <c r="BN60" s="731">
        <v>172.19800000000001</v>
      </c>
    </row>
    <row r="61" spans="1:66" x14ac:dyDescent="0.35">
      <c r="B61" s="732">
        <v>200</v>
      </c>
      <c r="G61" s="730">
        <v>289.23700000000002</v>
      </c>
      <c r="H61" s="730">
        <v>313.976</v>
      </c>
      <c r="I61" s="730">
        <v>287.54899999999998</v>
      </c>
      <c r="J61" s="730">
        <v>292.25700000000001</v>
      </c>
      <c r="K61" s="730">
        <v>295.47000000000003</v>
      </c>
      <c r="L61" s="730">
        <v>293.65199999999999</v>
      </c>
      <c r="M61" s="730">
        <v>304.36599999999999</v>
      </c>
      <c r="N61" s="730">
        <v>245.05100000000002</v>
      </c>
      <c r="O61" s="730">
        <v>282.61399999999998</v>
      </c>
      <c r="P61" s="730">
        <v>285.56900000000002</v>
      </c>
      <c r="Q61" s="730"/>
      <c r="R61" s="731">
        <v>321.572</v>
      </c>
      <c r="Y61" s="730">
        <v>260.40700000000004</v>
      </c>
      <c r="Z61" s="730">
        <v>237.065</v>
      </c>
      <c r="AA61" s="730">
        <v>217.423</v>
      </c>
      <c r="AB61" s="730">
        <v>257.42</v>
      </c>
      <c r="AC61" s="730">
        <v>219.82600000000002</v>
      </c>
      <c r="AD61" s="730">
        <v>292.41900000000004</v>
      </c>
      <c r="AE61" s="730">
        <v>238.363</v>
      </c>
      <c r="AF61" s="731">
        <v>256.99899999999997</v>
      </c>
      <c r="AG61" s="730"/>
      <c r="AH61" s="730"/>
      <c r="AI61" s="730"/>
      <c r="AN61" s="730">
        <v>167.36100000000002</v>
      </c>
      <c r="AO61" s="730">
        <v>143.369</v>
      </c>
      <c r="AP61" s="730">
        <v>169.666</v>
      </c>
      <c r="AQ61" s="730">
        <v>161.809</v>
      </c>
      <c r="AR61" s="730">
        <v>220.18199999999999</v>
      </c>
      <c r="AS61" s="730">
        <v>148.595</v>
      </c>
      <c r="AT61" s="730">
        <v>171.80800000000002</v>
      </c>
      <c r="AU61" s="730">
        <v>152.19900000000001</v>
      </c>
      <c r="AV61" s="731">
        <v>136.87599999999998</v>
      </c>
      <c r="AW61" s="730"/>
      <c r="AX61" s="730"/>
      <c r="AY61" s="730"/>
      <c r="AZ61" s="730"/>
      <c r="BG61" s="730">
        <v>152.49099999999999</v>
      </c>
      <c r="BH61" s="730">
        <v>189.34</v>
      </c>
      <c r="BI61" s="730">
        <v>147.68600000000001</v>
      </c>
      <c r="BJ61" s="730">
        <v>167.23099999999999</v>
      </c>
      <c r="BK61" s="730">
        <v>209.07900000000001</v>
      </c>
      <c r="BL61" s="730">
        <v>228.20099999999999</v>
      </c>
      <c r="BM61" s="730">
        <v>152.55600000000001</v>
      </c>
      <c r="BN61" s="731">
        <v>178.821</v>
      </c>
    </row>
    <row r="62" spans="1:66" x14ac:dyDescent="0.35">
      <c r="B62" s="732">
        <v>250</v>
      </c>
      <c r="G62" s="730">
        <v>295.24299999999999</v>
      </c>
      <c r="H62" s="730">
        <v>304.30099999999999</v>
      </c>
      <c r="I62" s="730">
        <v>289.04300000000001</v>
      </c>
      <c r="J62" s="730">
        <v>298.09999999999997</v>
      </c>
      <c r="K62" s="730">
        <v>297.09399999999999</v>
      </c>
      <c r="L62" s="730">
        <v>297.06100000000004</v>
      </c>
      <c r="M62" s="730">
        <v>305.339</v>
      </c>
      <c r="N62" s="730">
        <v>251.90100000000001</v>
      </c>
      <c r="O62" s="730">
        <v>293.42399999999998</v>
      </c>
      <c r="P62" s="730">
        <v>289.75599999999997</v>
      </c>
      <c r="Q62" s="730"/>
      <c r="R62" s="731">
        <v>324.23500000000001</v>
      </c>
      <c r="Y62" s="730">
        <v>262.58300000000003</v>
      </c>
      <c r="Z62" s="730">
        <v>238.85</v>
      </c>
      <c r="AA62" s="730">
        <v>218.23500000000001</v>
      </c>
      <c r="AB62" s="730">
        <v>258.947</v>
      </c>
      <c r="AC62" s="730">
        <v>221.54599999999999</v>
      </c>
      <c r="AD62" s="730">
        <v>293.19799999999998</v>
      </c>
      <c r="AE62" s="730">
        <v>244.33600000000001</v>
      </c>
      <c r="AF62" s="731">
        <v>253.81699999999998</v>
      </c>
      <c r="AG62" s="730"/>
      <c r="AH62" s="730"/>
      <c r="AI62" s="730"/>
      <c r="AN62" s="730">
        <v>165.315</v>
      </c>
      <c r="AO62" s="730">
        <v>142.654</v>
      </c>
      <c r="AP62" s="730">
        <v>168.04300000000001</v>
      </c>
      <c r="AQ62" s="730">
        <v>158.62700000000001</v>
      </c>
      <c r="AR62" s="730">
        <v>216.90299999999999</v>
      </c>
      <c r="AS62" s="730">
        <v>145.64100000000002</v>
      </c>
      <c r="AT62" s="730">
        <v>170.542</v>
      </c>
      <c r="AU62" s="730">
        <v>151.12700000000001</v>
      </c>
      <c r="AV62" s="731">
        <v>134.63499999999999</v>
      </c>
      <c r="AW62" s="730"/>
      <c r="AX62" s="730"/>
      <c r="AY62" s="730"/>
      <c r="AZ62" s="730"/>
      <c r="BG62" s="730">
        <v>152.97800000000001</v>
      </c>
      <c r="BH62" s="730">
        <v>188.203</v>
      </c>
      <c r="BI62" s="730">
        <v>145.511</v>
      </c>
      <c r="BJ62" s="730">
        <v>173.172</v>
      </c>
      <c r="BK62" s="730">
        <v>213.23500000000001</v>
      </c>
      <c r="BL62" s="730">
        <v>222.03300000000002</v>
      </c>
      <c r="BM62" s="730">
        <v>148.173</v>
      </c>
      <c r="BN62" s="731">
        <v>175.672</v>
      </c>
    </row>
    <row r="63" spans="1:66" x14ac:dyDescent="0.35">
      <c r="A63" s="13" t="s">
        <v>382</v>
      </c>
      <c r="B63" s="13" t="s">
        <v>381</v>
      </c>
      <c r="G63" s="13">
        <f t="shared" ref="G63:P63" si="34">MAX(G55:G62)</f>
        <v>295.24299999999999</v>
      </c>
      <c r="H63" s="13">
        <f t="shared" si="34"/>
        <v>313.976</v>
      </c>
      <c r="I63" s="13">
        <f t="shared" si="34"/>
        <v>289.04300000000001</v>
      </c>
      <c r="J63" s="13">
        <f t="shared" si="34"/>
        <v>298.09999999999997</v>
      </c>
      <c r="K63" s="13">
        <f t="shared" si="34"/>
        <v>297.09399999999999</v>
      </c>
      <c r="L63" s="13">
        <f t="shared" si="34"/>
        <v>297.06100000000004</v>
      </c>
      <c r="M63" s="13">
        <f t="shared" si="34"/>
        <v>305.339</v>
      </c>
      <c r="N63" s="13">
        <f t="shared" si="34"/>
        <v>251.90100000000001</v>
      </c>
      <c r="O63" s="13">
        <f t="shared" si="34"/>
        <v>293.42399999999998</v>
      </c>
      <c r="P63" s="13">
        <f t="shared" si="34"/>
        <v>289.75599999999997</v>
      </c>
      <c r="R63" s="166">
        <f>MAX(R55:R62)</f>
        <v>324.23500000000001</v>
      </c>
      <c r="Y63" s="13">
        <f t="shared" ref="Y63:AF63" si="35">MAX(Y55:Y62)</f>
        <v>262.58300000000003</v>
      </c>
      <c r="Z63" s="13">
        <f t="shared" si="35"/>
        <v>238.85</v>
      </c>
      <c r="AA63" s="13">
        <f t="shared" si="35"/>
        <v>218.23500000000001</v>
      </c>
      <c r="AB63" s="13">
        <f t="shared" si="35"/>
        <v>258.947</v>
      </c>
      <c r="AC63" s="13">
        <f t="shared" si="35"/>
        <v>221.54599999999999</v>
      </c>
      <c r="AD63" s="13">
        <f t="shared" si="35"/>
        <v>293.45799999999997</v>
      </c>
      <c r="AE63" s="13">
        <f t="shared" si="35"/>
        <v>244.33600000000001</v>
      </c>
      <c r="AF63" s="166">
        <f t="shared" si="35"/>
        <v>256.99899999999997</v>
      </c>
      <c r="AN63" s="13">
        <f t="shared" ref="AN63:AV63" si="36">MAX(AN55:AN62)</f>
        <v>167.36100000000002</v>
      </c>
      <c r="AO63" s="13">
        <f t="shared" si="36"/>
        <v>143.369</v>
      </c>
      <c r="AP63" s="13">
        <f t="shared" si="36"/>
        <v>169.666</v>
      </c>
      <c r="AQ63" s="13">
        <f t="shared" si="36"/>
        <v>161.809</v>
      </c>
      <c r="AR63" s="13">
        <f t="shared" si="36"/>
        <v>220.18199999999999</v>
      </c>
      <c r="AS63" s="13">
        <f t="shared" si="36"/>
        <v>148.595</v>
      </c>
      <c r="AT63" s="13">
        <f t="shared" si="36"/>
        <v>171.80800000000002</v>
      </c>
      <c r="AU63" s="13">
        <f t="shared" si="36"/>
        <v>152.19900000000001</v>
      </c>
      <c r="AV63" s="166">
        <f t="shared" si="36"/>
        <v>136.87599999999998</v>
      </c>
      <c r="BG63" s="13">
        <f t="shared" ref="BG63:BN63" si="37">MAX(BG55:BG62)</f>
        <v>152.97800000000001</v>
      </c>
      <c r="BH63" s="13">
        <f t="shared" si="37"/>
        <v>189.34</v>
      </c>
      <c r="BI63" s="13">
        <f t="shared" si="37"/>
        <v>147.68600000000001</v>
      </c>
      <c r="BJ63" s="13">
        <f t="shared" si="37"/>
        <v>173.172</v>
      </c>
      <c r="BK63" s="13">
        <f t="shared" si="37"/>
        <v>213.23500000000001</v>
      </c>
      <c r="BL63" s="13">
        <f t="shared" si="37"/>
        <v>228.20099999999999</v>
      </c>
      <c r="BM63" s="13">
        <f t="shared" si="37"/>
        <v>157.26400000000001</v>
      </c>
      <c r="BN63" s="166">
        <f t="shared" si="37"/>
        <v>178.821</v>
      </c>
    </row>
    <row r="65" spans="1:70" x14ac:dyDescent="0.35">
      <c r="B65" s="13" t="s">
        <v>380</v>
      </c>
      <c r="G65" s="735">
        <v>14.32</v>
      </c>
      <c r="H65" s="735">
        <v>13.9</v>
      </c>
      <c r="I65" s="735">
        <v>13.16</v>
      </c>
      <c r="J65" s="735">
        <v>13.16</v>
      </c>
      <c r="K65" s="735">
        <v>13.24</v>
      </c>
      <c r="L65" s="735">
        <v>13.05</v>
      </c>
      <c r="M65" s="735">
        <v>12.67</v>
      </c>
      <c r="N65" s="735">
        <v>12.53</v>
      </c>
      <c r="O65" s="735">
        <v>13.01</v>
      </c>
      <c r="P65" s="735">
        <v>11.73</v>
      </c>
      <c r="Q65" s="735">
        <v>12.69</v>
      </c>
      <c r="R65" s="736">
        <v>12.83</v>
      </c>
      <c r="Y65" s="735">
        <v>13.67</v>
      </c>
      <c r="Z65" s="735">
        <v>12.27</v>
      </c>
      <c r="AA65" s="735">
        <v>12.19</v>
      </c>
      <c r="AB65" s="735">
        <v>12.52</v>
      </c>
      <c r="AC65" s="735">
        <v>13.05</v>
      </c>
      <c r="AD65" s="735">
        <v>12.3</v>
      </c>
      <c r="AE65" s="735">
        <v>12.84</v>
      </c>
      <c r="AF65" s="736">
        <v>12.62</v>
      </c>
      <c r="AG65" s="735"/>
      <c r="AH65" s="735"/>
      <c r="AI65" s="735"/>
      <c r="AN65" s="735">
        <v>13.79</v>
      </c>
      <c r="AO65" s="735">
        <v>13.4</v>
      </c>
      <c r="AP65" s="735">
        <v>12.1</v>
      </c>
      <c r="AQ65" s="735">
        <v>13.28</v>
      </c>
      <c r="AR65" s="735">
        <v>12.3</v>
      </c>
      <c r="AS65" s="735">
        <v>11.56</v>
      </c>
      <c r="AT65" s="735">
        <v>11.61</v>
      </c>
      <c r="AU65" s="735">
        <v>12.5</v>
      </c>
      <c r="AV65" s="736">
        <v>11.63</v>
      </c>
      <c r="AW65" s="735"/>
      <c r="AX65" s="735"/>
      <c r="AY65" s="735"/>
      <c r="AZ65" s="735"/>
      <c r="BG65" s="735">
        <v>12.8</v>
      </c>
      <c r="BH65" s="735">
        <v>12.41</v>
      </c>
      <c r="BI65" s="735">
        <v>12.26</v>
      </c>
      <c r="BJ65" s="735">
        <v>12.26</v>
      </c>
      <c r="BK65" s="735">
        <v>13.03</v>
      </c>
      <c r="BL65" s="735">
        <v>12.45</v>
      </c>
      <c r="BM65" s="735">
        <v>12.31</v>
      </c>
      <c r="BN65" s="736">
        <v>12.5</v>
      </c>
    </row>
    <row r="66" spans="1:70" x14ac:dyDescent="0.35">
      <c r="B66" s="13" t="s">
        <v>363</v>
      </c>
      <c r="G66" s="735">
        <v>10.7</v>
      </c>
      <c r="H66" s="735">
        <v>11</v>
      </c>
      <c r="I66" s="735">
        <v>10.199999999999999</v>
      </c>
      <c r="J66" s="735">
        <v>10.5</v>
      </c>
      <c r="K66" s="735">
        <v>10</v>
      </c>
      <c r="L66" s="735">
        <v>9.5</v>
      </c>
      <c r="M66" s="735">
        <v>9.5</v>
      </c>
      <c r="N66" s="735">
        <v>8.5</v>
      </c>
      <c r="O66" s="735">
        <v>9.3000000000000007</v>
      </c>
      <c r="P66" s="735">
        <v>9.4</v>
      </c>
      <c r="Q66" s="735">
        <v>6.1</v>
      </c>
      <c r="R66" s="736">
        <v>10.7</v>
      </c>
      <c r="Y66" s="735">
        <v>8.4</v>
      </c>
      <c r="Z66" s="735">
        <v>5.6</v>
      </c>
      <c r="AA66" s="735">
        <v>6.2</v>
      </c>
      <c r="AB66" s="735">
        <v>6.7</v>
      </c>
      <c r="AC66" s="735">
        <v>7</v>
      </c>
      <c r="AD66" s="735">
        <v>8.5</v>
      </c>
      <c r="AE66" s="735">
        <v>7.1</v>
      </c>
      <c r="AF66" s="736">
        <v>7.3</v>
      </c>
      <c r="AG66" s="735"/>
      <c r="AH66" s="735"/>
      <c r="AI66" s="735"/>
      <c r="AN66" s="735">
        <v>14.1</v>
      </c>
      <c r="AO66" s="735">
        <v>12.2</v>
      </c>
      <c r="AP66" s="735">
        <v>15.4</v>
      </c>
      <c r="AQ66" s="735">
        <v>12.4</v>
      </c>
      <c r="AR66" s="735">
        <v>14.4</v>
      </c>
      <c r="AS66" s="735">
        <v>11.9</v>
      </c>
      <c r="AT66" s="735">
        <v>11.9</v>
      </c>
      <c r="AU66" s="735">
        <v>12.5</v>
      </c>
      <c r="AV66" s="736">
        <v>10.3</v>
      </c>
      <c r="AW66" s="735"/>
      <c r="AX66" s="735"/>
      <c r="AY66" s="735"/>
      <c r="AZ66" s="735"/>
      <c r="BG66" s="735">
        <v>12.8</v>
      </c>
      <c r="BH66" s="735">
        <v>9</v>
      </c>
      <c r="BI66" s="735">
        <v>9.5</v>
      </c>
      <c r="BJ66" s="735">
        <v>11.5</v>
      </c>
      <c r="BK66" s="735">
        <v>13.1</v>
      </c>
      <c r="BL66" s="735">
        <v>13.8</v>
      </c>
      <c r="BM66" s="735">
        <v>10.6</v>
      </c>
      <c r="BN66" s="736">
        <v>11.9</v>
      </c>
    </row>
    <row r="67" spans="1:70" x14ac:dyDescent="0.35">
      <c r="B67" s="13" t="s">
        <v>379</v>
      </c>
      <c r="G67" s="727">
        <f t="shared" ref="G67:P67" si="38">G66/G65/0.71/1.06</f>
        <v>0.99283378143849932</v>
      </c>
      <c r="H67" s="727">
        <f t="shared" si="38"/>
        <v>1.0515106384199044</v>
      </c>
      <c r="I67" s="727">
        <f t="shared" si="38"/>
        <v>1.0298644536831587</v>
      </c>
      <c r="J67" s="727">
        <f t="shared" si="38"/>
        <v>1.0601545846738398</v>
      </c>
      <c r="K67" s="727">
        <f t="shared" si="38"/>
        <v>1.003570301705347</v>
      </c>
      <c r="L67" s="727">
        <f t="shared" si="38"/>
        <v>0.96727258657853277</v>
      </c>
      <c r="M67" s="727">
        <f t="shared" si="38"/>
        <v>0.99628312982240363</v>
      </c>
      <c r="N67" s="727">
        <f t="shared" si="38"/>
        <v>0.90137112333535319</v>
      </c>
      <c r="O67" s="727">
        <f t="shared" si="38"/>
        <v>0.94982027970471006</v>
      </c>
      <c r="P67" s="727">
        <f t="shared" si="38"/>
        <v>1.0647940790199544</v>
      </c>
      <c r="Q67" s="727"/>
      <c r="R67" s="728">
        <f>R66/R65/0.71/1.06</f>
        <v>1.1081356001714193</v>
      </c>
      <c r="Y67" s="727">
        <f t="shared" ref="Y67:AF67" si="39">Y66/Y65/0.71/1.06</f>
        <v>0.8164818922784336</v>
      </c>
      <c r="Z67" s="727">
        <f t="shared" si="39"/>
        <v>0.60642800692454146</v>
      </c>
      <c r="AA67" s="727">
        <f t="shared" si="39"/>
        <v>0.67580868684486084</v>
      </c>
      <c r="AB67" s="727">
        <f t="shared" si="39"/>
        <v>0.71106001855972778</v>
      </c>
      <c r="AC67" s="727">
        <f t="shared" si="39"/>
        <v>0.71272716905786626</v>
      </c>
      <c r="AD67" s="727">
        <f t="shared" si="39"/>
        <v>0.91822603051967266</v>
      </c>
      <c r="AE67" s="727">
        <f t="shared" si="39"/>
        <v>0.73473226356315768</v>
      </c>
      <c r="AF67" s="728">
        <f t="shared" si="39"/>
        <v>0.76859807290352766</v>
      </c>
      <c r="AG67" s="727"/>
      <c r="AH67" s="727"/>
      <c r="AI67" s="727"/>
      <c r="AN67" s="727">
        <f t="shared" ref="AN67:AV67" si="40">AN66/AN65/0.71/1.06</f>
        <v>1.3585969412876071</v>
      </c>
      <c r="AO67" s="727">
        <f t="shared" si="40"/>
        <v>1.209736594730308</v>
      </c>
      <c r="AP67" s="727">
        <f t="shared" si="40"/>
        <v>1.6911071920373009</v>
      </c>
      <c r="AQ67" s="727">
        <f t="shared" si="40"/>
        <v>1.2406788994938032</v>
      </c>
      <c r="AR67" s="727">
        <f t="shared" si="40"/>
        <v>1.5555829222921513</v>
      </c>
      <c r="AS67" s="727">
        <f t="shared" si="40"/>
        <v>1.3678072876772287</v>
      </c>
      <c r="AT67" s="727">
        <f t="shared" si="40"/>
        <v>1.3619166447501092</v>
      </c>
      <c r="AU67" s="727">
        <f t="shared" si="40"/>
        <v>1.3287270794578794</v>
      </c>
      <c r="AV67" s="728">
        <f t="shared" si="40"/>
        <v>1.1767746275508304</v>
      </c>
      <c r="AW67" s="727"/>
      <c r="AX67" s="727"/>
      <c r="AY67" s="727"/>
      <c r="AZ67" s="727"/>
      <c r="BG67" s="727">
        <f t="shared" ref="BG67:BN67" si="41">BG66/BG65/0.71/1.06</f>
        <v>1.3287270794578794</v>
      </c>
      <c r="BH67" s="727">
        <f t="shared" si="41"/>
        <v>0.96362157253190284</v>
      </c>
      <c r="BI67" s="727">
        <f t="shared" si="41"/>
        <v>1.0296009180138543</v>
      </c>
      <c r="BJ67" s="727">
        <f t="shared" si="41"/>
        <v>1.2463590060167711</v>
      </c>
      <c r="BK67" s="727">
        <f t="shared" si="41"/>
        <v>1.3358652909361641</v>
      </c>
      <c r="BL67" s="727">
        <f t="shared" si="41"/>
        <v>1.4728059193990952</v>
      </c>
      <c r="BM67" s="727">
        <f t="shared" si="41"/>
        <v>1.1441516687452089</v>
      </c>
      <c r="BN67" s="728">
        <f t="shared" si="41"/>
        <v>1.2649481796439013</v>
      </c>
    </row>
    <row r="68" spans="1:70" x14ac:dyDescent="0.35">
      <c r="A68" s="13" t="s">
        <v>378</v>
      </c>
      <c r="B68" s="13" t="s">
        <v>377</v>
      </c>
      <c r="G68" s="13">
        <f t="shared" ref="G68:P68" si="42">G63/G67</f>
        <v>297.37404741831773</v>
      </c>
      <c r="H68" s="13">
        <f t="shared" si="42"/>
        <v>298.59517205818184</v>
      </c>
      <c r="I68" s="13">
        <f t="shared" si="42"/>
        <v>280.66120640078435</v>
      </c>
      <c r="J68" s="13">
        <f t="shared" si="42"/>
        <v>281.18540853333332</v>
      </c>
      <c r="K68" s="13">
        <f t="shared" si="42"/>
        <v>296.03705838559995</v>
      </c>
      <c r="L68" s="13">
        <f t="shared" si="42"/>
        <v>307.11198076105268</v>
      </c>
      <c r="M68" s="13">
        <f t="shared" si="42"/>
        <v>306.4781394566316</v>
      </c>
      <c r="N68" s="13">
        <f t="shared" si="42"/>
        <v>279.46424450329408</v>
      </c>
      <c r="O68" s="13">
        <f t="shared" si="42"/>
        <v>308.9258107767742</v>
      </c>
      <c r="P68" s="13">
        <f t="shared" si="42"/>
        <v>272.12397749872338</v>
      </c>
      <c r="R68" s="166">
        <f>R63/R67</f>
        <v>292.59505781588786</v>
      </c>
      <c r="Y68" s="13">
        <f t="shared" ref="Y68:AF68" si="43">Y63/Y67</f>
        <v>321.60296815309528</v>
      </c>
      <c r="Z68" s="13">
        <f t="shared" si="43"/>
        <v>393.86373530357145</v>
      </c>
      <c r="AA68" s="13">
        <f t="shared" si="43"/>
        <v>322.92423025645155</v>
      </c>
      <c r="AB68" s="13">
        <f t="shared" si="43"/>
        <v>364.17038399164181</v>
      </c>
      <c r="AC68" s="13">
        <f t="shared" si="43"/>
        <v>310.84264725428574</v>
      </c>
      <c r="AD68" s="13">
        <f t="shared" si="43"/>
        <v>319.59233374588234</v>
      </c>
      <c r="AE68" s="13">
        <f t="shared" si="43"/>
        <v>332.55106943999999</v>
      </c>
      <c r="AF68" s="166">
        <f t="shared" si="43"/>
        <v>334.37372413534246</v>
      </c>
      <c r="AN68" s="13">
        <f t="shared" ref="AN68:AV68" si="44">AN63/AN67</f>
        <v>123.18664565914892</v>
      </c>
      <c r="AO68" s="13">
        <f t="shared" si="44"/>
        <v>118.51257589836065</v>
      </c>
      <c r="AP68" s="13">
        <f t="shared" si="44"/>
        <v>100.32835340000001</v>
      </c>
      <c r="AQ68" s="13">
        <f t="shared" si="44"/>
        <v>130.41972428645158</v>
      </c>
      <c r="AR68" s="13">
        <f t="shared" si="44"/>
        <v>141.54308127499999</v>
      </c>
      <c r="AS68" s="13">
        <f t="shared" si="44"/>
        <v>108.63737994285715</v>
      </c>
      <c r="AT68" s="13">
        <f t="shared" si="44"/>
        <v>126.15162657882351</v>
      </c>
      <c r="AU68" s="13">
        <f t="shared" si="44"/>
        <v>114.5449674</v>
      </c>
      <c r="AV68" s="166">
        <f t="shared" si="44"/>
        <v>116.31454043572813</v>
      </c>
      <c r="BG68" s="13">
        <f t="shared" ref="BG68:BN68" si="45">BG63/BG67</f>
        <v>115.13124280000001</v>
      </c>
      <c r="BH68" s="13">
        <f t="shared" si="45"/>
        <v>196.48792160444444</v>
      </c>
      <c r="BI68" s="13">
        <f t="shared" si="45"/>
        <v>143.44004304589475</v>
      </c>
      <c r="BJ68" s="13">
        <f t="shared" si="45"/>
        <v>138.94231049321738</v>
      </c>
      <c r="BK68" s="13">
        <f t="shared" si="45"/>
        <v>159.6231307503817</v>
      </c>
      <c r="BL68" s="13">
        <f t="shared" si="45"/>
        <v>154.94302201956521</v>
      </c>
      <c r="BM68" s="13">
        <f t="shared" si="45"/>
        <v>137.45030864</v>
      </c>
      <c r="BN68" s="166">
        <f t="shared" si="45"/>
        <v>141.36626533613443</v>
      </c>
    </row>
    <row r="69" spans="1:70" x14ac:dyDescent="0.35">
      <c r="A69" s="13" t="s">
        <v>376</v>
      </c>
      <c r="B69" s="13" t="s">
        <v>375</v>
      </c>
      <c r="G69" s="13">
        <f t="shared" ref="G69:P69" si="46">G63/G3</f>
        <v>9.0565337423312879</v>
      </c>
      <c r="H69" s="13">
        <f t="shared" si="46"/>
        <v>10.128258064516128</v>
      </c>
      <c r="I69" s="13">
        <f t="shared" si="46"/>
        <v>10.213533568904593</v>
      </c>
      <c r="J69" s="13">
        <f t="shared" si="46"/>
        <v>11.206766917293232</v>
      </c>
      <c r="K69" s="13">
        <f t="shared" si="46"/>
        <v>10.33011126564673</v>
      </c>
      <c r="L69" s="13">
        <f t="shared" si="46"/>
        <v>10.981922365988911</v>
      </c>
      <c r="M69" s="13">
        <f t="shared" si="46"/>
        <v>11.522226415094339</v>
      </c>
      <c r="N69" s="13">
        <f t="shared" si="46"/>
        <v>9.6773338455628117</v>
      </c>
      <c r="O69" s="13">
        <f t="shared" si="46"/>
        <v>10.87964404894327</v>
      </c>
      <c r="P69" s="13">
        <f t="shared" si="46"/>
        <v>10.471846765449945</v>
      </c>
      <c r="R69" s="166">
        <f>R63/R3</f>
        <v>9.1851274787535431</v>
      </c>
      <c r="Y69" s="13">
        <f t="shared" ref="Y69:AF69" si="47">Y63/Y3</f>
        <v>11.079451476793251</v>
      </c>
      <c r="Z69" s="13">
        <f t="shared" si="47"/>
        <v>12.772727272727273</v>
      </c>
      <c r="AA69" s="13">
        <f t="shared" si="47"/>
        <v>10.879112662013959</v>
      </c>
      <c r="AB69" s="13">
        <f t="shared" si="47"/>
        <v>12.145731707317074</v>
      </c>
      <c r="AC69" s="13">
        <f t="shared" si="47"/>
        <v>11.049675810473815</v>
      </c>
      <c r="AD69" s="13">
        <f t="shared" si="47"/>
        <v>12.573179091688088</v>
      </c>
      <c r="AE69" s="13">
        <f t="shared" si="47"/>
        <v>10.893267944716898</v>
      </c>
      <c r="AF69" s="166">
        <f t="shared" si="47"/>
        <v>11.473169642857142</v>
      </c>
      <c r="AN69" s="13">
        <f t="shared" ref="AN69:AV69" si="48">AN63/AN3</f>
        <v>7.3403947368421054</v>
      </c>
      <c r="AO69" s="13">
        <f t="shared" si="48"/>
        <v>5.7508624147613316</v>
      </c>
      <c r="AP69" s="13">
        <f t="shared" si="48"/>
        <v>6.4000754432289693</v>
      </c>
      <c r="AQ69" s="13">
        <f t="shared" si="48"/>
        <v>6.7702510460251046</v>
      </c>
      <c r="AR69" s="13">
        <f t="shared" si="48"/>
        <v>11.46184279021343</v>
      </c>
      <c r="AS69" s="13">
        <f t="shared" si="48"/>
        <v>6.0626274989800075</v>
      </c>
      <c r="AT69" s="13">
        <f t="shared" si="48"/>
        <v>7.3927710843373511</v>
      </c>
      <c r="AU69" s="13">
        <f t="shared" si="48"/>
        <v>6.7374501992031881</v>
      </c>
      <c r="AV69" s="166">
        <f t="shared" si="48"/>
        <v>5.3467187499999991</v>
      </c>
      <c r="BG69" s="13">
        <f t="shared" ref="BG69:BN69" si="49">BG63/BG3</f>
        <v>7.3547115384615385</v>
      </c>
      <c r="BH69" s="13">
        <f t="shared" si="49"/>
        <v>10.017989417989419</v>
      </c>
      <c r="BI69" s="13">
        <f t="shared" si="49"/>
        <v>8.5367630057803474</v>
      </c>
      <c r="BJ69" s="13">
        <f t="shared" si="49"/>
        <v>8.6284005979073246</v>
      </c>
      <c r="BK69" s="13">
        <f t="shared" si="49"/>
        <v>9.6181777176364456</v>
      </c>
      <c r="BL69" s="13">
        <f t="shared" si="49"/>
        <v>10.124267968056788</v>
      </c>
      <c r="BM69" s="13">
        <f t="shared" si="49"/>
        <v>8.1610793980280238</v>
      </c>
      <c r="BN69" s="166">
        <f t="shared" si="49"/>
        <v>8.580662188099808</v>
      </c>
    </row>
    <row r="70" spans="1:70" x14ac:dyDescent="0.35">
      <c r="B70" s="739" t="s">
        <v>374</v>
      </c>
      <c r="C70" s="742"/>
      <c r="D70" s="740"/>
      <c r="E70" s="740"/>
      <c r="F70" s="740"/>
      <c r="G70" s="740"/>
      <c r="H70" s="740"/>
      <c r="I70" s="740"/>
      <c r="J70" s="740"/>
      <c r="K70" s="740"/>
      <c r="L70" s="740"/>
      <c r="M70" s="740"/>
      <c r="N70" s="740"/>
      <c r="O70" s="740"/>
      <c r="P70" s="740"/>
      <c r="Q70" s="740"/>
      <c r="R70" s="743"/>
      <c r="S70" s="740"/>
      <c r="T70" s="742"/>
      <c r="U70" s="740"/>
      <c r="V70" s="740"/>
      <c r="W70" s="740"/>
      <c r="X70" s="740"/>
      <c r="Y70" s="740"/>
      <c r="Z70" s="740"/>
      <c r="AA70" s="740"/>
      <c r="AB70" s="740"/>
      <c r="AC70" s="740"/>
      <c r="AD70" s="740"/>
      <c r="AE70" s="740"/>
      <c r="AF70" s="743"/>
      <c r="AG70" s="740"/>
      <c r="AH70" s="740"/>
      <c r="AI70" s="740"/>
      <c r="AJ70" s="740"/>
      <c r="AK70" s="742"/>
      <c r="AL70" s="740"/>
      <c r="AM70" s="740"/>
      <c r="AN70" s="740"/>
      <c r="AO70" s="740"/>
      <c r="AP70" s="740"/>
      <c r="AQ70" s="740"/>
      <c r="AR70" s="740"/>
      <c r="AS70" s="740"/>
      <c r="AT70" s="740"/>
      <c r="AU70" s="740"/>
      <c r="AV70" s="743"/>
      <c r="AW70" s="740"/>
      <c r="AX70" s="740"/>
      <c r="AY70" s="740"/>
      <c r="AZ70" s="740"/>
      <c r="BA70" s="740"/>
      <c r="BB70" s="742"/>
      <c r="BC70" s="740"/>
      <c r="BD70" s="740"/>
      <c r="BE70" s="740"/>
      <c r="BF70" s="740"/>
      <c r="BG70" s="740"/>
      <c r="BH70" s="740"/>
      <c r="BI70" s="740"/>
      <c r="BJ70" s="740"/>
      <c r="BK70" s="740"/>
      <c r="BL70" s="740"/>
      <c r="BM70" s="740"/>
      <c r="BN70" s="743"/>
      <c r="BO70" s="740"/>
      <c r="BP70" s="740"/>
      <c r="BQ70" s="740"/>
      <c r="BR70" s="740"/>
    </row>
    <row r="71" spans="1:70" x14ac:dyDescent="0.35">
      <c r="A71" s="13" t="s">
        <v>373</v>
      </c>
      <c r="B71" s="13" t="s">
        <v>372</v>
      </c>
      <c r="G71" s="13">
        <v>23.12</v>
      </c>
      <c r="H71" s="13">
        <v>23.63293646</v>
      </c>
      <c r="I71" s="13">
        <v>24.001183247930527</v>
      </c>
      <c r="J71" s="13">
        <v>23</v>
      </c>
      <c r="K71" s="13">
        <v>27</v>
      </c>
      <c r="L71" s="13">
        <v>22.700506297985555</v>
      </c>
      <c r="M71" s="13">
        <v>25.499999999999005</v>
      </c>
      <c r="N71" s="13">
        <v>22.997987078127949</v>
      </c>
      <c r="O71" s="13">
        <v>24.990298231467079</v>
      </c>
      <c r="P71" s="13">
        <v>30.163578927961083</v>
      </c>
      <c r="Y71" s="13">
        <v>36.645266659999997</v>
      </c>
      <c r="Z71" s="13">
        <v>29.316186949999999</v>
      </c>
      <c r="AA71" s="13">
        <v>34.72</v>
      </c>
      <c r="AB71" s="13">
        <v>29.990059106958682</v>
      </c>
      <c r="AC71" s="13">
        <v>28.472162909538469</v>
      </c>
      <c r="AD71" s="13">
        <v>31.165507432467621</v>
      </c>
      <c r="AE71" s="13">
        <v>28.610812572339057</v>
      </c>
      <c r="AF71" s="166">
        <v>31.746302515343018</v>
      </c>
      <c r="AN71" s="13">
        <v>17</v>
      </c>
      <c r="AO71" s="13">
        <v>20</v>
      </c>
      <c r="AQ71" s="13">
        <v>23</v>
      </c>
      <c r="AR71" s="13">
        <v>22</v>
      </c>
      <c r="AS71" s="13">
        <v>20.698674683766313</v>
      </c>
      <c r="AT71" s="13">
        <v>21.985750577284591</v>
      </c>
      <c r="AV71" s="166">
        <v>17.500000000000341</v>
      </c>
      <c r="BG71" s="13">
        <v>26.33319363</v>
      </c>
      <c r="BH71" s="13">
        <v>29</v>
      </c>
      <c r="BI71" s="13">
        <v>26.858358419999998</v>
      </c>
      <c r="BJ71" s="13">
        <v>22.700499350006055</v>
      </c>
      <c r="BK71" s="13">
        <v>26.977609577126969</v>
      </c>
      <c r="BN71" s="166">
        <v>19.248735867575107</v>
      </c>
    </row>
    <row r="72" spans="1:70" x14ac:dyDescent="0.35">
      <c r="A72" s="13" t="s">
        <v>371</v>
      </c>
      <c r="B72" s="13" t="s">
        <v>370</v>
      </c>
      <c r="G72" s="13">
        <v>26.01</v>
      </c>
      <c r="H72" s="13">
        <v>24.896459320000002</v>
      </c>
      <c r="I72" s="13">
        <v>23.269642063326046</v>
      </c>
      <c r="J72" s="13">
        <v>26.333290550000001</v>
      </c>
      <c r="K72" s="13">
        <v>26.894634459999999</v>
      </c>
      <c r="L72" s="13">
        <v>31.299493702014445</v>
      </c>
      <c r="M72" s="13">
        <v>28.500000000000995</v>
      </c>
      <c r="N72" s="13">
        <v>31.002012921872051</v>
      </c>
      <c r="O72" s="13">
        <v>24.009701768532921</v>
      </c>
      <c r="P72" s="13">
        <v>25.836421072038917</v>
      </c>
      <c r="Y72" s="13">
        <v>38.164208260000002</v>
      </c>
      <c r="Z72" s="13">
        <v>29.919091179999999</v>
      </c>
      <c r="AA72" s="13">
        <v>39.619999999999997</v>
      </c>
      <c r="AB72" s="13">
        <v>29.009940893041318</v>
      </c>
      <c r="AC72" s="13">
        <v>39.527837090461531</v>
      </c>
      <c r="AD72" s="13">
        <v>29.834492567532379</v>
      </c>
      <c r="AE72" s="13">
        <v>35.389187427660943</v>
      </c>
      <c r="AF72" s="166">
        <v>48.253697484656982</v>
      </c>
      <c r="AN72" s="13">
        <v>21.066646129999999</v>
      </c>
      <c r="AO72" s="13">
        <v>19.464305360000001</v>
      </c>
      <c r="AQ72" s="13">
        <v>31.166837780000002</v>
      </c>
      <c r="AR72" s="13">
        <v>20.759948256745105</v>
      </c>
      <c r="AS72" s="13">
        <v>25.301325316233687</v>
      </c>
      <c r="AT72" s="13">
        <v>22.014249422715409</v>
      </c>
      <c r="AV72" s="166">
        <v>25.499999999999659</v>
      </c>
      <c r="BG72" s="13">
        <v>30.566888519999999</v>
      </c>
      <c r="BH72" s="13">
        <v>30.12495187</v>
      </c>
      <c r="BI72" s="13">
        <v>31.355833000000001</v>
      </c>
      <c r="BJ72" s="13">
        <v>27.299500649993945</v>
      </c>
      <c r="BK72" s="13">
        <v>20.022390422873031</v>
      </c>
      <c r="BN72" s="166">
        <v>25.751264132424893</v>
      </c>
    </row>
    <row r="73" spans="1:70" x14ac:dyDescent="0.35">
      <c r="B73" s="739"/>
      <c r="C73" s="742"/>
      <c r="D73" s="740"/>
      <c r="E73" s="740"/>
      <c r="F73" s="740"/>
      <c r="G73" s="740"/>
      <c r="H73" s="740"/>
      <c r="I73" s="740"/>
      <c r="J73" s="740"/>
      <c r="K73" s="740"/>
      <c r="L73" s="740"/>
      <c r="M73" s="740"/>
      <c r="N73" s="740"/>
      <c r="O73" s="740"/>
      <c r="P73" s="740"/>
      <c r="Q73" s="740"/>
      <c r="R73" s="743"/>
      <c r="S73" s="740"/>
      <c r="T73" s="742"/>
      <c r="U73" s="740"/>
      <c r="V73" s="740"/>
      <c r="W73" s="740"/>
      <c r="X73" s="740"/>
      <c r="Y73" s="740"/>
      <c r="Z73" s="740"/>
      <c r="AA73" s="740"/>
      <c r="AB73" s="740"/>
      <c r="AC73" s="740"/>
      <c r="AD73" s="740"/>
      <c r="AE73" s="740"/>
      <c r="AF73" s="743"/>
      <c r="AG73" s="740"/>
      <c r="AH73" s="740"/>
      <c r="AI73" s="740"/>
      <c r="AJ73" s="740"/>
      <c r="AK73" s="742"/>
      <c r="AL73" s="740"/>
      <c r="AM73" s="740"/>
      <c r="AN73" s="740"/>
      <c r="AO73" s="740"/>
      <c r="AP73" s="740"/>
      <c r="AQ73" s="740"/>
      <c r="AR73" s="740"/>
      <c r="AS73" s="740"/>
      <c r="AT73" s="740"/>
      <c r="AU73" s="740"/>
      <c r="AV73" s="743"/>
      <c r="AW73" s="740"/>
      <c r="AX73" s="740"/>
      <c r="AY73" s="740"/>
      <c r="AZ73" s="740"/>
      <c r="BA73" s="740"/>
      <c r="BB73" s="742"/>
      <c r="BC73" s="740"/>
      <c r="BD73" s="740"/>
      <c r="BE73" s="740"/>
      <c r="BF73" s="740"/>
      <c r="BG73" s="740"/>
      <c r="BH73" s="740"/>
      <c r="BI73" s="740"/>
      <c r="BJ73" s="740"/>
      <c r="BK73" s="740"/>
      <c r="BL73" s="740"/>
      <c r="BM73" s="740"/>
      <c r="BN73" s="743"/>
      <c r="BO73" s="740"/>
      <c r="BP73" s="740"/>
      <c r="BQ73" s="740"/>
      <c r="BR73" s="740"/>
    </row>
    <row r="74" spans="1:70" x14ac:dyDescent="0.35">
      <c r="C74" s="742"/>
      <c r="D74" s="740"/>
      <c r="E74" s="740"/>
      <c r="F74" s="740"/>
      <c r="G74" s="740"/>
      <c r="H74" s="740"/>
      <c r="I74" s="740"/>
      <c r="J74" s="740"/>
      <c r="K74" s="740"/>
      <c r="L74" s="740"/>
      <c r="M74" s="740"/>
      <c r="N74" s="740"/>
      <c r="O74" s="740"/>
      <c r="P74" s="740"/>
      <c r="Q74" s="740"/>
      <c r="R74" s="743"/>
      <c r="S74" s="740"/>
      <c r="T74" s="742"/>
      <c r="U74" s="740"/>
      <c r="V74" s="740"/>
      <c r="W74" s="740"/>
      <c r="X74" s="740"/>
      <c r="Y74" s="740"/>
      <c r="Z74" s="740"/>
      <c r="AA74" s="740"/>
      <c r="AB74" s="740"/>
      <c r="AC74" s="740"/>
      <c r="AD74" s="740"/>
      <c r="AE74" s="740"/>
      <c r="AF74" s="743"/>
      <c r="AG74" s="740"/>
      <c r="AH74" s="740"/>
      <c r="AI74" s="740"/>
      <c r="AJ74" s="740"/>
      <c r="AK74" s="742"/>
      <c r="AL74" s="740"/>
      <c r="AM74" s="740"/>
      <c r="AN74" s="740"/>
      <c r="AO74" s="740"/>
      <c r="AP74" s="740"/>
      <c r="AQ74" s="740"/>
      <c r="AR74" s="740"/>
      <c r="AS74" s="740"/>
      <c r="AT74" s="740"/>
      <c r="AU74" s="740"/>
      <c r="AV74" s="743"/>
      <c r="AW74" s="740"/>
      <c r="AX74" s="740"/>
      <c r="AY74" s="740"/>
      <c r="AZ74" s="740"/>
      <c r="BA74" s="740"/>
      <c r="BB74" s="742"/>
      <c r="BC74" s="740"/>
      <c r="BD74" s="740"/>
      <c r="BE74" s="740"/>
      <c r="BF74" s="740"/>
      <c r="BG74" s="740"/>
      <c r="BH74" s="740"/>
      <c r="BI74" s="740"/>
      <c r="BJ74" s="740"/>
      <c r="BK74" s="740"/>
      <c r="BL74" s="740"/>
      <c r="BM74" s="740"/>
      <c r="BN74" s="743"/>
      <c r="BO74" s="740"/>
      <c r="BP74" s="740"/>
      <c r="BQ74" s="740"/>
      <c r="BR74" s="740"/>
    </row>
    <row r="75" spans="1:70" x14ac:dyDescent="0.35">
      <c r="A75" s="739" t="s">
        <v>369</v>
      </c>
      <c r="B75" s="13" t="s">
        <v>368</v>
      </c>
    </row>
    <row r="76" spans="1:70" x14ac:dyDescent="0.35">
      <c r="B76" s="13">
        <v>1</v>
      </c>
      <c r="G76" s="13">
        <v>298.10000000000002</v>
      </c>
      <c r="H76" s="13">
        <v>297.09359999999998</v>
      </c>
      <c r="I76" s="13">
        <v>273.81569999999999</v>
      </c>
      <c r="J76" s="13">
        <v>285.9579</v>
      </c>
      <c r="M76" s="13">
        <v>292.62072475247527</v>
      </c>
      <c r="N76" s="13">
        <v>167.69719702970295</v>
      </c>
      <c r="O76" s="13">
        <v>290.68626237623761</v>
      </c>
      <c r="P76" s="13">
        <v>286.18638613861384</v>
      </c>
      <c r="Y76" s="13">
        <v>259.56329999999997</v>
      </c>
      <c r="Z76" s="13">
        <v>235.53860000000003</v>
      </c>
      <c r="AA76" s="13">
        <v>215.3775</v>
      </c>
      <c r="AB76" s="13">
        <v>254.46642376237625</v>
      </c>
      <c r="AC76" s="13">
        <v>219.96441683168317</v>
      </c>
      <c r="AE76" s="13">
        <v>242.80094158415841</v>
      </c>
      <c r="AF76" s="166">
        <v>249.8306386138614</v>
      </c>
      <c r="AQ76" s="13">
        <v>158.78969999999998</v>
      </c>
      <c r="AR76" s="13">
        <v>214.59820000000002</v>
      </c>
      <c r="AS76" s="13">
        <v>152.41675445544556</v>
      </c>
      <c r="AT76" s="13">
        <v>174.48219306930693</v>
      </c>
      <c r="AU76" s="13">
        <v>152.27052970297029</v>
      </c>
      <c r="AV76" s="166">
        <v>135.13159009900991</v>
      </c>
      <c r="BG76" s="13">
        <v>163.75700000000001</v>
      </c>
      <c r="BH76" s="13">
        <v>178.23659999999998</v>
      </c>
      <c r="BI76" s="13">
        <v>148.69280000000001</v>
      </c>
      <c r="BJ76" s="13">
        <v>179.46751980198019</v>
      </c>
      <c r="BK76" s="13">
        <v>216.27421881188118</v>
      </c>
      <c r="BL76" s="13">
        <v>201.91737326732672</v>
      </c>
      <c r="BM76" s="13">
        <v>142.28744158415842</v>
      </c>
    </row>
    <row r="77" spans="1:70" x14ac:dyDescent="0.35">
      <c r="B77" s="13">
        <v>6</v>
      </c>
      <c r="G77" s="13">
        <v>282.93849999999998</v>
      </c>
      <c r="H77" s="13">
        <v>284.88650000000001</v>
      </c>
      <c r="I77" s="13">
        <v>268.71859999999998</v>
      </c>
      <c r="J77" s="13">
        <v>272.58199999999999</v>
      </c>
      <c r="M77" s="13">
        <v>286.23270990099007</v>
      </c>
      <c r="N77" s="13">
        <v>132.57287128712872</v>
      </c>
      <c r="O77" s="13">
        <v>277.75788613861386</v>
      </c>
      <c r="P77" s="13">
        <v>271.35508415841582</v>
      </c>
      <c r="Y77" s="13">
        <v>253.94669999999996</v>
      </c>
      <c r="Z77" s="13">
        <v>228.59089999999998</v>
      </c>
      <c r="AA77" s="13">
        <v>212.1309</v>
      </c>
      <c r="AB77" s="13">
        <v>246.84313069306933</v>
      </c>
      <c r="AC77" s="13">
        <v>215.55519306930694</v>
      </c>
      <c r="AE77" s="13">
        <v>240.45439999999999</v>
      </c>
      <c r="AF77" s="166">
        <v>244.66821485148515</v>
      </c>
      <c r="AQ77" s="13">
        <v>152.29660000000001</v>
      </c>
      <c r="AR77" s="13">
        <v>203.30019999999996</v>
      </c>
      <c r="AS77" s="13">
        <v>136.63852376237625</v>
      </c>
      <c r="AT77" s="13">
        <v>158.44420594059406</v>
      </c>
      <c r="AU77" s="13">
        <v>146.66106831683169</v>
      </c>
      <c r="AV77" s="166">
        <v>129.52651287128714</v>
      </c>
      <c r="BG77" s="13">
        <v>161.7441</v>
      </c>
      <c r="BH77" s="13">
        <v>173.72389999999999</v>
      </c>
      <c r="BI77" s="13">
        <v>145.41390000000001</v>
      </c>
      <c r="BJ77" s="13">
        <v>168.3294514851485</v>
      </c>
      <c r="BK77" s="13">
        <v>202.73896930693067</v>
      </c>
      <c r="BL77" s="13">
        <v>195.15964356435646</v>
      </c>
      <c r="BM77" s="13">
        <v>135.00198811881188</v>
      </c>
    </row>
    <row r="78" spans="1:70" x14ac:dyDescent="0.35">
      <c r="B78" s="13">
        <v>11</v>
      </c>
      <c r="G78" s="13">
        <v>270.04969999999997</v>
      </c>
      <c r="H78" s="13">
        <v>271.15350000000001</v>
      </c>
      <c r="I78" s="13">
        <v>257.35550000000001</v>
      </c>
      <c r="J78" s="13">
        <v>259.9203</v>
      </c>
      <c r="M78" s="13">
        <v>273.37373960396042</v>
      </c>
      <c r="N78" s="13">
        <v>107.58461782178217</v>
      </c>
      <c r="O78" s="13">
        <v>266.53371188118814</v>
      </c>
      <c r="P78" s="13">
        <v>254.32756831683164</v>
      </c>
      <c r="Y78" s="13">
        <v>247.51850000000002</v>
      </c>
      <c r="Z78" s="13">
        <v>221.90300000000002</v>
      </c>
      <c r="AA78" s="13">
        <v>209.76080000000002</v>
      </c>
      <c r="AB78" s="13">
        <v>237.91309900990098</v>
      </c>
      <c r="AC78" s="13">
        <v>209.97817425742574</v>
      </c>
      <c r="AE78" s="13">
        <v>233.96037128712871</v>
      </c>
      <c r="AF78" s="166">
        <v>238.06126039603961</v>
      </c>
      <c r="AQ78" s="13">
        <v>146.16050000000001</v>
      </c>
      <c r="AR78" s="13">
        <v>191.45020000000002</v>
      </c>
      <c r="AS78" s="13">
        <v>130.34560297029702</v>
      </c>
      <c r="AT78" s="13">
        <v>146.41449900990096</v>
      </c>
      <c r="AU78" s="13">
        <v>140.17303465346535</v>
      </c>
      <c r="AV78" s="166">
        <v>123.91251881188118</v>
      </c>
      <c r="BG78" s="13">
        <v>158.53</v>
      </c>
      <c r="BH78" s="13">
        <v>167.32820000000001</v>
      </c>
      <c r="BI78" s="13">
        <v>143.23869999999999</v>
      </c>
      <c r="BJ78" s="13">
        <v>160.17837821782177</v>
      </c>
      <c r="BK78" s="13">
        <v>190.24896435643566</v>
      </c>
      <c r="BL78" s="13">
        <v>181.79568217821785</v>
      </c>
      <c r="BM78" s="13">
        <v>126.85284158415841</v>
      </c>
    </row>
    <row r="79" spans="1:70" x14ac:dyDescent="0.35">
      <c r="B79" s="13">
        <v>16</v>
      </c>
      <c r="G79" s="13">
        <v>261.67349999999999</v>
      </c>
      <c r="H79" s="13">
        <v>263.62149999999997</v>
      </c>
      <c r="I79" s="13">
        <v>249.8236</v>
      </c>
      <c r="J79" s="13">
        <v>251.54410000000001</v>
      </c>
      <c r="M79" s="13">
        <v>265.2575237623762</v>
      </c>
      <c r="N79" s="13">
        <v>85.14888514851485</v>
      </c>
      <c r="O79" s="13">
        <v>260.27521386138613</v>
      </c>
      <c r="P79" s="13">
        <v>247.90737425742572</v>
      </c>
      <c r="Y79" s="13">
        <v>243.55760000000001</v>
      </c>
      <c r="Z79" s="13">
        <v>213.00739999999999</v>
      </c>
      <c r="AA79" s="13">
        <v>207.26099999999997</v>
      </c>
      <c r="AB79" s="13">
        <v>232.13741881188116</v>
      </c>
      <c r="AC79" s="13">
        <v>204.06390495049504</v>
      </c>
      <c r="AE79" s="13">
        <v>228.70375049504949</v>
      </c>
      <c r="AF79" s="166">
        <v>233.88475841584162</v>
      </c>
      <c r="AQ79" s="13">
        <v>142.7841</v>
      </c>
      <c r="AR79" s="13">
        <v>176.7107</v>
      </c>
      <c r="AS79" s="13">
        <v>126.10800099009903</v>
      </c>
      <c r="AT79" s="13">
        <v>139.65491089108909</v>
      </c>
      <c r="AU79" s="13">
        <v>134.92772376237622</v>
      </c>
      <c r="AV79" s="166">
        <v>119.5335405940594</v>
      </c>
      <c r="BG79" s="13">
        <v>158.40010000000001</v>
      </c>
      <c r="BH79" s="13">
        <v>162.9128</v>
      </c>
      <c r="BI79" s="13">
        <v>139.8297</v>
      </c>
      <c r="BJ79" s="13">
        <v>154.54408118811881</v>
      </c>
      <c r="BK79" s="13">
        <v>182.31260693069308</v>
      </c>
      <c r="BL79" s="13">
        <v>173.23729801980198</v>
      </c>
      <c r="BM79" s="13">
        <v>120.80611089108912</v>
      </c>
    </row>
    <row r="80" spans="1:70" x14ac:dyDescent="0.35">
      <c r="B80" s="13">
        <v>21</v>
      </c>
      <c r="G80" s="13">
        <v>253.4272</v>
      </c>
      <c r="H80" s="13">
        <v>255.76479999999998</v>
      </c>
      <c r="I80" s="13">
        <v>244.077</v>
      </c>
      <c r="J80" s="13">
        <v>244.4991</v>
      </c>
      <c r="M80" s="13">
        <v>259.36331683168316</v>
      </c>
      <c r="N80" s="13">
        <v>71.328099009900995</v>
      </c>
      <c r="O80" s="13">
        <v>255.93288811881189</v>
      </c>
      <c r="P80" s="13">
        <v>231.43091188118808</v>
      </c>
      <c r="Y80" s="13">
        <v>241.44740000000002</v>
      </c>
      <c r="Z80" s="13">
        <v>187.52189999999999</v>
      </c>
      <c r="AA80" s="13">
        <v>199.07969999999997</v>
      </c>
      <c r="AB80" s="13">
        <v>227.18982277227724</v>
      </c>
      <c r="AC80" s="13">
        <v>188.60609504950497</v>
      </c>
      <c r="AE80" s="13">
        <v>212.3787108910891</v>
      </c>
      <c r="AF80" s="166">
        <v>230.23451980198021</v>
      </c>
      <c r="AQ80" s="13">
        <v>140.05700000000002</v>
      </c>
      <c r="AR80" s="13">
        <v>170.89939999999999</v>
      </c>
      <c r="AS80" s="13">
        <v>122.87046336633665</v>
      </c>
      <c r="AT80" s="13">
        <v>133.92514554455445</v>
      </c>
      <c r="AU80" s="13">
        <v>125.31922871287129</v>
      </c>
      <c r="AV80" s="166">
        <v>116.04108910891088</v>
      </c>
      <c r="BG80" s="13">
        <v>158.53</v>
      </c>
      <c r="BH80" s="13">
        <v>158.36759999999998</v>
      </c>
      <c r="BI80" s="13">
        <v>137.9143</v>
      </c>
      <c r="BJ80" s="13">
        <v>146.52151386138615</v>
      </c>
      <c r="BK80" s="13">
        <v>173.8271396039604</v>
      </c>
      <c r="BL80" s="13">
        <v>165.56894356435643</v>
      </c>
      <c r="BM80" s="13">
        <v>113.34124554455443</v>
      </c>
    </row>
    <row r="81" spans="1:66" x14ac:dyDescent="0.35">
      <c r="B81" s="13">
        <v>26</v>
      </c>
      <c r="G81" s="13">
        <v>241.12270000000001</v>
      </c>
      <c r="H81" s="13">
        <v>241.15519999999998</v>
      </c>
      <c r="I81" s="13">
        <v>237.1944</v>
      </c>
      <c r="J81" s="13">
        <v>235.73339999999999</v>
      </c>
      <c r="M81" s="13">
        <v>251.98741881188121</v>
      </c>
      <c r="N81" s="13">
        <v>64.669738613861384</v>
      </c>
      <c r="O81" s="13">
        <v>251.56638118811881</v>
      </c>
      <c r="P81" s="13">
        <v>199.20434752475248</v>
      </c>
      <c r="Y81" s="13">
        <v>238.72030000000001</v>
      </c>
      <c r="Z81" s="13">
        <v>173.9187</v>
      </c>
      <c r="AA81" s="13">
        <v>188.72309999999999</v>
      </c>
      <c r="AB81" s="13">
        <v>217.19874455445543</v>
      </c>
      <c r="AC81" s="13">
        <v>172.35101287128714</v>
      </c>
      <c r="AE81" s="13">
        <v>193.19626831683166</v>
      </c>
      <c r="AF81" s="166">
        <v>223.96476039603959</v>
      </c>
      <c r="AQ81" s="13">
        <v>137.9143</v>
      </c>
      <c r="AR81" s="13">
        <v>163.72450000000001</v>
      </c>
      <c r="AS81" s="13">
        <v>119.64739108910891</v>
      </c>
      <c r="AT81" s="13">
        <v>128.98713861386139</v>
      </c>
      <c r="AU81" s="13">
        <v>121.3182504950495</v>
      </c>
      <c r="AV81" s="166">
        <v>113.57526435643565</v>
      </c>
      <c r="BG81" s="13">
        <v>157.91319999999999</v>
      </c>
      <c r="BH81" s="13">
        <v>152.8809</v>
      </c>
      <c r="BI81" s="13">
        <v>136.3235</v>
      </c>
      <c r="BJ81" s="13">
        <v>145.1078306930693</v>
      </c>
      <c r="BK81" s="13">
        <v>165.39215346534652</v>
      </c>
      <c r="BL81" s="13">
        <v>156.09470594059408</v>
      </c>
      <c r="BM81" s="13">
        <v>104.65298316831684</v>
      </c>
    </row>
    <row r="82" spans="1:66" x14ac:dyDescent="0.35">
      <c r="B82" s="13">
        <v>31</v>
      </c>
      <c r="G82" s="13">
        <v>223.49389999999997</v>
      </c>
      <c r="H82" s="13">
        <v>213.6892</v>
      </c>
      <c r="I82" s="13">
        <v>227.58459999999999</v>
      </c>
      <c r="J82" s="13">
        <v>224.208</v>
      </c>
      <c r="M82" s="13">
        <v>240.35353267326732</v>
      </c>
      <c r="N82" s="13">
        <v>61.476824752475245</v>
      </c>
      <c r="O82" s="13">
        <v>246.02567722772281</v>
      </c>
      <c r="P82" s="13">
        <v>171.76019405940593</v>
      </c>
      <c r="Y82" s="13">
        <v>235.14910000000003</v>
      </c>
      <c r="Z82" s="13">
        <v>169.63319999999999</v>
      </c>
      <c r="AA82" s="13">
        <v>182.0676</v>
      </c>
      <c r="AB82" s="13">
        <v>196.3294188118812</v>
      </c>
      <c r="AC82" s="13">
        <v>164.67274554455446</v>
      </c>
      <c r="AE82" s="13">
        <v>184.00040198019803</v>
      </c>
      <c r="AF82" s="166">
        <v>214.80201980198021</v>
      </c>
      <c r="AQ82" s="13">
        <v>136.03129999999999</v>
      </c>
      <c r="AR82" s="13">
        <v>156.9067</v>
      </c>
      <c r="AS82" s="13">
        <v>116.09865544554457</v>
      </c>
      <c r="AT82" s="13">
        <v>122.36445841584158</v>
      </c>
      <c r="AU82" s="13">
        <v>116.82413465346535</v>
      </c>
      <c r="AV82" s="166">
        <v>110.72958217821783</v>
      </c>
      <c r="BG82" s="13">
        <v>156.58199999999999</v>
      </c>
      <c r="BH82" s="13">
        <v>146.48519999999999</v>
      </c>
      <c r="BI82" s="13">
        <v>134.31059999999999</v>
      </c>
      <c r="BJ82" s="13">
        <v>141.10912475247525</v>
      </c>
      <c r="BK82" s="13">
        <v>157.36442772277229</v>
      </c>
      <c r="BL82" s="13">
        <v>146.33738613861388</v>
      </c>
      <c r="BM82" s="13">
        <v>97.758038613861387</v>
      </c>
    </row>
    <row r="83" spans="1:66" x14ac:dyDescent="0.35">
      <c r="B83" s="13">
        <v>36</v>
      </c>
      <c r="G83" s="13">
        <v>207.03380000000001</v>
      </c>
      <c r="H83" s="13">
        <v>185.37909999999999</v>
      </c>
      <c r="I83" s="13">
        <v>213.55930000000001</v>
      </c>
      <c r="J83" s="13">
        <v>209.69589999999999</v>
      </c>
      <c r="M83" s="13">
        <v>222.57229405940592</v>
      </c>
      <c r="N83" s="13">
        <v>60.125827722772271</v>
      </c>
      <c r="O83" s="13">
        <v>239.27313267326733</v>
      </c>
      <c r="P83" s="13">
        <v>154.63119405940594</v>
      </c>
      <c r="Y83" s="13">
        <v>231.35049999999998</v>
      </c>
      <c r="Z83" s="13">
        <v>167.97749999999999</v>
      </c>
      <c r="AA83" s="13">
        <v>179.1782</v>
      </c>
      <c r="AB83" s="13">
        <v>172.438799009901</v>
      </c>
      <c r="AC83" s="13">
        <v>156.19052772277229</v>
      </c>
      <c r="AE83" s="13">
        <v>175.87632178217822</v>
      </c>
      <c r="AF83" s="166">
        <v>206.90545346534654</v>
      </c>
      <c r="AQ83" s="13">
        <v>133.4015</v>
      </c>
      <c r="AR83" s="13">
        <v>150.4136</v>
      </c>
      <c r="AS83" s="13">
        <v>112.84690990099008</v>
      </c>
      <c r="AT83" s="13">
        <v>120.81679801980198</v>
      </c>
      <c r="AU83" s="13">
        <v>113.29054257425742</v>
      </c>
      <c r="AV83" s="166">
        <v>108.0432574257426</v>
      </c>
      <c r="BG83" s="13">
        <v>153.53029999999998</v>
      </c>
      <c r="BH83" s="13">
        <v>140.96599999999998</v>
      </c>
      <c r="BI83" s="13">
        <v>132.00549999999998</v>
      </c>
      <c r="BJ83" s="13">
        <v>137.56836633663366</v>
      </c>
      <c r="BK83" s="13">
        <v>149.86457524752475</v>
      </c>
      <c r="BL83" s="13">
        <v>138.27012673267328</v>
      </c>
      <c r="BM83" s="13">
        <v>92.145068316831697</v>
      </c>
    </row>
    <row r="84" spans="1:66" x14ac:dyDescent="0.35">
      <c r="B84" s="13">
        <v>41</v>
      </c>
      <c r="G84" s="13">
        <v>194.37209999999999</v>
      </c>
      <c r="H84" s="13">
        <v>164.95820000000001</v>
      </c>
      <c r="I84" s="13">
        <v>199.30689999999998</v>
      </c>
      <c r="J84" s="13">
        <v>193.13839999999999</v>
      </c>
      <c r="M84" s="13">
        <v>199.79136138613859</v>
      </c>
      <c r="N84" s="13">
        <v>59.848152475247531</v>
      </c>
      <c r="O84" s="13">
        <v>230.64717821782179</v>
      </c>
      <c r="P84" s="13">
        <v>144.44891683168316</v>
      </c>
      <c r="Y84" s="13">
        <v>225.92880000000002</v>
      </c>
      <c r="Z84" s="13">
        <v>165.0231</v>
      </c>
      <c r="AA84" s="13">
        <v>176.84069999999997</v>
      </c>
      <c r="AB84" s="13">
        <v>151.95842574257426</v>
      </c>
      <c r="AC84" s="13">
        <v>148.37820891089109</v>
      </c>
      <c r="AE84" s="13">
        <v>167.87911980198018</v>
      </c>
      <c r="AF84" s="166">
        <v>201.38952772277227</v>
      </c>
      <c r="AQ84" s="13">
        <v>130.4796</v>
      </c>
      <c r="AR84" s="13">
        <v>143.36860000000001</v>
      </c>
      <c r="AS84" s="13">
        <v>110.68807722772279</v>
      </c>
      <c r="AT84" s="13">
        <v>116.10702079207923</v>
      </c>
      <c r="AU84" s="13">
        <v>109.22267227722773</v>
      </c>
      <c r="AV84" s="166">
        <v>105.02495841584158</v>
      </c>
      <c r="BG84" s="13">
        <v>150.9331</v>
      </c>
      <c r="BH84" s="13">
        <v>136.09620000000001</v>
      </c>
      <c r="BI84" s="13">
        <v>129.7978</v>
      </c>
      <c r="BJ84" s="13">
        <v>133.54076336633665</v>
      </c>
      <c r="BK84" s="13">
        <v>143.40514752475249</v>
      </c>
      <c r="BL84" s="13">
        <v>132.55713069306933</v>
      </c>
      <c r="BM84" s="13">
        <v>87.582159405940601</v>
      </c>
    </row>
    <row r="85" spans="1:66" x14ac:dyDescent="0.35">
      <c r="B85" s="13">
        <v>46</v>
      </c>
      <c r="G85" s="13">
        <v>185.89860000000002</v>
      </c>
      <c r="H85" s="13">
        <v>153.14060000000001</v>
      </c>
      <c r="I85" s="13">
        <v>188.33349999999999</v>
      </c>
      <c r="J85" s="13">
        <v>176.51600000000002</v>
      </c>
      <c r="M85" s="13">
        <v>177.21387425742574</v>
      </c>
      <c r="N85" s="13">
        <v>58.87222376237623</v>
      </c>
      <c r="O85" s="13">
        <v>222.07079603960395</v>
      </c>
      <c r="P85" s="13">
        <v>143.64943069306929</v>
      </c>
      <c r="Y85" s="13">
        <v>219.43559999999999</v>
      </c>
      <c r="Z85" s="13">
        <v>161.809</v>
      </c>
      <c r="AA85" s="13">
        <v>174.6979</v>
      </c>
      <c r="AB85" s="13">
        <v>141.44560891089108</v>
      </c>
      <c r="AC85" s="13">
        <v>140.68252574257426</v>
      </c>
      <c r="AE85" s="13">
        <v>160.65503564356436</v>
      </c>
      <c r="AF85" s="166">
        <v>197.89418712871287</v>
      </c>
      <c r="AQ85" s="13">
        <v>127.20059999999999</v>
      </c>
      <c r="AR85" s="13">
        <v>137.19999999999999</v>
      </c>
      <c r="AS85" s="13">
        <v>107.85139108910893</v>
      </c>
      <c r="AT85" s="13">
        <v>111.84726336633663</v>
      </c>
      <c r="AU85" s="13">
        <v>105.89083663366337</v>
      </c>
      <c r="AV85" s="166">
        <v>102.32901584158415</v>
      </c>
      <c r="BG85" s="13">
        <v>148.33580000000001</v>
      </c>
      <c r="BH85" s="13">
        <v>131.71339999999998</v>
      </c>
      <c r="BI85" s="13">
        <v>127.23300000000002</v>
      </c>
      <c r="BJ85" s="13">
        <v>130.17426831683167</v>
      </c>
      <c r="BK85" s="13">
        <v>137.35239108910889</v>
      </c>
      <c r="BL85" s="13">
        <v>127.19993366336635</v>
      </c>
      <c r="BM85" s="13">
        <v>81.926093069306944</v>
      </c>
    </row>
    <row r="86" spans="1:66" x14ac:dyDescent="0.35">
      <c r="B86" s="13" t="s">
        <v>367</v>
      </c>
    </row>
    <row r="87" spans="1:66" x14ac:dyDescent="0.35">
      <c r="A87" s="13" t="s">
        <v>366</v>
      </c>
      <c r="B87" s="13">
        <v>1</v>
      </c>
      <c r="C87" s="167" t="str">
        <f t="shared" ref="C87:AH87" si="50">IF(C76="","",C76/C$76)</f>
        <v/>
      </c>
      <c r="D87" s="13" t="str">
        <f t="shared" si="50"/>
        <v/>
      </c>
      <c r="E87" s="13" t="str">
        <f t="shared" si="50"/>
        <v/>
      </c>
      <c r="F87" s="13" t="str">
        <f t="shared" si="50"/>
        <v/>
      </c>
      <c r="G87" s="13">
        <f t="shared" si="50"/>
        <v>1</v>
      </c>
      <c r="H87" s="13">
        <f t="shared" si="50"/>
        <v>1</v>
      </c>
      <c r="I87" s="13">
        <f t="shared" si="50"/>
        <v>1</v>
      </c>
      <c r="J87" s="13">
        <f t="shared" si="50"/>
        <v>1</v>
      </c>
      <c r="K87" s="13" t="str">
        <f t="shared" si="50"/>
        <v/>
      </c>
      <c r="L87" s="13" t="str">
        <f t="shared" si="50"/>
        <v/>
      </c>
      <c r="M87" s="13">
        <f t="shared" si="50"/>
        <v>1</v>
      </c>
      <c r="N87" s="13">
        <f t="shared" si="50"/>
        <v>1</v>
      </c>
      <c r="O87" s="13">
        <f t="shared" si="50"/>
        <v>1</v>
      </c>
      <c r="P87" s="13">
        <f t="shared" si="50"/>
        <v>1</v>
      </c>
      <c r="Q87" s="13" t="str">
        <f t="shared" si="50"/>
        <v/>
      </c>
      <c r="R87" s="166" t="str">
        <f t="shared" si="50"/>
        <v/>
      </c>
      <c r="S87" s="13" t="str">
        <f t="shared" si="50"/>
        <v/>
      </c>
      <c r="T87" s="167" t="str">
        <f t="shared" si="50"/>
        <v/>
      </c>
      <c r="U87" s="13" t="str">
        <f t="shared" si="50"/>
        <v/>
      </c>
      <c r="V87" s="13" t="str">
        <f t="shared" si="50"/>
        <v/>
      </c>
      <c r="W87" s="13" t="str">
        <f t="shared" si="50"/>
        <v/>
      </c>
      <c r="X87" s="13" t="str">
        <f t="shared" si="50"/>
        <v/>
      </c>
      <c r="Y87" s="13">
        <f t="shared" si="50"/>
        <v>1</v>
      </c>
      <c r="Z87" s="13">
        <f t="shared" si="50"/>
        <v>1</v>
      </c>
      <c r="AA87" s="13">
        <f t="shared" si="50"/>
        <v>1</v>
      </c>
      <c r="AB87" s="13">
        <f t="shared" si="50"/>
        <v>1</v>
      </c>
      <c r="AC87" s="13">
        <f t="shared" si="50"/>
        <v>1</v>
      </c>
      <c r="AD87" s="13" t="str">
        <f t="shared" si="50"/>
        <v/>
      </c>
      <c r="AE87" s="13">
        <f t="shared" si="50"/>
        <v>1</v>
      </c>
      <c r="AF87" s="166">
        <f t="shared" si="50"/>
        <v>1</v>
      </c>
      <c r="AG87" s="13" t="str">
        <f t="shared" si="50"/>
        <v/>
      </c>
      <c r="AH87" s="13" t="str">
        <f t="shared" si="50"/>
        <v/>
      </c>
      <c r="AI87" s="13" t="str">
        <f t="shared" ref="AI87:BN87" si="51">IF(AI76="","",AI76/AI$76)</f>
        <v/>
      </c>
      <c r="AJ87" s="13" t="str">
        <f t="shared" si="51"/>
        <v/>
      </c>
      <c r="AK87" s="167" t="str">
        <f t="shared" si="51"/>
        <v/>
      </c>
      <c r="AL87" s="13" t="str">
        <f t="shared" si="51"/>
        <v/>
      </c>
      <c r="AM87" s="13" t="str">
        <f t="shared" si="51"/>
        <v/>
      </c>
      <c r="AN87" s="13" t="str">
        <f t="shared" si="51"/>
        <v/>
      </c>
      <c r="AO87" s="13" t="str">
        <f t="shared" si="51"/>
        <v/>
      </c>
      <c r="AP87" s="13" t="str">
        <f t="shared" si="51"/>
        <v/>
      </c>
      <c r="AQ87" s="13">
        <f t="shared" si="51"/>
        <v>1</v>
      </c>
      <c r="AR87" s="13">
        <f t="shared" si="51"/>
        <v>1</v>
      </c>
      <c r="AS87" s="13">
        <f t="shared" si="51"/>
        <v>1</v>
      </c>
      <c r="AT87" s="13">
        <f t="shared" si="51"/>
        <v>1</v>
      </c>
      <c r="AU87" s="13">
        <f t="shared" si="51"/>
        <v>1</v>
      </c>
      <c r="AV87" s="166">
        <f t="shared" si="51"/>
        <v>1</v>
      </c>
      <c r="AW87" s="13" t="str">
        <f t="shared" si="51"/>
        <v/>
      </c>
      <c r="AX87" s="13" t="str">
        <f t="shared" si="51"/>
        <v/>
      </c>
      <c r="AY87" s="13" t="str">
        <f t="shared" si="51"/>
        <v/>
      </c>
      <c r="AZ87" s="13" t="str">
        <f t="shared" si="51"/>
        <v/>
      </c>
      <c r="BA87" s="13" t="str">
        <f t="shared" si="51"/>
        <v/>
      </c>
      <c r="BB87" s="167" t="str">
        <f t="shared" si="51"/>
        <v/>
      </c>
      <c r="BC87" s="13" t="str">
        <f t="shared" si="51"/>
        <v/>
      </c>
      <c r="BD87" s="13" t="str">
        <f t="shared" si="51"/>
        <v/>
      </c>
      <c r="BE87" s="13" t="str">
        <f t="shared" si="51"/>
        <v/>
      </c>
      <c r="BF87" s="13" t="str">
        <f t="shared" si="51"/>
        <v/>
      </c>
      <c r="BG87" s="13">
        <f t="shared" si="51"/>
        <v>1</v>
      </c>
      <c r="BH87" s="13">
        <f t="shared" si="51"/>
        <v>1</v>
      </c>
      <c r="BI87" s="13">
        <f t="shared" si="51"/>
        <v>1</v>
      </c>
      <c r="BJ87" s="13">
        <f t="shared" si="51"/>
        <v>1</v>
      </c>
      <c r="BK87" s="13">
        <f t="shared" si="51"/>
        <v>1</v>
      </c>
      <c r="BL87" s="13">
        <f t="shared" si="51"/>
        <v>1</v>
      </c>
      <c r="BM87" s="13">
        <f t="shared" si="51"/>
        <v>1</v>
      </c>
      <c r="BN87" s="166" t="str">
        <f t="shared" si="51"/>
        <v/>
      </c>
    </row>
    <row r="88" spans="1:66" x14ac:dyDescent="0.35">
      <c r="B88" s="13">
        <v>6</v>
      </c>
      <c r="C88" s="167" t="str">
        <f t="shared" ref="C88:AH88" si="52">IF(C77="","",C77/C$76)</f>
        <v/>
      </c>
      <c r="D88" s="13" t="str">
        <f t="shared" si="52"/>
        <v/>
      </c>
      <c r="E88" s="13" t="str">
        <f t="shared" si="52"/>
        <v/>
      </c>
      <c r="F88" s="13" t="str">
        <f t="shared" si="52"/>
        <v/>
      </c>
      <c r="G88" s="13">
        <f t="shared" si="52"/>
        <v>0.94913955048641385</v>
      </c>
      <c r="H88" s="13">
        <f t="shared" si="52"/>
        <v>0.95891160226945327</v>
      </c>
      <c r="I88" s="13">
        <f t="shared" si="52"/>
        <v>0.98138492423918711</v>
      </c>
      <c r="J88" s="13">
        <f t="shared" si="52"/>
        <v>0.95322423335742779</v>
      </c>
      <c r="K88" s="13" t="str">
        <f t="shared" si="52"/>
        <v/>
      </c>
      <c r="L88" s="13" t="str">
        <f t="shared" si="52"/>
        <v/>
      </c>
      <c r="M88" s="13">
        <f t="shared" si="52"/>
        <v>0.97816964312118104</v>
      </c>
      <c r="N88" s="13">
        <f t="shared" si="52"/>
        <v>0.79054911850224352</v>
      </c>
      <c r="O88" s="13">
        <f t="shared" si="52"/>
        <v>0.95552463975442203</v>
      </c>
      <c r="P88" s="13">
        <f t="shared" si="52"/>
        <v>0.94817607440972229</v>
      </c>
      <c r="Q88" s="13" t="str">
        <f t="shared" si="52"/>
        <v/>
      </c>
      <c r="R88" s="166" t="str">
        <f t="shared" si="52"/>
        <v/>
      </c>
      <c r="S88" s="13" t="str">
        <f t="shared" si="52"/>
        <v/>
      </c>
      <c r="T88" s="167" t="str">
        <f t="shared" si="52"/>
        <v/>
      </c>
      <c r="U88" s="13" t="str">
        <f t="shared" si="52"/>
        <v/>
      </c>
      <c r="V88" s="13" t="str">
        <f t="shared" si="52"/>
        <v/>
      </c>
      <c r="W88" s="13" t="str">
        <f t="shared" si="52"/>
        <v/>
      </c>
      <c r="X88" s="13" t="str">
        <f t="shared" si="52"/>
        <v/>
      </c>
      <c r="Y88" s="13">
        <f t="shared" si="52"/>
        <v>0.97836134769437744</v>
      </c>
      <c r="Z88" s="13">
        <f t="shared" si="52"/>
        <v>0.9705029239368832</v>
      </c>
      <c r="AA88" s="13">
        <f t="shared" si="52"/>
        <v>0.98492600201970959</v>
      </c>
      <c r="AB88" s="13">
        <f t="shared" si="52"/>
        <v>0.97004204736878907</v>
      </c>
      <c r="AC88" s="13">
        <f t="shared" si="52"/>
        <v>0.97995483166829589</v>
      </c>
      <c r="AD88" s="13" t="str">
        <f t="shared" si="52"/>
        <v/>
      </c>
      <c r="AE88" s="13">
        <f t="shared" si="52"/>
        <v>0.99033553342565983</v>
      </c>
      <c r="AF88" s="166">
        <f t="shared" si="52"/>
        <v>0.97933630642334746</v>
      </c>
      <c r="AG88" s="13" t="str">
        <f t="shared" si="52"/>
        <v/>
      </c>
      <c r="AH88" s="13" t="str">
        <f t="shared" si="52"/>
        <v/>
      </c>
      <c r="AI88" s="13" t="str">
        <f t="shared" ref="AI88:BN88" si="53">IF(AI77="","",AI77/AI$76)</f>
        <v/>
      </c>
      <c r="AJ88" s="13" t="str">
        <f t="shared" si="53"/>
        <v/>
      </c>
      <c r="AK88" s="167" t="str">
        <f t="shared" si="53"/>
        <v/>
      </c>
      <c r="AL88" s="13" t="str">
        <f t="shared" si="53"/>
        <v/>
      </c>
      <c r="AM88" s="13" t="str">
        <f t="shared" si="53"/>
        <v/>
      </c>
      <c r="AN88" s="13" t="str">
        <f t="shared" si="53"/>
        <v/>
      </c>
      <c r="AO88" s="13" t="str">
        <f t="shared" si="53"/>
        <v/>
      </c>
      <c r="AP88" s="13" t="str">
        <f t="shared" si="53"/>
        <v/>
      </c>
      <c r="AQ88" s="13">
        <f t="shared" si="53"/>
        <v>0.95910880869477066</v>
      </c>
      <c r="AR88" s="13">
        <f t="shared" si="53"/>
        <v>0.94735277369521242</v>
      </c>
      <c r="AS88" s="13">
        <f t="shared" si="53"/>
        <v>0.89647968329045091</v>
      </c>
      <c r="AT88" s="13">
        <f t="shared" si="53"/>
        <v>0.90808238453111179</v>
      </c>
      <c r="AU88" s="13">
        <f t="shared" si="53"/>
        <v>0.96316121447084468</v>
      </c>
      <c r="AV88" s="166">
        <f t="shared" si="53"/>
        <v>0.95852134039408565</v>
      </c>
      <c r="AW88" s="13" t="str">
        <f t="shared" si="53"/>
        <v/>
      </c>
      <c r="AX88" s="13" t="str">
        <f t="shared" si="53"/>
        <v/>
      </c>
      <c r="AY88" s="13" t="str">
        <f t="shared" si="53"/>
        <v/>
      </c>
      <c r="AZ88" s="13" t="str">
        <f t="shared" si="53"/>
        <v/>
      </c>
      <c r="BA88" s="13" t="str">
        <f t="shared" si="53"/>
        <v/>
      </c>
      <c r="BB88" s="167" t="str">
        <f t="shared" si="53"/>
        <v/>
      </c>
      <c r="BC88" s="13" t="str">
        <f t="shared" si="53"/>
        <v/>
      </c>
      <c r="BD88" s="13" t="str">
        <f t="shared" si="53"/>
        <v/>
      </c>
      <c r="BE88" s="13" t="str">
        <f t="shared" si="53"/>
        <v/>
      </c>
      <c r="BF88" s="13" t="str">
        <f t="shared" si="53"/>
        <v/>
      </c>
      <c r="BG88" s="13">
        <f t="shared" si="53"/>
        <v>0.98770800637529999</v>
      </c>
      <c r="BH88" s="13">
        <f t="shared" si="53"/>
        <v>0.9746814066246775</v>
      </c>
      <c r="BI88" s="13">
        <f t="shared" si="53"/>
        <v>0.97794849515242166</v>
      </c>
      <c r="BJ88" s="13">
        <f t="shared" si="53"/>
        <v>0.93793825016849208</v>
      </c>
      <c r="BK88" s="13">
        <f t="shared" si="53"/>
        <v>0.93741625987920596</v>
      </c>
      <c r="BL88" s="13">
        <f t="shared" si="53"/>
        <v>0.96653220278364349</v>
      </c>
      <c r="BM88" s="13">
        <f t="shared" si="53"/>
        <v>0.94879763537643325</v>
      </c>
      <c r="BN88" s="166" t="str">
        <f t="shared" si="53"/>
        <v/>
      </c>
    </row>
    <row r="89" spans="1:66" x14ac:dyDescent="0.35">
      <c r="B89" s="13">
        <v>11</v>
      </c>
      <c r="C89" s="167" t="str">
        <f t="shared" ref="C89:AH89" si="54">IF(C78="","",C78/C$76)</f>
        <v/>
      </c>
      <c r="D89" s="13" t="str">
        <f t="shared" si="54"/>
        <v/>
      </c>
      <c r="E89" s="13" t="str">
        <f t="shared" si="54"/>
        <v/>
      </c>
      <c r="F89" s="13" t="str">
        <f t="shared" si="54"/>
        <v/>
      </c>
      <c r="G89" s="13">
        <f t="shared" si="54"/>
        <v>0.9059030526668902</v>
      </c>
      <c r="H89" s="13">
        <f t="shared" si="54"/>
        <v>0.91268711274830572</v>
      </c>
      <c r="I89" s="13">
        <f t="shared" si="54"/>
        <v>0.93988584292281274</v>
      </c>
      <c r="J89" s="13">
        <f t="shared" si="54"/>
        <v>0.90894603716141431</v>
      </c>
      <c r="K89" s="13" t="str">
        <f t="shared" si="54"/>
        <v/>
      </c>
      <c r="L89" s="13" t="str">
        <f t="shared" si="54"/>
        <v/>
      </c>
      <c r="M89" s="13">
        <f t="shared" si="54"/>
        <v>0.93422548876264433</v>
      </c>
      <c r="N89" s="13">
        <f t="shared" si="54"/>
        <v>0.64154094240899273</v>
      </c>
      <c r="O89" s="13">
        <f t="shared" si="54"/>
        <v>0.91691196447464507</v>
      </c>
      <c r="P89" s="13">
        <f t="shared" si="54"/>
        <v>0.88867808056267417</v>
      </c>
      <c r="Q89" s="13" t="str">
        <f t="shared" si="54"/>
        <v/>
      </c>
      <c r="R89" s="166" t="str">
        <f t="shared" si="54"/>
        <v/>
      </c>
      <c r="S89" s="13" t="str">
        <f t="shared" si="54"/>
        <v/>
      </c>
      <c r="T89" s="167" t="str">
        <f t="shared" si="54"/>
        <v/>
      </c>
      <c r="U89" s="13" t="str">
        <f t="shared" si="54"/>
        <v/>
      </c>
      <c r="V89" s="13" t="str">
        <f t="shared" si="54"/>
        <v/>
      </c>
      <c r="W89" s="13" t="str">
        <f t="shared" si="54"/>
        <v/>
      </c>
      <c r="X89" s="13" t="str">
        <f t="shared" si="54"/>
        <v/>
      </c>
      <c r="Y89" s="13">
        <f t="shared" si="54"/>
        <v>0.9535959051221804</v>
      </c>
      <c r="Z89" s="13">
        <f t="shared" si="54"/>
        <v>0.94210885179753978</v>
      </c>
      <c r="AA89" s="13">
        <f t="shared" si="54"/>
        <v>0.97392160276723438</v>
      </c>
      <c r="AB89" s="13">
        <f t="shared" si="54"/>
        <v>0.93494888438431878</v>
      </c>
      <c r="AC89" s="13">
        <f t="shared" si="54"/>
        <v>0.95460064533119959</v>
      </c>
      <c r="AD89" s="13" t="str">
        <f t="shared" si="54"/>
        <v/>
      </c>
      <c r="AE89" s="13">
        <f t="shared" si="54"/>
        <v>0.96358922564571103</v>
      </c>
      <c r="AF89" s="166">
        <f t="shared" si="54"/>
        <v>0.95289057305732405</v>
      </c>
      <c r="AG89" s="13" t="str">
        <f t="shared" si="54"/>
        <v/>
      </c>
      <c r="AH89" s="13" t="str">
        <f t="shared" si="54"/>
        <v/>
      </c>
      <c r="AI89" s="13" t="str">
        <f t="shared" ref="AI89:BN89" si="55">IF(AI78="","",AI78/AI$76)</f>
        <v/>
      </c>
      <c r="AJ89" s="13" t="str">
        <f t="shared" si="55"/>
        <v/>
      </c>
      <c r="AK89" s="167" t="str">
        <f t="shared" si="55"/>
        <v/>
      </c>
      <c r="AL89" s="13" t="str">
        <f t="shared" si="55"/>
        <v/>
      </c>
      <c r="AM89" s="13" t="str">
        <f t="shared" si="55"/>
        <v/>
      </c>
      <c r="AN89" s="13" t="str">
        <f t="shared" si="55"/>
        <v/>
      </c>
      <c r="AO89" s="13" t="str">
        <f t="shared" si="55"/>
        <v/>
      </c>
      <c r="AP89" s="13" t="str">
        <f t="shared" si="55"/>
        <v/>
      </c>
      <c r="AQ89" s="13">
        <f t="shared" si="55"/>
        <v>0.92046587404598679</v>
      </c>
      <c r="AR89" s="13">
        <f t="shared" si="55"/>
        <v>0.89213329841536415</v>
      </c>
      <c r="AS89" s="13">
        <f t="shared" si="55"/>
        <v>0.85519209115819106</v>
      </c>
      <c r="AT89" s="13">
        <f t="shared" si="55"/>
        <v>0.83913720038894135</v>
      </c>
      <c r="AU89" s="13">
        <f t="shared" si="55"/>
        <v>0.92055261728514914</v>
      </c>
      <c r="AV89" s="166">
        <f t="shared" si="55"/>
        <v>0.91697669450267993</v>
      </c>
      <c r="AW89" s="13" t="str">
        <f t="shared" si="55"/>
        <v/>
      </c>
      <c r="AX89" s="13" t="str">
        <f t="shared" si="55"/>
        <v/>
      </c>
      <c r="AY89" s="13" t="str">
        <f t="shared" si="55"/>
        <v/>
      </c>
      <c r="AZ89" s="13" t="str">
        <f t="shared" si="55"/>
        <v/>
      </c>
      <c r="BA89" s="13" t="str">
        <f t="shared" si="55"/>
        <v/>
      </c>
      <c r="BB89" s="167" t="str">
        <f t="shared" si="55"/>
        <v/>
      </c>
      <c r="BC89" s="13" t="str">
        <f t="shared" si="55"/>
        <v/>
      </c>
      <c r="BD89" s="13" t="str">
        <f t="shared" si="55"/>
        <v/>
      </c>
      <c r="BE89" s="13" t="str">
        <f t="shared" si="55"/>
        <v/>
      </c>
      <c r="BF89" s="13" t="str">
        <f t="shared" si="55"/>
        <v/>
      </c>
      <c r="BG89" s="13">
        <f t="shared" si="55"/>
        <v>0.96808075379983749</v>
      </c>
      <c r="BH89" s="13">
        <f t="shared" si="55"/>
        <v>0.93879820418477478</v>
      </c>
      <c r="BI89" s="13">
        <f t="shared" si="55"/>
        <v>0.96331967654116402</v>
      </c>
      <c r="BJ89" s="13">
        <f t="shared" si="55"/>
        <v>0.89252015291991804</v>
      </c>
      <c r="BK89" s="13">
        <f t="shared" si="55"/>
        <v>0.87966547932334593</v>
      </c>
      <c r="BL89" s="13">
        <f t="shared" si="55"/>
        <v>0.90034690545191998</v>
      </c>
      <c r="BM89" s="13">
        <f t="shared" si="55"/>
        <v>0.89152521242803473</v>
      </c>
      <c r="BN89" s="166" t="str">
        <f t="shared" si="55"/>
        <v/>
      </c>
    </row>
    <row r="90" spans="1:66" x14ac:dyDescent="0.35">
      <c r="B90" s="13">
        <v>16</v>
      </c>
      <c r="C90" s="167" t="str">
        <f t="shared" ref="C90:AH90" si="56">IF(C79="","",C79/C$76)</f>
        <v/>
      </c>
      <c r="D90" s="13" t="str">
        <f t="shared" si="56"/>
        <v/>
      </c>
      <c r="E90" s="13" t="str">
        <f t="shared" si="56"/>
        <v/>
      </c>
      <c r="F90" s="13" t="str">
        <f t="shared" si="56"/>
        <v/>
      </c>
      <c r="G90" s="13">
        <f t="shared" si="56"/>
        <v>0.87780442804428038</v>
      </c>
      <c r="H90" s="13">
        <f t="shared" si="56"/>
        <v>0.88733483319734918</v>
      </c>
      <c r="I90" s="13">
        <f t="shared" si="56"/>
        <v>0.91237865469364976</v>
      </c>
      <c r="J90" s="13">
        <f t="shared" si="56"/>
        <v>0.87965431275023354</v>
      </c>
      <c r="K90" s="13" t="str">
        <f t="shared" si="56"/>
        <v/>
      </c>
      <c r="L90" s="13" t="str">
        <f t="shared" si="56"/>
        <v/>
      </c>
      <c r="M90" s="13">
        <f t="shared" si="56"/>
        <v>0.90648919001466721</v>
      </c>
      <c r="N90" s="13">
        <f t="shared" si="56"/>
        <v>0.50775377678753375</v>
      </c>
      <c r="O90" s="13">
        <f t="shared" si="56"/>
        <v>0.89538188607107205</v>
      </c>
      <c r="P90" s="13">
        <f t="shared" si="56"/>
        <v>0.86624446956520229</v>
      </c>
      <c r="Q90" s="13" t="str">
        <f t="shared" si="56"/>
        <v/>
      </c>
      <c r="R90" s="166" t="str">
        <f t="shared" si="56"/>
        <v/>
      </c>
      <c r="S90" s="13" t="str">
        <f t="shared" si="56"/>
        <v/>
      </c>
      <c r="T90" s="167" t="str">
        <f t="shared" si="56"/>
        <v/>
      </c>
      <c r="U90" s="13" t="str">
        <f t="shared" si="56"/>
        <v/>
      </c>
      <c r="V90" s="13" t="str">
        <f t="shared" si="56"/>
        <v/>
      </c>
      <c r="W90" s="13" t="str">
        <f t="shared" si="56"/>
        <v/>
      </c>
      <c r="X90" s="13" t="str">
        <f t="shared" si="56"/>
        <v/>
      </c>
      <c r="Y90" s="13">
        <f t="shared" si="56"/>
        <v>0.93833604365486201</v>
      </c>
      <c r="Z90" s="13">
        <f t="shared" si="56"/>
        <v>0.90434179365929812</v>
      </c>
      <c r="AA90" s="13">
        <f t="shared" si="56"/>
        <v>0.96231500504927381</v>
      </c>
      <c r="AB90" s="13">
        <f t="shared" si="56"/>
        <v>0.91225166518885736</v>
      </c>
      <c r="AC90" s="13">
        <f t="shared" si="56"/>
        <v>0.92771325421531614</v>
      </c>
      <c r="AD90" s="13" t="str">
        <f t="shared" si="56"/>
        <v/>
      </c>
      <c r="AE90" s="13">
        <f t="shared" si="56"/>
        <v>0.94193930634234124</v>
      </c>
      <c r="AF90" s="166">
        <f t="shared" si="56"/>
        <v>0.936173240053772</v>
      </c>
      <c r="AG90" s="13" t="str">
        <f t="shared" si="56"/>
        <v/>
      </c>
      <c r="AH90" s="13" t="str">
        <f t="shared" si="56"/>
        <v/>
      </c>
      <c r="AI90" s="13" t="str">
        <f t="shared" ref="AI90:BN90" si="57">IF(AI79="","",AI79/AI$76)</f>
        <v/>
      </c>
      <c r="AJ90" s="13" t="str">
        <f t="shared" si="57"/>
        <v/>
      </c>
      <c r="AK90" s="167" t="str">
        <f t="shared" si="57"/>
        <v/>
      </c>
      <c r="AL90" s="13" t="str">
        <f t="shared" si="57"/>
        <v/>
      </c>
      <c r="AM90" s="13" t="str">
        <f t="shared" si="57"/>
        <v/>
      </c>
      <c r="AN90" s="13" t="str">
        <f t="shared" si="57"/>
        <v/>
      </c>
      <c r="AO90" s="13" t="str">
        <f t="shared" si="57"/>
        <v/>
      </c>
      <c r="AP90" s="13" t="str">
        <f t="shared" si="57"/>
        <v/>
      </c>
      <c r="AQ90" s="13">
        <f t="shared" si="57"/>
        <v>0.89920253013891971</v>
      </c>
      <c r="AR90" s="13">
        <f t="shared" si="57"/>
        <v>0.82344912492276257</v>
      </c>
      <c r="AS90" s="13">
        <f t="shared" si="57"/>
        <v>0.827389360445691</v>
      </c>
      <c r="AT90" s="13">
        <f t="shared" si="57"/>
        <v>0.80039635239807005</v>
      </c>
      <c r="AU90" s="13">
        <f t="shared" si="57"/>
        <v>0.88610530235611462</v>
      </c>
      <c r="AV90" s="166">
        <f t="shared" si="57"/>
        <v>0.88457140559419201</v>
      </c>
      <c r="AW90" s="13" t="str">
        <f t="shared" si="57"/>
        <v/>
      </c>
      <c r="AX90" s="13" t="str">
        <f t="shared" si="57"/>
        <v/>
      </c>
      <c r="AY90" s="13" t="str">
        <f t="shared" si="57"/>
        <v/>
      </c>
      <c r="AZ90" s="13" t="str">
        <f t="shared" si="57"/>
        <v/>
      </c>
      <c r="BA90" s="13" t="str">
        <f t="shared" si="57"/>
        <v/>
      </c>
      <c r="BB90" s="167" t="str">
        <f t="shared" si="57"/>
        <v/>
      </c>
      <c r="BC90" s="13" t="str">
        <f t="shared" si="57"/>
        <v/>
      </c>
      <c r="BD90" s="13" t="str">
        <f t="shared" si="57"/>
        <v/>
      </c>
      <c r="BE90" s="13" t="str">
        <f t="shared" si="57"/>
        <v/>
      </c>
      <c r="BF90" s="13" t="str">
        <f t="shared" si="57"/>
        <v/>
      </c>
      <c r="BG90" s="13">
        <f t="shared" si="57"/>
        <v>0.9672875052669504</v>
      </c>
      <c r="BH90" s="13">
        <f t="shared" si="57"/>
        <v>0.91402551440052171</v>
      </c>
      <c r="BI90" s="13">
        <f t="shared" si="57"/>
        <v>0.94039321339029192</v>
      </c>
      <c r="BJ90" s="13">
        <f t="shared" si="57"/>
        <v>0.86112563074721682</v>
      </c>
      <c r="BK90" s="13">
        <f t="shared" si="57"/>
        <v>0.8429696703205829</v>
      </c>
      <c r="BL90" s="13">
        <f t="shared" si="57"/>
        <v>0.85796132951098758</v>
      </c>
      <c r="BM90" s="13">
        <f t="shared" si="57"/>
        <v>0.84902862505709065</v>
      </c>
      <c r="BN90" s="166" t="str">
        <f t="shared" si="57"/>
        <v/>
      </c>
    </row>
    <row r="91" spans="1:66" x14ac:dyDescent="0.35">
      <c r="B91" s="13">
        <v>21</v>
      </c>
      <c r="C91" s="167" t="str">
        <f t="shared" ref="C91:AH91" si="58">IF(C80="","",C80/C$76)</f>
        <v/>
      </c>
      <c r="D91" s="13" t="str">
        <f t="shared" si="58"/>
        <v/>
      </c>
      <c r="E91" s="13" t="str">
        <f t="shared" si="58"/>
        <v/>
      </c>
      <c r="F91" s="13" t="str">
        <f t="shared" si="58"/>
        <v/>
      </c>
      <c r="G91" s="13">
        <f t="shared" si="58"/>
        <v>0.85014156323381407</v>
      </c>
      <c r="H91" s="13">
        <f t="shared" si="58"/>
        <v>0.8608896320890117</v>
      </c>
      <c r="I91" s="13">
        <f t="shared" si="58"/>
        <v>0.8913915454811393</v>
      </c>
      <c r="J91" s="13">
        <f t="shared" si="58"/>
        <v>0.85501781905658136</v>
      </c>
      <c r="K91" s="13" t="str">
        <f t="shared" si="58"/>
        <v/>
      </c>
      <c r="L91" s="13" t="str">
        <f t="shared" si="58"/>
        <v/>
      </c>
      <c r="M91" s="13">
        <f t="shared" si="58"/>
        <v>0.88634636883999185</v>
      </c>
      <c r="N91" s="13">
        <f t="shared" si="58"/>
        <v>0.42533864771315877</v>
      </c>
      <c r="O91" s="13">
        <f t="shared" si="58"/>
        <v>0.88044369908185016</v>
      </c>
      <c r="P91" s="13">
        <f t="shared" si="58"/>
        <v>0.80867198123496675</v>
      </c>
      <c r="Q91" s="13" t="str">
        <f t="shared" si="58"/>
        <v/>
      </c>
      <c r="R91" s="166" t="str">
        <f t="shared" si="58"/>
        <v/>
      </c>
      <c r="S91" s="13" t="str">
        <f t="shared" si="58"/>
        <v/>
      </c>
      <c r="T91" s="167" t="str">
        <f t="shared" si="58"/>
        <v/>
      </c>
      <c r="U91" s="13" t="str">
        <f t="shared" si="58"/>
        <v/>
      </c>
      <c r="V91" s="13" t="str">
        <f t="shared" si="58"/>
        <v/>
      </c>
      <c r="W91" s="13" t="str">
        <f t="shared" si="58"/>
        <v/>
      </c>
      <c r="X91" s="13" t="str">
        <f t="shared" si="58"/>
        <v/>
      </c>
      <c r="Y91" s="13">
        <f t="shared" si="58"/>
        <v>0.93020623485677689</v>
      </c>
      <c r="Z91" s="13">
        <f t="shared" si="58"/>
        <v>0.79614084485515313</v>
      </c>
      <c r="AA91" s="13">
        <f t="shared" si="58"/>
        <v>0.92432914301633173</v>
      </c>
      <c r="AB91" s="13">
        <f t="shared" si="58"/>
        <v>0.89280864411577454</v>
      </c>
      <c r="AC91" s="13">
        <f t="shared" si="58"/>
        <v>0.85743911568127129</v>
      </c>
      <c r="AD91" s="13" t="str">
        <f t="shared" si="58"/>
        <v/>
      </c>
      <c r="AE91" s="13">
        <f t="shared" si="58"/>
        <v>0.8747029954061174</v>
      </c>
      <c r="AF91" s="166">
        <f t="shared" si="58"/>
        <v>0.92156238754138975</v>
      </c>
      <c r="AG91" s="13" t="str">
        <f t="shared" si="58"/>
        <v/>
      </c>
      <c r="AH91" s="13" t="str">
        <f t="shared" si="58"/>
        <v/>
      </c>
      <c r="AI91" s="13" t="str">
        <f t="shared" ref="AI91:BN91" si="59">IF(AI80="","",AI80/AI$76)</f>
        <v/>
      </c>
      <c r="AJ91" s="13" t="str">
        <f t="shared" si="59"/>
        <v/>
      </c>
      <c r="AK91" s="167" t="str">
        <f t="shared" si="59"/>
        <v/>
      </c>
      <c r="AL91" s="13" t="str">
        <f t="shared" si="59"/>
        <v/>
      </c>
      <c r="AM91" s="13" t="str">
        <f t="shared" si="59"/>
        <v/>
      </c>
      <c r="AN91" s="13" t="str">
        <f t="shared" si="59"/>
        <v/>
      </c>
      <c r="AO91" s="13" t="str">
        <f t="shared" si="59"/>
        <v/>
      </c>
      <c r="AP91" s="13" t="str">
        <f t="shared" si="59"/>
        <v/>
      </c>
      <c r="AQ91" s="13">
        <f t="shared" si="59"/>
        <v>0.88202824238599875</v>
      </c>
      <c r="AR91" s="13">
        <f t="shared" si="59"/>
        <v>0.79636921465324484</v>
      </c>
      <c r="AS91" s="13">
        <f t="shared" si="59"/>
        <v>0.80614801046858753</v>
      </c>
      <c r="AT91" s="13">
        <f t="shared" si="59"/>
        <v>0.76755766986122986</v>
      </c>
      <c r="AU91" s="13">
        <f t="shared" si="59"/>
        <v>0.82300382718394605</v>
      </c>
      <c r="AV91" s="166">
        <f t="shared" si="59"/>
        <v>0.85872658661004753</v>
      </c>
      <c r="AW91" s="13" t="str">
        <f t="shared" si="59"/>
        <v/>
      </c>
      <c r="AX91" s="13" t="str">
        <f t="shared" si="59"/>
        <v/>
      </c>
      <c r="AY91" s="13" t="str">
        <f t="shared" si="59"/>
        <v/>
      </c>
      <c r="AZ91" s="13" t="str">
        <f t="shared" si="59"/>
        <v/>
      </c>
      <c r="BA91" s="13" t="str">
        <f t="shared" si="59"/>
        <v/>
      </c>
      <c r="BB91" s="167" t="str">
        <f t="shared" si="59"/>
        <v/>
      </c>
      <c r="BC91" s="13" t="str">
        <f t="shared" si="59"/>
        <v/>
      </c>
      <c r="BD91" s="13" t="str">
        <f t="shared" si="59"/>
        <v/>
      </c>
      <c r="BE91" s="13" t="str">
        <f t="shared" si="59"/>
        <v/>
      </c>
      <c r="BF91" s="13" t="str">
        <f t="shared" si="59"/>
        <v/>
      </c>
      <c r="BG91" s="13">
        <f t="shared" si="59"/>
        <v>0.96808075379983749</v>
      </c>
      <c r="BH91" s="13">
        <f t="shared" si="59"/>
        <v>0.88852457912684601</v>
      </c>
      <c r="BI91" s="13">
        <f t="shared" si="59"/>
        <v>0.92751162127554254</v>
      </c>
      <c r="BJ91" s="13">
        <f t="shared" si="59"/>
        <v>0.81642357359735174</v>
      </c>
      <c r="BK91" s="13">
        <f t="shared" si="59"/>
        <v>0.80373490913014489</v>
      </c>
      <c r="BL91" s="13">
        <f t="shared" si="59"/>
        <v>0.81998364422635828</v>
      </c>
      <c r="BM91" s="13">
        <f t="shared" si="59"/>
        <v>0.79656534886472574</v>
      </c>
      <c r="BN91" s="166" t="str">
        <f t="shared" si="59"/>
        <v/>
      </c>
    </row>
    <row r="92" spans="1:66" x14ac:dyDescent="0.35">
      <c r="B92" s="13">
        <v>26</v>
      </c>
      <c r="C92" s="167" t="str">
        <f t="shared" ref="C92:AH92" si="60">IF(C81="","",C81/C$76)</f>
        <v/>
      </c>
      <c r="D92" s="13" t="str">
        <f t="shared" si="60"/>
        <v/>
      </c>
      <c r="E92" s="13" t="str">
        <f t="shared" si="60"/>
        <v/>
      </c>
      <c r="F92" s="13" t="str">
        <f t="shared" si="60"/>
        <v/>
      </c>
      <c r="G92" s="13">
        <f t="shared" si="60"/>
        <v>0.80886514592418646</v>
      </c>
      <c r="H92" s="13">
        <f t="shared" si="60"/>
        <v>0.81171455729776743</v>
      </c>
      <c r="I92" s="13">
        <f t="shared" si="60"/>
        <v>0.86625566028536716</v>
      </c>
      <c r="J92" s="13">
        <f t="shared" si="60"/>
        <v>0.82436400603025828</v>
      </c>
      <c r="K92" s="13" t="str">
        <f t="shared" si="60"/>
        <v/>
      </c>
      <c r="L92" s="13" t="str">
        <f t="shared" si="60"/>
        <v/>
      </c>
      <c r="M92" s="13">
        <f t="shared" si="60"/>
        <v>0.86114002699239667</v>
      </c>
      <c r="N92" s="13">
        <f t="shared" si="60"/>
        <v>0.38563398649058467</v>
      </c>
      <c r="O92" s="13">
        <f t="shared" si="60"/>
        <v>0.86542232553980958</v>
      </c>
      <c r="P92" s="13">
        <f t="shared" si="60"/>
        <v>0.69606507218085567</v>
      </c>
      <c r="Q92" s="13" t="str">
        <f t="shared" si="60"/>
        <v/>
      </c>
      <c r="R92" s="166" t="str">
        <f t="shared" si="60"/>
        <v/>
      </c>
      <c r="S92" s="13" t="str">
        <f t="shared" si="60"/>
        <v/>
      </c>
      <c r="T92" s="167" t="str">
        <f t="shared" si="60"/>
        <v/>
      </c>
      <c r="U92" s="13" t="str">
        <f t="shared" si="60"/>
        <v/>
      </c>
      <c r="V92" s="13" t="str">
        <f t="shared" si="60"/>
        <v/>
      </c>
      <c r="W92" s="13" t="str">
        <f t="shared" si="60"/>
        <v/>
      </c>
      <c r="X92" s="13" t="str">
        <f t="shared" si="60"/>
        <v/>
      </c>
      <c r="Y92" s="13">
        <f t="shared" si="60"/>
        <v>0.91969974183561398</v>
      </c>
      <c r="Z92" s="13">
        <f t="shared" si="60"/>
        <v>0.73838725372401792</v>
      </c>
      <c r="AA92" s="13">
        <f t="shared" si="60"/>
        <v>0.87624334018177386</v>
      </c>
      <c r="AB92" s="13">
        <f t="shared" si="60"/>
        <v>0.85354578943302228</v>
      </c>
      <c r="AC92" s="13">
        <f t="shared" si="60"/>
        <v>0.7835404260097677</v>
      </c>
      <c r="AD92" s="13" t="str">
        <f t="shared" si="60"/>
        <v/>
      </c>
      <c r="AE92" s="13">
        <f t="shared" si="60"/>
        <v>0.79569818410225135</v>
      </c>
      <c r="AF92" s="166">
        <f t="shared" si="60"/>
        <v>0.89646634871794029</v>
      </c>
      <c r="AG92" s="13" t="str">
        <f t="shared" si="60"/>
        <v/>
      </c>
      <c r="AH92" s="13" t="str">
        <f t="shared" si="60"/>
        <v/>
      </c>
      <c r="AI92" s="13" t="str">
        <f t="shared" ref="AI92:BN92" si="61">IF(AI81="","",AI81/AI$76)</f>
        <v/>
      </c>
      <c r="AJ92" s="13" t="str">
        <f t="shared" si="61"/>
        <v/>
      </c>
      <c r="AK92" s="167" t="str">
        <f t="shared" si="61"/>
        <v/>
      </c>
      <c r="AL92" s="13" t="str">
        <f t="shared" si="61"/>
        <v/>
      </c>
      <c r="AM92" s="13" t="str">
        <f t="shared" si="61"/>
        <v/>
      </c>
      <c r="AN92" s="13" t="str">
        <f t="shared" si="61"/>
        <v/>
      </c>
      <c r="AO92" s="13" t="str">
        <f t="shared" si="61"/>
        <v/>
      </c>
      <c r="AP92" s="13" t="str">
        <f t="shared" si="61"/>
        <v/>
      </c>
      <c r="AQ92" s="13">
        <f t="shared" si="61"/>
        <v>0.86853429410093985</v>
      </c>
      <c r="AR92" s="13">
        <f t="shared" si="61"/>
        <v>0.76293510383591279</v>
      </c>
      <c r="AS92" s="13">
        <f t="shared" si="61"/>
        <v>0.78500156702972057</v>
      </c>
      <c r="AT92" s="13">
        <f t="shared" si="61"/>
        <v>0.73925674789418638</v>
      </c>
      <c r="AU92" s="13">
        <f t="shared" si="61"/>
        <v>0.79672836714826889</v>
      </c>
      <c r="AV92" s="166">
        <f t="shared" si="61"/>
        <v>0.84047900474803783</v>
      </c>
      <c r="AW92" s="13" t="str">
        <f t="shared" si="61"/>
        <v/>
      </c>
      <c r="AX92" s="13" t="str">
        <f t="shared" si="61"/>
        <v/>
      </c>
      <c r="AY92" s="13" t="str">
        <f t="shared" si="61"/>
        <v/>
      </c>
      <c r="AZ92" s="13" t="str">
        <f t="shared" si="61"/>
        <v/>
      </c>
      <c r="BA92" s="13" t="str">
        <f t="shared" si="61"/>
        <v/>
      </c>
      <c r="BB92" s="167" t="str">
        <f t="shared" si="61"/>
        <v/>
      </c>
      <c r="BC92" s="13" t="str">
        <f t="shared" si="61"/>
        <v/>
      </c>
      <c r="BD92" s="13" t="str">
        <f t="shared" si="61"/>
        <v/>
      </c>
      <c r="BE92" s="13" t="str">
        <f t="shared" si="61"/>
        <v/>
      </c>
      <c r="BF92" s="13" t="str">
        <f t="shared" si="61"/>
        <v/>
      </c>
      <c r="BG92" s="13">
        <f t="shared" si="61"/>
        <v>0.96431419725568979</v>
      </c>
      <c r="BH92" s="13">
        <f t="shared" si="61"/>
        <v>0.85774133932088026</v>
      </c>
      <c r="BI92" s="13">
        <f t="shared" si="61"/>
        <v>0.91681305349014874</v>
      </c>
      <c r="BJ92" s="13">
        <f t="shared" si="61"/>
        <v>0.80854647600400076</v>
      </c>
      <c r="BK92" s="13">
        <f t="shared" si="61"/>
        <v>0.7647335608189495</v>
      </c>
      <c r="BL92" s="13">
        <f t="shared" si="61"/>
        <v>0.77306228490766804</v>
      </c>
      <c r="BM92" s="13">
        <f t="shared" si="61"/>
        <v>0.73550400515436909</v>
      </c>
      <c r="BN92" s="166" t="str">
        <f t="shared" si="61"/>
        <v/>
      </c>
    </row>
    <row r="93" spans="1:66" x14ac:dyDescent="0.35">
      <c r="B93" s="13">
        <v>31</v>
      </c>
      <c r="C93" s="167" t="str">
        <f t="shared" ref="C93:AH93" si="62">IF(C82="","",C82/C$76)</f>
        <v/>
      </c>
      <c r="D93" s="13" t="str">
        <f t="shared" si="62"/>
        <v/>
      </c>
      <c r="E93" s="13" t="str">
        <f t="shared" si="62"/>
        <v/>
      </c>
      <c r="F93" s="13" t="str">
        <f t="shared" si="62"/>
        <v/>
      </c>
      <c r="G93" s="13">
        <f t="shared" si="62"/>
        <v>0.7497279436430726</v>
      </c>
      <c r="H93" s="13">
        <f t="shared" si="62"/>
        <v>0.71926557825547244</v>
      </c>
      <c r="I93" s="13">
        <f t="shared" si="62"/>
        <v>0.83115979105653914</v>
      </c>
      <c r="J93" s="13">
        <f t="shared" si="62"/>
        <v>0.78405947169146228</v>
      </c>
      <c r="K93" s="13" t="str">
        <f t="shared" si="62"/>
        <v/>
      </c>
      <c r="L93" s="13" t="str">
        <f t="shared" si="62"/>
        <v/>
      </c>
      <c r="M93" s="13">
        <f t="shared" si="62"/>
        <v>0.82138246659248004</v>
      </c>
      <c r="N93" s="13">
        <f t="shared" si="62"/>
        <v>0.36659422960770366</v>
      </c>
      <c r="O93" s="13">
        <f t="shared" si="62"/>
        <v>0.84636155563928839</v>
      </c>
      <c r="P93" s="13">
        <f t="shared" si="62"/>
        <v>0.60016898908746208</v>
      </c>
      <c r="Q93" s="13" t="str">
        <f t="shared" si="62"/>
        <v/>
      </c>
      <c r="R93" s="166" t="str">
        <f t="shared" si="62"/>
        <v/>
      </c>
      <c r="S93" s="13" t="str">
        <f t="shared" si="62"/>
        <v/>
      </c>
      <c r="T93" s="167" t="str">
        <f t="shared" si="62"/>
        <v/>
      </c>
      <c r="U93" s="13" t="str">
        <f t="shared" si="62"/>
        <v/>
      </c>
      <c r="V93" s="13" t="str">
        <f t="shared" si="62"/>
        <v/>
      </c>
      <c r="W93" s="13" t="str">
        <f t="shared" si="62"/>
        <v/>
      </c>
      <c r="X93" s="13" t="str">
        <f t="shared" si="62"/>
        <v/>
      </c>
      <c r="Y93" s="13">
        <f t="shared" si="62"/>
        <v>0.90594124824272171</v>
      </c>
      <c r="Z93" s="13">
        <f t="shared" si="62"/>
        <v>0.72019278368810868</v>
      </c>
      <c r="AA93" s="13">
        <f t="shared" si="62"/>
        <v>0.84534178361249435</v>
      </c>
      <c r="AB93" s="13">
        <f t="shared" si="62"/>
        <v>0.77153368962820779</v>
      </c>
      <c r="AC93" s="13">
        <f t="shared" si="62"/>
        <v>0.74863356499411493</v>
      </c>
      <c r="AD93" s="13" t="str">
        <f t="shared" si="62"/>
        <v/>
      </c>
      <c r="AE93" s="13">
        <f t="shared" si="62"/>
        <v>0.75782408741780261</v>
      </c>
      <c r="AF93" s="166">
        <f t="shared" si="62"/>
        <v>0.8597905404788182</v>
      </c>
      <c r="AG93" s="13" t="str">
        <f t="shared" si="62"/>
        <v/>
      </c>
      <c r="AH93" s="13" t="str">
        <f t="shared" si="62"/>
        <v/>
      </c>
      <c r="AI93" s="13" t="str">
        <f t="shared" ref="AI93:BN93" si="63">IF(AI82="","",AI82/AI$76)</f>
        <v/>
      </c>
      <c r="AJ93" s="13" t="str">
        <f t="shared" si="63"/>
        <v/>
      </c>
      <c r="AK93" s="167" t="str">
        <f t="shared" si="63"/>
        <v/>
      </c>
      <c r="AL93" s="13" t="str">
        <f t="shared" si="63"/>
        <v/>
      </c>
      <c r="AM93" s="13" t="str">
        <f t="shared" si="63"/>
        <v/>
      </c>
      <c r="AN93" s="13" t="str">
        <f t="shared" si="63"/>
        <v/>
      </c>
      <c r="AO93" s="13" t="str">
        <f t="shared" si="63"/>
        <v/>
      </c>
      <c r="AP93" s="13" t="str">
        <f t="shared" si="63"/>
        <v/>
      </c>
      <c r="AQ93" s="13">
        <f t="shared" si="63"/>
        <v>0.85667584232478555</v>
      </c>
      <c r="AR93" s="13">
        <f t="shared" si="63"/>
        <v>0.73116503307110681</v>
      </c>
      <c r="AS93" s="13">
        <f t="shared" si="63"/>
        <v>0.76171845976081654</v>
      </c>
      <c r="AT93" s="13">
        <f t="shared" si="63"/>
        <v>0.70130055258553858</v>
      </c>
      <c r="AU93" s="13">
        <f t="shared" si="63"/>
        <v>0.76721434463616045</v>
      </c>
      <c r="AV93" s="166">
        <f t="shared" si="63"/>
        <v>0.81942040419332807</v>
      </c>
      <c r="AW93" s="13" t="str">
        <f t="shared" si="63"/>
        <v/>
      </c>
      <c r="AX93" s="13" t="str">
        <f t="shared" si="63"/>
        <v/>
      </c>
      <c r="AY93" s="13" t="str">
        <f t="shared" si="63"/>
        <v/>
      </c>
      <c r="AZ93" s="13" t="str">
        <f t="shared" si="63"/>
        <v/>
      </c>
      <c r="BA93" s="13" t="str">
        <f t="shared" si="63"/>
        <v/>
      </c>
      <c r="BB93" s="167" t="str">
        <f t="shared" si="63"/>
        <v/>
      </c>
      <c r="BC93" s="13" t="str">
        <f t="shared" si="63"/>
        <v/>
      </c>
      <c r="BD93" s="13" t="str">
        <f t="shared" si="63"/>
        <v/>
      </c>
      <c r="BE93" s="13" t="str">
        <f t="shared" si="63"/>
        <v/>
      </c>
      <c r="BF93" s="13" t="str">
        <f t="shared" si="63"/>
        <v/>
      </c>
      <c r="BG93" s="13">
        <f t="shared" si="63"/>
        <v>0.95618507911112194</v>
      </c>
      <c r="BH93" s="13">
        <f t="shared" si="63"/>
        <v>0.82185813688097731</v>
      </c>
      <c r="BI93" s="13">
        <f t="shared" si="63"/>
        <v>0.90327574704356894</v>
      </c>
      <c r="BJ93" s="13">
        <f t="shared" si="63"/>
        <v>0.78626553098951502</v>
      </c>
      <c r="BK93" s="13">
        <f t="shared" si="63"/>
        <v>0.72761528668218389</v>
      </c>
      <c r="BL93" s="13">
        <f t="shared" si="63"/>
        <v>0.7247389552006096</v>
      </c>
      <c r="BM93" s="13">
        <f t="shared" si="63"/>
        <v>0.6870461477518427</v>
      </c>
      <c r="BN93" s="166" t="str">
        <f t="shared" si="63"/>
        <v/>
      </c>
    </row>
    <row r="94" spans="1:66" x14ac:dyDescent="0.35">
      <c r="B94" s="13">
        <v>36</v>
      </c>
      <c r="C94" s="167" t="str">
        <f t="shared" ref="C94:AH94" si="64">IF(C83="","",C83/C$76)</f>
        <v/>
      </c>
      <c r="D94" s="13" t="str">
        <f t="shared" si="64"/>
        <v/>
      </c>
      <c r="E94" s="13" t="str">
        <f t="shared" si="64"/>
        <v/>
      </c>
      <c r="F94" s="13" t="str">
        <f t="shared" si="64"/>
        <v/>
      </c>
      <c r="G94" s="13">
        <f t="shared" si="64"/>
        <v>0.69451123783965107</v>
      </c>
      <c r="H94" s="13">
        <f t="shared" si="64"/>
        <v>0.62397540707709631</v>
      </c>
      <c r="I94" s="13">
        <f t="shared" si="64"/>
        <v>0.77993811165685534</v>
      </c>
      <c r="J94" s="13">
        <f t="shared" si="64"/>
        <v>0.73331039289349931</v>
      </c>
      <c r="K94" s="13" t="str">
        <f t="shared" si="64"/>
        <v/>
      </c>
      <c r="L94" s="13" t="str">
        <f t="shared" si="64"/>
        <v/>
      </c>
      <c r="M94" s="13">
        <f t="shared" si="64"/>
        <v>0.76061698722015481</v>
      </c>
      <c r="N94" s="13">
        <f t="shared" si="64"/>
        <v>0.35853806019263779</v>
      </c>
      <c r="O94" s="13">
        <f t="shared" si="64"/>
        <v>0.82313189043510471</v>
      </c>
      <c r="P94" s="13">
        <f t="shared" si="64"/>
        <v>0.54031638662403259</v>
      </c>
      <c r="Q94" s="13" t="str">
        <f t="shared" si="64"/>
        <v/>
      </c>
      <c r="R94" s="166" t="str">
        <f t="shared" si="64"/>
        <v/>
      </c>
      <c r="S94" s="13" t="str">
        <f t="shared" si="64"/>
        <v/>
      </c>
      <c r="T94" s="167" t="str">
        <f t="shared" si="64"/>
        <v/>
      </c>
      <c r="U94" s="13" t="str">
        <f t="shared" si="64"/>
        <v/>
      </c>
      <c r="V94" s="13" t="str">
        <f t="shared" si="64"/>
        <v/>
      </c>
      <c r="W94" s="13" t="str">
        <f t="shared" si="64"/>
        <v/>
      </c>
      <c r="X94" s="13" t="str">
        <f t="shared" si="64"/>
        <v/>
      </c>
      <c r="Y94" s="13">
        <f t="shared" si="64"/>
        <v>0.89130666777622258</v>
      </c>
      <c r="Z94" s="13">
        <f t="shared" si="64"/>
        <v>0.713163362608082</v>
      </c>
      <c r="AA94" s="13">
        <f t="shared" si="64"/>
        <v>0.83192626899281497</v>
      </c>
      <c r="AB94" s="13">
        <f t="shared" si="64"/>
        <v>0.67764853398075964</v>
      </c>
      <c r="AC94" s="13">
        <f t="shared" si="64"/>
        <v>0.71007179239490048</v>
      </c>
      <c r="AD94" s="13" t="str">
        <f t="shared" si="64"/>
        <v/>
      </c>
      <c r="AE94" s="13">
        <f t="shared" si="64"/>
        <v>0.72436424930920984</v>
      </c>
      <c r="AF94" s="166">
        <f t="shared" si="64"/>
        <v>0.82818286265176588</v>
      </c>
      <c r="AG94" s="13" t="str">
        <f t="shared" si="64"/>
        <v/>
      </c>
      <c r="AH94" s="13" t="str">
        <f t="shared" si="64"/>
        <v/>
      </c>
      <c r="AI94" s="13" t="str">
        <f t="shared" ref="AI94:BN94" si="65">IF(AI83="","",AI83/AI$76)</f>
        <v/>
      </c>
      <c r="AJ94" s="13" t="str">
        <f t="shared" si="65"/>
        <v/>
      </c>
      <c r="AK94" s="167" t="str">
        <f t="shared" si="65"/>
        <v/>
      </c>
      <c r="AL94" s="13" t="str">
        <f t="shared" si="65"/>
        <v/>
      </c>
      <c r="AM94" s="13" t="str">
        <f t="shared" si="65"/>
        <v/>
      </c>
      <c r="AN94" s="13" t="str">
        <f t="shared" si="65"/>
        <v/>
      </c>
      <c r="AO94" s="13" t="str">
        <f t="shared" si="65"/>
        <v/>
      </c>
      <c r="AP94" s="13" t="str">
        <f t="shared" si="65"/>
        <v/>
      </c>
      <c r="AQ94" s="13">
        <f t="shared" si="65"/>
        <v>0.84011431471940567</v>
      </c>
      <c r="AR94" s="13">
        <f t="shared" si="65"/>
        <v>0.70090802252768192</v>
      </c>
      <c r="AS94" s="13">
        <f t="shared" si="65"/>
        <v>0.74038389220508871</v>
      </c>
      <c r="AT94" s="13">
        <f t="shared" si="65"/>
        <v>0.69243053342303962</v>
      </c>
      <c r="AU94" s="13">
        <f t="shared" si="65"/>
        <v>0.74400833040543035</v>
      </c>
      <c r="AV94" s="166">
        <f t="shared" si="65"/>
        <v>0.79954107952537301</v>
      </c>
      <c r="AW94" s="13" t="str">
        <f t="shared" si="65"/>
        <v/>
      </c>
      <c r="AX94" s="13" t="str">
        <f t="shared" si="65"/>
        <v/>
      </c>
      <c r="AY94" s="13" t="str">
        <f t="shared" si="65"/>
        <v/>
      </c>
      <c r="AZ94" s="13" t="str">
        <f t="shared" si="65"/>
        <v/>
      </c>
      <c r="BA94" s="13" t="str">
        <f t="shared" si="65"/>
        <v/>
      </c>
      <c r="BB94" s="167" t="str">
        <f t="shared" si="65"/>
        <v/>
      </c>
      <c r="BC94" s="13" t="str">
        <f t="shared" si="65"/>
        <v/>
      </c>
      <c r="BD94" s="13" t="str">
        <f t="shared" si="65"/>
        <v/>
      </c>
      <c r="BE94" s="13" t="str">
        <f t="shared" si="65"/>
        <v/>
      </c>
      <c r="BF94" s="13" t="str">
        <f t="shared" si="65"/>
        <v/>
      </c>
      <c r="BG94" s="13">
        <f t="shared" si="65"/>
        <v>0.93754953986699796</v>
      </c>
      <c r="BH94" s="13">
        <f t="shared" si="65"/>
        <v>0.79089255517665846</v>
      </c>
      <c r="BI94" s="13">
        <f t="shared" si="65"/>
        <v>0.88777331518405722</v>
      </c>
      <c r="BJ94" s="13">
        <f t="shared" si="65"/>
        <v>0.76653628739296686</v>
      </c>
      <c r="BK94" s="13">
        <f t="shared" si="65"/>
        <v>0.69293777164387493</v>
      </c>
      <c r="BL94" s="13">
        <f t="shared" si="65"/>
        <v>0.68478568483362634</v>
      </c>
      <c r="BM94" s="13">
        <f t="shared" si="65"/>
        <v>0.64759804021306311</v>
      </c>
      <c r="BN94" s="166" t="str">
        <f t="shared" si="65"/>
        <v/>
      </c>
    </row>
    <row r="95" spans="1:66" x14ac:dyDescent="0.35">
      <c r="B95" s="13">
        <v>41</v>
      </c>
      <c r="C95" s="167" t="str">
        <f t="shared" ref="C95:AH95" si="66">IF(C84="","",C84/C$76)</f>
        <v/>
      </c>
      <c r="D95" s="13" t="str">
        <f t="shared" si="66"/>
        <v/>
      </c>
      <c r="E95" s="13" t="str">
        <f t="shared" si="66"/>
        <v/>
      </c>
      <c r="F95" s="13" t="str">
        <f t="shared" si="66"/>
        <v/>
      </c>
      <c r="G95" s="13">
        <f t="shared" si="66"/>
        <v>0.65203656491110362</v>
      </c>
      <c r="H95" s="13">
        <f t="shared" si="66"/>
        <v>0.55523983014107348</v>
      </c>
      <c r="I95" s="13">
        <f t="shared" si="66"/>
        <v>0.7278870422696726</v>
      </c>
      <c r="J95" s="13">
        <f t="shared" si="66"/>
        <v>0.67540851293144899</v>
      </c>
      <c r="K95" s="13" t="str">
        <f t="shared" si="66"/>
        <v/>
      </c>
      <c r="L95" s="13" t="str">
        <f t="shared" si="66"/>
        <v/>
      </c>
      <c r="M95" s="13">
        <f t="shared" si="66"/>
        <v>0.68276558864769388</v>
      </c>
      <c r="N95" s="13">
        <f t="shared" si="66"/>
        <v>0.35688224690271403</v>
      </c>
      <c r="O95" s="13">
        <f t="shared" si="66"/>
        <v>0.79345744216592273</v>
      </c>
      <c r="P95" s="13">
        <f t="shared" si="66"/>
        <v>0.50473720563954294</v>
      </c>
      <c r="Q95" s="13" t="str">
        <f t="shared" si="66"/>
        <v/>
      </c>
      <c r="R95" s="166" t="str">
        <f t="shared" si="66"/>
        <v/>
      </c>
      <c r="S95" s="13" t="str">
        <f t="shared" si="66"/>
        <v/>
      </c>
      <c r="T95" s="167" t="str">
        <f t="shared" si="66"/>
        <v/>
      </c>
      <c r="U95" s="13" t="str">
        <f t="shared" si="66"/>
        <v/>
      </c>
      <c r="V95" s="13" t="str">
        <f t="shared" si="66"/>
        <v/>
      </c>
      <c r="W95" s="13" t="str">
        <f t="shared" si="66"/>
        <v/>
      </c>
      <c r="X95" s="13" t="str">
        <f t="shared" si="66"/>
        <v/>
      </c>
      <c r="Y95" s="13">
        <f t="shared" si="66"/>
        <v>0.87041889203905198</v>
      </c>
      <c r="Z95" s="13">
        <f t="shared" si="66"/>
        <v>0.70062019558577648</v>
      </c>
      <c r="AA95" s="13">
        <f t="shared" si="66"/>
        <v>0.82107323188355319</v>
      </c>
      <c r="AB95" s="13">
        <f t="shared" si="66"/>
        <v>0.59716493632368106</v>
      </c>
      <c r="AC95" s="13">
        <f t="shared" si="66"/>
        <v>0.67455550787757701</v>
      </c>
      <c r="AD95" s="13" t="str">
        <f t="shared" si="66"/>
        <v/>
      </c>
      <c r="AE95" s="13">
        <f t="shared" si="66"/>
        <v>0.69142697185048096</v>
      </c>
      <c r="AF95" s="166">
        <f t="shared" si="66"/>
        <v>0.80610420259158133</v>
      </c>
      <c r="AG95" s="13" t="str">
        <f t="shared" si="66"/>
        <v/>
      </c>
      <c r="AH95" s="13" t="str">
        <f t="shared" si="66"/>
        <v/>
      </c>
      <c r="AI95" s="13" t="str">
        <f t="shared" ref="AI95:BN95" si="67">IF(AI84="","",AI84/AI$76)</f>
        <v/>
      </c>
      <c r="AJ95" s="13" t="str">
        <f t="shared" si="67"/>
        <v/>
      </c>
      <c r="AK95" s="167" t="str">
        <f t="shared" si="67"/>
        <v/>
      </c>
      <c r="AL95" s="13" t="str">
        <f t="shared" si="67"/>
        <v/>
      </c>
      <c r="AM95" s="13" t="str">
        <f t="shared" si="67"/>
        <v/>
      </c>
      <c r="AN95" s="13" t="str">
        <f t="shared" si="67"/>
        <v/>
      </c>
      <c r="AO95" s="13" t="str">
        <f t="shared" si="67"/>
        <v/>
      </c>
      <c r="AP95" s="13" t="str">
        <f t="shared" si="67"/>
        <v/>
      </c>
      <c r="AQ95" s="13">
        <f t="shared" si="67"/>
        <v>0.82171324714386396</v>
      </c>
      <c r="AR95" s="13">
        <f t="shared" si="67"/>
        <v>0.66807922899632899</v>
      </c>
      <c r="AS95" s="13">
        <f t="shared" si="67"/>
        <v>0.72621988063706677</v>
      </c>
      <c r="AT95" s="13">
        <f t="shared" si="67"/>
        <v>0.66543765154281265</v>
      </c>
      <c r="AU95" s="13">
        <f t="shared" si="67"/>
        <v>0.7172935727634574</v>
      </c>
      <c r="AV95" s="166">
        <f t="shared" si="67"/>
        <v>0.77720508090588269</v>
      </c>
      <c r="AW95" s="13" t="str">
        <f t="shared" si="67"/>
        <v/>
      </c>
      <c r="AX95" s="13" t="str">
        <f t="shared" si="67"/>
        <v/>
      </c>
      <c r="AY95" s="13" t="str">
        <f t="shared" si="67"/>
        <v/>
      </c>
      <c r="AZ95" s="13" t="str">
        <f t="shared" si="67"/>
        <v/>
      </c>
      <c r="BA95" s="13" t="str">
        <f t="shared" si="67"/>
        <v/>
      </c>
      <c r="BB95" s="167" t="str">
        <f t="shared" si="67"/>
        <v/>
      </c>
      <c r="BC95" s="13" t="str">
        <f t="shared" si="67"/>
        <v/>
      </c>
      <c r="BD95" s="13" t="str">
        <f t="shared" si="67"/>
        <v/>
      </c>
      <c r="BE95" s="13" t="str">
        <f t="shared" si="67"/>
        <v/>
      </c>
      <c r="BF95" s="13" t="str">
        <f t="shared" si="67"/>
        <v/>
      </c>
      <c r="BG95" s="13">
        <f t="shared" si="67"/>
        <v>0.92168945449660167</v>
      </c>
      <c r="BH95" s="13">
        <f t="shared" si="67"/>
        <v>0.76357044512743188</v>
      </c>
      <c r="BI95" s="13">
        <f t="shared" si="67"/>
        <v>0.87292592512885625</v>
      </c>
      <c r="BJ95" s="13">
        <f t="shared" si="67"/>
        <v>0.74409432700514311</v>
      </c>
      <c r="BK95" s="13">
        <f t="shared" si="67"/>
        <v>0.66307093056472266</v>
      </c>
      <c r="BL95" s="13">
        <f t="shared" si="67"/>
        <v>0.65649195286218132</v>
      </c>
      <c r="BM95" s="13">
        <f t="shared" si="67"/>
        <v>0.61552979258635832</v>
      </c>
      <c r="BN95" s="166" t="str">
        <f t="shared" si="67"/>
        <v/>
      </c>
    </row>
    <row r="96" spans="1:66" x14ac:dyDescent="0.35">
      <c r="B96" s="13">
        <v>46</v>
      </c>
      <c r="C96" s="167" t="str">
        <f t="shared" ref="C96:AH96" si="68">IF(C85="","",C85/C$76)</f>
        <v/>
      </c>
      <c r="D96" s="13" t="str">
        <f t="shared" si="68"/>
        <v/>
      </c>
      <c r="E96" s="13" t="str">
        <f t="shared" si="68"/>
        <v/>
      </c>
      <c r="F96" s="13" t="str">
        <f t="shared" si="68"/>
        <v/>
      </c>
      <c r="G96" s="13">
        <f t="shared" si="68"/>
        <v>0.6236115397517612</v>
      </c>
      <c r="H96" s="13">
        <f t="shared" si="68"/>
        <v>0.51546246704742216</v>
      </c>
      <c r="I96" s="13">
        <f t="shared" si="68"/>
        <v>0.68781118102431671</v>
      </c>
      <c r="J96" s="13">
        <f t="shared" si="68"/>
        <v>0.61727967648384607</v>
      </c>
      <c r="K96" s="13" t="str">
        <f t="shared" si="68"/>
        <v/>
      </c>
      <c r="L96" s="13" t="str">
        <f t="shared" si="68"/>
        <v/>
      </c>
      <c r="M96" s="13">
        <f t="shared" si="68"/>
        <v>0.60560944344365586</v>
      </c>
      <c r="N96" s="13">
        <f t="shared" si="68"/>
        <v>0.35106265820262123</v>
      </c>
      <c r="O96" s="13">
        <f t="shared" si="68"/>
        <v>0.763953529225182</v>
      </c>
      <c r="P96" s="13">
        <f t="shared" si="68"/>
        <v>0.50194362013954419</v>
      </c>
      <c r="Q96" s="13" t="str">
        <f t="shared" si="68"/>
        <v/>
      </c>
      <c r="R96" s="166" t="str">
        <f t="shared" si="68"/>
        <v/>
      </c>
      <c r="S96" s="13" t="str">
        <f t="shared" si="68"/>
        <v/>
      </c>
      <c r="T96" s="167" t="str">
        <f t="shared" si="68"/>
        <v/>
      </c>
      <c r="U96" s="13" t="str">
        <f t="shared" si="68"/>
        <v/>
      </c>
      <c r="V96" s="13" t="str">
        <f t="shared" si="68"/>
        <v/>
      </c>
      <c r="W96" s="13" t="str">
        <f t="shared" si="68"/>
        <v/>
      </c>
      <c r="X96" s="13" t="str">
        <f t="shared" si="68"/>
        <v/>
      </c>
      <c r="Y96" s="13">
        <f t="shared" si="68"/>
        <v>0.84540302885654495</v>
      </c>
      <c r="Z96" s="13">
        <f t="shared" si="68"/>
        <v>0.6869744491985601</v>
      </c>
      <c r="AA96" s="13">
        <f t="shared" si="68"/>
        <v>0.81112418892409843</v>
      </c>
      <c r="AB96" s="13">
        <f t="shared" si="68"/>
        <v>0.55585175764868167</v>
      </c>
      <c r="AC96" s="13">
        <f t="shared" si="68"/>
        <v>0.63956947113961871</v>
      </c>
      <c r="AD96" s="13" t="str">
        <f t="shared" si="68"/>
        <v/>
      </c>
      <c r="AE96" s="13">
        <f t="shared" si="68"/>
        <v>0.66167385758625219</v>
      </c>
      <c r="AF96" s="166">
        <f t="shared" si="68"/>
        <v>0.79211336218284423</v>
      </c>
      <c r="AG96" s="13" t="str">
        <f t="shared" si="68"/>
        <v/>
      </c>
      <c r="AH96" s="13" t="str">
        <f t="shared" si="68"/>
        <v/>
      </c>
      <c r="AI96" s="13" t="str">
        <f t="shared" ref="AI96:BN96" si="69">IF(AI85="","",AI85/AI$76)</f>
        <v/>
      </c>
      <c r="AJ96" s="13" t="str">
        <f t="shared" si="69"/>
        <v/>
      </c>
      <c r="AK96" s="167" t="str">
        <f t="shared" si="69"/>
        <v/>
      </c>
      <c r="AL96" s="13" t="str">
        <f t="shared" si="69"/>
        <v/>
      </c>
      <c r="AM96" s="13" t="str">
        <f t="shared" si="69"/>
        <v/>
      </c>
      <c r="AN96" s="13" t="str">
        <f t="shared" si="69"/>
        <v/>
      </c>
      <c r="AO96" s="13" t="str">
        <f t="shared" si="69"/>
        <v/>
      </c>
      <c r="AP96" s="13" t="str">
        <f t="shared" si="69"/>
        <v/>
      </c>
      <c r="AQ96" s="13">
        <f t="shared" si="69"/>
        <v>0.80106329314810731</v>
      </c>
      <c r="AR96" s="13">
        <f t="shared" si="69"/>
        <v>0.63933434670001876</v>
      </c>
      <c r="AS96" s="13">
        <f t="shared" si="69"/>
        <v>0.70760850061687952</v>
      </c>
      <c r="AT96" s="13">
        <f t="shared" si="69"/>
        <v>0.64102394289547493</v>
      </c>
      <c r="AU96" s="13">
        <f t="shared" si="69"/>
        <v>0.69541254529173535</v>
      </c>
      <c r="AV96" s="166">
        <f t="shared" si="69"/>
        <v>0.75725458248961952</v>
      </c>
      <c r="AW96" s="13" t="str">
        <f t="shared" si="69"/>
        <v/>
      </c>
      <c r="AX96" s="13" t="str">
        <f t="shared" si="69"/>
        <v/>
      </c>
      <c r="AY96" s="13" t="str">
        <f t="shared" si="69"/>
        <v/>
      </c>
      <c r="AZ96" s="13" t="str">
        <f t="shared" si="69"/>
        <v/>
      </c>
      <c r="BA96" s="13" t="str">
        <f t="shared" si="69"/>
        <v/>
      </c>
      <c r="BB96" s="167" t="str">
        <f t="shared" si="69"/>
        <v/>
      </c>
      <c r="BC96" s="13" t="str">
        <f t="shared" si="69"/>
        <v/>
      </c>
      <c r="BD96" s="13" t="str">
        <f t="shared" si="69"/>
        <v/>
      </c>
      <c r="BE96" s="13" t="str">
        <f t="shared" si="69"/>
        <v/>
      </c>
      <c r="BF96" s="13" t="str">
        <f t="shared" si="69"/>
        <v/>
      </c>
      <c r="BG96" s="13">
        <f t="shared" si="69"/>
        <v>0.90582875846528699</v>
      </c>
      <c r="BH96" s="13">
        <f t="shared" si="69"/>
        <v>0.73898065829352666</v>
      </c>
      <c r="BI96" s="13">
        <f t="shared" si="69"/>
        <v>0.85567693930035627</v>
      </c>
      <c r="BJ96" s="13">
        <f t="shared" si="69"/>
        <v>0.72533608566309149</v>
      </c>
      <c r="BK96" s="13">
        <f t="shared" si="69"/>
        <v>0.63508443976200524</v>
      </c>
      <c r="BL96" s="13">
        <f t="shared" si="69"/>
        <v>0.6299603229037708</v>
      </c>
      <c r="BM96" s="13">
        <f t="shared" si="69"/>
        <v>0.57577880491195921</v>
      </c>
      <c r="BN96" s="166" t="str">
        <f t="shared" si="69"/>
        <v/>
      </c>
    </row>
    <row r="98" spans="2:70" x14ac:dyDescent="0.35">
      <c r="B98" s="740"/>
      <c r="C98" s="742"/>
      <c r="D98" s="740"/>
      <c r="E98" s="740"/>
      <c r="F98" s="740"/>
      <c r="G98" s="740"/>
      <c r="H98" s="740"/>
      <c r="I98" s="740"/>
      <c r="J98" s="740"/>
      <c r="K98" s="740"/>
      <c r="L98" s="740"/>
      <c r="M98" s="740"/>
      <c r="N98" s="740"/>
      <c r="O98" s="740"/>
      <c r="P98" s="740"/>
      <c r="Q98" s="740"/>
      <c r="R98" s="743"/>
      <c r="S98" s="740"/>
      <c r="T98" s="742"/>
      <c r="U98" s="740"/>
      <c r="V98" s="740"/>
      <c r="W98" s="740"/>
      <c r="X98" s="740"/>
      <c r="Y98" s="740"/>
      <c r="Z98" s="740"/>
      <c r="AA98" s="740"/>
      <c r="AB98" s="740"/>
      <c r="AC98" s="740"/>
      <c r="AD98" s="740"/>
      <c r="AE98" s="740"/>
      <c r="AF98" s="743"/>
      <c r="AG98" s="740"/>
      <c r="AH98" s="740"/>
      <c r="AI98" s="740"/>
      <c r="AJ98" s="740"/>
      <c r="AK98" s="742"/>
      <c r="AL98" s="740"/>
      <c r="AM98" s="740"/>
      <c r="AN98" s="740"/>
      <c r="AO98" s="740"/>
      <c r="AP98" s="740"/>
      <c r="AQ98" s="740"/>
      <c r="AR98" s="740"/>
      <c r="AS98" s="740"/>
      <c r="AT98" s="740"/>
      <c r="AU98" s="740"/>
      <c r="AV98" s="743"/>
      <c r="AW98" s="740"/>
      <c r="AX98" s="740"/>
      <c r="AY98" s="740"/>
      <c r="AZ98" s="740"/>
      <c r="BA98" s="740"/>
      <c r="BB98" s="742"/>
      <c r="BC98" s="740"/>
      <c r="BD98" s="740"/>
      <c r="BE98" s="740"/>
      <c r="BF98" s="740"/>
      <c r="BG98" s="740"/>
      <c r="BH98" s="740"/>
      <c r="BI98" s="740"/>
      <c r="BJ98" s="740"/>
      <c r="BK98" s="740"/>
      <c r="BL98" s="740"/>
      <c r="BM98" s="740"/>
      <c r="BN98" s="743"/>
      <c r="BO98" s="740"/>
      <c r="BP98" s="740"/>
      <c r="BQ98" s="740"/>
      <c r="BR98" s="740"/>
    </row>
  </sheetData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7"/>
  <sheetViews>
    <sheetView zoomScale="70" zoomScaleNormal="70" workbookViewId="0">
      <pane xSplit="1" ySplit="4" topLeftCell="B5" activePane="bottomRight" state="frozen"/>
      <selection pane="topRight" activeCell="C1" sqref="C1"/>
      <selection pane="bottomLeft" activeCell="A5" sqref="A5"/>
      <selection pane="bottomRight" activeCell="I32" sqref="I32"/>
    </sheetView>
  </sheetViews>
  <sheetFormatPr defaultRowHeight="14.5" x14ac:dyDescent="0.35"/>
  <cols>
    <col min="2" max="5" width="8.7265625" style="2"/>
    <col min="6" max="17" width="10.54296875" style="2" bestFit="1" customWidth="1"/>
    <col min="18" max="18" width="2" customWidth="1"/>
    <col min="19" max="23" width="8.7265625" style="2"/>
    <col min="24" max="31" width="10.54296875" style="2" bestFit="1" customWidth="1"/>
    <col min="32" max="34" width="10.54296875" customWidth="1"/>
    <col min="35" max="35" width="2" customWidth="1"/>
    <col min="36" max="38" width="8.7265625" style="2"/>
    <col min="39" max="47" width="10.54296875" style="2" bestFit="1" customWidth="1"/>
    <col min="58" max="65" width="10.54296875" bestFit="1" customWidth="1"/>
  </cols>
  <sheetData>
    <row r="1" spans="1:65" x14ac:dyDescent="0.35">
      <c r="A1" t="s">
        <v>365</v>
      </c>
      <c r="B1" s="118" t="s">
        <v>337</v>
      </c>
      <c r="C1" s="117" t="s">
        <v>337</v>
      </c>
      <c r="D1" s="117" t="s">
        <v>337</v>
      </c>
      <c r="E1" s="117" t="s">
        <v>337</v>
      </c>
      <c r="F1" s="117" t="s">
        <v>336</v>
      </c>
      <c r="G1" s="117" t="s">
        <v>336</v>
      </c>
      <c r="H1" s="117" t="s">
        <v>336</v>
      </c>
      <c r="I1" s="117" t="s">
        <v>336</v>
      </c>
      <c r="J1" s="117" t="s">
        <v>339</v>
      </c>
      <c r="K1" s="117" t="s">
        <v>335</v>
      </c>
      <c r="L1" s="117" t="s">
        <v>335</v>
      </c>
      <c r="M1" s="117" t="s">
        <v>335</v>
      </c>
      <c r="N1" s="117" t="s">
        <v>335</v>
      </c>
      <c r="O1" s="117" t="s">
        <v>335</v>
      </c>
      <c r="P1" s="117" t="s">
        <v>338</v>
      </c>
      <c r="Q1" s="116" t="s">
        <v>338</v>
      </c>
      <c r="S1" s="118" t="s">
        <v>337</v>
      </c>
      <c r="T1" s="117" t="s">
        <v>337</v>
      </c>
      <c r="U1" s="117" t="s">
        <v>337</v>
      </c>
      <c r="V1" s="117" t="s">
        <v>337</v>
      </c>
      <c r="W1" s="117" t="s">
        <v>337</v>
      </c>
      <c r="X1" s="117" t="s">
        <v>336</v>
      </c>
      <c r="Y1" s="117" t="s">
        <v>336</v>
      </c>
      <c r="Z1" s="117" t="s">
        <v>336</v>
      </c>
      <c r="AA1" s="117" t="s">
        <v>335</v>
      </c>
      <c r="AB1" s="117" t="s">
        <v>335</v>
      </c>
      <c r="AC1" s="117" t="s">
        <v>335</v>
      </c>
      <c r="AD1" s="117" t="s">
        <v>335</v>
      </c>
      <c r="AE1" s="116" t="s">
        <v>335</v>
      </c>
      <c r="AF1" s="2"/>
      <c r="AG1" s="2"/>
      <c r="AH1" s="2"/>
      <c r="AJ1" s="118" t="s">
        <v>337</v>
      </c>
      <c r="AK1" s="117" t="s">
        <v>337</v>
      </c>
      <c r="AL1" s="117" t="s">
        <v>337</v>
      </c>
      <c r="AM1" s="117" t="s">
        <v>336</v>
      </c>
      <c r="AN1" s="117" t="s">
        <v>336</v>
      </c>
      <c r="AO1" s="117" t="s">
        <v>339</v>
      </c>
      <c r="AP1" s="117" t="s">
        <v>339</v>
      </c>
      <c r="AQ1" s="117" t="s">
        <v>335</v>
      </c>
      <c r="AR1" s="117" t="s">
        <v>335</v>
      </c>
      <c r="AS1" s="117" t="s">
        <v>335</v>
      </c>
      <c r="AT1" s="117" t="s">
        <v>335</v>
      </c>
      <c r="AU1" s="116" t="s">
        <v>338</v>
      </c>
      <c r="BA1" s="118" t="s">
        <v>337</v>
      </c>
      <c r="BB1" s="117" t="s">
        <v>337</v>
      </c>
      <c r="BC1" s="117" t="s">
        <v>337</v>
      </c>
      <c r="BD1" s="117" t="s">
        <v>337</v>
      </c>
      <c r="BE1" s="117" t="s">
        <v>337</v>
      </c>
      <c r="BF1" s="117" t="s">
        <v>336</v>
      </c>
      <c r="BG1" s="117" t="s">
        <v>336</v>
      </c>
      <c r="BH1" s="117" t="s">
        <v>336</v>
      </c>
      <c r="BI1" s="117" t="s">
        <v>335</v>
      </c>
      <c r="BJ1" s="117" t="s">
        <v>335</v>
      </c>
      <c r="BK1" s="117" t="s">
        <v>335</v>
      </c>
      <c r="BL1" s="117" t="s">
        <v>335</v>
      </c>
      <c r="BM1" s="116" t="s">
        <v>335</v>
      </c>
    </row>
    <row r="2" spans="1:65" x14ac:dyDescent="0.35">
      <c r="A2" t="s">
        <v>46</v>
      </c>
      <c r="B2" s="4" t="s">
        <v>334</v>
      </c>
      <c r="C2" s="2" t="s">
        <v>333</v>
      </c>
      <c r="D2" s="2" t="s">
        <v>332</v>
      </c>
      <c r="E2" s="2" t="s">
        <v>331</v>
      </c>
      <c r="F2" s="2" t="s">
        <v>330</v>
      </c>
      <c r="G2" s="2" t="s">
        <v>329</v>
      </c>
      <c r="H2" s="2" t="s">
        <v>328</v>
      </c>
      <c r="I2" s="2" t="s">
        <v>327</v>
      </c>
      <c r="J2" s="2" t="s">
        <v>326</v>
      </c>
      <c r="K2" s="2" t="s">
        <v>325</v>
      </c>
      <c r="L2" s="2" t="s">
        <v>324</v>
      </c>
      <c r="M2" s="2" t="s">
        <v>323</v>
      </c>
      <c r="N2" s="2" t="s">
        <v>322</v>
      </c>
      <c r="O2" s="2" t="s">
        <v>321</v>
      </c>
      <c r="P2" s="2" t="s">
        <v>320</v>
      </c>
      <c r="Q2" s="5" t="s">
        <v>319</v>
      </c>
      <c r="S2" s="4" t="s">
        <v>318</v>
      </c>
      <c r="T2" s="2" t="s">
        <v>317</v>
      </c>
      <c r="U2" s="2" t="s">
        <v>316</v>
      </c>
      <c r="V2" s="2" t="s">
        <v>315</v>
      </c>
      <c r="W2" s="2" t="s">
        <v>314</v>
      </c>
      <c r="X2" s="2" t="s">
        <v>313</v>
      </c>
      <c r="Y2" s="2" t="s">
        <v>312</v>
      </c>
      <c r="Z2" s="2" t="s">
        <v>311</v>
      </c>
      <c r="AA2" s="2" t="s">
        <v>310</v>
      </c>
      <c r="AB2" s="2" t="s">
        <v>309</v>
      </c>
      <c r="AC2" s="2" t="s">
        <v>308</v>
      </c>
      <c r="AD2" s="2" t="s">
        <v>307</v>
      </c>
      <c r="AE2" s="5" t="s">
        <v>306</v>
      </c>
      <c r="AF2" s="2"/>
      <c r="AG2" s="2"/>
      <c r="AH2" s="2"/>
      <c r="AJ2" s="4" t="s">
        <v>305</v>
      </c>
      <c r="AK2" s="2" t="s">
        <v>304</v>
      </c>
      <c r="AL2" s="2" t="s">
        <v>303</v>
      </c>
      <c r="AM2" s="2" t="s">
        <v>302</v>
      </c>
      <c r="AN2" s="2" t="s">
        <v>301</v>
      </c>
      <c r="AO2" s="2" t="s">
        <v>300</v>
      </c>
      <c r="AP2" s="2" t="s">
        <v>299</v>
      </c>
      <c r="AQ2" s="2" t="s">
        <v>298</v>
      </c>
      <c r="AR2" s="2" t="s">
        <v>297</v>
      </c>
      <c r="AS2" s="2" t="s">
        <v>296</v>
      </c>
      <c r="AT2" s="2">
        <v>2573</v>
      </c>
      <c r="AU2" s="5" t="s">
        <v>295</v>
      </c>
      <c r="BA2" s="4" t="s">
        <v>294</v>
      </c>
      <c r="BB2" s="2" t="s">
        <v>293</v>
      </c>
      <c r="BC2" s="2" t="s">
        <v>292</v>
      </c>
      <c r="BD2" s="2" t="s">
        <v>291</v>
      </c>
      <c r="BE2" s="2" t="s">
        <v>290</v>
      </c>
      <c r="BF2" s="2" t="s">
        <v>289</v>
      </c>
      <c r="BG2" s="2" t="s">
        <v>288</v>
      </c>
      <c r="BH2" s="2" t="s">
        <v>287</v>
      </c>
      <c r="BI2" s="2" t="s">
        <v>286</v>
      </c>
      <c r="BJ2" s="2" t="s">
        <v>285</v>
      </c>
      <c r="BK2" s="2" t="s">
        <v>284</v>
      </c>
      <c r="BL2" s="2" t="s">
        <v>283</v>
      </c>
      <c r="BM2" s="5" t="s">
        <v>282</v>
      </c>
    </row>
    <row r="3" spans="1:65" x14ac:dyDescent="0.35">
      <c r="A3" t="s">
        <v>281</v>
      </c>
      <c r="B3" s="4" t="s">
        <v>280</v>
      </c>
      <c r="C3" s="2" t="s">
        <v>280</v>
      </c>
      <c r="D3" s="2" t="s">
        <v>280</v>
      </c>
      <c r="E3" s="2" t="s">
        <v>280</v>
      </c>
      <c r="F3" s="2" t="s">
        <v>280</v>
      </c>
      <c r="G3" s="2" t="s">
        <v>280</v>
      </c>
      <c r="H3" s="2" t="s">
        <v>280</v>
      </c>
      <c r="I3" s="2" t="s">
        <v>280</v>
      </c>
      <c r="J3" s="2" t="s">
        <v>280</v>
      </c>
      <c r="K3" s="2" t="s">
        <v>280</v>
      </c>
      <c r="L3" s="2" t="s">
        <v>280</v>
      </c>
      <c r="M3" s="2" t="s">
        <v>280</v>
      </c>
      <c r="N3" s="2" t="s">
        <v>280</v>
      </c>
      <c r="O3" s="2" t="s">
        <v>280</v>
      </c>
      <c r="P3" s="2" t="s">
        <v>280</v>
      </c>
      <c r="Q3" s="5" t="s">
        <v>280</v>
      </c>
      <c r="S3" s="4" t="s">
        <v>280</v>
      </c>
      <c r="T3" s="2" t="s">
        <v>280</v>
      </c>
      <c r="U3" s="2" t="s">
        <v>280</v>
      </c>
      <c r="V3" s="2" t="s">
        <v>280</v>
      </c>
      <c r="W3" s="2" t="s">
        <v>280</v>
      </c>
      <c r="X3" s="2" t="s">
        <v>280</v>
      </c>
      <c r="Y3" s="2" t="s">
        <v>280</v>
      </c>
      <c r="Z3" s="2" t="s">
        <v>280</v>
      </c>
      <c r="AA3" s="2" t="s">
        <v>280</v>
      </c>
      <c r="AB3" s="2" t="s">
        <v>280</v>
      </c>
      <c r="AC3" s="2" t="s">
        <v>280</v>
      </c>
      <c r="AD3" s="2" t="s">
        <v>280</v>
      </c>
      <c r="AE3" s="5" t="s">
        <v>280</v>
      </c>
      <c r="AF3" s="2"/>
      <c r="AG3" s="2"/>
      <c r="AH3" s="2"/>
      <c r="AJ3" s="4" t="s">
        <v>279</v>
      </c>
      <c r="AK3" s="2" t="s">
        <v>279</v>
      </c>
      <c r="AL3" s="2" t="s">
        <v>279</v>
      </c>
      <c r="AM3" s="2" t="s">
        <v>279</v>
      </c>
      <c r="AN3" s="2" t="s">
        <v>279</v>
      </c>
      <c r="AO3" s="2" t="s">
        <v>279</v>
      </c>
      <c r="AP3" s="2" t="s">
        <v>279</v>
      </c>
      <c r="AQ3" s="2" t="s">
        <v>279</v>
      </c>
      <c r="AR3" s="2" t="s">
        <v>279</v>
      </c>
      <c r="AS3" s="2" t="s">
        <v>279</v>
      </c>
      <c r="AT3" s="2" t="s">
        <v>279</v>
      </c>
      <c r="AU3" s="5" t="s">
        <v>279</v>
      </c>
      <c r="AV3" s="2"/>
      <c r="AW3" s="2"/>
      <c r="AX3" s="2"/>
      <c r="AY3" s="2"/>
      <c r="AZ3" s="2"/>
      <c r="BA3" s="4" t="s">
        <v>279</v>
      </c>
      <c r="BB3" s="2" t="s">
        <v>279</v>
      </c>
      <c r="BC3" s="2" t="s">
        <v>279</v>
      </c>
      <c r="BD3" s="2" t="s">
        <v>279</v>
      </c>
      <c r="BE3" s="2" t="s">
        <v>279</v>
      </c>
      <c r="BF3" s="2" t="s">
        <v>279</v>
      </c>
      <c r="BG3" s="2" t="s">
        <v>279</v>
      </c>
      <c r="BH3" s="2" t="s">
        <v>279</v>
      </c>
      <c r="BI3" s="2" t="s">
        <v>279</v>
      </c>
      <c r="BJ3" s="2" t="s">
        <v>279</v>
      </c>
      <c r="BK3" s="2" t="s">
        <v>279</v>
      </c>
      <c r="BL3" s="2" t="s">
        <v>279</v>
      </c>
      <c r="BM3" s="5" t="s">
        <v>279</v>
      </c>
    </row>
    <row r="4" spans="1:65" x14ac:dyDescent="0.35">
      <c r="A4" t="s">
        <v>277</v>
      </c>
      <c r="B4" s="4" t="s">
        <v>276</v>
      </c>
      <c r="C4" s="2" t="s">
        <v>276</v>
      </c>
      <c r="D4" s="2" t="s">
        <v>276</v>
      </c>
      <c r="E4" s="2" t="s">
        <v>276</v>
      </c>
      <c r="F4" s="2" t="s">
        <v>276</v>
      </c>
      <c r="G4" s="2" t="s">
        <v>276</v>
      </c>
      <c r="H4" s="2" t="s">
        <v>276</v>
      </c>
      <c r="I4" s="2" t="s">
        <v>276</v>
      </c>
      <c r="J4" s="2" t="s">
        <v>276</v>
      </c>
      <c r="K4" s="2" t="s">
        <v>276</v>
      </c>
      <c r="L4" s="2" t="s">
        <v>276</v>
      </c>
      <c r="M4" s="2" t="s">
        <v>276</v>
      </c>
      <c r="N4" s="2" t="s">
        <v>276</v>
      </c>
      <c r="O4" s="2" t="s">
        <v>276</v>
      </c>
      <c r="P4" s="2" t="s">
        <v>276</v>
      </c>
      <c r="Q4" s="5" t="s">
        <v>276</v>
      </c>
      <c r="S4" s="4" t="s">
        <v>275</v>
      </c>
      <c r="T4" s="2" t="s">
        <v>275</v>
      </c>
      <c r="U4" s="2" t="s">
        <v>275</v>
      </c>
      <c r="V4" s="2" t="s">
        <v>275</v>
      </c>
      <c r="W4" s="2" t="s">
        <v>275</v>
      </c>
      <c r="X4" s="2" t="s">
        <v>275</v>
      </c>
      <c r="Y4" s="2" t="s">
        <v>275</v>
      </c>
      <c r="Z4" s="2" t="s">
        <v>275</v>
      </c>
      <c r="AA4" s="2" t="s">
        <v>275</v>
      </c>
      <c r="AB4" s="2" t="s">
        <v>275</v>
      </c>
      <c r="AC4" s="2" t="s">
        <v>275</v>
      </c>
      <c r="AD4" s="2" t="s">
        <v>275</v>
      </c>
      <c r="AE4" s="5" t="s">
        <v>275</v>
      </c>
      <c r="AF4" s="2"/>
      <c r="AG4" s="2"/>
      <c r="AH4" s="2"/>
      <c r="AJ4" s="4" t="s">
        <v>276</v>
      </c>
      <c r="AK4" s="2" t="s">
        <v>276</v>
      </c>
      <c r="AL4" s="2" t="s">
        <v>276</v>
      </c>
      <c r="AM4" s="2" t="s">
        <v>276</v>
      </c>
      <c r="AN4" s="2" t="s">
        <v>276</v>
      </c>
      <c r="AO4" s="2" t="s">
        <v>276</v>
      </c>
      <c r="AP4" s="2" t="s">
        <v>276</v>
      </c>
      <c r="AQ4" s="2" t="s">
        <v>276</v>
      </c>
      <c r="AR4" s="2" t="s">
        <v>276</v>
      </c>
      <c r="AS4" s="2" t="s">
        <v>276</v>
      </c>
      <c r="AT4" s="2" t="s">
        <v>276</v>
      </c>
      <c r="AU4" s="5" t="s">
        <v>276</v>
      </c>
      <c r="AV4" s="2"/>
      <c r="AW4" s="2"/>
      <c r="AX4" s="2"/>
      <c r="AY4" s="2"/>
      <c r="AZ4" s="2"/>
      <c r="BA4" s="4" t="s">
        <v>275</v>
      </c>
      <c r="BB4" s="2" t="s">
        <v>275</v>
      </c>
      <c r="BC4" s="2" t="s">
        <v>275</v>
      </c>
      <c r="BD4" s="2" t="s">
        <v>275</v>
      </c>
      <c r="BE4" s="2" t="s">
        <v>275</v>
      </c>
      <c r="BF4" s="2" t="s">
        <v>275</v>
      </c>
      <c r="BG4" s="2" t="s">
        <v>275</v>
      </c>
      <c r="BH4" s="2" t="s">
        <v>275</v>
      </c>
      <c r="BI4" s="2" t="s">
        <v>275</v>
      </c>
      <c r="BJ4" s="2" t="s">
        <v>275</v>
      </c>
      <c r="BK4" s="2" t="s">
        <v>275</v>
      </c>
      <c r="BL4" s="2" t="s">
        <v>275</v>
      </c>
      <c r="BM4" s="5" t="s">
        <v>275</v>
      </c>
    </row>
    <row r="5" spans="1:65" ht="15" thickBot="1" x14ac:dyDescent="0.4">
      <c r="A5" t="s">
        <v>403</v>
      </c>
      <c r="B5" s="6" t="s">
        <v>402</v>
      </c>
      <c r="C5" s="7" t="s">
        <v>402</v>
      </c>
      <c r="D5" s="7" t="s">
        <v>402</v>
      </c>
      <c r="E5" s="7" t="s">
        <v>402</v>
      </c>
      <c r="F5" s="139" t="s">
        <v>401</v>
      </c>
      <c r="G5" s="139" t="s">
        <v>401</v>
      </c>
      <c r="H5" s="139" t="s">
        <v>401</v>
      </c>
      <c r="I5" s="139" t="s">
        <v>401</v>
      </c>
      <c r="J5" s="139" t="s">
        <v>401</v>
      </c>
      <c r="K5" s="139" t="s">
        <v>401</v>
      </c>
      <c r="L5" s="139" t="s">
        <v>401</v>
      </c>
      <c r="M5" s="139" t="s">
        <v>401</v>
      </c>
      <c r="N5" s="139" t="s">
        <v>401</v>
      </c>
      <c r="O5" s="139" t="s">
        <v>401</v>
      </c>
      <c r="P5" s="139" t="s">
        <v>401</v>
      </c>
      <c r="Q5" s="138" t="s">
        <v>401</v>
      </c>
      <c r="S5" s="4" t="s">
        <v>402</v>
      </c>
      <c r="T5" s="2" t="s">
        <v>402</v>
      </c>
      <c r="U5" s="2" t="s">
        <v>402</v>
      </c>
      <c r="V5" s="2" t="s">
        <v>402</v>
      </c>
      <c r="W5" s="2" t="s">
        <v>402</v>
      </c>
      <c r="X5" s="1" t="s">
        <v>401</v>
      </c>
      <c r="Y5" s="1" t="s">
        <v>401</v>
      </c>
      <c r="Z5" s="1" t="s">
        <v>401</v>
      </c>
      <c r="AA5" s="1" t="s">
        <v>401</v>
      </c>
      <c r="AB5" s="1" t="s">
        <v>401</v>
      </c>
      <c r="AC5" s="1" t="s">
        <v>401</v>
      </c>
      <c r="AD5" s="1" t="s">
        <v>401</v>
      </c>
      <c r="AE5" s="140" t="s">
        <v>401</v>
      </c>
      <c r="AF5" s="1"/>
      <c r="AG5" s="1"/>
      <c r="AH5" s="1"/>
      <c r="AJ5" s="6" t="s">
        <v>402</v>
      </c>
      <c r="AK5" s="7" t="s">
        <v>402</v>
      </c>
      <c r="AL5" s="7" t="s">
        <v>402</v>
      </c>
      <c r="AM5" s="139" t="s">
        <v>401</v>
      </c>
      <c r="AN5" s="139" t="s">
        <v>401</v>
      </c>
      <c r="AO5" s="139" t="s">
        <v>401</v>
      </c>
      <c r="AP5" s="139" t="s">
        <v>401</v>
      </c>
      <c r="AQ5" s="139" t="s">
        <v>401</v>
      </c>
      <c r="AR5" s="139" t="s">
        <v>401</v>
      </c>
      <c r="AS5" s="139" t="s">
        <v>401</v>
      </c>
      <c r="AT5" s="139" t="s">
        <v>401</v>
      </c>
      <c r="AU5" s="138" t="s">
        <v>401</v>
      </c>
      <c r="BA5" s="6" t="s">
        <v>402</v>
      </c>
      <c r="BB5" s="7" t="s">
        <v>402</v>
      </c>
      <c r="BC5" s="7" t="s">
        <v>402</v>
      </c>
      <c r="BD5" s="7" t="s">
        <v>402</v>
      </c>
      <c r="BE5" s="7" t="s">
        <v>402</v>
      </c>
      <c r="BF5" s="139" t="s">
        <v>401</v>
      </c>
      <c r="BG5" s="139" t="s">
        <v>401</v>
      </c>
      <c r="BH5" s="139" t="s">
        <v>401</v>
      </c>
      <c r="BI5" s="139" t="s">
        <v>401</v>
      </c>
      <c r="BJ5" s="139" t="s">
        <v>401</v>
      </c>
      <c r="BK5" s="139" t="s">
        <v>401</v>
      </c>
      <c r="BL5" s="139" t="s">
        <v>401</v>
      </c>
      <c r="BM5" s="138" t="s">
        <v>401</v>
      </c>
    </row>
    <row r="6" spans="1:65" ht="15" thickBot="1" x14ac:dyDescent="0.4">
      <c r="A6" t="s">
        <v>363</v>
      </c>
      <c r="B6" s="9">
        <v>26</v>
      </c>
      <c r="C6" s="10">
        <v>26.1</v>
      </c>
      <c r="D6" s="10">
        <v>17.850000000000001</v>
      </c>
      <c r="E6" s="10">
        <v>20.79</v>
      </c>
      <c r="F6" s="10">
        <v>32.6</v>
      </c>
      <c r="G6" s="10">
        <v>31</v>
      </c>
      <c r="H6" s="10">
        <v>28.3</v>
      </c>
      <c r="I6" s="10">
        <v>26.6</v>
      </c>
      <c r="J6" s="10">
        <v>28.76</v>
      </c>
      <c r="K6" s="10">
        <v>27.05</v>
      </c>
      <c r="L6" s="10">
        <v>26.5</v>
      </c>
      <c r="M6" s="10">
        <v>26.03</v>
      </c>
      <c r="N6" s="10">
        <v>26.97</v>
      </c>
      <c r="O6" s="10">
        <v>27.67</v>
      </c>
      <c r="P6" s="10">
        <v>32.35</v>
      </c>
      <c r="Q6" s="11">
        <v>35.299999999999997</v>
      </c>
      <c r="S6" s="9">
        <v>19.7</v>
      </c>
      <c r="T6" s="10">
        <v>20.16</v>
      </c>
      <c r="U6" s="10">
        <v>20.85</v>
      </c>
      <c r="V6" s="10">
        <v>17.649999999999999</v>
      </c>
      <c r="W6" s="10">
        <v>21.59</v>
      </c>
      <c r="X6" s="10">
        <v>23.7</v>
      </c>
      <c r="Y6" s="10">
        <v>18.7</v>
      </c>
      <c r="Z6" s="10">
        <v>20.059999999999999</v>
      </c>
      <c r="AA6" s="10">
        <v>21.32</v>
      </c>
      <c r="AB6" s="10">
        <v>20.05</v>
      </c>
      <c r="AC6" s="10">
        <v>23.34</v>
      </c>
      <c r="AD6" s="10">
        <v>22.43</v>
      </c>
      <c r="AE6" s="11">
        <v>22.4</v>
      </c>
      <c r="AJ6" s="9">
        <v>21.6</v>
      </c>
      <c r="AK6" s="10">
        <v>22.53</v>
      </c>
      <c r="AL6" s="10">
        <v>21.4</v>
      </c>
      <c r="AM6" s="10">
        <v>22.8</v>
      </c>
      <c r="AN6" s="10">
        <v>24.93</v>
      </c>
      <c r="AO6" s="10">
        <v>26.51</v>
      </c>
      <c r="AP6" s="10">
        <v>23.9</v>
      </c>
      <c r="AQ6" s="10">
        <v>19.21</v>
      </c>
      <c r="AR6" s="10">
        <v>24.51</v>
      </c>
      <c r="AS6" s="10">
        <v>23.24</v>
      </c>
      <c r="AT6" s="10">
        <v>22.59</v>
      </c>
      <c r="AU6" s="11">
        <v>25.6</v>
      </c>
      <c r="BA6" s="9"/>
      <c r="BB6" s="10">
        <v>18.2</v>
      </c>
      <c r="BC6" s="10">
        <v>20.399999999999999</v>
      </c>
      <c r="BD6" s="10">
        <v>20.6</v>
      </c>
      <c r="BE6" s="10">
        <v>19.45</v>
      </c>
      <c r="BF6" s="10">
        <v>20.8</v>
      </c>
      <c r="BG6" s="10">
        <v>18.899999999999999</v>
      </c>
      <c r="BH6" s="10">
        <v>17.3</v>
      </c>
      <c r="BI6" s="10">
        <v>20.07</v>
      </c>
      <c r="BJ6" s="10">
        <v>22.17</v>
      </c>
      <c r="BK6" s="10">
        <v>22.54</v>
      </c>
      <c r="BL6" s="10">
        <v>19.27</v>
      </c>
      <c r="BM6" s="11">
        <v>20.84</v>
      </c>
    </row>
    <row r="7" spans="1:65" ht="15" thickBot="1" x14ac:dyDescent="0.4"/>
    <row r="8" spans="1:65" x14ac:dyDescent="0.35">
      <c r="A8" t="s">
        <v>400</v>
      </c>
      <c r="B8" s="118">
        <v>36.4</v>
      </c>
      <c r="C8" s="117">
        <v>39.799999999999997</v>
      </c>
      <c r="D8" s="117">
        <v>29.7</v>
      </c>
      <c r="E8" s="117">
        <v>33.700000000000003</v>
      </c>
      <c r="F8" s="117">
        <v>52.2</v>
      </c>
      <c r="G8" s="117">
        <v>51.8</v>
      </c>
      <c r="H8" s="117">
        <v>44.1</v>
      </c>
      <c r="I8" s="117">
        <v>45.3</v>
      </c>
      <c r="J8" s="117">
        <v>43.8</v>
      </c>
      <c r="K8" s="117">
        <v>42.6</v>
      </c>
      <c r="L8" s="117">
        <v>43.1</v>
      </c>
      <c r="M8" s="117">
        <v>45.4</v>
      </c>
      <c r="N8" s="117">
        <v>45.6</v>
      </c>
      <c r="O8" s="117">
        <v>44</v>
      </c>
      <c r="P8" s="117">
        <v>48.5</v>
      </c>
      <c r="Q8" s="116">
        <v>46.6</v>
      </c>
      <c r="S8" s="118">
        <v>34.1</v>
      </c>
      <c r="T8" s="117">
        <v>31.9</v>
      </c>
      <c r="U8" s="117">
        <v>37.6</v>
      </c>
      <c r="V8" s="117">
        <v>31.3</v>
      </c>
      <c r="W8" s="117">
        <v>30.6</v>
      </c>
      <c r="X8" s="117">
        <v>33.5</v>
      </c>
      <c r="Y8" s="117">
        <v>32.6</v>
      </c>
      <c r="Z8" s="117">
        <v>35.6</v>
      </c>
      <c r="AA8" s="117">
        <v>35.700000000000003</v>
      </c>
      <c r="AB8" s="117">
        <v>34.9</v>
      </c>
      <c r="AC8" s="117">
        <v>37.799999999999997</v>
      </c>
      <c r="AD8" s="117">
        <v>40.5</v>
      </c>
      <c r="AE8" s="116">
        <v>35</v>
      </c>
      <c r="AJ8" s="118">
        <v>37.1</v>
      </c>
      <c r="AK8" s="117">
        <v>29.3</v>
      </c>
      <c r="AL8" s="117">
        <v>33.9</v>
      </c>
      <c r="AM8" s="117">
        <v>36.9</v>
      </c>
      <c r="AN8" s="117">
        <v>40.4</v>
      </c>
      <c r="AO8" s="117">
        <v>39.700000000000003</v>
      </c>
      <c r="AP8" s="117">
        <v>36.5</v>
      </c>
      <c r="AQ8" s="117">
        <v>33.5</v>
      </c>
      <c r="AR8" s="117">
        <v>35</v>
      </c>
      <c r="AS8" s="117">
        <v>33</v>
      </c>
      <c r="AT8" s="117">
        <v>31.8</v>
      </c>
      <c r="AU8" s="116">
        <v>34.5</v>
      </c>
      <c r="BA8" s="118">
        <v>28.1</v>
      </c>
      <c r="BB8" s="117">
        <v>30</v>
      </c>
      <c r="BC8" s="117">
        <v>28.5</v>
      </c>
      <c r="BD8" s="117">
        <v>31.4</v>
      </c>
      <c r="BE8" s="117">
        <v>24.8</v>
      </c>
      <c r="BF8" s="117">
        <v>30.8</v>
      </c>
      <c r="BG8" s="117">
        <v>34.6</v>
      </c>
      <c r="BH8" s="117">
        <v>29.2</v>
      </c>
      <c r="BI8" s="117">
        <v>30.1</v>
      </c>
      <c r="BJ8" s="117">
        <v>32.799999999999997</v>
      </c>
      <c r="BK8" s="117">
        <v>32</v>
      </c>
      <c r="BL8" s="117">
        <v>30.6</v>
      </c>
      <c r="BM8" s="116">
        <v>30.9</v>
      </c>
    </row>
    <row r="9" spans="1:65" x14ac:dyDescent="0.35">
      <c r="A9" t="s">
        <v>399</v>
      </c>
      <c r="B9" s="4">
        <v>34.299999999999997</v>
      </c>
      <c r="C9" s="2">
        <v>39.6</v>
      </c>
      <c r="D9" s="2">
        <v>29.3</v>
      </c>
      <c r="E9" s="2">
        <v>36</v>
      </c>
      <c r="F9" s="2">
        <v>52.3</v>
      </c>
      <c r="G9" s="2">
        <v>50.3</v>
      </c>
      <c r="H9" s="2">
        <v>38.4</v>
      </c>
      <c r="I9" s="2">
        <v>46.2</v>
      </c>
      <c r="J9" s="2">
        <v>47.34</v>
      </c>
      <c r="K9" s="2">
        <v>41.8</v>
      </c>
      <c r="L9" s="2">
        <v>43.5</v>
      </c>
      <c r="M9" s="2">
        <v>39.4</v>
      </c>
      <c r="N9" s="2">
        <v>47.2</v>
      </c>
      <c r="O9" s="2">
        <v>41.8</v>
      </c>
      <c r="P9" s="2">
        <v>41.8</v>
      </c>
      <c r="Q9" s="5">
        <v>46.2</v>
      </c>
      <c r="S9" s="4">
        <v>30.6</v>
      </c>
      <c r="T9" s="2">
        <v>30.4</v>
      </c>
      <c r="U9" s="2">
        <v>33.299999999999997</v>
      </c>
      <c r="V9" s="2">
        <v>30</v>
      </c>
      <c r="W9" s="2">
        <v>31.8</v>
      </c>
      <c r="X9" s="2">
        <v>33.200000000000003</v>
      </c>
      <c r="Y9" s="2">
        <v>32.6</v>
      </c>
      <c r="Z9" s="2">
        <v>32.9</v>
      </c>
      <c r="AA9" s="2">
        <v>39.1</v>
      </c>
      <c r="AB9" s="2">
        <v>36.1</v>
      </c>
      <c r="AC9" s="2">
        <v>34.4</v>
      </c>
      <c r="AD9" s="2">
        <v>36.9</v>
      </c>
      <c r="AE9" s="5">
        <v>32.6</v>
      </c>
      <c r="AJ9" s="4">
        <v>33.299999999999997</v>
      </c>
      <c r="AK9" s="2">
        <v>26.8</v>
      </c>
      <c r="AL9" s="2">
        <v>37.4</v>
      </c>
      <c r="AM9" s="2">
        <v>33.9</v>
      </c>
      <c r="AN9" s="2">
        <v>40.299999999999997</v>
      </c>
      <c r="AO9" s="2">
        <v>43.3</v>
      </c>
      <c r="AP9" s="2">
        <v>34.9</v>
      </c>
      <c r="AQ9" s="2">
        <v>30.4</v>
      </c>
      <c r="AR9" s="2">
        <v>32.9</v>
      </c>
      <c r="AS9" s="2">
        <v>34</v>
      </c>
      <c r="AT9" s="2">
        <v>30.4</v>
      </c>
      <c r="AU9" s="5">
        <v>37.5</v>
      </c>
      <c r="BA9" s="4"/>
      <c r="BB9" s="2">
        <v>28.6</v>
      </c>
      <c r="BC9" s="2">
        <v>30.9</v>
      </c>
      <c r="BD9" s="2">
        <v>33.06</v>
      </c>
      <c r="BE9" s="2">
        <v>24.4</v>
      </c>
      <c r="BF9" s="2">
        <v>27.3</v>
      </c>
      <c r="BG9" s="2">
        <v>33.299999999999997</v>
      </c>
      <c r="BH9" s="2">
        <v>23.8</v>
      </c>
      <c r="BI9" s="2">
        <v>30.1</v>
      </c>
      <c r="BJ9" s="2">
        <v>36.4</v>
      </c>
      <c r="BK9" s="2">
        <v>33.6</v>
      </c>
      <c r="BL9" s="2">
        <v>33.700000000000003</v>
      </c>
      <c r="BM9" s="5">
        <v>32.200000000000003</v>
      </c>
    </row>
    <row r="10" spans="1:65" x14ac:dyDescent="0.35">
      <c r="A10" t="s">
        <v>398</v>
      </c>
      <c r="B10" s="4">
        <v>8.5</v>
      </c>
      <c r="C10" s="2">
        <v>7.3</v>
      </c>
      <c r="D10" s="2">
        <v>5.6</v>
      </c>
      <c r="E10" s="2">
        <v>6.7</v>
      </c>
      <c r="F10" s="2">
        <v>10.9</v>
      </c>
      <c r="G10" s="2">
        <v>10.37</v>
      </c>
      <c r="H10" s="2">
        <v>10.3</v>
      </c>
      <c r="I10" s="2">
        <v>10.6</v>
      </c>
      <c r="J10" s="2">
        <v>9.9</v>
      </c>
      <c r="K10" s="2">
        <v>10</v>
      </c>
      <c r="L10" s="2">
        <v>9.6999999999999993</v>
      </c>
      <c r="M10" s="2">
        <v>8.9</v>
      </c>
      <c r="N10" s="2">
        <v>9.6999999999999993</v>
      </c>
      <c r="O10" s="2">
        <v>9.9</v>
      </c>
      <c r="P10" s="2">
        <v>9.4</v>
      </c>
      <c r="Q10" s="5">
        <v>9.9</v>
      </c>
      <c r="S10" s="4">
        <v>7.3</v>
      </c>
      <c r="T10" s="2">
        <v>6.5</v>
      </c>
      <c r="U10" s="2">
        <v>5.3</v>
      </c>
      <c r="V10" s="2">
        <v>7.1</v>
      </c>
      <c r="W10" s="2">
        <v>6.5</v>
      </c>
      <c r="X10" s="2">
        <v>7.3</v>
      </c>
      <c r="Y10" s="2">
        <v>7.5</v>
      </c>
      <c r="Z10" s="2">
        <v>6.7</v>
      </c>
      <c r="AA10" s="2">
        <v>6.6</v>
      </c>
      <c r="AB10" s="2">
        <v>6.8</v>
      </c>
      <c r="AC10" s="2">
        <v>8.1999999999999993</v>
      </c>
      <c r="AD10" s="2">
        <v>7.5</v>
      </c>
      <c r="AE10" s="5">
        <v>6.7</v>
      </c>
      <c r="AJ10" s="4">
        <v>7.4</v>
      </c>
      <c r="AK10" s="2">
        <v>6.1</v>
      </c>
      <c r="AL10" s="2">
        <v>8.8000000000000007</v>
      </c>
      <c r="AM10" s="2">
        <v>6.1</v>
      </c>
      <c r="AN10" s="2">
        <v>10.4</v>
      </c>
      <c r="AO10" s="2">
        <v>10.5</v>
      </c>
      <c r="AP10" s="2">
        <v>9.1</v>
      </c>
      <c r="AQ10" s="2">
        <v>5.9</v>
      </c>
      <c r="AR10" s="2">
        <v>8.1</v>
      </c>
      <c r="AS10" s="2">
        <v>7.7</v>
      </c>
      <c r="AT10" s="2">
        <v>5.7</v>
      </c>
      <c r="AU10" s="5">
        <v>8.8000000000000007</v>
      </c>
      <c r="BA10" s="4">
        <v>6.4</v>
      </c>
      <c r="BB10" s="2">
        <v>6</v>
      </c>
      <c r="BC10" s="2">
        <v>6.7</v>
      </c>
      <c r="BD10" s="2">
        <v>6.5</v>
      </c>
      <c r="BE10" s="2">
        <v>5</v>
      </c>
      <c r="BF10" s="2">
        <v>6.1</v>
      </c>
      <c r="BG10" s="2">
        <v>5.8</v>
      </c>
      <c r="BH10" s="2">
        <v>5.0999999999999996</v>
      </c>
      <c r="BI10" s="2">
        <v>5.9</v>
      </c>
      <c r="BJ10" s="2">
        <v>7</v>
      </c>
      <c r="BK10" s="2">
        <v>6</v>
      </c>
      <c r="BL10" s="2">
        <v>5.9</v>
      </c>
      <c r="BM10" s="5">
        <v>7.2</v>
      </c>
    </row>
    <row r="11" spans="1:65" x14ac:dyDescent="0.35">
      <c r="A11" t="s">
        <v>397</v>
      </c>
      <c r="B11" s="4"/>
      <c r="C11" s="2">
        <v>8.1999999999999993</v>
      </c>
      <c r="D11" s="2">
        <v>6.5</v>
      </c>
      <c r="E11" s="2">
        <v>5</v>
      </c>
      <c r="F11" s="2">
        <v>12.5</v>
      </c>
      <c r="G11" s="2">
        <v>12.5</v>
      </c>
      <c r="H11" s="2">
        <v>10.9</v>
      </c>
      <c r="I11" s="2">
        <v>10.3</v>
      </c>
      <c r="J11" s="2">
        <v>10.4</v>
      </c>
      <c r="K11" s="2">
        <v>10.6</v>
      </c>
      <c r="L11" s="2">
        <v>10.6</v>
      </c>
      <c r="M11" s="2">
        <v>9.3000000000000007</v>
      </c>
      <c r="N11" s="2">
        <v>11.6</v>
      </c>
      <c r="O11" s="2">
        <v>11.3</v>
      </c>
      <c r="P11" s="2">
        <v>9.6999999999999993</v>
      </c>
      <c r="Q11" s="5">
        <v>10.7</v>
      </c>
      <c r="S11" s="4">
        <v>6.9</v>
      </c>
      <c r="T11" s="2">
        <v>6.3</v>
      </c>
      <c r="U11" s="2">
        <v>7.1</v>
      </c>
      <c r="V11" s="2">
        <v>6.6</v>
      </c>
      <c r="W11" s="2">
        <v>5.9</v>
      </c>
      <c r="X11" s="2">
        <v>8.1999999999999993</v>
      </c>
      <c r="Y11" s="2">
        <v>6.3</v>
      </c>
      <c r="Z11" s="2">
        <v>7.6</v>
      </c>
      <c r="AA11" s="2">
        <v>7.9</v>
      </c>
      <c r="AB11" s="2">
        <v>7.5</v>
      </c>
      <c r="AC11" s="2">
        <v>8.3000000000000007</v>
      </c>
      <c r="AD11" s="2">
        <v>8.6999999999999993</v>
      </c>
      <c r="AE11" s="5">
        <v>7.8</v>
      </c>
      <c r="AJ11" s="4">
        <v>7.8</v>
      </c>
      <c r="AK11" s="2">
        <v>5.2</v>
      </c>
      <c r="AL11" s="2">
        <v>8.1</v>
      </c>
      <c r="AM11" s="2">
        <v>5.8</v>
      </c>
      <c r="AN11" s="2">
        <v>8.6999999999999993</v>
      </c>
      <c r="AO11" s="2">
        <v>10.199999999999999</v>
      </c>
      <c r="AP11" s="2">
        <v>9.1</v>
      </c>
      <c r="AQ11" s="2">
        <v>6.9</v>
      </c>
      <c r="AR11" s="2">
        <v>8.4</v>
      </c>
      <c r="AS11" s="2">
        <v>7.9</v>
      </c>
      <c r="AT11" s="2">
        <v>5.6</v>
      </c>
      <c r="AU11" s="5">
        <v>9.6999999999999993</v>
      </c>
      <c r="BA11" s="4"/>
      <c r="BB11" s="2">
        <v>12.2</v>
      </c>
      <c r="BC11" s="2">
        <v>6.6</v>
      </c>
      <c r="BD11" s="2">
        <v>6.2</v>
      </c>
      <c r="BE11" s="2">
        <v>4.9000000000000004</v>
      </c>
      <c r="BF11" s="2">
        <v>6.3</v>
      </c>
      <c r="BG11" s="2">
        <v>5.7</v>
      </c>
      <c r="BH11" s="2">
        <v>5.3</v>
      </c>
      <c r="BI11" s="2">
        <v>7.6</v>
      </c>
      <c r="BJ11" s="2">
        <v>7.7</v>
      </c>
      <c r="BK11" s="2">
        <v>7.3</v>
      </c>
      <c r="BL11" s="2">
        <v>6.7</v>
      </c>
      <c r="BM11" s="5">
        <v>6.8</v>
      </c>
    </row>
    <row r="12" spans="1:65" x14ac:dyDescent="0.35">
      <c r="A12" t="s">
        <v>396</v>
      </c>
      <c r="B12" s="4">
        <v>103.1</v>
      </c>
      <c r="C12" s="2">
        <v>118.1</v>
      </c>
      <c r="D12" s="2">
        <v>82.6</v>
      </c>
      <c r="E12" s="2">
        <v>103.5</v>
      </c>
      <c r="F12" s="2">
        <v>145.80000000000001</v>
      </c>
      <c r="G12" s="2">
        <v>139.1</v>
      </c>
      <c r="H12" s="2">
        <v>127.3</v>
      </c>
      <c r="I12" s="2">
        <v>127.9</v>
      </c>
      <c r="J12" s="2">
        <v>129.19999999999999</v>
      </c>
      <c r="K12" s="2">
        <v>129.30000000000001</v>
      </c>
      <c r="L12" s="2">
        <v>129.5</v>
      </c>
      <c r="M12" s="2">
        <v>136.6</v>
      </c>
      <c r="N12" s="2">
        <v>138.1</v>
      </c>
      <c r="O12" s="2">
        <v>134.19999999999999</v>
      </c>
      <c r="P12" s="2">
        <v>135</v>
      </c>
      <c r="Q12" s="5">
        <v>152.69999999999999</v>
      </c>
      <c r="S12" s="4">
        <v>95.4</v>
      </c>
      <c r="T12" s="2">
        <v>85.7</v>
      </c>
      <c r="U12" s="2">
        <v>97.1</v>
      </c>
      <c r="V12" s="2">
        <v>73.099999999999994</v>
      </c>
      <c r="W12" s="2">
        <v>80.599999999999994</v>
      </c>
      <c r="X12" s="2">
        <v>107.2</v>
      </c>
      <c r="Y12" s="2">
        <v>81.400000000000006</v>
      </c>
      <c r="Z12" s="2">
        <v>89</v>
      </c>
      <c r="AA12" s="2">
        <v>85.2</v>
      </c>
      <c r="AB12" s="2">
        <v>82.7</v>
      </c>
      <c r="AC12" s="2">
        <v>100.9</v>
      </c>
      <c r="AD12" s="2">
        <v>104</v>
      </c>
      <c r="AE12" s="5">
        <v>89.6</v>
      </c>
      <c r="AJ12" s="4">
        <v>96.2</v>
      </c>
      <c r="AK12" s="2">
        <v>75.5</v>
      </c>
      <c r="AL12" s="2">
        <v>99.3</v>
      </c>
      <c r="AM12" s="2">
        <v>99.9</v>
      </c>
      <c r="AN12" s="2">
        <v>111.7</v>
      </c>
      <c r="AO12" s="2">
        <v>124.7</v>
      </c>
      <c r="AP12" s="2">
        <v>113.07</v>
      </c>
      <c r="AQ12" s="2">
        <v>78.099999999999994</v>
      </c>
      <c r="AR12" s="2">
        <v>99.5</v>
      </c>
      <c r="AS12" s="2">
        <v>93.6</v>
      </c>
      <c r="AT12" s="2">
        <v>86.6</v>
      </c>
      <c r="AU12" s="5">
        <v>112.2</v>
      </c>
      <c r="BA12" s="4">
        <v>67.3</v>
      </c>
      <c r="BB12" s="2">
        <v>86.4</v>
      </c>
      <c r="BC12" s="2">
        <v>76.400000000000006</v>
      </c>
      <c r="BD12" s="2">
        <v>88.6</v>
      </c>
      <c r="BE12" s="2">
        <v>70.599999999999994</v>
      </c>
      <c r="BF12" s="2">
        <v>78.900000000000006</v>
      </c>
      <c r="BG12" s="2">
        <v>67.400000000000006</v>
      </c>
      <c r="BH12" s="2">
        <v>70.8</v>
      </c>
      <c r="BI12" s="2">
        <v>78.7</v>
      </c>
      <c r="BJ12" s="2">
        <v>98.2</v>
      </c>
      <c r="BK12" s="2">
        <v>90.6</v>
      </c>
      <c r="BL12" s="2">
        <v>83.7</v>
      </c>
      <c r="BM12" s="5">
        <v>82.5</v>
      </c>
    </row>
    <row r="13" spans="1:65" x14ac:dyDescent="0.35">
      <c r="A13" t="s">
        <v>395</v>
      </c>
      <c r="B13" s="4">
        <v>100.3</v>
      </c>
      <c r="C13" s="2">
        <v>109.5</v>
      </c>
      <c r="D13" s="2">
        <v>81.2</v>
      </c>
      <c r="E13" s="2">
        <v>96.6</v>
      </c>
      <c r="F13" s="2">
        <v>151.6</v>
      </c>
      <c r="G13" s="2">
        <v>136.5</v>
      </c>
      <c r="H13" s="2">
        <v>125.2</v>
      </c>
      <c r="I13" s="2">
        <v>119</v>
      </c>
      <c r="J13" s="2">
        <v>122.3</v>
      </c>
      <c r="K13" s="2">
        <v>124.2</v>
      </c>
      <c r="L13" s="2">
        <v>121.8</v>
      </c>
      <c r="M13" s="2">
        <v>135.30000000000001</v>
      </c>
      <c r="N13" s="2">
        <v>124.1</v>
      </c>
      <c r="O13" s="2">
        <v>130.5</v>
      </c>
      <c r="P13" s="2">
        <v>137.4</v>
      </c>
      <c r="Q13" s="5">
        <v>135.5</v>
      </c>
      <c r="S13" s="4">
        <v>93.4</v>
      </c>
      <c r="T13" s="2">
        <v>84.1</v>
      </c>
      <c r="U13" s="2">
        <v>98.7</v>
      </c>
      <c r="V13" s="2">
        <v>79.2</v>
      </c>
      <c r="W13" s="2">
        <v>82.4</v>
      </c>
      <c r="X13" s="2">
        <v>93</v>
      </c>
      <c r="Y13" s="2">
        <v>93</v>
      </c>
      <c r="Z13" s="2">
        <v>84.6</v>
      </c>
      <c r="AA13" s="2">
        <v>86.4</v>
      </c>
      <c r="AB13" s="2">
        <v>89.9</v>
      </c>
      <c r="AC13" s="2">
        <v>100.4</v>
      </c>
      <c r="AD13" s="2">
        <v>104.6</v>
      </c>
      <c r="AE13" s="5">
        <v>84.3</v>
      </c>
      <c r="AJ13" s="4">
        <v>93</v>
      </c>
      <c r="AK13" s="2">
        <v>76.099999999999994</v>
      </c>
      <c r="AL13" s="2">
        <v>109.7</v>
      </c>
      <c r="AM13" s="2">
        <v>100.8</v>
      </c>
      <c r="AN13" s="2">
        <v>106.2</v>
      </c>
      <c r="AO13" s="2">
        <v>117.2</v>
      </c>
      <c r="AP13" s="2">
        <v>111.3</v>
      </c>
      <c r="AQ13" s="2">
        <v>81.900000000000006</v>
      </c>
      <c r="AR13" s="2">
        <v>98.9</v>
      </c>
      <c r="AS13" s="2">
        <v>96.4</v>
      </c>
      <c r="AT13" s="2">
        <v>81.099999999999994</v>
      </c>
      <c r="AU13" s="5">
        <v>104.2</v>
      </c>
      <c r="BA13" s="4"/>
      <c r="BB13" s="2">
        <v>82.4</v>
      </c>
      <c r="BC13" s="2">
        <v>78.400000000000006</v>
      </c>
      <c r="BD13" s="2">
        <v>86</v>
      </c>
      <c r="BE13" s="2">
        <v>71</v>
      </c>
      <c r="BF13" s="2">
        <v>82.5</v>
      </c>
      <c r="BG13" s="2">
        <v>66.5</v>
      </c>
      <c r="BH13" s="2">
        <v>68.5</v>
      </c>
      <c r="BI13" s="2">
        <v>86.5</v>
      </c>
      <c r="BJ13" s="2">
        <v>92.8</v>
      </c>
      <c r="BK13" s="2">
        <v>89.6</v>
      </c>
      <c r="BL13" s="2">
        <v>72</v>
      </c>
      <c r="BM13" s="5">
        <v>76.5</v>
      </c>
    </row>
    <row r="14" spans="1:65" x14ac:dyDescent="0.35">
      <c r="A14" t="s">
        <v>394</v>
      </c>
      <c r="B14" s="4">
        <v>6.7</v>
      </c>
      <c r="C14" s="2">
        <v>7.1</v>
      </c>
      <c r="D14" s="2">
        <v>6.5</v>
      </c>
      <c r="E14" s="2">
        <v>8.3000000000000007</v>
      </c>
      <c r="F14" s="2">
        <v>11.9</v>
      </c>
      <c r="G14" s="2">
        <v>12.2</v>
      </c>
      <c r="H14" s="2">
        <v>9.1999999999999993</v>
      </c>
      <c r="I14" s="2">
        <v>10</v>
      </c>
      <c r="J14" s="2">
        <v>8.6</v>
      </c>
      <c r="K14" s="2">
        <v>8.6999999999999993</v>
      </c>
      <c r="L14" s="2">
        <v>9.8000000000000007</v>
      </c>
      <c r="M14" s="2">
        <v>9</v>
      </c>
      <c r="N14" s="2">
        <v>12.1</v>
      </c>
      <c r="O14" s="2">
        <v>9.3000000000000007</v>
      </c>
      <c r="P14" s="2">
        <v>8.8000000000000007</v>
      </c>
      <c r="Q14" s="5">
        <v>10.199999999999999</v>
      </c>
      <c r="S14" s="4">
        <v>5.9</v>
      </c>
      <c r="T14" s="2">
        <v>7.7</v>
      </c>
      <c r="U14" s="2">
        <v>9.6</v>
      </c>
      <c r="V14" s="2">
        <v>6.9</v>
      </c>
      <c r="W14" s="2">
        <v>7.9</v>
      </c>
      <c r="X14" s="2">
        <v>8.6999999999999993</v>
      </c>
      <c r="Y14" s="2">
        <v>5.6</v>
      </c>
      <c r="Z14" s="2">
        <v>6.2</v>
      </c>
      <c r="AA14" s="2">
        <v>8.1999999999999993</v>
      </c>
      <c r="AB14" s="2">
        <v>7.3</v>
      </c>
      <c r="AC14" s="2">
        <v>8.6999999999999993</v>
      </c>
      <c r="AD14" s="2">
        <v>7.9</v>
      </c>
      <c r="AE14" s="5">
        <v>6.2</v>
      </c>
      <c r="AJ14" s="4">
        <v>8.4</v>
      </c>
      <c r="AK14" s="2">
        <v>7.8</v>
      </c>
      <c r="AL14" s="2">
        <v>11</v>
      </c>
      <c r="AM14" s="2">
        <v>14.6</v>
      </c>
      <c r="AN14" s="2">
        <v>12.4</v>
      </c>
      <c r="AO14" s="2">
        <v>17.100000000000001</v>
      </c>
      <c r="AP14" s="2">
        <v>12.9</v>
      </c>
      <c r="AQ14" s="2">
        <v>11.4</v>
      </c>
      <c r="AR14" s="2">
        <v>12.8</v>
      </c>
      <c r="AS14" s="2">
        <v>15.4</v>
      </c>
      <c r="AT14" s="2">
        <v>11</v>
      </c>
      <c r="AU14" s="5">
        <v>15.1</v>
      </c>
      <c r="BA14" s="137">
        <v>8.9</v>
      </c>
      <c r="BB14" s="2">
        <v>9.1</v>
      </c>
      <c r="BC14" s="2">
        <v>8.3000000000000007</v>
      </c>
      <c r="BD14" s="2">
        <v>11.5</v>
      </c>
      <c r="BE14" s="2">
        <v>7.6</v>
      </c>
      <c r="BF14" s="2">
        <v>13.1</v>
      </c>
      <c r="BG14" s="2">
        <v>8.4</v>
      </c>
      <c r="BH14" s="2">
        <v>9.3000000000000007</v>
      </c>
      <c r="BI14" s="2">
        <v>11</v>
      </c>
      <c r="BJ14" s="2">
        <v>13.2</v>
      </c>
      <c r="BK14" s="2">
        <v>13.4</v>
      </c>
      <c r="BL14" s="2">
        <v>10.7</v>
      </c>
      <c r="BM14" s="5">
        <v>13.4</v>
      </c>
    </row>
    <row r="15" spans="1:65" ht="15" thickBot="1" x14ac:dyDescent="0.4">
      <c r="A15" t="s">
        <v>393</v>
      </c>
      <c r="B15" s="6">
        <v>6.3</v>
      </c>
      <c r="C15" s="7">
        <v>7.8</v>
      </c>
      <c r="D15" s="7">
        <v>6.6</v>
      </c>
      <c r="E15" s="7">
        <v>9.6999999999999993</v>
      </c>
      <c r="F15" s="7">
        <v>10.7</v>
      </c>
      <c r="G15" s="7">
        <v>11.2</v>
      </c>
      <c r="H15" s="7">
        <v>10.199999999999999</v>
      </c>
      <c r="I15" s="7">
        <v>10.5</v>
      </c>
      <c r="J15" s="7">
        <v>10</v>
      </c>
      <c r="K15" s="7">
        <v>9.5</v>
      </c>
      <c r="L15" s="7">
        <v>9.5</v>
      </c>
      <c r="M15" s="7">
        <v>8.5</v>
      </c>
      <c r="N15" s="7">
        <v>9.3000000000000007</v>
      </c>
      <c r="O15" s="7">
        <v>9.4</v>
      </c>
      <c r="P15" s="7">
        <v>6.1</v>
      </c>
      <c r="Q15" s="8">
        <v>10.7</v>
      </c>
      <c r="S15" s="6">
        <v>5.0999999999999996</v>
      </c>
      <c r="T15" s="7">
        <v>8.1</v>
      </c>
      <c r="U15" s="7">
        <v>8.6</v>
      </c>
      <c r="V15" s="7">
        <v>7.1</v>
      </c>
      <c r="W15" s="7">
        <v>8</v>
      </c>
      <c r="X15" s="7">
        <v>8.4</v>
      </c>
      <c r="Y15" s="7">
        <v>7.1</v>
      </c>
      <c r="Z15" s="7">
        <v>6.2</v>
      </c>
      <c r="AA15" s="7">
        <v>6.7</v>
      </c>
      <c r="AB15" s="7">
        <v>8.1</v>
      </c>
      <c r="AC15" s="7">
        <v>8.5</v>
      </c>
      <c r="AD15" s="7">
        <v>7.1</v>
      </c>
      <c r="AE15" s="8">
        <v>7.3</v>
      </c>
      <c r="AJ15" s="6">
        <v>9.9</v>
      </c>
      <c r="AK15" s="7">
        <v>9.6999999999999993</v>
      </c>
      <c r="AL15" s="7">
        <v>12.1</v>
      </c>
      <c r="AM15" s="7">
        <v>12.3</v>
      </c>
      <c r="AN15" s="7">
        <v>14.4</v>
      </c>
      <c r="AO15" s="7">
        <v>14.1</v>
      </c>
      <c r="AP15" s="7">
        <v>12.2</v>
      </c>
      <c r="AQ15" s="7">
        <v>11.9</v>
      </c>
      <c r="AR15" s="7">
        <v>11.9</v>
      </c>
      <c r="AS15" s="7">
        <v>12.5</v>
      </c>
      <c r="AT15" s="7">
        <v>10.3</v>
      </c>
      <c r="AU15" s="8">
        <v>15.4</v>
      </c>
      <c r="BA15" s="6"/>
      <c r="BB15" s="7">
        <v>8.5</v>
      </c>
      <c r="BC15" s="7">
        <v>8.1</v>
      </c>
      <c r="BD15" s="7">
        <v>11.8</v>
      </c>
      <c r="BE15" s="7">
        <v>8.8000000000000007</v>
      </c>
      <c r="BF15" s="7">
        <v>12.8</v>
      </c>
      <c r="BG15" s="7">
        <v>9</v>
      </c>
      <c r="BH15" s="7">
        <v>9.5</v>
      </c>
      <c r="BI15" s="7">
        <v>11.5</v>
      </c>
      <c r="BJ15" s="7">
        <v>13.1</v>
      </c>
      <c r="BK15" s="7">
        <v>13.8</v>
      </c>
      <c r="BL15" s="7">
        <v>10.6</v>
      </c>
      <c r="BM15" s="8">
        <v>11.9</v>
      </c>
    </row>
    <row r="17" spans="1:65" ht="15" thickBot="1" x14ac:dyDescent="0.4">
      <c r="A17" t="s">
        <v>392</v>
      </c>
    </row>
    <row r="18" spans="1:65" x14ac:dyDescent="0.35">
      <c r="A18" t="s">
        <v>4</v>
      </c>
      <c r="B18" s="118">
        <f t="shared" ref="B18:Q18" si="0">AVERAGE(B8:B9)</f>
        <v>35.349999999999994</v>
      </c>
      <c r="C18" s="117">
        <f t="shared" si="0"/>
        <v>39.700000000000003</v>
      </c>
      <c r="D18" s="117">
        <f t="shared" si="0"/>
        <v>29.5</v>
      </c>
      <c r="E18" s="117">
        <f t="shared" si="0"/>
        <v>34.85</v>
      </c>
      <c r="F18" s="117">
        <f t="shared" si="0"/>
        <v>52.25</v>
      </c>
      <c r="G18" s="117">
        <f t="shared" si="0"/>
        <v>51.05</v>
      </c>
      <c r="H18" s="117">
        <f t="shared" si="0"/>
        <v>41.25</v>
      </c>
      <c r="I18" s="117">
        <f t="shared" si="0"/>
        <v>45.75</v>
      </c>
      <c r="J18" s="117">
        <f t="shared" si="0"/>
        <v>45.57</v>
      </c>
      <c r="K18" s="117">
        <f t="shared" si="0"/>
        <v>42.2</v>
      </c>
      <c r="L18" s="117">
        <f t="shared" si="0"/>
        <v>43.3</v>
      </c>
      <c r="M18" s="117">
        <f t="shared" si="0"/>
        <v>42.4</v>
      </c>
      <c r="N18" s="117">
        <f t="shared" si="0"/>
        <v>46.400000000000006</v>
      </c>
      <c r="O18" s="117">
        <f t="shared" si="0"/>
        <v>42.9</v>
      </c>
      <c r="P18" s="117">
        <f t="shared" si="0"/>
        <v>45.15</v>
      </c>
      <c r="Q18" s="116">
        <f t="shared" si="0"/>
        <v>46.400000000000006</v>
      </c>
      <c r="S18" s="118">
        <f t="shared" ref="S18:AE18" si="1">AVERAGE(S8:S9)</f>
        <v>32.35</v>
      </c>
      <c r="T18" s="117">
        <f t="shared" si="1"/>
        <v>31.15</v>
      </c>
      <c r="U18" s="117">
        <f t="shared" si="1"/>
        <v>35.450000000000003</v>
      </c>
      <c r="V18" s="117">
        <f t="shared" si="1"/>
        <v>30.65</v>
      </c>
      <c r="W18" s="117">
        <f t="shared" si="1"/>
        <v>31.200000000000003</v>
      </c>
      <c r="X18" s="117">
        <f t="shared" si="1"/>
        <v>33.35</v>
      </c>
      <c r="Y18" s="117">
        <f t="shared" si="1"/>
        <v>32.6</v>
      </c>
      <c r="Z18" s="117">
        <f t="shared" si="1"/>
        <v>34.25</v>
      </c>
      <c r="AA18" s="117">
        <f t="shared" si="1"/>
        <v>37.400000000000006</v>
      </c>
      <c r="AB18" s="117">
        <f t="shared" si="1"/>
        <v>35.5</v>
      </c>
      <c r="AC18" s="117">
        <f t="shared" si="1"/>
        <v>36.099999999999994</v>
      </c>
      <c r="AD18" s="117">
        <f t="shared" si="1"/>
        <v>38.700000000000003</v>
      </c>
      <c r="AE18" s="116">
        <f t="shared" si="1"/>
        <v>33.799999999999997</v>
      </c>
      <c r="AJ18" s="118">
        <f t="shared" ref="AJ18:AU18" si="2">AVERAGE(AJ8:AJ9)</f>
        <v>35.200000000000003</v>
      </c>
      <c r="AK18" s="117">
        <f t="shared" si="2"/>
        <v>28.05</v>
      </c>
      <c r="AL18" s="117">
        <f t="shared" si="2"/>
        <v>35.65</v>
      </c>
      <c r="AM18" s="117">
        <f t="shared" si="2"/>
        <v>35.4</v>
      </c>
      <c r="AN18" s="117">
        <f t="shared" si="2"/>
        <v>40.349999999999994</v>
      </c>
      <c r="AO18" s="117">
        <f t="shared" si="2"/>
        <v>41.5</v>
      </c>
      <c r="AP18" s="117">
        <f t="shared" si="2"/>
        <v>35.700000000000003</v>
      </c>
      <c r="AQ18" s="117">
        <f t="shared" si="2"/>
        <v>31.95</v>
      </c>
      <c r="AR18" s="117">
        <f t="shared" si="2"/>
        <v>33.950000000000003</v>
      </c>
      <c r="AS18" s="117">
        <f t="shared" si="2"/>
        <v>33.5</v>
      </c>
      <c r="AT18" s="117">
        <f t="shared" si="2"/>
        <v>31.1</v>
      </c>
      <c r="AU18" s="116">
        <f t="shared" si="2"/>
        <v>36</v>
      </c>
      <c r="BA18" s="118">
        <f t="shared" ref="BA18:BM18" si="3">AVERAGE(BA8:BA9)</f>
        <v>28.1</v>
      </c>
      <c r="BB18" s="117">
        <f t="shared" si="3"/>
        <v>29.3</v>
      </c>
      <c r="BC18" s="117">
        <f t="shared" si="3"/>
        <v>29.7</v>
      </c>
      <c r="BD18" s="117">
        <f t="shared" si="3"/>
        <v>32.230000000000004</v>
      </c>
      <c r="BE18" s="117">
        <f t="shared" si="3"/>
        <v>24.6</v>
      </c>
      <c r="BF18" s="117">
        <f t="shared" si="3"/>
        <v>29.05</v>
      </c>
      <c r="BG18" s="117">
        <f t="shared" si="3"/>
        <v>33.950000000000003</v>
      </c>
      <c r="BH18" s="117">
        <f t="shared" si="3"/>
        <v>26.5</v>
      </c>
      <c r="BI18" s="117">
        <f t="shared" si="3"/>
        <v>30.1</v>
      </c>
      <c r="BJ18" s="117">
        <f t="shared" si="3"/>
        <v>34.599999999999994</v>
      </c>
      <c r="BK18" s="117">
        <f t="shared" si="3"/>
        <v>32.799999999999997</v>
      </c>
      <c r="BL18" s="117">
        <f t="shared" si="3"/>
        <v>32.150000000000006</v>
      </c>
      <c r="BM18" s="116">
        <f t="shared" si="3"/>
        <v>31.55</v>
      </c>
    </row>
    <row r="19" spans="1:65" x14ac:dyDescent="0.35">
      <c r="A19" t="s">
        <v>5</v>
      </c>
      <c r="B19" s="4">
        <f t="shared" ref="B19:Q19" si="4">AVERAGE(B10:B11)</f>
        <v>8.5</v>
      </c>
      <c r="C19" s="2">
        <f t="shared" si="4"/>
        <v>7.75</v>
      </c>
      <c r="D19" s="2">
        <f t="shared" si="4"/>
        <v>6.05</v>
      </c>
      <c r="E19" s="2">
        <f t="shared" si="4"/>
        <v>5.85</v>
      </c>
      <c r="F19" s="2">
        <f t="shared" si="4"/>
        <v>11.7</v>
      </c>
      <c r="G19" s="2">
        <f t="shared" si="4"/>
        <v>11.434999999999999</v>
      </c>
      <c r="H19" s="2">
        <f t="shared" si="4"/>
        <v>10.600000000000001</v>
      </c>
      <c r="I19" s="2">
        <f t="shared" si="4"/>
        <v>10.45</v>
      </c>
      <c r="J19" s="2">
        <f t="shared" si="4"/>
        <v>10.15</v>
      </c>
      <c r="K19" s="2">
        <f t="shared" si="4"/>
        <v>10.3</v>
      </c>
      <c r="L19" s="2">
        <f t="shared" si="4"/>
        <v>10.149999999999999</v>
      </c>
      <c r="M19" s="2">
        <f t="shared" si="4"/>
        <v>9.1000000000000014</v>
      </c>
      <c r="N19" s="2">
        <f t="shared" si="4"/>
        <v>10.649999999999999</v>
      </c>
      <c r="O19" s="2">
        <f t="shared" si="4"/>
        <v>10.600000000000001</v>
      </c>
      <c r="P19" s="2">
        <f t="shared" si="4"/>
        <v>9.5500000000000007</v>
      </c>
      <c r="Q19" s="5">
        <f t="shared" si="4"/>
        <v>10.3</v>
      </c>
      <c r="S19" s="4">
        <f t="shared" ref="S19:AE19" si="5">AVERAGE(S10:S11)</f>
        <v>7.1</v>
      </c>
      <c r="T19" s="2">
        <f t="shared" si="5"/>
        <v>6.4</v>
      </c>
      <c r="U19" s="2">
        <f t="shared" si="5"/>
        <v>6.1999999999999993</v>
      </c>
      <c r="V19" s="2">
        <f t="shared" si="5"/>
        <v>6.85</v>
      </c>
      <c r="W19" s="2">
        <f t="shared" si="5"/>
        <v>6.2</v>
      </c>
      <c r="X19" s="2">
        <f t="shared" si="5"/>
        <v>7.75</v>
      </c>
      <c r="Y19" s="2">
        <f t="shared" si="5"/>
        <v>6.9</v>
      </c>
      <c r="Z19" s="2">
        <f t="shared" si="5"/>
        <v>7.15</v>
      </c>
      <c r="AA19" s="2">
        <f t="shared" si="5"/>
        <v>7.25</v>
      </c>
      <c r="AB19" s="2">
        <f t="shared" si="5"/>
        <v>7.15</v>
      </c>
      <c r="AC19" s="2">
        <f t="shared" si="5"/>
        <v>8.25</v>
      </c>
      <c r="AD19" s="2">
        <f t="shared" si="5"/>
        <v>8.1</v>
      </c>
      <c r="AE19" s="5">
        <f t="shared" si="5"/>
        <v>7.25</v>
      </c>
      <c r="AJ19" s="4">
        <f t="shared" ref="AJ19:AU19" si="6">AVERAGE(AJ10:AJ11)</f>
        <v>7.6</v>
      </c>
      <c r="AK19" s="2">
        <f t="shared" si="6"/>
        <v>5.65</v>
      </c>
      <c r="AL19" s="2">
        <f t="shared" si="6"/>
        <v>8.4499999999999993</v>
      </c>
      <c r="AM19" s="2">
        <f t="shared" si="6"/>
        <v>5.9499999999999993</v>
      </c>
      <c r="AN19" s="2">
        <f t="shared" si="6"/>
        <v>9.5500000000000007</v>
      </c>
      <c r="AO19" s="2">
        <f t="shared" si="6"/>
        <v>10.35</v>
      </c>
      <c r="AP19" s="2">
        <f t="shared" si="6"/>
        <v>9.1</v>
      </c>
      <c r="AQ19" s="2">
        <f t="shared" si="6"/>
        <v>6.4</v>
      </c>
      <c r="AR19" s="2">
        <f t="shared" si="6"/>
        <v>8.25</v>
      </c>
      <c r="AS19" s="2">
        <f t="shared" si="6"/>
        <v>7.8000000000000007</v>
      </c>
      <c r="AT19" s="2">
        <f t="shared" si="6"/>
        <v>5.65</v>
      </c>
      <c r="AU19" s="5">
        <f t="shared" si="6"/>
        <v>9.25</v>
      </c>
      <c r="BA19" s="4">
        <f t="shared" ref="BA19:BM19" si="7">AVERAGE(BA10:BA11)</f>
        <v>6.4</v>
      </c>
      <c r="BB19" s="2">
        <f t="shared" si="7"/>
        <v>9.1</v>
      </c>
      <c r="BC19" s="2">
        <f t="shared" si="7"/>
        <v>6.65</v>
      </c>
      <c r="BD19" s="2">
        <f t="shared" si="7"/>
        <v>6.35</v>
      </c>
      <c r="BE19" s="2">
        <f t="shared" si="7"/>
        <v>4.95</v>
      </c>
      <c r="BF19" s="2">
        <f t="shared" si="7"/>
        <v>6.1999999999999993</v>
      </c>
      <c r="BG19" s="2">
        <f t="shared" si="7"/>
        <v>5.75</v>
      </c>
      <c r="BH19" s="2">
        <f t="shared" si="7"/>
        <v>5.1999999999999993</v>
      </c>
      <c r="BI19" s="2">
        <f t="shared" si="7"/>
        <v>6.75</v>
      </c>
      <c r="BJ19" s="2">
        <f t="shared" si="7"/>
        <v>7.35</v>
      </c>
      <c r="BK19" s="2">
        <f t="shared" si="7"/>
        <v>6.65</v>
      </c>
      <c r="BL19" s="2">
        <f t="shared" si="7"/>
        <v>6.3000000000000007</v>
      </c>
      <c r="BM19" s="5">
        <f t="shared" si="7"/>
        <v>7</v>
      </c>
    </row>
    <row r="20" spans="1:65" x14ac:dyDescent="0.35">
      <c r="A20" t="s">
        <v>390</v>
      </c>
      <c r="B20" s="4">
        <f t="shared" ref="B20:Q20" si="8">AVERAGE(B12:B13)</f>
        <v>101.69999999999999</v>
      </c>
      <c r="C20" s="2">
        <f t="shared" si="8"/>
        <v>113.8</v>
      </c>
      <c r="D20" s="2">
        <f t="shared" si="8"/>
        <v>81.900000000000006</v>
      </c>
      <c r="E20" s="2">
        <f t="shared" si="8"/>
        <v>100.05</v>
      </c>
      <c r="F20" s="2">
        <f t="shared" si="8"/>
        <v>148.69999999999999</v>
      </c>
      <c r="G20" s="2">
        <f t="shared" si="8"/>
        <v>137.80000000000001</v>
      </c>
      <c r="H20" s="2">
        <f t="shared" si="8"/>
        <v>126.25</v>
      </c>
      <c r="I20" s="2">
        <f t="shared" si="8"/>
        <v>123.45</v>
      </c>
      <c r="J20" s="2">
        <f t="shared" si="8"/>
        <v>125.75</v>
      </c>
      <c r="K20" s="2">
        <f t="shared" si="8"/>
        <v>126.75</v>
      </c>
      <c r="L20" s="2">
        <f t="shared" si="8"/>
        <v>125.65</v>
      </c>
      <c r="M20" s="2">
        <f t="shared" si="8"/>
        <v>135.94999999999999</v>
      </c>
      <c r="N20" s="2">
        <f t="shared" si="8"/>
        <v>131.1</v>
      </c>
      <c r="O20" s="2">
        <f t="shared" si="8"/>
        <v>132.35</v>
      </c>
      <c r="P20" s="2">
        <f t="shared" si="8"/>
        <v>136.19999999999999</v>
      </c>
      <c r="Q20" s="5">
        <f t="shared" si="8"/>
        <v>144.1</v>
      </c>
      <c r="S20" s="4">
        <f t="shared" ref="S20:AE20" si="9">AVERAGE(S12:S13)</f>
        <v>94.4</v>
      </c>
      <c r="T20" s="2">
        <f t="shared" si="9"/>
        <v>84.9</v>
      </c>
      <c r="U20" s="2">
        <f t="shared" si="9"/>
        <v>97.9</v>
      </c>
      <c r="V20" s="2">
        <f t="shared" si="9"/>
        <v>76.150000000000006</v>
      </c>
      <c r="W20" s="2">
        <f t="shared" si="9"/>
        <v>81.5</v>
      </c>
      <c r="X20" s="2">
        <f t="shared" si="9"/>
        <v>100.1</v>
      </c>
      <c r="Y20" s="2">
        <f t="shared" si="9"/>
        <v>87.2</v>
      </c>
      <c r="Z20" s="2">
        <f t="shared" si="9"/>
        <v>86.8</v>
      </c>
      <c r="AA20" s="2">
        <f t="shared" si="9"/>
        <v>85.800000000000011</v>
      </c>
      <c r="AB20" s="2">
        <f t="shared" si="9"/>
        <v>86.300000000000011</v>
      </c>
      <c r="AC20" s="2">
        <f t="shared" si="9"/>
        <v>100.65</v>
      </c>
      <c r="AD20" s="2">
        <f t="shared" si="9"/>
        <v>104.3</v>
      </c>
      <c r="AE20" s="5">
        <f t="shared" si="9"/>
        <v>86.949999999999989</v>
      </c>
      <c r="AJ20" s="4">
        <f t="shared" ref="AJ20:AU20" si="10">AVERAGE(AJ12:AJ13)</f>
        <v>94.6</v>
      </c>
      <c r="AK20" s="2">
        <f t="shared" si="10"/>
        <v>75.8</v>
      </c>
      <c r="AL20" s="2">
        <f t="shared" si="10"/>
        <v>104.5</v>
      </c>
      <c r="AM20" s="2">
        <f t="shared" si="10"/>
        <v>100.35</v>
      </c>
      <c r="AN20" s="2">
        <f t="shared" si="10"/>
        <v>108.95</v>
      </c>
      <c r="AO20" s="2">
        <f t="shared" si="10"/>
        <v>120.95</v>
      </c>
      <c r="AP20" s="2">
        <f t="shared" si="10"/>
        <v>112.185</v>
      </c>
      <c r="AQ20" s="2">
        <f t="shared" si="10"/>
        <v>80</v>
      </c>
      <c r="AR20" s="2">
        <f t="shared" si="10"/>
        <v>99.2</v>
      </c>
      <c r="AS20" s="2">
        <f t="shared" si="10"/>
        <v>95</v>
      </c>
      <c r="AT20" s="2">
        <f t="shared" si="10"/>
        <v>83.85</v>
      </c>
      <c r="AU20" s="5">
        <f t="shared" si="10"/>
        <v>108.2</v>
      </c>
      <c r="BA20" s="4">
        <f t="shared" ref="BA20:BM20" si="11">AVERAGE(BA12:BA13)</f>
        <v>67.3</v>
      </c>
      <c r="BB20" s="2">
        <f t="shared" si="11"/>
        <v>84.4</v>
      </c>
      <c r="BC20" s="2">
        <f t="shared" si="11"/>
        <v>77.400000000000006</v>
      </c>
      <c r="BD20" s="2">
        <f t="shared" si="11"/>
        <v>87.3</v>
      </c>
      <c r="BE20" s="2">
        <f t="shared" si="11"/>
        <v>70.8</v>
      </c>
      <c r="BF20" s="2">
        <f t="shared" si="11"/>
        <v>80.7</v>
      </c>
      <c r="BG20" s="2">
        <f t="shared" si="11"/>
        <v>66.95</v>
      </c>
      <c r="BH20" s="2">
        <f t="shared" si="11"/>
        <v>69.650000000000006</v>
      </c>
      <c r="BI20" s="2">
        <f t="shared" si="11"/>
        <v>82.6</v>
      </c>
      <c r="BJ20" s="2">
        <f t="shared" si="11"/>
        <v>95.5</v>
      </c>
      <c r="BK20" s="2">
        <f t="shared" si="11"/>
        <v>90.1</v>
      </c>
      <c r="BL20" s="2">
        <f t="shared" si="11"/>
        <v>77.849999999999994</v>
      </c>
      <c r="BM20" s="5">
        <f t="shared" si="11"/>
        <v>79.5</v>
      </c>
    </row>
    <row r="21" spans="1:65" ht="15" thickBot="1" x14ac:dyDescent="0.4">
      <c r="A21" t="s">
        <v>9</v>
      </c>
      <c r="B21" s="6">
        <f t="shared" ref="B21:Q21" si="12">AVERAGE(B14:B15)</f>
        <v>6.5</v>
      </c>
      <c r="C21" s="7">
        <f t="shared" si="12"/>
        <v>7.4499999999999993</v>
      </c>
      <c r="D21" s="7">
        <f t="shared" si="12"/>
        <v>6.55</v>
      </c>
      <c r="E21" s="7">
        <f t="shared" si="12"/>
        <v>9</v>
      </c>
      <c r="F21" s="7">
        <f t="shared" si="12"/>
        <v>11.3</v>
      </c>
      <c r="G21" s="7">
        <f t="shared" si="12"/>
        <v>11.7</v>
      </c>
      <c r="H21" s="7">
        <f t="shared" si="12"/>
        <v>9.6999999999999993</v>
      </c>
      <c r="I21" s="7">
        <f t="shared" si="12"/>
        <v>10.25</v>
      </c>
      <c r="J21" s="7">
        <f t="shared" si="12"/>
        <v>9.3000000000000007</v>
      </c>
      <c r="K21" s="7">
        <f t="shared" si="12"/>
        <v>9.1</v>
      </c>
      <c r="L21" s="7">
        <f t="shared" si="12"/>
        <v>9.65</v>
      </c>
      <c r="M21" s="7">
        <f t="shared" si="12"/>
        <v>8.75</v>
      </c>
      <c r="N21" s="7">
        <f t="shared" si="12"/>
        <v>10.7</v>
      </c>
      <c r="O21" s="7">
        <f t="shared" si="12"/>
        <v>9.3500000000000014</v>
      </c>
      <c r="P21" s="7">
        <f t="shared" si="12"/>
        <v>7.45</v>
      </c>
      <c r="Q21" s="8">
        <f t="shared" si="12"/>
        <v>10.45</v>
      </c>
      <c r="S21" s="6">
        <f t="shared" ref="S21:AE21" si="13">AVERAGE(S14:S15)</f>
        <v>5.5</v>
      </c>
      <c r="T21" s="7">
        <f t="shared" si="13"/>
        <v>7.9</v>
      </c>
      <c r="U21" s="7">
        <f t="shared" si="13"/>
        <v>9.1</v>
      </c>
      <c r="V21" s="7">
        <f t="shared" si="13"/>
        <v>7</v>
      </c>
      <c r="W21" s="7">
        <f t="shared" si="13"/>
        <v>7.95</v>
      </c>
      <c r="X21" s="7">
        <f t="shared" si="13"/>
        <v>8.5500000000000007</v>
      </c>
      <c r="Y21" s="7">
        <f t="shared" si="13"/>
        <v>6.35</v>
      </c>
      <c r="Z21" s="7">
        <f t="shared" si="13"/>
        <v>6.2</v>
      </c>
      <c r="AA21" s="7">
        <f t="shared" si="13"/>
        <v>7.4499999999999993</v>
      </c>
      <c r="AB21" s="7">
        <f t="shared" si="13"/>
        <v>7.6999999999999993</v>
      </c>
      <c r="AC21" s="7">
        <f t="shared" si="13"/>
        <v>8.6</v>
      </c>
      <c r="AD21" s="7">
        <f t="shared" si="13"/>
        <v>7.5</v>
      </c>
      <c r="AE21" s="8">
        <f t="shared" si="13"/>
        <v>6.75</v>
      </c>
      <c r="AJ21" s="6">
        <f t="shared" ref="AJ21:AU21" si="14">AVERAGE(AJ14:AJ15)</f>
        <v>9.15</v>
      </c>
      <c r="AK21" s="7">
        <f t="shared" si="14"/>
        <v>8.75</v>
      </c>
      <c r="AL21" s="7">
        <f t="shared" si="14"/>
        <v>11.55</v>
      </c>
      <c r="AM21" s="7">
        <f t="shared" si="14"/>
        <v>13.45</v>
      </c>
      <c r="AN21" s="7">
        <f t="shared" si="14"/>
        <v>13.4</v>
      </c>
      <c r="AO21" s="7">
        <f t="shared" si="14"/>
        <v>15.600000000000001</v>
      </c>
      <c r="AP21" s="7">
        <f t="shared" si="14"/>
        <v>12.55</v>
      </c>
      <c r="AQ21" s="7">
        <f t="shared" si="14"/>
        <v>11.65</v>
      </c>
      <c r="AR21" s="7">
        <f t="shared" si="14"/>
        <v>12.350000000000001</v>
      </c>
      <c r="AS21" s="7">
        <f t="shared" si="14"/>
        <v>13.95</v>
      </c>
      <c r="AT21" s="7">
        <f t="shared" si="14"/>
        <v>10.65</v>
      </c>
      <c r="AU21" s="8">
        <f t="shared" si="14"/>
        <v>15.25</v>
      </c>
      <c r="BA21" s="6">
        <f t="shared" ref="BA21:BM21" si="15">AVERAGE(BA14:BA15)</f>
        <v>8.9</v>
      </c>
      <c r="BB21" s="7">
        <f t="shared" si="15"/>
        <v>8.8000000000000007</v>
      </c>
      <c r="BC21" s="7">
        <f t="shared" si="15"/>
        <v>8.1999999999999993</v>
      </c>
      <c r="BD21" s="7">
        <f t="shared" si="15"/>
        <v>11.65</v>
      </c>
      <c r="BE21" s="7">
        <f t="shared" si="15"/>
        <v>8.1999999999999993</v>
      </c>
      <c r="BF21" s="7">
        <f t="shared" si="15"/>
        <v>12.95</v>
      </c>
      <c r="BG21" s="7">
        <f t="shared" si="15"/>
        <v>8.6999999999999993</v>
      </c>
      <c r="BH21" s="7">
        <f t="shared" si="15"/>
        <v>9.4</v>
      </c>
      <c r="BI21" s="7">
        <f t="shared" si="15"/>
        <v>11.25</v>
      </c>
      <c r="BJ21" s="7">
        <f t="shared" si="15"/>
        <v>13.149999999999999</v>
      </c>
      <c r="BK21" s="7">
        <f t="shared" si="15"/>
        <v>13.600000000000001</v>
      </c>
      <c r="BL21" s="7">
        <f t="shared" si="15"/>
        <v>10.649999999999999</v>
      </c>
      <c r="BM21" s="8">
        <f t="shared" si="15"/>
        <v>12.65</v>
      </c>
    </row>
    <row r="23" spans="1:65" ht="15" thickBot="1" x14ac:dyDescent="0.4">
      <c r="A23" t="s">
        <v>391</v>
      </c>
    </row>
    <row r="24" spans="1:65" x14ac:dyDescent="0.35">
      <c r="A24" t="s">
        <v>4</v>
      </c>
      <c r="B24" s="118">
        <f t="shared" ref="B24:E27" si="16">B18/AVERAGE($B18:$E18)</f>
        <v>1.0143472022955522</v>
      </c>
      <c r="C24" s="117">
        <f t="shared" si="16"/>
        <v>1.139167862266858</v>
      </c>
      <c r="D24" s="117">
        <f t="shared" si="16"/>
        <v>0.84648493543758963</v>
      </c>
      <c r="E24" s="136">
        <f t="shared" si="16"/>
        <v>1</v>
      </c>
      <c r="F24" s="117">
        <f t="shared" ref="F24:Q24" si="17">F18/AVERAGE($F18:$Q18)</f>
        <v>1.1512614299878816</v>
      </c>
      <c r="G24" s="117">
        <f t="shared" si="17"/>
        <v>1.1248209760934231</v>
      </c>
      <c r="H24" s="117">
        <f t="shared" si="17"/>
        <v>0.90889060262201182</v>
      </c>
      <c r="I24" s="117">
        <f t="shared" si="17"/>
        <v>1.0080423047262312</v>
      </c>
      <c r="J24" s="117">
        <f t="shared" si="17"/>
        <v>1.0040762366420626</v>
      </c>
      <c r="K24" s="117">
        <f t="shared" si="17"/>
        <v>0.92982262862179155</v>
      </c>
      <c r="L24" s="117">
        <f t="shared" si="17"/>
        <v>0.95405971135837842</v>
      </c>
      <c r="M24" s="117">
        <f t="shared" si="17"/>
        <v>0.93422937093753455</v>
      </c>
      <c r="N24" s="117">
        <f t="shared" si="17"/>
        <v>1.0223642172523966</v>
      </c>
      <c r="O24" s="117">
        <f t="shared" si="17"/>
        <v>0.94524622672689229</v>
      </c>
      <c r="P24" s="117">
        <f t="shared" si="17"/>
        <v>0.994822077779002</v>
      </c>
      <c r="Q24" s="116">
        <f t="shared" si="17"/>
        <v>1.0223642172523966</v>
      </c>
      <c r="S24" s="118">
        <f t="shared" ref="S24:W27" si="18">S18/AVERAGE($B18:$E18)</f>
        <v>0.92826398852223813</v>
      </c>
      <c r="T24" s="117">
        <f t="shared" si="18"/>
        <v>0.89383070301291245</v>
      </c>
      <c r="U24" s="117">
        <f t="shared" si="18"/>
        <v>1.0172166427546629</v>
      </c>
      <c r="V24" s="117">
        <f t="shared" si="18"/>
        <v>0.87948350071736003</v>
      </c>
      <c r="W24" s="117">
        <f t="shared" si="18"/>
        <v>0.89526542324246772</v>
      </c>
      <c r="X24" s="117">
        <f t="shared" ref="X24:AE27" si="19">X18/AVERAGE($F18:$Q18)</f>
        <v>0.73482428115015996</v>
      </c>
      <c r="Y24" s="117">
        <f t="shared" si="19"/>
        <v>0.71829899746612336</v>
      </c>
      <c r="Z24" s="117">
        <f t="shared" si="19"/>
        <v>0.75465462157100383</v>
      </c>
      <c r="AA24" s="117">
        <f t="shared" si="19"/>
        <v>0.82406081304395751</v>
      </c>
      <c r="AB24" s="117">
        <f t="shared" si="19"/>
        <v>0.78219676104439806</v>
      </c>
      <c r="AC24" s="117">
        <f t="shared" si="19"/>
        <v>0.79541698799162719</v>
      </c>
      <c r="AD24" s="117">
        <f t="shared" si="19"/>
        <v>0.8527046380962876</v>
      </c>
      <c r="AE24" s="116">
        <f t="shared" si="19"/>
        <v>0.74473945136058173</v>
      </c>
      <c r="AF24" s="2"/>
      <c r="AG24" s="2"/>
      <c r="AH24" s="2"/>
      <c r="AJ24" s="118">
        <f t="shared" ref="AJ24:AL27" si="20">AJ18/AVERAGE($B18:$E18)</f>
        <v>1.0100430416068866</v>
      </c>
      <c r="AK24" s="117">
        <f t="shared" si="20"/>
        <v>0.80487804878048774</v>
      </c>
      <c r="AL24" s="117">
        <f t="shared" si="20"/>
        <v>1.0229555236728838</v>
      </c>
      <c r="AM24" s="117">
        <f t="shared" ref="AM24:AU24" si="21">AM18/AVERAGE($F18:$Q18)</f>
        <v>0.77999338988652656</v>
      </c>
      <c r="AN24" s="117">
        <f t="shared" si="21"/>
        <v>0.88906026220116785</v>
      </c>
      <c r="AO24" s="117">
        <f t="shared" si="21"/>
        <v>0.91439903051669069</v>
      </c>
      <c r="AP24" s="117">
        <f t="shared" si="21"/>
        <v>0.78660350336014129</v>
      </c>
      <c r="AQ24" s="117">
        <f t="shared" si="21"/>
        <v>0.70397708493995825</v>
      </c>
      <c r="AR24" s="117">
        <f t="shared" si="21"/>
        <v>0.7480445080973892</v>
      </c>
      <c r="AS24" s="117">
        <f t="shared" si="21"/>
        <v>0.73812933788696722</v>
      </c>
      <c r="AT24" s="117">
        <f t="shared" si="21"/>
        <v>0.68524843009805014</v>
      </c>
      <c r="AU24" s="116">
        <f t="shared" si="21"/>
        <v>0.7932136168337558</v>
      </c>
      <c r="BA24" s="118">
        <f t="shared" ref="BA24:BE27" si="22">BA18/AVERAGE($B18:$E18)</f>
        <v>0.80631276901004301</v>
      </c>
      <c r="BB24" s="117">
        <f t="shared" si="22"/>
        <v>0.84074605451936868</v>
      </c>
      <c r="BC24" s="117">
        <f t="shared" si="22"/>
        <v>0.85222381635581057</v>
      </c>
      <c r="BD24" s="117">
        <f t="shared" si="22"/>
        <v>0.92482065997130569</v>
      </c>
      <c r="BE24" s="117">
        <f t="shared" si="22"/>
        <v>0.70588235294117652</v>
      </c>
      <c r="BF24" s="117">
        <f t="shared" ref="BF24:BM27" si="23">BF18/AVERAGE($F18:$Q18)</f>
        <v>0.64007932136168355</v>
      </c>
      <c r="BG24" s="117">
        <f t="shared" si="23"/>
        <v>0.7480445080973892</v>
      </c>
      <c r="BH24" s="117">
        <f t="shared" si="23"/>
        <v>0.58389335683595911</v>
      </c>
      <c r="BI24" s="117">
        <f t="shared" si="23"/>
        <v>0.66321471851933478</v>
      </c>
      <c r="BJ24" s="117">
        <f t="shared" si="23"/>
        <v>0.76236642062355409</v>
      </c>
      <c r="BK24" s="117">
        <f t="shared" si="23"/>
        <v>0.72270573978186636</v>
      </c>
      <c r="BL24" s="117">
        <f t="shared" si="23"/>
        <v>0.70838382725570148</v>
      </c>
      <c r="BM24" s="116">
        <f t="shared" si="23"/>
        <v>0.69516360030847213</v>
      </c>
    </row>
    <row r="25" spans="1:65" x14ac:dyDescent="0.35">
      <c r="A25" t="s">
        <v>5</v>
      </c>
      <c r="B25" s="4">
        <f t="shared" si="16"/>
        <v>1.2078152753108349</v>
      </c>
      <c r="C25" s="2">
        <f t="shared" si="16"/>
        <v>1.1012433392539964</v>
      </c>
      <c r="D25" s="2">
        <f t="shared" si="16"/>
        <v>0.85968028419182951</v>
      </c>
      <c r="E25" s="135">
        <f t="shared" si="16"/>
        <v>0.8312611012433393</v>
      </c>
      <c r="F25" s="2">
        <f t="shared" ref="F25:Q25" si="24">F19/AVERAGE($F19:$Q19)</f>
        <v>1.1233348001760213</v>
      </c>
      <c r="G25" s="2">
        <f t="shared" si="24"/>
        <v>1.0978917470096412</v>
      </c>
      <c r="H25" s="2">
        <f t="shared" si="24"/>
        <v>1.0177221266551988</v>
      </c>
      <c r="I25" s="2">
        <f t="shared" si="24"/>
        <v>1.0033203984478138</v>
      </c>
      <c r="J25" s="2">
        <f t="shared" si="24"/>
        <v>0.97451694203304406</v>
      </c>
      <c r="K25" s="2">
        <f t="shared" si="24"/>
        <v>0.98891867024042901</v>
      </c>
      <c r="L25" s="2">
        <f t="shared" si="24"/>
        <v>0.97451694203304395</v>
      </c>
      <c r="M25" s="2">
        <f t="shared" si="24"/>
        <v>0.87370484458135</v>
      </c>
      <c r="N25" s="2">
        <f t="shared" si="24"/>
        <v>1.0225227027243269</v>
      </c>
      <c r="O25" s="2">
        <f t="shared" si="24"/>
        <v>1.0177221266551988</v>
      </c>
      <c r="P25" s="2">
        <f t="shared" si="24"/>
        <v>0.91691002920350462</v>
      </c>
      <c r="Q25" s="5">
        <f t="shared" si="24"/>
        <v>0.98891867024042901</v>
      </c>
      <c r="S25" s="4">
        <f t="shared" si="18"/>
        <v>1.0088809946714032</v>
      </c>
      <c r="T25" s="2">
        <f t="shared" si="18"/>
        <v>0.90941385435168753</v>
      </c>
      <c r="U25" s="2">
        <f t="shared" si="18"/>
        <v>0.88099467140319709</v>
      </c>
      <c r="V25" s="2">
        <f t="shared" si="18"/>
        <v>0.97335701598579039</v>
      </c>
      <c r="W25" s="2">
        <f t="shared" si="18"/>
        <v>0.8809946714031972</v>
      </c>
      <c r="X25" s="2">
        <f t="shared" si="19"/>
        <v>0.74408929071488583</v>
      </c>
      <c r="Y25" s="2">
        <f t="shared" si="19"/>
        <v>0.66247949753970492</v>
      </c>
      <c r="Z25" s="2">
        <f t="shared" si="19"/>
        <v>0.68648237788534638</v>
      </c>
      <c r="AA25" s="2">
        <f t="shared" si="19"/>
        <v>0.6960835300236029</v>
      </c>
      <c r="AB25" s="2">
        <f t="shared" si="19"/>
        <v>0.68648237788534638</v>
      </c>
      <c r="AC25" s="2">
        <f t="shared" si="19"/>
        <v>0.79209505140616887</v>
      </c>
      <c r="AD25" s="2">
        <f t="shared" si="19"/>
        <v>0.77769332319878393</v>
      </c>
      <c r="AE25" s="5">
        <f t="shared" si="19"/>
        <v>0.6960835300236029</v>
      </c>
      <c r="AF25" s="2"/>
      <c r="AG25" s="2"/>
      <c r="AH25" s="2"/>
      <c r="AJ25" s="4">
        <f t="shared" si="20"/>
        <v>1.0799289520426287</v>
      </c>
      <c r="AK25" s="2">
        <f t="shared" si="20"/>
        <v>0.80284191829484908</v>
      </c>
      <c r="AL25" s="2">
        <f t="shared" si="20"/>
        <v>1.2007104795737122</v>
      </c>
      <c r="AM25" s="2">
        <f t="shared" ref="AM25:AU25" si="25">AM19/AVERAGE($F19:$Q19)</f>
        <v>0.57126855222626716</v>
      </c>
      <c r="AN25" s="2">
        <f t="shared" si="25"/>
        <v>0.91691002920350462</v>
      </c>
      <c r="AO25" s="2">
        <f t="shared" si="25"/>
        <v>0.99371924630955721</v>
      </c>
      <c r="AP25" s="2">
        <f t="shared" si="25"/>
        <v>0.87370484458134978</v>
      </c>
      <c r="AQ25" s="2">
        <f t="shared" si="25"/>
        <v>0.61447373684842188</v>
      </c>
      <c r="AR25" s="2">
        <f t="shared" si="25"/>
        <v>0.79209505140616887</v>
      </c>
      <c r="AS25" s="2">
        <f t="shared" si="25"/>
        <v>0.74888986678401426</v>
      </c>
      <c r="AT25" s="2">
        <f t="shared" si="25"/>
        <v>0.54246509581149749</v>
      </c>
      <c r="AU25" s="5">
        <f t="shared" si="25"/>
        <v>0.88810657278873473</v>
      </c>
      <c r="BA25" s="4">
        <f t="shared" si="22"/>
        <v>0.90941385435168753</v>
      </c>
      <c r="BB25" s="2">
        <f t="shared" si="22"/>
        <v>1.2930728241563054</v>
      </c>
      <c r="BC25" s="2">
        <f t="shared" si="22"/>
        <v>0.94493783303730028</v>
      </c>
      <c r="BD25" s="2">
        <f t="shared" si="22"/>
        <v>0.90230905861456479</v>
      </c>
      <c r="BE25" s="2">
        <f t="shared" si="22"/>
        <v>0.70337477797513326</v>
      </c>
      <c r="BF25" s="2">
        <f t="shared" si="23"/>
        <v>0.59527143257190862</v>
      </c>
      <c r="BG25" s="2">
        <f t="shared" si="23"/>
        <v>0.55206624794975401</v>
      </c>
      <c r="BH25" s="2">
        <f t="shared" si="23"/>
        <v>0.49925991118934271</v>
      </c>
      <c r="BI25" s="2">
        <f t="shared" si="23"/>
        <v>0.64807776933231998</v>
      </c>
      <c r="BJ25" s="2">
        <f t="shared" si="23"/>
        <v>0.70568468216185942</v>
      </c>
      <c r="BK25" s="2">
        <f t="shared" si="23"/>
        <v>0.63847661719406335</v>
      </c>
      <c r="BL25" s="2">
        <f t="shared" si="23"/>
        <v>0.60487258471016536</v>
      </c>
      <c r="BM25" s="5">
        <f t="shared" si="23"/>
        <v>0.67208064967796144</v>
      </c>
    </row>
    <row r="26" spans="1:65" x14ac:dyDescent="0.35">
      <c r="A26" t="s">
        <v>390</v>
      </c>
      <c r="B26" s="4">
        <f t="shared" si="16"/>
        <v>1.0235249716945527</v>
      </c>
      <c r="C26" s="2">
        <f t="shared" si="16"/>
        <v>1.1453012957604731</v>
      </c>
      <c r="D26" s="2">
        <f t="shared" si="16"/>
        <v>0.82425462322304699</v>
      </c>
      <c r="E26" s="135">
        <f t="shared" si="16"/>
        <v>1.0069191093219272</v>
      </c>
      <c r="F26" s="2">
        <f t="shared" ref="F26:Q26" si="26">F20/AVERAGE($F20:$Q20)</f>
        <v>1.1194128164110286</v>
      </c>
      <c r="G26" s="2">
        <f t="shared" si="26"/>
        <v>1.0373576738496286</v>
      </c>
      <c r="H26" s="2">
        <f t="shared" si="26"/>
        <v>0.95040933471346589</v>
      </c>
      <c r="I26" s="2">
        <f t="shared" si="26"/>
        <v>0.9293309494683355</v>
      </c>
      <c r="J26" s="2">
        <f t="shared" si="26"/>
        <v>0.94664533734826406</v>
      </c>
      <c r="K26" s="2">
        <f t="shared" si="26"/>
        <v>0.95417333207866772</v>
      </c>
      <c r="L26" s="2">
        <f t="shared" si="26"/>
        <v>0.94589253787522365</v>
      </c>
      <c r="M26" s="2">
        <f t="shared" si="26"/>
        <v>1.0234308835983816</v>
      </c>
      <c r="N26" s="2">
        <f t="shared" si="26"/>
        <v>0.98692010915592376</v>
      </c>
      <c r="O26" s="2">
        <f t="shared" si="26"/>
        <v>0.99633010256892829</v>
      </c>
      <c r="P26" s="2">
        <f t="shared" si="26"/>
        <v>1.0253128822809825</v>
      </c>
      <c r="Q26" s="5">
        <f t="shared" si="26"/>
        <v>1.0847840406511717</v>
      </c>
      <c r="S26" s="4">
        <f t="shared" si="18"/>
        <v>0.95005661089445226</v>
      </c>
      <c r="T26" s="2">
        <f t="shared" si="18"/>
        <v>0.85444710026418424</v>
      </c>
      <c r="U26" s="2">
        <f t="shared" si="18"/>
        <v>0.98528116744244565</v>
      </c>
      <c r="V26" s="2">
        <f t="shared" si="18"/>
        <v>0.76638570889420066</v>
      </c>
      <c r="W26" s="2">
        <f t="shared" si="18"/>
        <v>0.82022895961756193</v>
      </c>
      <c r="X26" s="2">
        <f t="shared" si="19"/>
        <v>0.75355227251340928</v>
      </c>
      <c r="Y26" s="2">
        <f t="shared" si="19"/>
        <v>0.65644114049120184</v>
      </c>
      <c r="Z26" s="2">
        <f t="shared" si="19"/>
        <v>0.6534299425990403</v>
      </c>
      <c r="AA26" s="2">
        <f t="shared" si="19"/>
        <v>0.64590194786863664</v>
      </c>
      <c r="AB26" s="2">
        <f t="shared" si="19"/>
        <v>0.64966594523383858</v>
      </c>
      <c r="AC26" s="2">
        <f t="shared" si="19"/>
        <v>0.75769266961513149</v>
      </c>
      <c r="AD26" s="2">
        <f t="shared" si="19"/>
        <v>0.78516985038110487</v>
      </c>
      <c r="AE26" s="5">
        <f t="shared" si="19"/>
        <v>0.65455914180860075</v>
      </c>
      <c r="AF26" s="2"/>
      <c r="AG26" s="2"/>
      <c r="AH26" s="2"/>
      <c r="AJ26" s="4">
        <f t="shared" si="20"/>
        <v>0.95206944269719462</v>
      </c>
      <c r="AK26" s="2">
        <f t="shared" si="20"/>
        <v>0.76286325323940118</v>
      </c>
      <c r="AL26" s="2">
        <f t="shared" si="20"/>
        <v>1.0517046169329476</v>
      </c>
      <c r="AM26" s="2">
        <f t="shared" ref="AM26:AU26" si="27">AM20/AVERAGE($F20:$Q20)</f>
        <v>0.75543427119601025</v>
      </c>
      <c r="AN26" s="2">
        <f t="shared" si="27"/>
        <v>0.82017502587748203</v>
      </c>
      <c r="AO26" s="2">
        <f t="shared" si="27"/>
        <v>0.91051096264232634</v>
      </c>
      <c r="AP26" s="2">
        <f t="shared" si="27"/>
        <v>0.84452808883033803</v>
      </c>
      <c r="AQ26" s="2">
        <f t="shared" si="27"/>
        <v>0.60223957843229525</v>
      </c>
      <c r="AR26" s="2">
        <f t="shared" si="27"/>
        <v>0.74677707725604603</v>
      </c>
      <c r="AS26" s="2">
        <f t="shared" si="27"/>
        <v>0.71515949938835055</v>
      </c>
      <c r="AT26" s="2">
        <f t="shared" si="27"/>
        <v>0.63122235814434935</v>
      </c>
      <c r="AU26" s="5">
        <f t="shared" si="27"/>
        <v>0.81452902982967923</v>
      </c>
      <c r="BA26" s="4">
        <f t="shared" si="22"/>
        <v>0.67731790162284566</v>
      </c>
      <c r="BB26" s="2">
        <f t="shared" si="22"/>
        <v>0.849415020757328</v>
      </c>
      <c r="BC26" s="2">
        <f t="shared" si="22"/>
        <v>0.77896590766134111</v>
      </c>
      <c r="BD26" s="2">
        <f t="shared" si="22"/>
        <v>0.87860108189709396</v>
      </c>
      <c r="BE26" s="2">
        <f t="shared" si="22"/>
        <v>0.71254245817083905</v>
      </c>
      <c r="BF26" s="2">
        <f t="shared" si="23"/>
        <v>0.6075091747435778</v>
      </c>
      <c r="BG26" s="2">
        <f t="shared" si="23"/>
        <v>0.50399924720052702</v>
      </c>
      <c r="BH26" s="2">
        <f t="shared" si="23"/>
        <v>0.52432483297261701</v>
      </c>
      <c r="BI26" s="2">
        <f t="shared" si="23"/>
        <v>0.62181236473134471</v>
      </c>
      <c r="BJ26" s="2">
        <f t="shared" si="23"/>
        <v>0.71892349675355238</v>
      </c>
      <c r="BK26" s="2">
        <f t="shared" si="23"/>
        <v>0.67827232520937242</v>
      </c>
      <c r="BL26" s="2">
        <f t="shared" si="23"/>
        <v>0.58605438976192725</v>
      </c>
      <c r="BM26" s="5">
        <f t="shared" si="23"/>
        <v>0.59847558106709331</v>
      </c>
    </row>
    <row r="27" spans="1:65" ht="15" thickBot="1" x14ac:dyDescent="0.4">
      <c r="A27" t="s">
        <v>9</v>
      </c>
      <c r="B27" s="6">
        <f t="shared" si="16"/>
        <v>0.88135593220338981</v>
      </c>
      <c r="C27" s="7">
        <f t="shared" si="16"/>
        <v>1.0101694915254236</v>
      </c>
      <c r="D27" s="7">
        <f t="shared" si="16"/>
        <v>0.88813559322033897</v>
      </c>
      <c r="E27" s="134">
        <f t="shared" si="16"/>
        <v>1.2203389830508475</v>
      </c>
      <c r="F27" s="7">
        <f t="shared" ref="F27:Q27" si="28">F21/AVERAGE($F21:$Q21)</f>
        <v>1.1520815632965165</v>
      </c>
      <c r="G27" s="7">
        <f t="shared" si="28"/>
        <v>1.1928632115548001</v>
      </c>
      <c r="H27" s="7">
        <f t="shared" si="28"/>
        <v>0.98895497026338119</v>
      </c>
      <c r="I27" s="7">
        <f t="shared" si="28"/>
        <v>1.0450297366185215</v>
      </c>
      <c r="J27" s="7">
        <f t="shared" si="28"/>
        <v>0.94817332200509763</v>
      </c>
      <c r="K27" s="7">
        <f t="shared" si="28"/>
        <v>0.92778249787595557</v>
      </c>
      <c r="L27" s="7">
        <f t="shared" si="28"/>
        <v>0.98385726423109587</v>
      </c>
      <c r="M27" s="7">
        <f t="shared" si="28"/>
        <v>0.89209855564995733</v>
      </c>
      <c r="N27" s="7">
        <f t="shared" si="28"/>
        <v>1.0909090909090906</v>
      </c>
      <c r="O27" s="7">
        <f t="shared" si="28"/>
        <v>0.95327102803738317</v>
      </c>
      <c r="P27" s="7">
        <f t="shared" si="28"/>
        <v>0.7595581988105351</v>
      </c>
      <c r="Q27" s="8">
        <f t="shared" si="28"/>
        <v>1.0654205607476632</v>
      </c>
      <c r="S27" s="6">
        <f t="shared" si="18"/>
        <v>0.74576271186440679</v>
      </c>
      <c r="T27" s="7">
        <f t="shared" si="18"/>
        <v>1.0711864406779661</v>
      </c>
      <c r="U27" s="7">
        <f t="shared" si="18"/>
        <v>1.2338983050847456</v>
      </c>
      <c r="V27" s="7">
        <f t="shared" si="18"/>
        <v>0.94915254237288138</v>
      </c>
      <c r="W27" s="7">
        <f t="shared" si="18"/>
        <v>1.0779661016949154</v>
      </c>
      <c r="X27" s="7">
        <f t="shared" si="19"/>
        <v>0.87170773152081549</v>
      </c>
      <c r="Y27" s="7">
        <f t="shared" si="19"/>
        <v>0.64740866610025471</v>
      </c>
      <c r="Z27" s="7">
        <f t="shared" si="19"/>
        <v>0.63211554800339831</v>
      </c>
      <c r="AA27" s="7">
        <f t="shared" si="19"/>
        <v>0.75955819881053499</v>
      </c>
      <c r="AB27" s="7">
        <f t="shared" si="19"/>
        <v>0.78504672897196237</v>
      </c>
      <c r="AC27" s="7">
        <f t="shared" si="19"/>
        <v>0.87680543755310092</v>
      </c>
      <c r="AD27" s="7">
        <f t="shared" si="19"/>
        <v>0.76465590484282053</v>
      </c>
      <c r="AE27" s="8">
        <f t="shared" si="19"/>
        <v>0.6881903143585385</v>
      </c>
      <c r="AF27" s="2"/>
      <c r="AG27" s="2"/>
      <c r="AH27" s="2"/>
      <c r="AJ27" s="6">
        <f t="shared" si="20"/>
        <v>1.2406779661016949</v>
      </c>
      <c r="AK27" s="7">
        <f t="shared" si="20"/>
        <v>1.1864406779661016</v>
      </c>
      <c r="AL27" s="7">
        <f t="shared" si="20"/>
        <v>1.5661016949152544</v>
      </c>
      <c r="AM27" s="7">
        <f t="shared" ref="AM27:AU27" si="29">AM21/AVERAGE($F21:$Q21)</f>
        <v>1.3712829226847916</v>
      </c>
      <c r="AN27" s="7">
        <f t="shared" si="29"/>
        <v>1.3661852166525061</v>
      </c>
      <c r="AO27" s="7">
        <f t="shared" si="29"/>
        <v>1.5904842820730669</v>
      </c>
      <c r="AP27" s="7">
        <f t="shared" si="29"/>
        <v>1.2795242141036531</v>
      </c>
      <c r="AQ27" s="7">
        <f t="shared" si="29"/>
        <v>1.1877655055225147</v>
      </c>
      <c r="AR27" s="7">
        <f t="shared" si="29"/>
        <v>1.2591333899745114</v>
      </c>
      <c r="AS27" s="7">
        <f t="shared" si="29"/>
        <v>1.4222599830076461</v>
      </c>
      <c r="AT27" s="7">
        <f t="shared" si="29"/>
        <v>1.0858113848768052</v>
      </c>
      <c r="AU27" s="8">
        <f t="shared" si="29"/>
        <v>1.5548003398470684</v>
      </c>
      <c r="BA27" s="6">
        <f t="shared" si="22"/>
        <v>1.2067796610169492</v>
      </c>
      <c r="BB27" s="7">
        <f t="shared" si="22"/>
        <v>1.1932203389830509</v>
      </c>
      <c r="BC27" s="7">
        <f t="shared" si="22"/>
        <v>1.111864406779661</v>
      </c>
      <c r="BD27" s="7">
        <f t="shared" si="22"/>
        <v>1.5796610169491525</v>
      </c>
      <c r="BE27" s="7">
        <f t="shared" si="22"/>
        <v>1.111864406779661</v>
      </c>
      <c r="BF27" s="7">
        <f t="shared" si="23"/>
        <v>1.3203058623619368</v>
      </c>
      <c r="BG27" s="7">
        <f t="shared" si="23"/>
        <v>0.88700084961767178</v>
      </c>
      <c r="BH27" s="7">
        <f t="shared" si="23"/>
        <v>0.95836873406966849</v>
      </c>
      <c r="BI27" s="7">
        <f t="shared" si="23"/>
        <v>1.1469838572642308</v>
      </c>
      <c r="BJ27" s="7">
        <f t="shared" si="23"/>
        <v>1.3406966864910785</v>
      </c>
      <c r="BK27" s="7">
        <f t="shared" si="23"/>
        <v>1.3865760407816481</v>
      </c>
      <c r="BL27" s="7">
        <f t="shared" si="23"/>
        <v>1.0858113848768052</v>
      </c>
      <c r="BM27" s="8">
        <f t="shared" si="23"/>
        <v>1.289719626168224</v>
      </c>
    </row>
  </sheetData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25"/>
  <sheetViews>
    <sheetView zoomScale="55" zoomScaleNormal="55" workbookViewId="0">
      <pane xSplit="2" ySplit="5" topLeftCell="AU6" activePane="bottomRight" state="frozen"/>
      <selection pane="topRight" activeCell="C1" sqref="C1"/>
      <selection pane="bottomLeft" activeCell="A6" sqref="A6"/>
      <selection pane="bottomRight" activeCell="AX14" sqref="AX14"/>
    </sheetView>
  </sheetViews>
  <sheetFormatPr defaultRowHeight="14.5" x14ac:dyDescent="0.35"/>
  <cols>
    <col min="14" max="14" width="8.7265625" style="3"/>
  </cols>
  <sheetData>
    <row r="1" spans="1:66" x14ac:dyDescent="0.35">
      <c r="A1" s="3"/>
      <c r="B1" t="s">
        <v>365</v>
      </c>
      <c r="C1" s="118" t="s">
        <v>337</v>
      </c>
      <c r="D1" s="117" t="s">
        <v>337</v>
      </c>
      <c r="E1" s="117" t="s">
        <v>337</v>
      </c>
      <c r="F1" s="117" t="s">
        <v>337</v>
      </c>
      <c r="G1" s="117" t="s">
        <v>336</v>
      </c>
      <c r="H1" s="117" t="s">
        <v>336</v>
      </c>
      <c r="I1" s="117" t="s">
        <v>336</v>
      </c>
      <c r="J1" s="117" t="s">
        <v>336</v>
      </c>
      <c r="K1" s="117" t="s">
        <v>339</v>
      </c>
      <c r="L1" s="117" t="s">
        <v>335</v>
      </c>
      <c r="M1" s="117" t="s">
        <v>335</v>
      </c>
      <c r="N1" s="149" t="s">
        <v>335</v>
      </c>
      <c r="O1" s="117" t="s">
        <v>335</v>
      </c>
      <c r="P1" s="117" t="s">
        <v>335</v>
      </c>
      <c r="Q1" s="117" t="s">
        <v>338</v>
      </c>
      <c r="R1" s="116" t="s">
        <v>338</v>
      </c>
      <c r="T1" s="118" t="s">
        <v>337</v>
      </c>
      <c r="U1" s="117" t="s">
        <v>337</v>
      </c>
      <c r="V1" s="117" t="s">
        <v>337</v>
      </c>
      <c r="W1" s="117" t="s">
        <v>337</v>
      </c>
      <c r="X1" s="117" t="s">
        <v>337</v>
      </c>
      <c r="Y1" s="117" t="s">
        <v>336</v>
      </c>
      <c r="Z1" s="117" t="s">
        <v>336</v>
      </c>
      <c r="AA1" s="117" t="s">
        <v>336</v>
      </c>
      <c r="AB1" s="117" t="s">
        <v>335</v>
      </c>
      <c r="AC1" s="117" t="s">
        <v>335</v>
      </c>
      <c r="AD1" s="117" t="s">
        <v>335</v>
      </c>
      <c r="AE1" s="117" t="s">
        <v>335</v>
      </c>
      <c r="AF1" s="116" t="s">
        <v>335</v>
      </c>
      <c r="AG1" s="2"/>
      <c r="AH1" s="2"/>
      <c r="AI1" s="2"/>
      <c r="AK1" s="118" t="s">
        <v>337</v>
      </c>
      <c r="AL1" s="117" t="s">
        <v>337</v>
      </c>
      <c r="AM1" s="117" t="s">
        <v>337</v>
      </c>
      <c r="AN1" s="117" t="s">
        <v>339</v>
      </c>
      <c r="AO1" s="117" t="s">
        <v>339</v>
      </c>
      <c r="AP1" s="117" t="s">
        <v>338</v>
      </c>
      <c r="AQ1" s="117" t="s">
        <v>336</v>
      </c>
      <c r="AR1" s="117" t="s">
        <v>336</v>
      </c>
      <c r="AS1" s="117" t="s">
        <v>335</v>
      </c>
      <c r="AT1" s="117" t="s">
        <v>335</v>
      </c>
      <c r="AU1" s="117" t="s">
        <v>335</v>
      </c>
      <c r="AV1" s="116" t="s">
        <v>335</v>
      </c>
      <c r="AW1" s="2"/>
      <c r="AX1" s="2"/>
      <c r="AY1" s="2"/>
      <c r="AZ1" s="2"/>
      <c r="BB1" s="118" t="s">
        <v>337</v>
      </c>
      <c r="BC1" s="117" t="s">
        <v>337</v>
      </c>
      <c r="BD1" s="117" t="s">
        <v>337</v>
      </c>
      <c r="BE1" s="117" t="s">
        <v>337</v>
      </c>
      <c r="BF1" s="117" t="s">
        <v>337</v>
      </c>
      <c r="BG1" s="117" t="s">
        <v>336</v>
      </c>
      <c r="BH1" s="117" t="s">
        <v>336</v>
      </c>
      <c r="BI1" s="117" t="s">
        <v>336</v>
      </c>
      <c r="BJ1" s="117" t="s">
        <v>335</v>
      </c>
      <c r="BK1" s="117" t="s">
        <v>335</v>
      </c>
      <c r="BL1" s="117" t="s">
        <v>335</v>
      </c>
      <c r="BM1" s="117" t="s">
        <v>335</v>
      </c>
      <c r="BN1" s="116" t="s">
        <v>335</v>
      </c>
    </row>
    <row r="2" spans="1:66" x14ac:dyDescent="0.35">
      <c r="A2" s="3"/>
      <c r="B2" t="s">
        <v>46</v>
      </c>
      <c r="C2" s="4" t="s">
        <v>334</v>
      </c>
      <c r="D2" s="2" t="s">
        <v>333</v>
      </c>
      <c r="E2" s="2" t="s">
        <v>332</v>
      </c>
      <c r="F2" s="2" t="s">
        <v>331</v>
      </c>
      <c r="G2" s="2" t="s">
        <v>330</v>
      </c>
      <c r="H2" s="2" t="s">
        <v>329</v>
      </c>
      <c r="I2" s="2" t="s">
        <v>328</v>
      </c>
      <c r="J2" s="2" t="s">
        <v>327</v>
      </c>
      <c r="K2" s="2" t="s">
        <v>326</v>
      </c>
      <c r="L2" s="2" t="s">
        <v>325</v>
      </c>
      <c r="M2" s="2" t="s">
        <v>324</v>
      </c>
      <c r="N2" s="1" t="s">
        <v>323</v>
      </c>
      <c r="O2" s="2" t="s">
        <v>322</v>
      </c>
      <c r="P2" s="2" t="s">
        <v>321</v>
      </c>
      <c r="Q2" s="2" t="s">
        <v>320</v>
      </c>
      <c r="R2" s="5" t="s">
        <v>319</v>
      </c>
      <c r="T2" s="4" t="s">
        <v>318</v>
      </c>
      <c r="U2" s="2" t="s">
        <v>317</v>
      </c>
      <c r="V2" s="2" t="s">
        <v>316</v>
      </c>
      <c r="W2" s="2" t="s">
        <v>315</v>
      </c>
      <c r="X2" s="2" t="s">
        <v>314</v>
      </c>
      <c r="Y2" s="2" t="s">
        <v>313</v>
      </c>
      <c r="Z2" s="2" t="s">
        <v>312</v>
      </c>
      <c r="AA2" s="2" t="s">
        <v>311</v>
      </c>
      <c r="AB2" s="2" t="s">
        <v>310</v>
      </c>
      <c r="AC2" s="2" t="s">
        <v>309</v>
      </c>
      <c r="AD2" s="2" t="s">
        <v>308</v>
      </c>
      <c r="AE2" s="2" t="s">
        <v>307</v>
      </c>
      <c r="AF2" s="5" t="s">
        <v>306</v>
      </c>
      <c r="AG2" s="2"/>
      <c r="AH2" s="2"/>
      <c r="AI2" s="2"/>
      <c r="AK2" s="4" t="s">
        <v>305</v>
      </c>
      <c r="AL2" s="2" t="s">
        <v>304</v>
      </c>
      <c r="AM2" s="2" t="s">
        <v>303</v>
      </c>
      <c r="AN2" s="2" t="s">
        <v>300</v>
      </c>
      <c r="AO2" s="2" t="s">
        <v>299</v>
      </c>
      <c r="AP2" s="2" t="s">
        <v>295</v>
      </c>
      <c r="AQ2" s="2" t="s">
        <v>302</v>
      </c>
      <c r="AR2" s="2" t="s">
        <v>301</v>
      </c>
      <c r="AS2" s="2" t="s">
        <v>298</v>
      </c>
      <c r="AT2" s="2" t="s">
        <v>297</v>
      </c>
      <c r="AU2" s="2" t="s">
        <v>296</v>
      </c>
      <c r="AV2" s="5">
        <v>2573</v>
      </c>
      <c r="AW2" s="2"/>
      <c r="AX2" s="2"/>
      <c r="AY2" s="2"/>
      <c r="AZ2" s="2"/>
      <c r="BB2" s="4" t="s">
        <v>294</v>
      </c>
      <c r="BC2" s="2" t="s">
        <v>293</v>
      </c>
      <c r="BD2" s="2" t="s">
        <v>292</v>
      </c>
      <c r="BE2" s="2" t="s">
        <v>291</v>
      </c>
      <c r="BF2" s="2" t="s">
        <v>290</v>
      </c>
      <c r="BG2" s="2" t="s">
        <v>289</v>
      </c>
      <c r="BH2" s="2" t="s">
        <v>288</v>
      </c>
      <c r="BI2" s="2" t="s">
        <v>287</v>
      </c>
      <c r="BJ2" s="2" t="s">
        <v>286</v>
      </c>
      <c r="BK2" s="2" t="s">
        <v>285</v>
      </c>
      <c r="BL2" s="2" t="s">
        <v>284</v>
      </c>
      <c r="BM2" s="2" t="s">
        <v>283</v>
      </c>
      <c r="BN2" s="5" t="s">
        <v>282</v>
      </c>
    </row>
    <row r="3" spans="1:66" x14ac:dyDescent="0.35">
      <c r="B3" t="s">
        <v>262</v>
      </c>
      <c r="C3" s="4">
        <v>26</v>
      </c>
      <c r="D3" s="2">
        <v>26.1</v>
      </c>
      <c r="E3" s="2">
        <v>17.850000000000001</v>
      </c>
      <c r="F3" s="2">
        <v>20.79</v>
      </c>
      <c r="G3" s="2">
        <v>32.6</v>
      </c>
      <c r="H3" s="2">
        <v>31</v>
      </c>
      <c r="I3" s="2">
        <v>28.3</v>
      </c>
      <c r="J3" s="2">
        <v>26.6</v>
      </c>
      <c r="K3" s="2">
        <v>28.76</v>
      </c>
      <c r="L3" s="2">
        <v>27.05</v>
      </c>
      <c r="M3" s="2">
        <v>26.5</v>
      </c>
      <c r="N3" s="1">
        <v>26.03</v>
      </c>
      <c r="O3" s="2">
        <v>26.97</v>
      </c>
      <c r="P3" s="2">
        <v>27.67</v>
      </c>
      <c r="Q3" s="2">
        <v>32.35</v>
      </c>
      <c r="R3" s="5">
        <v>35.299999999999997</v>
      </c>
      <c r="T3" s="4">
        <v>19.7</v>
      </c>
      <c r="U3" s="2">
        <v>20.16</v>
      </c>
      <c r="V3" s="2">
        <v>20.85</v>
      </c>
      <c r="W3" s="2">
        <v>17.649999999999999</v>
      </c>
      <c r="X3" s="2">
        <v>21.59</v>
      </c>
      <c r="Y3" s="2">
        <v>23.7</v>
      </c>
      <c r="Z3" s="2">
        <v>18.7</v>
      </c>
      <c r="AA3" s="2">
        <v>20.059999999999999</v>
      </c>
      <c r="AB3" s="2">
        <v>21.32</v>
      </c>
      <c r="AC3" s="2">
        <v>20.05</v>
      </c>
      <c r="AD3" s="2">
        <v>23.34</v>
      </c>
      <c r="AE3" s="2">
        <v>22.43</v>
      </c>
      <c r="AF3" s="5">
        <v>22.4</v>
      </c>
      <c r="AK3" s="4">
        <v>21.6</v>
      </c>
      <c r="AL3" s="2">
        <v>22.53</v>
      </c>
      <c r="AM3" s="2">
        <v>21.4</v>
      </c>
      <c r="AN3" s="2">
        <v>22.8</v>
      </c>
      <c r="AO3" s="2">
        <v>24.93</v>
      </c>
      <c r="AP3" s="2">
        <v>26.51</v>
      </c>
      <c r="AQ3" s="2">
        <v>23.9</v>
      </c>
      <c r="AR3" s="2">
        <v>19.21</v>
      </c>
      <c r="AS3" s="2">
        <v>24.51</v>
      </c>
      <c r="AT3" s="2">
        <v>23.24</v>
      </c>
      <c r="AU3" s="2">
        <v>22.59</v>
      </c>
      <c r="AV3" s="5">
        <v>25.6</v>
      </c>
      <c r="BB3" s="4"/>
      <c r="BC3" s="2">
        <v>18.2</v>
      </c>
      <c r="BD3" s="2">
        <v>20.399999999999999</v>
      </c>
      <c r="BE3" s="2">
        <v>20.6</v>
      </c>
      <c r="BF3" s="2">
        <v>19.45</v>
      </c>
      <c r="BG3" s="2">
        <v>20.8</v>
      </c>
      <c r="BH3" s="2">
        <v>18.899999999999999</v>
      </c>
      <c r="BI3" s="2">
        <v>17.3</v>
      </c>
      <c r="BJ3" s="2">
        <v>20.07</v>
      </c>
      <c r="BK3" s="2">
        <v>22.17</v>
      </c>
      <c r="BL3" s="2">
        <v>22.54</v>
      </c>
      <c r="BM3" s="2">
        <v>19.27</v>
      </c>
      <c r="BN3" s="5">
        <v>20.84</v>
      </c>
    </row>
    <row r="4" spans="1:66" x14ac:dyDescent="0.35">
      <c r="B4" t="s">
        <v>281</v>
      </c>
      <c r="C4" s="4" t="s">
        <v>280</v>
      </c>
      <c r="D4" s="2" t="s">
        <v>280</v>
      </c>
      <c r="E4" s="2" t="s">
        <v>280</v>
      </c>
      <c r="F4" s="2" t="s">
        <v>280</v>
      </c>
      <c r="G4" s="2" t="s">
        <v>280</v>
      </c>
      <c r="H4" s="2" t="s">
        <v>280</v>
      </c>
      <c r="I4" s="2" t="s">
        <v>280</v>
      </c>
      <c r="J4" s="2" t="s">
        <v>280</v>
      </c>
      <c r="K4" s="2" t="s">
        <v>280</v>
      </c>
      <c r="L4" s="2" t="s">
        <v>280</v>
      </c>
      <c r="M4" s="2" t="s">
        <v>280</v>
      </c>
      <c r="N4" s="1" t="s">
        <v>280</v>
      </c>
      <c r="O4" s="2" t="s">
        <v>280</v>
      </c>
      <c r="P4" s="2" t="s">
        <v>280</v>
      </c>
      <c r="Q4" s="2" t="s">
        <v>280</v>
      </c>
      <c r="R4" s="5" t="s">
        <v>280</v>
      </c>
      <c r="T4" s="4" t="s">
        <v>280</v>
      </c>
      <c r="U4" s="2" t="s">
        <v>280</v>
      </c>
      <c r="V4" s="2" t="s">
        <v>280</v>
      </c>
      <c r="W4" s="2" t="s">
        <v>280</v>
      </c>
      <c r="X4" s="2" t="s">
        <v>280</v>
      </c>
      <c r="Y4" s="2" t="s">
        <v>280</v>
      </c>
      <c r="Z4" s="2" t="s">
        <v>280</v>
      </c>
      <c r="AA4" s="2" t="s">
        <v>280</v>
      </c>
      <c r="AB4" s="2" t="s">
        <v>280</v>
      </c>
      <c r="AC4" s="2" t="s">
        <v>280</v>
      </c>
      <c r="AD4" s="2" t="s">
        <v>280</v>
      </c>
      <c r="AE4" s="2" t="s">
        <v>280</v>
      </c>
      <c r="AF4" s="5" t="s">
        <v>280</v>
      </c>
      <c r="AG4" s="2"/>
      <c r="AH4" s="2"/>
      <c r="AI4" s="2"/>
      <c r="AK4" s="4" t="s">
        <v>279</v>
      </c>
      <c r="AL4" s="2" t="s">
        <v>279</v>
      </c>
      <c r="AM4" s="2" t="s">
        <v>279</v>
      </c>
      <c r="AN4" s="2" t="s">
        <v>279</v>
      </c>
      <c r="AO4" s="2" t="s">
        <v>279</v>
      </c>
      <c r="AP4" s="2" t="s">
        <v>279</v>
      </c>
      <c r="AQ4" s="2" t="s">
        <v>279</v>
      </c>
      <c r="AR4" s="2" t="s">
        <v>279</v>
      </c>
      <c r="AS4" s="2" t="s">
        <v>279</v>
      </c>
      <c r="AT4" s="2" t="s">
        <v>279</v>
      </c>
      <c r="AU4" s="2" t="s">
        <v>279</v>
      </c>
      <c r="AV4" s="5" t="s">
        <v>279</v>
      </c>
      <c r="AW4" s="2"/>
      <c r="AX4" s="2"/>
      <c r="AY4" s="2"/>
      <c r="AZ4" s="2"/>
      <c r="BA4" s="2"/>
      <c r="BB4" s="4" t="s">
        <v>279</v>
      </c>
      <c r="BC4" s="2" t="s">
        <v>279</v>
      </c>
      <c r="BD4" s="2" t="s">
        <v>279</v>
      </c>
      <c r="BE4" s="2" t="s">
        <v>279</v>
      </c>
      <c r="BF4" s="2" t="s">
        <v>279</v>
      </c>
      <c r="BG4" s="2" t="s">
        <v>279</v>
      </c>
      <c r="BH4" s="2" t="s">
        <v>279</v>
      </c>
      <c r="BI4" s="2" t="s">
        <v>279</v>
      </c>
      <c r="BJ4" s="2" t="s">
        <v>279</v>
      </c>
      <c r="BK4" s="2" t="s">
        <v>279</v>
      </c>
      <c r="BL4" s="2" t="s">
        <v>279</v>
      </c>
      <c r="BM4" s="2" t="s">
        <v>279</v>
      </c>
      <c r="BN4" s="5" t="s">
        <v>279</v>
      </c>
    </row>
    <row r="5" spans="1:66" ht="15" thickBot="1" x14ac:dyDescent="0.4">
      <c r="B5" t="s">
        <v>277</v>
      </c>
      <c r="C5" s="6" t="s">
        <v>276</v>
      </c>
      <c r="D5" s="7" t="s">
        <v>276</v>
      </c>
      <c r="E5" s="7" t="s">
        <v>276</v>
      </c>
      <c r="F5" s="7" t="s">
        <v>276</v>
      </c>
      <c r="G5" s="7" t="s">
        <v>276</v>
      </c>
      <c r="H5" s="7" t="s">
        <v>276</v>
      </c>
      <c r="I5" s="7" t="s">
        <v>276</v>
      </c>
      <c r="J5" s="7" t="s">
        <v>276</v>
      </c>
      <c r="K5" s="7" t="s">
        <v>276</v>
      </c>
      <c r="L5" s="7" t="s">
        <v>276</v>
      </c>
      <c r="M5" s="7" t="s">
        <v>276</v>
      </c>
      <c r="N5" s="139" t="s">
        <v>276</v>
      </c>
      <c r="O5" s="7" t="s">
        <v>276</v>
      </c>
      <c r="P5" s="7" t="s">
        <v>276</v>
      </c>
      <c r="Q5" s="7" t="s">
        <v>276</v>
      </c>
      <c r="R5" s="8" t="s">
        <v>276</v>
      </c>
      <c r="T5" s="6" t="s">
        <v>275</v>
      </c>
      <c r="U5" s="7" t="s">
        <v>275</v>
      </c>
      <c r="V5" s="7" t="s">
        <v>275</v>
      </c>
      <c r="W5" s="7" t="s">
        <v>275</v>
      </c>
      <c r="X5" s="7" t="s">
        <v>275</v>
      </c>
      <c r="Y5" s="7" t="s">
        <v>275</v>
      </c>
      <c r="Z5" s="7" t="s">
        <v>275</v>
      </c>
      <c r="AA5" s="7" t="s">
        <v>275</v>
      </c>
      <c r="AB5" s="7" t="s">
        <v>275</v>
      </c>
      <c r="AC5" s="7" t="s">
        <v>275</v>
      </c>
      <c r="AD5" s="7" t="s">
        <v>275</v>
      </c>
      <c r="AE5" s="7" t="s">
        <v>275</v>
      </c>
      <c r="AF5" s="8" t="s">
        <v>275</v>
      </c>
      <c r="AG5" s="2"/>
      <c r="AH5" s="2"/>
      <c r="AI5" s="2"/>
      <c r="AK5" s="6" t="s">
        <v>276</v>
      </c>
      <c r="AL5" s="7" t="s">
        <v>276</v>
      </c>
      <c r="AM5" s="7" t="s">
        <v>276</v>
      </c>
      <c r="AN5" s="7" t="s">
        <v>276</v>
      </c>
      <c r="AO5" s="7" t="s">
        <v>276</v>
      </c>
      <c r="AP5" s="7" t="s">
        <v>276</v>
      </c>
      <c r="AQ5" s="7" t="s">
        <v>276</v>
      </c>
      <c r="AR5" s="7" t="s">
        <v>276</v>
      </c>
      <c r="AS5" s="7" t="s">
        <v>276</v>
      </c>
      <c r="AT5" s="7" t="s">
        <v>276</v>
      </c>
      <c r="AU5" s="7" t="s">
        <v>276</v>
      </c>
      <c r="AV5" s="8" t="s">
        <v>276</v>
      </c>
      <c r="AW5" s="2"/>
      <c r="AX5" s="2"/>
      <c r="AY5" s="2"/>
      <c r="AZ5" s="2"/>
      <c r="BA5" s="2"/>
      <c r="BB5" s="6" t="s">
        <v>275</v>
      </c>
      <c r="BC5" s="7" t="s">
        <v>275</v>
      </c>
      <c r="BD5" s="7" t="s">
        <v>275</v>
      </c>
      <c r="BE5" s="7" t="s">
        <v>275</v>
      </c>
      <c r="BF5" s="7" t="s">
        <v>275</v>
      </c>
      <c r="BG5" s="7" t="s">
        <v>275</v>
      </c>
      <c r="BH5" s="7" t="s">
        <v>275</v>
      </c>
      <c r="BI5" s="7" t="s">
        <v>275</v>
      </c>
      <c r="BJ5" s="7" t="s">
        <v>275</v>
      </c>
      <c r="BK5" s="7" t="s">
        <v>275</v>
      </c>
      <c r="BL5" s="7" t="s">
        <v>275</v>
      </c>
      <c r="BM5" s="7" t="s">
        <v>275</v>
      </c>
      <c r="BN5" s="8" t="s">
        <v>275</v>
      </c>
    </row>
    <row r="6" spans="1:66" x14ac:dyDescent="0.35">
      <c r="A6" s="19" t="s">
        <v>418</v>
      </c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1"/>
      <c r="O6" s="2"/>
      <c r="P6" s="2"/>
      <c r="Q6" s="2"/>
      <c r="R6" s="5"/>
      <c r="T6" s="4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5"/>
      <c r="AG6" s="2"/>
      <c r="AH6" s="2"/>
      <c r="AI6" s="2"/>
      <c r="AK6" s="4"/>
      <c r="AL6" s="2"/>
      <c r="AM6" s="2"/>
      <c r="AN6" s="2"/>
      <c r="AO6" s="2"/>
      <c r="AP6" s="2"/>
      <c r="AQ6" s="2"/>
      <c r="AR6" s="2"/>
      <c r="AS6" s="2"/>
      <c r="AT6" s="2"/>
      <c r="AU6" s="2"/>
      <c r="AV6" s="5"/>
      <c r="AW6" s="2"/>
      <c r="AX6" s="2"/>
      <c r="AY6" s="2"/>
      <c r="AZ6" s="2"/>
      <c r="BA6" s="2"/>
      <c r="BB6" s="4"/>
      <c r="BC6" s="2"/>
      <c r="BD6" s="2"/>
      <c r="BE6" s="2"/>
      <c r="BF6" s="2"/>
      <c r="BG6" s="2">
        <v>1</v>
      </c>
      <c r="BH6" s="2">
        <v>2</v>
      </c>
      <c r="BI6" s="2">
        <v>2</v>
      </c>
      <c r="BJ6" s="2" t="s">
        <v>417</v>
      </c>
      <c r="BK6" s="2" t="s">
        <v>416</v>
      </c>
      <c r="BL6" s="2" t="s">
        <v>417</v>
      </c>
      <c r="BM6" s="2"/>
      <c r="BN6" s="5" t="s">
        <v>416</v>
      </c>
    </row>
    <row r="7" spans="1:66" x14ac:dyDescent="0.35">
      <c r="A7" t="s">
        <v>414</v>
      </c>
      <c r="C7" s="4">
        <v>2540</v>
      </c>
      <c r="D7" s="2">
        <v>2279</v>
      </c>
      <c r="E7" s="2">
        <v>2973</v>
      </c>
      <c r="F7" s="2">
        <v>2514</v>
      </c>
      <c r="G7" s="2">
        <f>1831-8</f>
        <v>1823</v>
      </c>
      <c r="H7" s="2">
        <f>2577-13</f>
        <v>2564</v>
      </c>
      <c r="I7" s="2">
        <f>2835-6</f>
        <v>2829</v>
      </c>
      <c r="J7" s="2">
        <f>2365</f>
        <v>2365</v>
      </c>
      <c r="K7" s="2">
        <v>2516</v>
      </c>
      <c r="L7" s="2">
        <v>2147</v>
      </c>
      <c r="M7" s="2">
        <v>1578</v>
      </c>
      <c r="N7" s="1">
        <v>2892</v>
      </c>
      <c r="O7" s="2">
        <v>2753</v>
      </c>
      <c r="P7" s="2">
        <v>1734</v>
      </c>
      <c r="Q7" s="2">
        <v>2285</v>
      </c>
      <c r="R7" s="5">
        <v>1740</v>
      </c>
      <c r="T7" s="4">
        <v>2545</v>
      </c>
      <c r="U7" s="2">
        <v>2569</v>
      </c>
      <c r="V7" s="2">
        <v>2192</v>
      </c>
      <c r="W7" s="2">
        <v>2613</v>
      </c>
      <c r="X7" s="2">
        <v>2351</v>
      </c>
      <c r="Y7" s="2">
        <f>3246-21</f>
        <v>3225</v>
      </c>
      <c r="Z7" s="2">
        <v>2478</v>
      </c>
      <c r="AA7" s="2">
        <v>2406</v>
      </c>
      <c r="AB7" s="2">
        <v>2482</v>
      </c>
      <c r="AC7" s="2">
        <v>2245</v>
      </c>
      <c r="AD7" s="2">
        <v>2780</v>
      </c>
      <c r="AE7" s="2"/>
      <c r="AF7" s="5">
        <v>2664</v>
      </c>
      <c r="AG7" s="2"/>
      <c r="AH7" s="2"/>
      <c r="AI7" s="2"/>
      <c r="AK7" s="4">
        <v>2615</v>
      </c>
      <c r="AL7" s="2">
        <v>2451</v>
      </c>
      <c r="AM7" s="2">
        <v>2209</v>
      </c>
      <c r="AN7" s="2">
        <f>1820-11</f>
        <v>1809</v>
      </c>
      <c r="AO7" s="2">
        <v>2462</v>
      </c>
      <c r="AP7" s="2">
        <v>1973</v>
      </c>
      <c r="AQ7" s="2">
        <f>1985-8</f>
        <v>1977</v>
      </c>
      <c r="AR7" s="2">
        <v>2482</v>
      </c>
      <c r="AS7" s="2"/>
      <c r="AT7" s="2">
        <v>2015</v>
      </c>
      <c r="AU7" s="2">
        <v>1079</v>
      </c>
      <c r="AV7" s="5">
        <v>2385</v>
      </c>
      <c r="AW7" s="2"/>
      <c r="AX7" s="2"/>
      <c r="AY7" s="2"/>
      <c r="AZ7" s="2"/>
      <c r="BA7" s="2"/>
      <c r="BB7" s="4"/>
      <c r="BC7" s="2">
        <v>2123</v>
      </c>
      <c r="BD7" s="2">
        <v>2497</v>
      </c>
      <c r="BE7" s="2">
        <v>2836</v>
      </c>
      <c r="BF7" s="2">
        <v>2888</v>
      </c>
      <c r="BG7" s="2">
        <f>3148-17</f>
        <v>3131</v>
      </c>
      <c r="BH7" s="2">
        <f>2293-0</f>
        <v>2293</v>
      </c>
      <c r="BI7" s="2">
        <f>2465-4</f>
        <v>2461</v>
      </c>
      <c r="BJ7" s="2">
        <v>2235</v>
      </c>
      <c r="BK7" s="2">
        <v>2523</v>
      </c>
      <c r="BL7" s="2">
        <v>1958</v>
      </c>
      <c r="BM7" s="2"/>
      <c r="BN7" s="5">
        <v>2193</v>
      </c>
    </row>
    <row r="8" spans="1:66" x14ac:dyDescent="0.35">
      <c r="A8" t="s">
        <v>413</v>
      </c>
      <c r="C8" s="4">
        <v>1</v>
      </c>
      <c r="D8" s="2">
        <v>3</v>
      </c>
      <c r="E8" s="2">
        <v>2</v>
      </c>
      <c r="F8" s="2">
        <v>1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1</v>
      </c>
      <c r="N8" s="1">
        <v>3</v>
      </c>
      <c r="O8" s="2">
        <v>0</v>
      </c>
      <c r="P8" s="2">
        <v>1</v>
      </c>
      <c r="Q8" s="2">
        <v>0</v>
      </c>
      <c r="R8" s="5">
        <v>0</v>
      </c>
      <c r="T8" s="4">
        <v>2</v>
      </c>
      <c r="U8" s="2">
        <v>2</v>
      </c>
      <c r="V8" s="2">
        <v>2</v>
      </c>
      <c r="W8" s="2">
        <v>0</v>
      </c>
      <c r="X8" s="2">
        <v>1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/>
      <c r="AF8" s="5">
        <v>0</v>
      </c>
      <c r="AG8" s="2"/>
      <c r="AH8" s="2"/>
      <c r="AI8" s="2"/>
      <c r="AK8" s="4">
        <v>44</v>
      </c>
      <c r="AL8" s="2">
        <v>16</v>
      </c>
      <c r="AM8" s="2">
        <v>38</v>
      </c>
      <c r="AN8" s="2">
        <v>68</v>
      </c>
      <c r="AO8" s="2">
        <v>139</v>
      </c>
      <c r="AP8" s="2">
        <v>186</v>
      </c>
      <c r="AQ8" s="2">
        <v>102</v>
      </c>
      <c r="AR8" s="2">
        <v>151</v>
      </c>
      <c r="AS8" s="2"/>
      <c r="AT8" s="2">
        <v>160</v>
      </c>
      <c r="AU8" s="2">
        <v>95</v>
      </c>
      <c r="AV8" s="5">
        <v>152</v>
      </c>
      <c r="AW8" s="2"/>
      <c r="AX8" s="2"/>
      <c r="AY8" s="2"/>
      <c r="AZ8" s="2"/>
      <c r="BA8" s="2"/>
      <c r="BB8" s="4"/>
      <c r="BC8" s="2">
        <v>9</v>
      </c>
      <c r="BD8" s="2">
        <v>6</v>
      </c>
      <c r="BE8" s="2">
        <v>9</v>
      </c>
      <c r="BF8" s="2">
        <v>16</v>
      </c>
      <c r="BG8" s="2">
        <v>16</v>
      </c>
      <c r="BH8" s="2">
        <v>45</v>
      </c>
      <c r="BI8" s="2">
        <v>27</v>
      </c>
      <c r="BJ8" s="2">
        <v>53</v>
      </c>
      <c r="BK8" s="2">
        <v>25</v>
      </c>
      <c r="BL8" s="2">
        <v>20</v>
      </c>
      <c r="BM8" s="2"/>
      <c r="BN8" s="5">
        <v>55</v>
      </c>
    </row>
    <row r="9" spans="1:66" x14ac:dyDescent="0.35">
      <c r="A9" t="s">
        <v>412</v>
      </c>
      <c r="C9" s="4">
        <v>3</v>
      </c>
      <c r="D9" s="2">
        <v>0</v>
      </c>
      <c r="E9" s="2">
        <v>0</v>
      </c>
      <c r="F9" s="2">
        <v>3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1">
        <v>3</v>
      </c>
      <c r="O9" s="2">
        <v>0</v>
      </c>
      <c r="P9" s="2">
        <v>0</v>
      </c>
      <c r="Q9" s="2">
        <v>0</v>
      </c>
      <c r="R9" s="5">
        <v>0</v>
      </c>
      <c r="T9" s="4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2</v>
      </c>
      <c r="AA9" s="2">
        <v>0</v>
      </c>
      <c r="AB9" s="2">
        <v>0</v>
      </c>
      <c r="AC9" s="2">
        <v>0</v>
      </c>
      <c r="AD9" s="2">
        <v>0</v>
      </c>
      <c r="AE9" s="2"/>
      <c r="AF9" s="5">
        <v>0</v>
      </c>
      <c r="AG9" s="2"/>
      <c r="AH9" s="2"/>
      <c r="AI9" s="2"/>
      <c r="AK9" s="4">
        <v>46</v>
      </c>
      <c r="AL9" s="2">
        <v>31</v>
      </c>
      <c r="AM9" s="2">
        <v>45</v>
      </c>
      <c r="AN9" s="2">
        <v>150</v>
      </c>
      <c r="AO9" s="2">
        <v>48</v>
      </c>
      <c r="AP9" s="2">
        <v>63</v>
      </c>
      <c r="AQ9" s="2">
        <v>82</v>
      </c>
      <c r="AR9" s="2">
        <v>81</v>
      </c>
      <c r="AS9" s="2"/>
      <c r="AT9" s="2">
        <v>179</v>
      </c>
      <c r="AU9" s="2">
        <v>84</v>
      </c>
      <c r="AV9" s="5">
        <v>162</v>
      </c>
      <c r="AW9" s="2"/>
      <c r="AX9" s="2"/>
      <c r="AY9" s="2"/>
      <c r="AZ9" s="2"/>
      <c r="BA9" s="2"/>
      <c r="BB9" s="4"/>
      <c r="BC9" s="2">
        <v>31</v>
      </c>
      <c r="BD9" s="2">
        <v>15</v>
      </c>
      <c r="BE9" s="2">
        <v>42</v>
      </c>
      <c r="BF9" s="2">
        <v>62</v>
      </c>
      <c r="BG9" s="2">
        <v>61</v>
      </c>
      <c r="BH9" s="2">
        <v>55</v>
      </c>
      <c r="BI9" s="2">
        <v>24</v>
      </c>
      <c r="BJ9" s="2">
        <v>117</v>
      </c>
      <c r="BK9" s="2">
        <v>28</v>
      </c>
      <c r="BL9" s="2">
        <v>84</v>
      </c>
      <c r="BM9" s="2"/>
      <c r="BN9" s="5">
        <v>99</v>
      </c>
    </row>
    <row r="10" spans="1:66" x14ac:dyDescent="0.35">
      <c r="A10" t="s">
        <v>411</v>
      </c>
      <c r="C10" s="4"/>
      <c r="D10" s="2"/>
      <c r="E10" s="2"/>
      <c r="F10" s="2"/>
      <c r="G10" s="2">
        <v>18</v>
      </c>
      <c r="H10" s="2">
        <v>10</v>
      </c>
      <c r="I10" s="2">
        <v>9</v>
      </c>
      <c r="J10" s="2">
        <v>8</v>
      </c>
      <c r="K10" s="2">
        <v>4</v>
      </c>
      <c r="L10" s="2">
        <v>7</v>
      </c>
      <c r="M10" s="2">
        <v>8</v>
      </c>
      <c r="N10" s="1">
        <v>234</v>
      </c>
      <c r="O10" s="2">
        <v>9</v>
      </c>
      <c r="P10" s="2">
        <v>26</v>
      </c>
      <c r="Q10" s="2">
        <v>2</v>
      </c>
      <c r="R10" s="5">
        <v>8</v>
      </c>
      <c r="T10" s="4"/>
      <c r="U10" s="2"/>
      <c r="V10" s="2"/>
      <c r="W10" s="2"/>
      <c r="X10" s="2"/>
      <c r="Y10" s="2">
        <v>2</v>
      </c>
      <c r="Z10" s="2">
        <v>8</v>
      </c>
      <c r="AA10" s="2">
        <v>2</v>
      </c>
      <c r="AB10" s="2">
        <v>19</v>
      </c>
      <c r="AC10" s="2">
        <v>12</v>
      </c>
      <c r="AD10" s="2">
        <v>10</v>
      </c>
      <c r="AE10" s="2"/>
      <c r="AF10" s="5">
        <v>4</v>
      </c>
      <c r="AG10" s="2"/>
      <c r="AH10" s="2"/>
      <c r="AI10" s="2"/>
      <c r="AK10" s="4"/>
      <c r="AL10" s="2"/>
      <c r="AM10" s="2"/>
      <c r="AN10" s="2">
        <v>133</v>
      </c>
      <c r="AO10" s="2">
        <v>125</v>
      </c>
      <c r="AP10" s="2">
        <v>227</v>
      </c>
      <c r="AQ10" s="2">
        <v>85</v>
      </c>
      <c r="AR10" s="2">
        <v>121</v>
      </c>
      <c r="AS10" s="2"/>
      <c r="AT10" s="2">
        <v>65</v>
      </c>
      <c r="AU10" s="2">
        <v>48</v>
      </c>
      <c r="AV10" s="5">
        <v>201</v>
      </c>
      <c r="AW10" s="2"/>
      <c r="AX10" s="2"/>
      <c r="AY10" s="2"/>
      <c r="AZ10" s="2"/>
      <c r="BA10" s="2"/>
      <c r="BB10" s="4"/>
      <c r="BC10" s="2"/>
      <c r="BD10" s="2"/>
      <c r="BE10" s="2"/>
      <c r="BF10" s="2"/>
      <c r="BG10" s="2">
        <v>28</v>
      </c>
      <c r="BH10" s="2">
        <v>43</v>
      </c>
      <c r="BI10" s="2">
        <v>45</v>
      </c>
      <c r="BJ10" s="2">
        <v>69</v>
      </c>
      <c r="BK10" s="2">
        <v>17</v>
      </c>
      <c r="BL10" s="2">
        <v>44</v>
      </c>
      <c r="BM10" s="2"/>
      <c r="BN10" s="5">
        <v>46</v>
      </c>
    </row>
    <row r="11" spans="1:66" x14ac:dyDescent="0.35">
      <c r="A11" s="148"/>
      <c r="C11" s="4"/>
      <c r="D11" s="2"/>
      <c r="E11" s="2"/>
      <c r="F11" s="2"/>
      <c r="G11" s="2"/>
      <c r="H11" s="2">
        <v>2473</v>
      </c>
      <c r="I11" s="2">
        <v>2488</v>
      </c>
      <c r="J11" s="2">
        <v>2506</v>
      </c>
      <c r="K11" s="2">
        <v>2508</v>
      </c>
      <c r="L11" s="2"/>
      <c r="M11" s="2"/>
      <c r="N11" s="1"/>
      <c r="O11" s="2"/>
      <c r="P11" s="2"/>
      <c r="Q11" s="2"/>
      <c r="R11" s="5"/>
      <c r="T11" s="4"/>
      <c r="U11" s="2"/>
      <c r="V11" s="2"/>
      <c r="W11" s="2"/>
      <c r="X11" s="2"/>
      <c r="Y11" s="2">
        <v>2471</v>
      </c>
      <c r="Z11" s="2">
        <v>2505</v>
      </c>
      <c r="AA11" s="2">
        <v>2507</v>
      </c>
      <c r="AB11" s="2"/>
      <c r="AC11" s="2"/>
      <c r="AD11" s="2"/>
      <c r="AE11" s="2"/>
      <c r="AF11" s="5"/>
      <c r="AG11" s="2"/>
      <c r="AH11" s="2"/>
      <c r="AI11" s="2"/>
      <c r="AK11" s="4"/>
      <c r="AL11" s="2"/>
      <c r="AM11" s="2"/>
      <c r="AN11" s="2">
        <v>2477</v>
      </c>
      <c r="AO11" s="2">
        <v>2519</v>
      </c>
      <c r="AP11" s="2"/>
      <c r="AQ11" s="2">
        <v>2487</v>
      </c>
      <c r="AR11" s="2">
        <v>2515</v>
      </c>
      <c r="AS11" s="2"/>
      <c r="AT11" s="2"/>
      <c r="AU11" s="2"/>
      <c r="AV11" s="5"/>
      <c r="AW11" s="2"/>
      <c r="AX11" s="2"/>
      <c r="AY11" s="2"/>
      <c r="AZ11" s="2"/>
      <c r="BA11" s="2"/>
      <c r="BB11" s="4"/>
      <c r="BC11" s="2"/>
      <c r="BD11" s="2"/>
      <c r="BE11" s="2"/>
      <c r="BF11" s="2"/>
      <c r="BG11" s="2">
        <v>2465</v>
      </c>
      <c r="BH11" s="2">
        <v>2478</v>
      </c>
      <c r="BI11" s="2">
        <v>2499</v>
      </c>
      <c r="BJ11" s="2"/>
      <c r="BK11" s="2"/>
      <c r="BL11" s="2"/>
      <c r="BM11" s="2"/>
      <c r="BN11" s="5"/>
    </row>
    <row r="12" spans="1:66" x14ac:dyDescent="0.35">
      <c r="A12" s="19" t="s">
        <v>415</v>
      </c>
      <c r="C12" s="4"/>
      <c r="D12" s="2"/>
      <c r="E12" s="2"/>
      <c r="F12" s="2"/>
      <c r="G12" s="2"/>
      <c r="H12" s="2"/>
      <c r="I12" s="2"/>
      <c r="J12" s="2"/>
      <c r="K12" s="2"/>
      <c r="L12" s="2"/>
      <c r="M12" s="2"/>
      <c r="N12" s="1"/>
      <c r="O12" s="2"/>
      <c r="P12" s="2"/>
      <c r="Q12" s="2"/>
      <c r="R12" s="5"/>
      <c r="T12" s="4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5"/>
      <c r="AG12" s="2"/>
      <c r="AH12" s="2"/>
      <c r="AI12" s="2"/>
      <c r="AK12" s="4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5"/>
      <c r="AW12" s="2"/>
      <c r="AX12" s="2"/>
      <c r="AY12" s="2"/>
      <c r="AZ12" s="2"/>
      <c r="BA12" s="2"/>
      <c r="BB12" s="4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5"/>
    </row>
    <row r="13" spans="1:66" x14ac:dyDescent="0.35">
      <c r="A13" t="s">
        <v>414</v>
      </c>
      <c r="C13" s="4"/>
      <c r="D13" s="2"/>
      <c r="E13" s="2"/>
      <c r="F13" s="2"/>
      <c r="G13" s="2">
        <f>2820-6</f>
        <v>2814</v>
      </c>
      <c r="H13" s="2">
        <v>1852</v>
      </c>
      <c r="I13" s="2">
        <f>3005-4</f>
        <v>3001</v>
      </c>
      <c r="J13" s="2">
        <v>2858</v>
      </c>
      <c r="K13" s="2">
        <v>3228</v>
      </c>
      <c r="L13" s="2">
        <v>2836</v>
      </c>
      <c r="M13" s="2">
        <v>2515</v>
      </c>
      <c r="N13" s="1">
        <v>3306</v>
      </c>
      <c r="O13" s="2">
        <v>3092</v>
      </c>
      <c r="P13" s="2"/>
      <c r="Q13" s="2">
        <v>2943</v>
      </c>
      <c r="R13" s="5">
        <v>3366</v>
      </c>
      <c r="T13" s="4"/>
      <c r="U13" s="2"/>
      <c r="V13" s="2"/>
      <c r="W13" s="2"/>
      <c r="X13" s="2"/>
      <c r="Y13" s="2">
        <f>2704-11</f>
        <v>2693</v>
      </c>
      <c r="Z13" s="2">
        <v>2831</v>
      </c>
      <c r="AA13" s="2">
        <v>2989</v>
      </c>
      <c r="AB13" s="2">
        <v>2307</v>
      </c>
      <c r="AC13" s="2">
        <v>3180</v>
      </c>
      <c r="AD13" s="2">
        <v>3196</v>
      </c>
      <c r="AE13" s="2"/>
      <c r="AF13" s="5">
        <v>2940</v>
      </c>
      <c r="AG13" s="2"/>
      <c r="AH13" s="2"/>
      <c r="AI13" s="2"/>
      <c r="AK13" s="4"/>
      <c r="AL13" s="2"/>
      <c r="AM13" s="2"/>
      <c r="AN13" s="2">
        <f>3306-3</f>
        <v>3303</v>
      </c>
      <c r="AO13" s="2">
        <v>3029</v>
      </c>
      <c r="AP13" s="2">
        <v>2725</v>
      </c>
      <c r="AQ13" s="2">
        <f>2477-5</f>
        <v>2472</v>
      </c>
      <c r="AR13" s="2">
        <v>2958</v>
      </c>
      <c r="AS13" s="2"/>
      <c r="AT13" s="2">
        <v>2869</v>
      </c>
      <c r="AU13" s="2">
        <v>2704</v>
      </c>
      <c r="AV13" s="5">
        <v>2617</v>
      </c>
      <c r="AW13" s="2"/>
      <c r="AX13" s="2"/>
      <c r="AY13" s="2"/>
      <c r="AZ13" s="2"/>
      <c r="BA13" s="2"/>
      <c r="BB13" s="4"/>
      <c r="BC13" s="2"/>
      <c r="BD13" s="2"/>
      <c r="BE13" s="2"/>
      <c r="BF13" s="2"/>
      <c r="BG13" s="2">
        <f>1962-2</f>
        <v>1960</v>
      </c>
      <c r="BH13" s="2">
        <f>2879-3</f>
        <v>2876</v>
      </c>
      <c r="BI13" s="2">
        <f>2833-6</f>
        <v>2827</v>
      </c>
      <c r="BJ13" s="2">
        <v>2901</v>
      </c>
      <c r="BK13" s="2">
        <v>2218</v>
      </c>
      <c r="BL13" s="2">
        <v>2237</v>
      </c>
      <c r="BM13" s="2"/>
      <c r="BN13" s="5">
        <v>2771</v>
      </c>
    </row>
    <row r="14" spans="1:66" x14ac:dyDescent="0.35">
      <c r="A14" t="s">
        <v>413</v>
      </c>
      <c r="C14" s="4"/>
      <c r="D14" s="2"/>
      <c r="E14" s="2"/>
      <c r="F14" s="2"/>
      <c r="G14" s="2">
        <v>1</v>
      </c>
      <c r="H14" s="2">
        <v>0</v>
      </c>
      <c r="I14" s="2">
        <v>0</v>
      </c>
      <c r="J14" s="2">
        <v>0</v>
      </c>
      <c r="K14" s="2">
        <v>0</v>
      </c>
      <c r="L14" s="2">
        <v>1</v>
      </c>
      <c r="M14" s="2">
        <v>0</v>
      </c>
      <c r="N14" s="1">
        <v>2</v>
      </c>
      <c r="O14" s="2">
        <v>0</v>
      </c>
      <c r="P14" s="2"/>
      <c r="Q14" s="2">
        <v>0</v>
      </c>
      <c r="R14" s="5">
        <v>0</v>
      </c>
      <c r="T14" s="4"/>
      <c r="U14" s="2"/>
      <c r="V14" s="2"/>
      <c r="W14" s="2"/>
      <c r="X14" s="2"/>
      <c r="Y14" s="2">
        <v>0</v>
      </c>
      <c r="Z14" s="2">
        <v>0</v>
      </c>
      <c r="AA14" s="2">
        <v>3</v>
      </c>
      <c r="AB14" s="2">
        <v>0</v>
      </c>
      <c r="AC14" s="2">
        <v>0</v>
      </c>
      <c r="AD14" s="2">
        <v>0</v>
      </c>
      <c r="AE14" s="2"/>
      <c r="AF14" s="5">
        <v>0</v>
      </c>
      <c r="AG14" s="2"/>
      <c r="AH14" s="2"/>
      <c r="AI14" s="2"/>
      <c r="AK14" s="4"/>
      <c r="AL14" s="2"/>
      <c r="AM14" s="2"/>
      <c r="AN14" s="2">
        <v>164</v>
      </c>
      <c r="AO14" s="2">
        <v>73</v>
      </c>
      <c r="AP14" s="2">
        <v>280</v>
      </c>
      <c r="AQ14" s="2">
        <v>109</v>
      </c>
      <c r="AR14" s="2">
        <v>138</v>
      </c>
      <c r="AS14" s="2"/>
      <c r="AT14" s="2">
        <v>221</v>
      </c>
      <c r="AU14" s="2">
        <v>244</v>
      </c>
      <c r="AV14" s="5">
        <v>125</v>
      </c>
      <c r="AW14" s="2"/>
      <c r="AX14" s="2"/>
      <c r="AY14" s="2"/>
      <c r="AZ14" s="2"/>
      <c r="BA14" s="2"/>
      <c r="BB14" s="4"/>
      <c r="BC14" s="2"/>
      <c r="BD14" s="2"/>
      <c r="BE14" s="2"/>
      <c r="BF14" s="2"/>
      <c r="BG14" s="2">
        <v>14</v>
      </c>
      <c r="BH14" s="2">
        <v>20</v>
      </c>
      <c r="BI14" s="2">
        <v>23</v>
      </c>
      <c r="BJ14" s="2">
        <v>30</v>
      </c>
      <c r="BK14" s="2">
        <v>7</v>
      </c>
      <c r="BL14" s="2">
        <v>21</v>
      </c>
      <c r="BM14" s="2"/>
      <c r="BN14" s="5">
        <v>39</v>
      </c>
    </row>
    <row r="15" spans="1:66" x14ac:dyDescent="0.35">
      <c r="A15" t="s">
        <v>412</v>
      </c>
      <c r="C15" s="4"/>
      <c r="D15" s="2"/>
      <c r="E15" s="2"/>
      <c r="F15" s="2"/>
      <c r="G15" s="2">
        <v>2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1">
        <v>0</v>
      </c>
      <c r="O15" s="2">
        <v>0</v>
      </c>
      <c r="P15" s="2"/>
      <c r="Q15" s="2">
        <v>0</v>
      </c>
      <c r="R15" s="5">
        <v>0</v>
      </c>
      <c r="T15" s="4"/>
      <c r="U15" s="2"/>
      <c r="V15" s="2"/>
      <c r="W15" s="2"/>
      <c r="X15" s="2"/>
      <c r="Y15" s="2">
        <v>0</v>
      </c>
      <c r="Z15" s="2">
        <v>0</v>
      </c>
      <c r="AA15" s="2">
        <v>0</v>
      </c>
      <c r="AB15" s="2">
        <v>0</v>
      </c>
      <c r="AC15" s="2">
        <v>1</v>
      </c>
      <c r="AD15" s="2">
        <v>0</v>
      </c>
      <c r="AE15" s="2"/>
      <c r="AF15" s="5">
        <v>0</v>
      </c>
      <c r="AG15" s="2"/>
      <c r="AH15" s="2"/>
      <c r="AI15" s="2"/>
      <c r="AK15" s="4"/>
      <c r="AL15" s="2"/>
      <c r="AM15" s="2"/>
      <c r="AN15" s="2">
        <v>52</v>
      </c>
      <c r="AO15" s="2">
        <v>59</v>
      </c>
      <c r="AP15" s="2">
        <v>72</v>
      </c>
      <c r="AQ15" s="2">
        <v>61</v>
      </c>
      <c r="AR15" s="2">
        <v>86</v>
      </c>
      <c r="AS15" s="2"/>
      <c r="AT15" s="2">
        <v>308</v>
      </c>
      <c r="AU15" s="2">
        <v>119</v>
      </c>
      <c r="AV15" s="5">
        <v>110</v>
      </c>
      <c r="AW15" s="2"/>
      <c r="AX15" s="2"/>
      <c r="AY15" s="2"/>
      <c r="AZ15" s="2"/>
      <c r="BA15" s="2"/>
      <c r="BB15" s="4"/>
      <c r="BC15" s="2"/>
      <c r="BD15" s="2"/>
      <c r="BE15" s="2"/>
      <c r="BF15" s="2"/>
      <c r="BG15" s="2">
        <v>28</v>
      </c>
      <c r="BH15" s="2">
        <v>21</v>
      </c>
      <c r="BI15" s="2">
        <v>22</v>
      </c>
      <c r="BJ15" s="2">
        <v>99</v>
      </c>
      <c r="BK15" s="2">
        <v>20</v>
      </c>
      <c r="BL15" s="2">
        <v>91</v>
      </c>
      <c r="BM15" s="2"/>
      <c r="BN15" s="5">
        <v>62</v>
      </c>
    </row>
    <row r="16" spans="1:66" x14ac:dyDescent="0.35">
      <c r="A16" t="s">
        <v>411</v>
      </c>
      <c r="C16" s="4"/>
      <c r="D16" s="2"/>
      <c r="E16" s="2"/>
      <c r="F16" s="2"/>
      <c r="G16" s="2">
        <v>17</v>
      </c>
      <c r="H16" s="2">
        <v>14</v>
      </c>
      <c r="I16" s="2">
        <v>5</v>
      </c>
      <c r="J16" s="2">
        <v>11</v>
      </c>
      <c r="K16" s="2">
        <v>9</v>
      </c>
      <c r="L16" s="2">
        <v>13</v>
      </c>
      <c r="M16" s="2">
        <v>6</v>
      </c>
      <c r="N16" s="1">
        <v>213</v>
      </c>
      <c r="O16" s="2">
        <v>8</v>
      </c>
      <c r="P16" s="2"/>
      <c r="Q16" s="2">
        <v>6</v>
      </c>
      <c r="R16" s="5">
        <v>11</v>
      </c>
      <c r="T16" s="4"/>
      <c r="U16" s="2"/>
      <c r="V16" s="2"/>
      <c r="W16" s="2"/>
      <c r="X16" s="2"/>
      <c r="Y16" s="2">
        <v>5</v>
      </c>
      <c r="Z16" s="2">
        <v>7</v>
      </c>
      <c r="AA16" s="2">
        <v>4</v>
      </c>
      <c r="AB16" s="2">
        <v>18</v>
      </c>
      <c r="AC16" s="2">
        <v>8</v>
      </c>
      <c r="AD16" s="2">
        <v>5</v>
      </c>
      <c r="AE16" s="2"/>
      <c r="AF16" s="5">
        <v>9</v>
      </c>
      <c r="AG16" s="2"/>
      <c r="AH16" s="2"/>
      <c r="AI16" s="2"/>
      <c r="AK16" s="4"/>
      <c r="AL16" s="2"/>
      <c r="AM16" s="2"/>
      <c r="AN16" s="2">
        <v>106</v>
      </c>
      <c r="AO16" s="2">
        <v>146</v>
      </c>
      <c r="AP16" s="2">
        <v>310</v>
      </c>
      <c r="AQ16" s="2">
        <v>96</v>
      </c>
      <c r="AR16" s="2">
        <v>110</v>
      </c>
      <c r="AS16" s="2"/>
      <c r="AT16" s="2">
        <v>97</v>
      </c>
      <c r="AU16" s="2">
        <v>102</v>
      </c>
      <c r="AV16" s="5">
        <v>163</v>
      </c>
      <c r="AW16" s="2"/>
      <c r="AX16" s="2"/>
      <c r="AY16" s="2"/>
      <c r="AZ16" s="2"/>
      <c r="BA16" s="2"/>
      <c r="BB16" s="4"/>
      <c r="BC16" s="2"/>
      <c r="BD16" s="2"/>
      <c r="BE16" s="2"/>
      <c r="BF16" s="2"/>
      <c r="BG16" s="2">
        <v>35</v>
      </c>
      <c r="BH16" s="2">
        <v>42</v>
      </c>
      <c r="BI16" s="2">
        <v>36</v>
      </c>
      <c r="BJ16" s="2">
        <v>100</v>
      </c>
      <c r="BK16" s="2">
        <v>27</v>
      </c>
      <c r="BL16" s="2">
        <v>19</v>
      </c>
      <c r="BM16" s="2"/>
      <c r="BN16" s="5">
        <v>67</v>
      </c>
    </row>
    <row r="17" spans="1:66" x14ac:dyDescent="0.35">
      <c r="C17" s="4"/>
      <c r="D17" s="2"/>
      <c r="E17" s="2"/>
      <c r="F17" s="2"/>
      <c r="G17" s="2"/>
      <c r="H17" s="2"/>
      <c r="I17" s="2"/>
      <c r="J17" s="2"/>
      <c r="K17" s="2"/>
      <c r="L17" s="2"/>
      <c r="M17" s="2"/>
      <c r="N17" s="1"/>
      <c r="O17" s="2"/>
      <c r="P17" s="2"/>
      <c r="Q17" s="2"/>
      <c r="R17" s="5"/>
      <c r="T17" s="4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5"/>
      <c r="AG17" s="2"/>
      <c r="AH17" s="2"/>
      <c r="AI17" s="2"/>
      <c r="AK17" s="4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5"/>
      <c r="AW17" s="2"/>
      <c r="AX17" s="2"/>
      <c r="AY17" s="2"/>
      <c r="AZ17" s="2"/>
      <c r="BA17" s="2"/>
      <c r="BB17" s="4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5"/>
    </row>
    <row r="18" spans="1:66" x14ac:dyDescent="0.35">
      <c r="A18" t="s">
        <v>410</v>
      </c>
      <c r="C18" s="4">
        <f t="shared" ref="C18:O18" si="0">SUM(C7,C13)</f>
        <v>2540</v>
      </c>
      <c r="D18" s="2">
        <f t="shared" si="0"/>
        <v>2279</v>
      </c>
      <c r="E18" s="2">
        <f t="shared" si="0"/>
        <v>2973</v>
      </c>
      <c r="F18" s="2">
        <f t="shared" si="0"/>
        <v>2514</v>
      </c>
      <c r="G18" s="2">
        <f t="shared" si="0"/>
        <v>4637</v>
      </c>
      <c r="H18" s="2">
        <f t="shared" si="0"/>
        <v>4416</v>
      </c>
      <c r="I18" s="2">
        <f t="shared" si="0"/>
        <v>5830</v>
      </c>
      <c r="J18" s="2">
        <f t="shared" si="0"/>
        <v>5223</v>
      </c>
      <c r="K18" s="2">
        <f t="shared" si="0"/>
        <v>5744</v>
      </c>
      <c r="L18" s="2">
        <f t="shared" si="0"/>
        <v>4983</v>
      </c>
      <c r="M18" s="2">
        <f t="shared" si="0"/>
        <v>4093</v>
      </c>
      <c r="N18" s="1">
        <f t="shared" si="0"/>
        <v>6198</v>
      </c>
      <c r="O18" s="2">
        <f t="shared" si="0"/>
        <v>5845</v>
      </c>
      <c r="P18" s="2"/>
      <c r="Q18" s="2">
        <f t="shared" ref="Q18:R21" si="1">SUM(Q7,Q13)</f>
        <v>5228</v>
      </c>
      <c r="R18" s="5">
        <f t="shared" si="1"/>
        <v>5106</v>
      </c>
      <c r="T18" s="4">
        <f t="shared" ref="T18:AD18" si="2">SUM(T7,T13)</f>
        <v>2545</v>
      </c>
      <c r="U18" s="2">
        <f t="shared" si="2"/>
        <v>2569</v>
      </c>
      <c r="V18" s="2">
        <f t="shared" si="2"/>
        <v>2192</v>
      </c>
      <c r="W18" s="2">
        <f t="shared" si="2"/>
        <v>2613</v>
      </c>
      <c r="X18" s="2">
        <f t="shared" si="2"/>
        <v>2351</v>
      </c>
      <c r="Y18" s="2">
        <f t="shared" si="2"/>
        <v>5918</v>
      </c>
      <c r="Z18" s="2">
        <f t="shared" si="2"/>
        <v>5309</v>
      </c>
      <c r="AA18" s="2">
        <f t="shared" si="2"/>
        <v>5395</v>
      </c>
      <c r="AB18" s="2">
        <f t="shared" si="2"/>
        <v>4789</v>
      </c>
      <c r="AC18" s="2">
        <f t="shared" si="2"/>
        <v>5425</v>
      </c>
      <c r="AD18" s="2">
        <f t="shared" si="2"/>
        <v>5976</v>
      </c>
      <c r="AE18" s="2"/>
      <c r="AF18" s="5">
        <f>SUM(AF7,AF13)</f>
        <v>5604</v>
      </c>
      <c r="AG18" s="2"/>
      <c r="AH18" s="2"/>
      <c r="AI18" s="2"/>
      <c r="AK18" s="4">
        <f t="shared" ref="AK18:AR20" si="3">SUM(AK7,AK13)</f>
        <v>2615</v>
      </c>
      <c r="AL18" s="2">
        <f t="shared" si="3"/>
        <v>2451</v>
      </c>
      <c r="AM18" s="2">
        <f t="shared" si="3"/>
        <v>2209</v>
      </c>
      <c r="AN18" s="2">
        <f t="shared" si="3"/>
        <v>5112</v>
      </c>
      <c r="AO18" s="2">
        <f t="shared" si="3"/>
        <v>5491</v>
      </c>
      <c r="AP18" s="2">
        <f t="shared" si="3"/>
        <v>4698</v>
      </c>
      <c r="AQ18" s="2">
        <f t="shared" si="3"/>
        <v>4449</v>
      </c>
      <c r="AR18" s="2">
        <f t="shared" si="3"/>
        <v>5440</v>
      </c>
      <c r="AS18" s="2"/>
      <c r="AT18" s="2">
        <f t="shared" ref="AT18:AV21" si="4">SUM(AT7,AT13)</f>
        <v>4884</v>
      </c>
      <c r="AU18" s="2">
        <f t="shared" si="4"/>
        <v>3783</v>
      </c>
      <c r="AV18" s="5">
        <f t="shared" si="4"/>
        <v>5002</v>
      </c>
      <c r="AW18" s="2"/>
      <c r="AX18" s="2"/>
      <c r="AY18" s="2"/>
      <c r="AZ18" s="2"/>
      <c r="BA18" s="2"/>
      <c r="BB18" s="4"/>
      <c r="BC18" s="2">
        <f t="shared" ref="BC18:BL18" si="5">SUM(BC7,BC13)</f>
        <v>2123</v>
      </c>
      <c r="BD18" s="2">
        <f t="shared" si="5"/>
        <v>2497</v>
      </c>
      <c r="BE18" s="2">
        <f t="shared" si="5"/>
        <v>2836</v>
      </c>
      <c r="BF18" s="2">
        <f t="shared" si="5"/>
        <v>2888</v>
      </c>
      <c r="BG18" s="2">
        <f t="shared" si="5"/>
        <v>5091</v>
      </c>
      <c r="BH18" s="2">
        <f t="shared" si="5"/>
        <v>5169</v>
      </c>
      <c r="BI18" s="2">
        <f t="shared" si="5"/>
        <v>5288</v>
      </c>
      <c r="BJ18" s="2">
        <f t="shared" si="5"/>
        <v>5136</v>
      </c>
      <c r="BK18" s="2">
        <f t="shared" si="5"/>
        <v>4741</v>
      </c>
      <c r="BL18" s="2">
        <f t="shared" si="5"/>
        <v>4195</v>
      </c>
      <c r="BM18" s="2"/>
      <c r="BN18" s="5">
        <f>SUM(BN7,BN13)</f>
        <v>4964</v>
      </c>
    </row>
    <row r="19" spans="1:66" x14ac:dyDescent="0.35">
      <c r="A19" t="s">
        <v>409</v>
      </c>
      <c r="C19" s="4">
        <f t="shared" ref="C19:O19" si="6">SUM(C8,C14)</f>
        <v>1</v>
      </c>
      <c r="D19" s="2">
        <f t="shared" si="6"/>
        <v>3</v>
      </c>
      <c r="E19" s="2">
        <f t="shared" si="6"/>
        <v>2</v>
      </c>
      <c r="F19" s="2">
        <f t="shared" si="6"/>
        <v>1</v>
      </c>
      <c r="G19" s="2">
        <f t="shared" si="6"/>
        <v>1</v>
      </c>
      <c r="H19" s="2">
        <f t="shared" si="6"/>
        <v>0</v>
      </c>
      <c r="I19" s="2">
        <f t="shared" si="6"/>
        <v>0</v>
      </c>
      <c r="J19" s="2">
        <f t="shared" si="6"/>
        <v>0</v>
      </c>
      <c r="K19" s="2">
        <f t="shared" si="6"/>
        <v>0</v>
      </c>
      <c r="L19" s="2">
        <f t="shared" si="6"/>
        <v>1</v>
      </c>
      <c r="M19" s="2">
        <f t="shared" si="6"/>
        <v>1</v>
      </c>
      <c r="N19" s="1">
        <f t="shared" si="6"/>
        <v>5</v>
      </c>
      <c r="O19" s="2">
        <f t="shared" si="6"/>
        <v>0</v>
      </c>
      <c r="P19" s="2"/>
      <c r="Q19" s="2">
        <f t="shared" si="1"/>
        <v>0</v>
      </c>
      <c r="R19" s="5">
        <f t="shared" si="1"/>
        <v>0</v>
      </c>
      <c r="T19" s="4">
        <f t="shared" ref="T19:AD19" si="7">SUM(T8,T14)</f>
        <v>2</v>
      </c>
      <c r="U19" s="2">
        <f t="shared" si="7"/>
        <v>2</v>
      </c>
      <c r="V19" s="2">
        <f t="shared" si="7"/>
        <v>2</v>
      </c>
      <c r="W19" s="2">
        <f t="shared" si="7"/>
        <v>0</v>
      </c>
      <c r="X19" s="2">
        <f t="shared" si="7"/>
        <v>1</v>
      </c>
      <c r="Y19" s="2">
        <f t="shared" si="7"/>
        <v>0</v>
      </c>
      <c r="Z19" s="2">
        <f t="shared" si="7"/>
        <v>0</v>
      </c>
      <c r="AA19" s="2">
        <f t="shared" si="7"/>
        <v>3</v>
      </c>
      <c r="AB19" s="2">
        <f t="shared" si="7"/>
        <v>0</v>
      </c>
      <c r="AC19" s="2">
        <f t="shared" si="7"/>
        <v>0</v>
      </c>
      <c r="AD19" s="2">
        <f t="shared" si="7"/>
        <v>0</v>
      </c>
      <c r="AE19" s="2"/>
      <c r="AF19" s="5">
        <f>SUM(AF8,AF14)</f>
        <v>0</v>
      </c>
      <c r="AK19" s="4">
        <f t="shared" si="3"/>
        <v>44</v>
      </c>
      <c r="AL19" s="2">
        <f t="shared" si="3"/>
        <v>16</v>
      </c>
      <c r="AM19" s="2">
        <f t="shared" si="3"/>
        <v>38</v>
      </c>
      <c r="AN19" s="2">
        <f t="shared" si="3"/>
        <v>232</v>
      </c>
      <c r="AO19" s="2">
        <f t="shared" si="3"/>
        <v>212</v>
      </c>
      <c r="AP19" s="2">
        <f t="shared" si="3"/>
        <v>466</v>
      </c>
      <c r="AQ19" s="2">
        <f t="shared" si="3"/>
        <v>211</v>
      </c>
      <c r="AR19" s="2">
        <f t="shared" si="3"/>
        <v>289</v>
      </c>
      <c r="AS19" s="2"/>
      <c r="AT19" s="2">
        <f t="shared" si="4"/>
        <v>381</v>
      </c>
      <c r="AU19" s="2">
        <f t="shared" si="4"/>
        <v>339</v>
      </c>
      <c r="AV19" s="5">
        <f t="shared" si="4"/>
        <v>277</v>
      </c>
      <c r="BB19" s="4"/>
      <c r="BC19" s="2">
        <f t="shared" ref="BC19:BL19" si="8">SUM(BC8,BC14)</f>
        <v>9</v>
      </c>
      <c r="BD19" s="2">
        <f t="shared" si="8"/>
        <v>6</v>
      </c>
      <c r="BE19" s="2">
        <f t="shared" si="8"/>
        <v>9</v>
      </c>
      <c r="BF19" s="2">
        <f t="shared" si="8"/>
        <v>16</v>
      </c>
      <c r="BG19" s="2">
        <f t="shared" si="8"/>
        <v>30</v>
      </c>
      <c r="BH19" s="2">
        <f t="shared" si="8"/>
        <v>65</v>
      </c>
      <c r="BI19" s="2">
        <f t="shared" si="8"/>
        <v>50</v>
      </c>
      <c r="BJ19" s="2">
        <f t="shared" si="8"/>
        <v>83</v>
      </c>
      <c r="BK19" s="2">
        <f t="shared" si="8"/>
        <v>32</v>
      </c>
      <c r="BL19" s="2">
        <f t="shared" si="8"/>
        <v>41</v>
      </c>
      <c r="BM19" s="2"/>
      <c r="BN19" s="5">
        <f>SUM(BN8,BN14)</f>
        <v>94</v>
      </c>
    </row>
    <row r="20" spans="1:66" x14ac:dyDescent="0.35">
      <c r="A20" t="s">
        <v>408</v>
      </c>
      <c r="C20" s="4">
        <f t="shared" ref="C20:O20" si="9">SUM(C9,C15)</f>
        <v>3</v>
      </c>
      <c r="D20" s="2">
        <f t="shared" si="9"/>
        <v>0</v>
      </c>
      <c r="E20" s="2">
        <f t="shared" si="9"/>
        <v>0</v>
      </c>
      <c r="F20" s="2">
        <f t="shared" si="9"/>
        <v>3</v>
      </c>
      <c r="G20" s="2">
        <f t="shared" si="9"/>
        <v>2</v>
      </c>
      <c r="H20" s="2">
        <f t="shared" si="9"/>
        <v>0</v>
      </c>
      <c r="I20" s="2">
        <f t="shared" si="9"/>
        <v>0</v>
      </c>
      <c r="J20" s="2">
        <f t="shared" si="9"/>
        <v>0</v>
      </c>
      <c r="K20" s="2">
        <f t="shared" si="9"/>
        <v>0</v>
      </c>
      <c r="L20" s="2">
        <f t="shared" si="9"/>
        <v>0</v>
      </c>
      <c r="M20" s="2">
        <f t="shared" si="9"/>
        <v>0</v>
      </c>
      <c r="N20" s="1">
        <f t="shared" si="9"/>
        <v>3</v>
      </c>
      <c r="O20" s="2">
        <f t="shared" si="9"/>
        <v>0</v>
      </c>
      <c r="P20" s="2"/>
      <c r="Q20" s="2">
        <f t="shared" si="1"/>
        <v>0</v>
      </c>
      <c r="R20" s="5">
        <f t="shared" si="1"/>
        <v>0</v>
      </c>
      <c r="T20" s="4">
        <f t="shared" ref="T20:AD20" si="10">SUM(T9,T15)</f>
        <v>0</v>
      </c>
      <c r="U20" s="2">
        <f t="shared" si="10"/>
        <v>0</v>
      </c>
      <c r="V20" s="2">
        <f t="shared" si="10"/>
        <v>0</v>
      </c>
      <c r="W20" s="2">
        <f t="shared" si="10"/>
        <v>0</v>
      </c>
      <c r="X20" s="2">
        <f t="shared" si="10"/>
        <v>0</v>
      </c>
      <c r="Y20" s="2">
        <f t="shared" si="10"/>
        <v>0</v>
      </c>
      <c r="Z20" s="2">
        <f t="shared" si="10"/>
        <v>2</v>
      </c>
      <c r="AA20" s="2">
        <f t="shared" si="10"/>
        <v>0</v>
      </c>
      <c r="AB20" s="2">
        <f t="shared" si="10"/>
        <v>0</v>
      </c>
      <c r="AC20" s="2">
        <f t="shared" si="10"/>
        <v>1</v>
      </c>
      <c r="AD20" s="2">
        <f t="shared" si="10"/>
        <v>0</v>
      </c>
      <c r="AE20" s="2"/>
      <c r="AF20" s="5">
        <f>SUM(AF9,AF15)</f>
        <v>0</v>
      </c>
      <c r="AK20" s="4">
        <f t="shared" si="3"/>
        <v>46</v>
      </c>
      <c r="AL20" s="2">
        <f t="shared" si="3"/>
        <v>31</v>
      </c>
      <c r="AM20" s="2">
        <f t="shared" si="3"/>
        <v>45</v>
      </c>
      <c r="AN20" s="2">
        <f t="shared" si="3"/>
        <v>202</v>
      </c>
      <c r="AO20" s="2">
        <f t="shared" si="3"/>
        <v>107</v>
      </c>
      <c r="AP20" s="2">
        <f t="shared" si="3"/>
        <v>135</v>
      </c>
      <c r="AQ20" s="2">
        <f t="shared" si="3"/>
        <v>143</v>
      </c>
      <c r="AR20" s="2">
        <f t="shared" si="3"/>
        <v>167</v>
      </c>
      <c r="AS20" s="2"/>
      <c r="AT20" s="2">
        <f t="shared" si="4"/>
        <v>487</v>
      </c>
      <c r="AU20" s="2">
        <f t="shared" si="4"/>
        <v>203</v>
      </c>
      <c r="AV20" s="5">
        <f t="shared" si="4"/>
        <v>272</v>
      </c>
      <c r="BB20" s="4"/>
      <c r="BC20" s="2">
        <f t="shared" ref="BC20:BL20" si="11">SUM(BC9,BC15)</f>
        <v>31</v>
      </c>
      <c r="BD20" s="2">
        <f t="shared" si="11"/>
        <v>15</v>
      </c>
      <c r="BE20" s="2">
        <f t="shared" si="11"/>
        <v>42</v>
      </c>
      <c r="BF20" s="2">
        <f t="shared" si="11"/>
        <v>62</v>
      </c>
      <c r="BG20" s="2">
        <f t="shared" si="11"/>
        <v>89</v>
      </c>
      <c r="BH20" s="2">
        <f t="shared" si="11"/>
        <v>76</v>
      </c>
      <c r="BI20" s="2">
        <f t="shared" si="11"/>
        <v>46</v>
      </c>
      <c r="BJ20" s="2">
        <f t="shared" si="11"/>
        <v>216</v>
      </c>
      <c r="BK20" s="2">
        <f t="shared" si="11"/>
        <v>48</v>
      </c>
      <c r="BL20" s="2">
        <f t="shared" si="11"/>
        <v>175</v>
      </c>
      <c r="BM20" s="2"/>
      <c r="BN20" s="5">
        <f>SUM(BN9,BN15)</f>
        <v>161</v>
      </c>
    </row>
    <row r="21" spans="1:66" x14ac:dyDescent="0.35">
      <c r="A21" t="s">
        <v>407</v>
      </c>
      <c r="C21" s="4"/>
      <c r="D21" s="2"/>
      <c r="E21" s="2"/>
      <c r="F21" s="2"/>
      <c r="G21" s="2">
        <f t="shared" ref="G21:O21" si="12">SUM(G10,G16)</f>
        <v>35</v>
      </c>
      <c r="H21" s="2">
        <f t="shared" si="12"/>
        <v>24</v>
      </c>
      <c r="I21" s="2">
        <f t="shared" si="12"/>
        <v>14</v>
      </c>
      <c r="J21" s="2">
        <f t="shared" si="12"/>
        <v>19</v>
      </c>
      <c r="K21" s="2">
        <f t="shared" si="12"/>
        <v>13</v>
      </c>
      <c r="L21" s="2">
        <f t="shared" si="12"/>
        <v>20</v>
      </c>
      <c r="M21" s="2">
        <f t="shared" si="12"/>
        <v>14</v>
      </c>
      <c r="N21" s="1">
        <f t="shared" si="12"/>
        <v>447</v>
      </c>
      <c r="O21" s="2">
        <f t="shared" si="12"/>
        <v>17</v>
      </c>
      <c r="P21" s="2"/>
      <c r="Q21" s="2">
        <f t="shared" si="1"/>
        <v>8</v>
      </c>
      <c r="R21" s="5">
        <f t="shared" si="1"/>
        <v>19</v>
      </c>
      <c r="T21" s="4"/>
      <c r="U21" s="2"/>
      <c r="V21" s="2"/>
      <c r="W21" s="2"/>
      <c r="X21" s="2"/>
      <c r="Y21" s="2">
        <f t="shared" ref="Y21:AD21" si="13">SUM(Y10,Y16)</f>
        <v>7</v>
      </c>
      <c r="Z21" s="2">
        <f t="shared" si="13"/>
        <v>15</v>
      </c>
      <c r="AA21" s="2">
        <f t="shared" si="13"/>
        <v>6</v>
      </c>
      <c r="AB21" s="2">
        <f t="shared" si="13"/>
        <v>37</v>
      </c>
      <c r="AC21" s="2">
        <f t="shared" si="13"/>
        <v>20</v>
      </c>
      <c r="AD21" s="2">
        <f t="shared" si="13"/>
        <v>15</v>
      </c>
      <c r="AE21" s="2"/>
      <c r="AF21" s="5">
        <f>SUM(AF10,AF16)</f>
        <v>13</v>
      </c>
      <c r="AK21" s="4"/>
      <c r="AL21" s="2"/>
      <c r="AM21" s="2"/>
      <c r="AN21" s="2">
        <f>SUM(AN10,AN16)</f>
        <v>239</v>
      </c>
      <c r="AO21" s="2">
        <f>SUM(AO10,AO16)</f>
        <v>271</v>
      </c>
      <c r="AP21" s="2">
        <f>SUM(AP10,AP16)</f>
        <v>537</v>
      </c>
      <c r="AQ21" s="2">
        <f>SUM(AQ10,AQ16)</f>
        <v>181</v>
      </c>
      <c r="AR21" s="2">
        <f>SUM(AR10,AR16)</f>
        <v>231</v>
      </c>
      <c r="AS21" s="2"/>
      <c r="AT21" s="2">
        <f t="shared" si="4"/>
        <v>162</v>
      </c>
      <c r="AU21" s="2">
        <f t="shared" si="4"/>
        <v>150</v>
      </c>
      <c r="AV21" s="5">
        <f t="shared" si="4"/>
        <v>364</v>
      </c>
      <c r="BB21" s="4"/>
      <c r="BC21" s="2"/>
      <c r="BD21" s="2"/>
      <c r="BE21" s="2"/>
      <c r="BF21" s="2"/>
      <c r="BG21" s="2">
        <f t="shared" ref="BG21:BL21" si="14">SUM(BG10,BG16)</f>
        <v>63</v>
      </c>
      <c r="BH21" s="2">
        <f t="shared" si="14"/>
        <v>85</v>
      </c>
      <c r="BI21" s="2">
        <f t="shared" si="14"/>
        <v>81</v>
      </c>
      <c r="BJ21" s="2">
        <f t="shared" si="14"/>
        <v>169</v>
      </c>
      <c r="BK21" s="2">
        <f t="shared" si="14"/>
        <v>44</v>
      </c>
      <c r="BL21" s="2">
        <f t="shared" si="14"/>
        <v>63</v>
      </c>
      <c r="BM21" s="2"/>
      <c r="BN21" s="5">
        <f>SUM(BN10,BN16)</f>
        <v>113</v>
      </c>
    </row>
    <row r="22" spans="1:66" x14ac:dyDescent="0.35"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1"/>
      <c r="O22" s="2"/>
      <c r="P22" s="2"/>
      <c r="Q22" s="2"/>
      <c r="R22" s="5"/>
      <c r="T22" s="4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5"/>
      <c r="AK22" s="4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5"/>
      <c r="BB22" s="4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5"/>
    </row>
    <row r="23" spans="1:66" x14ac:dyDescent="0.35">
      <c r="A23" t="s">
        <v>406</v>
      </c>
      <c r="C23" s="146">
        <f t="shared" ref="C23:O23" si="15">C19/C18</f>
        <v>3.937007874015748E-4</v>
      </c>
      <c r="D23" s="145">
        <f t="shared" si="15"/>
        <v>1.3163668275559457E-3</v>
      </c>
      <c r="E23" s="145">
        <f t="shared" si="15"/>
        <v>6.7272115708039018E-4</v>
      </c>
      <c r="F23" s="145">
        <f t="shared" si="15"/>
        <v>3.977724741447892E-4</v>
      </c>
      <c r="G23" s="145">
        <f t="shared" si="15"/>
        <v>2.1565667457407807E-4</v>
      </c>
      <c r="H23" s="145">
        <f t="shared" si="15"/>
        <v>0</v>
      </c>
      <c r="I23" s="145">
        <f t="shared" si="15"/>
        <v>0</v>
      </c>
      <c r="J23" s="145">
        <f t="shared" si="15"/>
        <v>0</v>
      </c>
      <c r="K23" s="145">
        <f t="shared" si="15"/>
        <v>0</v>
      </c>
      <c r="L23" s="145">
        <f t="shared" si="15"/>
        <v>2.006823198876179E-4</v>
      </c>
      <c r="M23" s="145">
        <f t="shared" si="15"/>
        <v>2.4431956999755681E-4</v>
      </c>
      <c r="N23" s="147">
        <f t="shared" si="15"/>
        <v>8.0671184252984829E-4</v>
      </c>
      <c r="O23" s="145">
        <f t="shared" si="15"/>
        <v>0</v>
      </c>
      <c r="P23" s="2"/>
      <c r="Q23" s="145">
        <f>Q19/Q18</f>
        <v>0</v>
      </c>
      <c r="R23" s="144">
        <f>R19/R18</f>
        <v>0</v>
      </c>
      <c r="T23" s="146">
        <f t="shared" ref="T23:AD23" si="16">T19/T18</f>
        <v>7.8585461689587423E-4</v>
      </c>
      <c r="U23" s="145">
        <f t="shared" si="16"/>
        <v>7.7851304009342152E-4</v>
      </c>
      <c r="V23" s="145">
        <f t="shared" si="16"/>
        <v>9.1240875912408756E-4</v>
      </c>
      <c r="W23" s="145">
        <f t="shared" si="16"/>
        <v>0</v>
      </c>
      <c r="X23" s="145">
        <f t="shared" si="16"/>
        <v>4.253509145044662E-4</v>
      </c>
      <c r="Y23" s="145">
        <f t="shared" si="16"/>
        <v>0</v>
      </c>
      <c r="Z23" s="145">
        <f t="shared" si="16"/>
        <v>0</v>
      </c>
      <c r="AA23" s="145">
        <f t="shared" si="16"/>
        <v>5.5607043558850784E-4</v>
      </c>
      <c r="AB23" s="145">
        <f t="shared" si="16"/>
        <v>0</v>
      </c>
      <c r="AC23" s="145">
        <f t="shared" si="16"/>
        <v>0</v>
      </c>
      <c r="AD23" s="145">
        <f t="shared" si="16"/>
        <v>0</v>
      </c>
      <c r="AE23" s="2"/>
      <c r="AF23" s="144">
        <f>AF19/AF18</f>
        <v>0</v>
      </c>
      <c r="AK23" s="146">
        <f t="shared" ref="AK23:AR23" si="17">AK19/AK18</f>
        <v>1.6826003824091777E-2</v>
      </c>
      <c r="AL23" s="145">
        <f t="shared" si="17"/>
        <v>6.5279477764177887E-3</v>
      </c>
      <c r="AM23" s="145">
        <f t="shared" si="17"/>
        <v>1.7202354006337708E-2</v>
      </c>
      <c r="AN23" s="145">
        <f t="shared" si="17"/>
        <v>4.5383411580594682E-2</v>
      </c>
      <c r="AO23" s="145">
        <f t="shared" si="17"/>
        <v>3.8608632307412127E-2</v>
      </c>
      <c r="AP23" s="145">
        <f t="shared" si="17"/>
        <v>9.9191145168156664E-2</v>
      </c>
      <c r="AQ23" s="145">
        <f t="shared" si="17"/>
        <v>4.7426387952348839E-2</v>
      </c>
      <c r="AR23" s="145">
        <f t="shared" si="17"/>
        <v>5.3124999999999999E-2</v>
      </c>
      <c r="AS23" s="2"/>
      <c r="AT23" s="145">
        <f>AT19/AT18</f>
        <v>7.8009828009828017E-2</v>
      </c>
      <c r="AU23" s="145">
        <f>AU19/AU18</f>
        <v>8.9611419508326726E-2</v>
      </c>
      <c r="AV23" s="144">
        <f>AV19/AV18</f>
        <v>5.5377848860455818E-2</v>
      </c>
      <c r="BB23" s="4"/>
      <c r="BC23" s="145">
        <f t="shared" ref="BC23:BL23" si="18">BC19/BC18</f>
        <v>4.2392840320301462E-3</v>
      </c>
      <c r="BD23" s="145">
        <f t="shared" si="18"/>
        <v>2.4028834601521826E-3</v>
      </c>
      <c r="BE23" s="145">
        <f t="shared" si="18"/>
        <v>3.1734837799717911E-3</v>
      </c>
      <c r="BF23" s="145">
        <f t="shared" si="18"/>
        <v>5.5401662049861496E-3</v>
      </c>
      <c r="BG23" s="145">
        <f t="shared" si="18"/>
        <v>5.8927519151443725E-3</v>
      </c>
      <c r="BH23" s="145">
        <f t="shared" si="18"/>
        <v>1.2574966144321919E-2</v>
      </c>
      <c r="BI23" s="145">
        <f t="shared" si="18"/>
        <v>9.4553706505295012E-3</v>
      </c>
      <c r="BJ23" s="145">
        <f t="shared" si="18"/>
        <v>1.6160436137071649E-2</v>
      </c>
      <c r="BK23" s="145">
        <f t="shared" si="18"/>
        <v>6.749630879561274E-3</v>
      </c>
      <c r="BL23" s="145">
        <f t="shared" si="18"/>
        <v>9.7735399284862925E-3</v>
      </c>
      <c r="BM23" s="2"/>
      <c r="BN23" s="144">
        <f>BN19/BN18</f>
        <v>1.8936341659951651E-2</v>
      </c>
    </row>
    <row r="24" spans="1:66" x14ac:dyDescent="0.35">
      <c r="A24" t="s">
        <v>405</v>
      </c>
      <c r="C24" s="146">
        <f t="shared" ref="C24:O24" si="19">C20/C18</f>
        <v>1.1811023622047244E-3</v>
      </c>
      <c r="D24" s="145">
        <f t="shared" si="19"/>
        <v>0</v>
      </c>
      <c r="E24" s="145">
        <f t="shared" si="19"/>
        <v>0</v>
      </c>
      <c r="F24" s="145">
        <f t="shared" si="19"/>
        <v>1.1933174224343676E-3</v>
      </c>
      <c r="G24" s="145">
        <f t="shared" si="19"/>
        <v>4.3131334914815614E-4</v>
      </c>
      <c r="H24" s="145">
        <f t="shared" si="19"/>
        <v>0</v>
      </c>
      <c r="I24" s="145">
        <f t="shared" si="19"/>
        <v>0</v>
      </c>
      <c r="J24" s="145">
        <f t="shared" si="19"/>
        <v>0</v>
      </c>
      <c r="K24" s="145">
        <f t="shared" si="19"/>
        <v>0</v>
      </c>
      <c r="L24" s="145">
        <f t="shared" si="19"/>
        <v>0</v>
      </c>
      <c r="M24" s="145">
        <f t="shared" si="19"/>
        <v>0</v>
      </c>
      <c r="N24" s="147">
        <f t="shared" si="19"/>
        <v>4.8402710551790902E-4</v>
      </c>
      <c r="O24" s="145">
        <f t="shared" si="19"/>
        <v>0</v>
      </c>
      <c r="P24" s="2"/>
      <c r="Q24" s="145">
        <f>Q20/Q18</f>
        <v>0</v>
      </c>
      <c r="R24" s="144">
        <f>R20/R18</f>
        <v>0</v>
      </c>
      <c r="T24" s="146">
        <f t="shared" ref="T24:AD24" si="20">T20/T18</f>
        <v>0</v>
      </c>
      <c r="U24" s="145">
        <f t="shared" si="20"/>
        <v>0</v>
      </c>
      <c r="V24" s="145">
        <f t="shared" si="20"/>
        <v>0</v>
      </c>
      <c r="W24" s="145">
        <f t="shared" si="20"/>
        <v>0</v>
      </c>
      <c r="X24" s="145">
        <f t="shared" si="20"/>
        <v>0</v>
      </c>
      <c r="Y24" s="145">
        <f t="shared" si="20"/>
        <v>0</v>
      </c>
      <c r="Z24" s="145">
        <f t="shared" si="20"/>
        <v>3.7671877943115466E-4</v>
      </c>
      <c r="AA24" s="145">
        <f t="shared" si="20"/>
        <v>0</v>
      </c>
      <c r="AB24" s="145">
        <f t="shared" si="20"/>
        <v>0</v>
      </c>
      <c r="AC24" s="145">
        <f t="shared" si="20"/>
        <v>1.8433179723502304E-4</v>
      </c>
      <c r="AD24" s="145">
        <f t="shared" si="20"/>
        <v>0</v>
      </c>
      <c r="AE24" s="2"/>
      <c r="AF24" s="144">
        <f>AF20/AF18</f>
        <v>0</v>
      </c>
      <c r="AK24" s="146">
        <f t="shared" ref="AK24:AR24" si="21">AK20/AK18</f>
        <v>1.7590822179732315E-2</v>
      </c>
      <c r="AL24" s="145">
        <f t="shared" si="21"/>
        <v>1.2647898816809465E-2</v>
      </c>
      <c r="AM24" s="145">
        <f t="shared" si="21"/>
        <v>2.0371208691715707E-2</v>
      </c>
      <c r="AN24" s="145">
        <f t="shared" si="21"/>
        <v>3.9514866979655713E-2</v>
      </c>
      <c r="AO24" s="145">
        <f t="shared" si="21"/>
        <v>1.9486432343835368E-2</v>
      </c>
      <c r="AP24" s="145">
        <f t="shared" si="21"/>
        <v>2.8735632183908046E-2</v>
      </c>
      <c r="AQ24" s="145">
        <f t="shared" si="21"/>
        <v>3.2142054394245896E-2</v>
      </c>
      <c r="AR24" s="145">
        <f t="shared" si="21"/>
        <v>3.0698529411764704E-2</v>
      </c>
      <c r="AS24" s="2"/>
      <c r="AT24" s="145">
        <f>AT20/AT18</f>
        <v>9.9713349713349719E-2</v>
      </c>
      <c r="AU24" s="145">
        <f>AU20/AU18</f>
        <v>5.3661115516785617E-2</v>
      </c>
      <c r="AV24" s="144">
        <f>AV20/AV18</f>
        <v>5.4378248700519792E-2</v>
      </c>
      <c r="BB24" s="4"/>
      <c r="BC24" s="145">
        <f t="shared" ref="BC24:BL24" si="22">BC20/BC18</f>
        <v>1.460197833254828E-2</v>
      </c>
      <c r="BD24" s="145">
        <f t="shared" si="22"/>
        <v>6.0072086503804569E-3</v>
      </c>
      <c r="BE24" s="145">
        <f t="shared" si="22"/>
        <v>1.4809590973201692E-2</v>
      </c>
      <c r="BF24" s="145">
        <f t="shared" si="22"/>
        <v>2.1468144044321329E-2</v>
      </c>
      <c r="BG24" s="145">
        <f t="shared" si="22"/>
        <v>1.7481830681594972E-2</v>
      </c>
      <c r="BH24" s="145">
        <f t="shared" si="22"/>
        <v>1.4703037337976397E-2</v>
      </c>
      <c r="BI24" s="145">
        <f t="shared" si="22"/>
        <v>8.6989409984871407E-3</v>
      </c>
      <c r="BJ24" s="145">
        <f t="shared" si="22"/>
        <v>4.2056074766355138E-2</v>
      </c>
      <c r="BK24" s="145">
        <f t="shared" si="22"/>
        <v>1.0124446319341911E-2</v>
      </c>
      <c r="BL24" s="145">
        <f t="shared" si="22"/>
        <v>4.1716328963051254E-2</v>
      </c>
      <c r="BM24" s="2"/>
      <c r="BN24" s="144">
        <f>BN20/BN18</f>
        <v>3.2433521353746976E-2</v>
      </c>
    </row>
    <row r="25" spans="1:66" ht="15" thickBot="1" x14ac:dyDescent="0.4">
      <c r="A25" t="s">
        <v>404</v>
      </c>
      <c r="C25" s="6"/>
      <c r="D25" s="7"/>
      <c r="E25" s="7"/>
      <c r="F25" s="7"/>
      <c r="G25" s="142">
        <f t="shared" ref="G25:O25" si="23">G21/G18</f>
        <v>7.5479836100927327E-3</v>
      </c>
      <c r="H25" s="142">
        <f t="shared" si="23"/>
        <v>5.434782608695652E-3</v>
      </c>
      <c r="I25" s="142">
        <f t="shared" si="23"/>
        <v>2.4013722126929675E-3</v>
      </c>
      <c r="J25" s="142">
        <f t="shared" si="23"/>
        <v>3.6377560788818687E-3</v>
      </c>
      <c r="K25" s="142">
        <f t="shared" si="23"/>
        <v>2.2632311977715878E-3</v>
      </c>
      <c r="L25" s="142">
        <f t="shared" si="23"/>
        <v>4.013646397752358E-3</v>
      </c>
      <c r="M25" s="142">
        <f t="shared" si="23"/>
        <v>3.4204739799657954E-3</v>
      </c>
      <c r="N25" s="143">
        <f t="shared" si="23"/>
        <v>7.2120038722168447E-2</v>
      </c>
      <c r="O25" s="142">
        <f t="shared" si="23"/>
        <v>2.9084687767322497E-3</v>
      </c>
      <c r="P25" s="7"/>
      <c r="Q25" s="142">
        <f>Q21/Q18</f>
        <v>1.530221882172915E-3</v>
      </c>
      <c r="R25" s="141">
        <f>R21/R18</f>
        <v>3.7211124167645907E-3</v>
      </c>
      <c r="T25" s="6"/>
      <c r="U25" s="7"/>
      <c r="V25" s="7"/>
      <c r="W25" s="7"/>
      <c r="X25" s="7"/>
      <c r="Y25" s="142">
        <f t="shared" ref="Y25:AD25" si="24">Y21/Y18</f>
        <v>1.1828320378506252E-3</v>
      </c>
      <c r="Z25" s="142">
        <f t="shared" si="24"/>
        <v>2.8253908457336599E-3</v>
      </c>
      <c r="AA25" s="142">
        <f t="shared" si="24"/>
        <v>1.1121408711770157E-3</v>
      </c>
      <c r="AB25" s="142">
        <f t="shared" si="24"/>
        <v>7.7260388390060558E-3</v>
      </c>
      <c r="AC25" s="142">
        <f t="shared" si="24"/>
        <v>3.6866359447004608E-3</v>
      </c>
      <c r="AD25" s="142">
        <f t="shared" si="24"/>
        <v>2.5100401606425703E-3</v>
      </c>
      <c r="AE25" s="7"/>
      <c r="AF25" s="141">
        <f>AF21/AF18</f>
        <v>2.3197715917201997E-3</v>
      </c>
      <c r="AK25" s="6"/>
      <c r="AL25" s="7"/>
      <c r="AM25" s="7"/>
      <c r="AN25" s="142">
        <f>AN21/AN18</f>
        <v>4.6752738654147107E-2</v>
      </c>
      <c r="AO25" s="142">
        <f>AO21/AO18</f>
        <v>4.9353487525040977E-2</v>
      </c>
      <c r="AP25" s="142">
        <f>AP21/AP18</f>
        <v>0.11430395913154534</v>
      </c>
      <c r="AQ25" s="142">
        <f>AQ21/AQ18</f>
        <v>4.0683299617891661E-2</v>
      </c>
      <c r="AR25" s="142">
        <f>AR21/AR18</f>
        <v>4.2463235294117649E-2</v>
      </c>
      <c r="AS25" s="7"/>
      <c r="AT25" s="142">
        <f>AT21/AT18</f>
        <v>3.3169533169533166E-2</v>
      </c>
      <c r="AU25" s="142">
        <f>AU21/AU18</f>
        <v>3.9651070578905628E-2</v>
      </c>
      <c r="AV25" s="141">
        <f>AV21/AV18</f>
        <v>7.2770891643342661E-2</v>
      </c>
      <c r="BB25" s="6"/>
      <c r="BC25" s="7"/>
      <c r="BD25" s="7"/>
      <c r="BE25" s="7"/>
      <c r="BF25" s="7"/>
      <c r="BG25" s="142">
        <f t="shared" ref="BG25:BL25" si="25">BG21/BG18</f>
        <v>1.2374779021803181E-2</v>
      </c>
      <c r="BH25" s="142">
        <f t="shared" si="25"/>
        <v>1.644418649642097E-2</v>
      </c>
      <c r="BI25" s="142">
        <f t="shared" si="25"/>
        <v>1.5317700453857792E-2</v>
      </c>
      <c r="BJ25" s="142">
        <f t="shared" si="25"/>
        <v>3.2904984423676009E-2</v>
      </c>
      <c r="BK25" s="142">
        <f t="shared" si="25"/>
        <v>9.2807424593967514E-3</v>
      </c>
      <c r="BL25" s="142">
        <f t="shared" si="25"/>
        <v>1.5017878426698451E-2</v>
      </c>
      <c r="BM25" s="7"/>
      <c r="BN25" s="141">
        <f>BN21/BN18</f>
        <v>2.2763900080580178E-2</v>
      </c>
    </row>
  </sheetData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1"/>
  <sheetViews>
    <sheetView topLeftCell="BE1" workbookViewId="0">
      <selection activeCell="BP10" sqref="BP10"/>
    </sheetView>
  </sheetViews>
  <sheetFormatPr defaultRowHeight="14.5" x14ac:dyDescent="0.35"/>
  <sheetData>
    <row r="1" spans="1:67" ht="15" thickBot="1" x14ac:dyDescent="0.4">
      <c r="A1" s="3"/>
      <c r="B1" t="s">
        <v>422</v>
      </c>
      <c r="C1" s="9" t="s">
        <v>337</v>
      </c>
      <c r="D1" s="10" t="s">
        <v>337</v>
      </c>
      <c r="E1" s="10" t="s">
        <v>337</v>
      </c>
      <c r="F1" s="11" t="s">
        <v>337</v>
      </c>
      <c r="G1" s="10" t="s">
        <v>336</v>
      </c>
      <c r="H1" s="10" t="s">
        <v>336</v>
      </c>
      <c r="I1" s="10" t="s">
        <v>336</v>
      </c>
      <c r="J1" s="10" t="s">
        <v>336</v>
      </c>
      <c r="K1" s="10" t="s">
        <v>339</v>
      </c>
      <c r="L1" s="9" t="s">
        <v>335</v>
      </c>
      <c r="M1" s="10" t="s">
        <v>335</v>
      </c>
      <c r="N1" s="10" t="s">
        <v>335</v>
      </c>
      <c r="O1" s="10" t="s">
        <v>335</v>
      </c>
      <c r="P1" s="10" t="s">
        <v>335</v>
      </c>
      <c r="Q1" s="10" t="s">
        <v>338</v>
      </c>
      <c r="R1" s="11" t="s">
        <v>338</v>
      </c>
      <c r="T1" s="9" t="s">
        <v>337</v>
      </c>
      <c r="U1" s="10" t="s">
        <v>337</v>
      </c>
      <c r="V1" s="10" t="s">
        <v>337</v>
      </c>
      <c r="W1" s="10" t="s">
        <v>337</v>
      </c>
      <c r="X1" s="11" t="s">
        <v>337</v>
      </c>
      <c r="Y1" s="10" t="s">
        <v>336</v>
      </c>
      <c r="Z1" s="10" t="s">
        <v>336</v>
      </c>
      <c r="AA1" s="11" t="s">
        <v>336</v>
      </c>
      <c r="AB1" s="9" t="s">
        <v>335</v>
      </c>
      <c r="AC1" s="10" t="s">
        <v>335</v>
      </c>
      <c r="AD1" s="10" t="s">
        <v>335</v>
      </c>
      <c r="AE1" s="10" t="s">
        <v>335</v>
      </c>
      <c r="AF1" s="11" t="s">
        <v>335</v>
      </c>
      <c r="AG1" s="2"/>
      <c r="AH1" s="2"/>
      <c r="AI1" s="2"/>
      <c r="AK1" s="9" t="s">
        <v>337</v>
      </c>
      <c r="AL1" s="10" t="s">
        <v>337</v>
      </c>
      <c r="AM1" s="10" t="s">
        <v>337</v>
      </c>
      <c r="AN1" s="10" t="s">
        <v>339</v>
      </c>
      <c r="AO1" s="10" t="s">
        <v>339</v>
      </c>
      <c r="AP1" s="11" t="s">
        <v>338</v>
      </c>
      <c r="AQ1" s="10" t="s">
        <v>336</v>
      </c>
      <c r="AR1" s="10" t="s">
        <v>336</v>
      </c>
      <c r="AS1" s="9" t="s">
        <v>335</v>
      </c>
      <c r="AT1" s="10" t="s">
        <v>335</v>
      </c>
      <c r="AU1" s="10" t="s">
        <v>335</v>
      </c>
      <c r="AV1" s="11" t="s">
        <v>335</v>
      </c>
      <c r="AW1" s="2"/>
      <c r="AX1" s="2"/>
      <c r="AY1" s="2"/>
      <c r="AZ1" s="2"/>
      <c r="BB1" s="9" t="s">
        <v>337</v>
      </c>
      <c r="BC1" s="10" t="s">
        <v>337</v>
      </c>
      <c r="BD1" s="10" t="s">
        <v>337</v>
      </c>
      <c r="BE1" s="10" t="s">
        <v>337</v>
      </c>
      <c r="BF1" s="11" t="s">
        <v>337</v>
      </c>
      <c r="BG1" s="9" t="s">
        <v>336</v>
      </c>
      <c r="BH1" s="10" t="s">
        <v>336</v>
      </c>
      <c r="BI1" s="11" t="s">
        <v>336</v>
      </c>
      <c r="BJ1" s="9" t="s">
        <v>335</v>
      </c>
      <c r="BK1" s="10" t="s">
        <v>335</v>
      </c>
      <c r="BL1" s="10" t="s">
        <v>335</v>
      </c>
      <c r="BM1" s="10" t="s">
        <v>335</v>
      </c>
      <c r="BN1" s="11" t="s">
        <v>335</v>
      </c>
    </row>
    <row r="2" spans="1:67" ht="15" thickBot="1" x14ac:dyDescent="0.4">
      <c r="A2" s="3"/>
      <c r="B2" t="s">
        <v>46</v>
      </c>
      <c r="C2" s="4" t="s">
        <v>334</v>
      </c>
      <c r="D2" s="2" t="s">
        <v>333</v>
      </c>
      <c r="E2" s="2" t="s">
        <v>332</v>
      </c>
      <c r="F2" s="5" t="s">
        <v>331</v>
      </c>
      <c r="G2" s="7" t="s">
        <v>330</v>
      </c>
      <c r="H2" s="7" t="s">
        <v>329</v>
      </c>
      <c r="I2" s="7" t="s">
        <v>328</v>
      </c>
      <c r="J2" s="7" t="s">
        <v>327</v>
      </c>
      <c r="K2" s="7" t="s">
        <v>326</v>
      </c>
      <c r="L2" s="6" t="s">
        <v>325</v>
      </c>
      <c r="M2" s="7" t="s">
        <v>324</v>
      </c>
      <c r="N2" s="7" t="s">
        <v>323</v>
      </c>
      <c r="O2" s="7" t="s">
        <v>322</v>
      </c>
      <c r="P2" s="7" t="s">
        <v>321</v>
      </c>
      <c r="Q2" s="7" t="s">
        <v>320</v>
      </c>
      <c r="R2" s="8" t="s">
        <v>319</v>
      </c>
      <c r="T2" s="4" t="s">
        <v>318</v>
      </c>
      <c r="U2" s="2" t="s">
        <v>317</v>
      </c>
      <c r="V2" s="2" t="s">
        <v>316</v>
      </c>
      <c r="W2" s="2" t="s">
        <v>315</v>
      </c>
      <c r="X2" s="5" t="s">
        <v>314</v>
      </c>
      <c r="Y2" s="7" t="s">
        <v>313</v>
      </c>
      <c r="Z2" s="7" t="s">
        <v>312</v>
      </c>
      <c r="AA2" s="8" t="s">
        <v>311</v>
      </c>
      <c r="AB2" s="6" t="s">
        <v>310</v>
      </c>
      <c r="AC2" s="7" t="s">
        <v>309</v>
      </c>
      <c r="AD2" s="7" t="s">
        <v>308</v>
      </c>
      <c r="AE2" s="7" t="s">
        <v>307</v>
      </c>
      <c r="AF2" s="8" t="s">
        <v>306</v>
      </c>
      <c r="AG2" s="2"/>
      <c r="AH2" s="2"/>
      <c r="AI2" s="2"/>
      <c r="AK2" s="4" t="s">
        <v>305</v>
      </c>
      <c r="AL2" s="2" t="s">
        <v>304</v>
      </c>
      <c r="AM2" s="2" t="s">
        <v>303</v>
      </c>
      <c r="AN2" s="2" t="s">
        <v>300</v>
      </c>
      <c r="AO2" s="2" t="s">
        <v>299</v>
      </c>
      <c r="AP2" s="5" t="s">
        <v>295</v>
      </c>
      <c r="AQ2" s="117" t="s">
        <v>302</v>
      </c>
      <c r="AR2" s="117" t="s">
        <v>301</v>
      </c>
      <c r="AS2" s="118" t="s">
        <v>298</v>
      </c>
      <c r="AT2" s="117" t="s">
        <v>297</v>
      </c>
      <c r="AU2" s="117" t="s">
        <v>296</v>
      </c>
      <c r="AV2" s="116">
        <v>2573</v>
      </c>
      <c r="AW2" s="2"/>
      <c r="AX2" s="2"/>
      <c r="AY2" s="2"/>
      <c r="AZ2" s="2"/>
      <c r="BB2" s="6" t="s">
        <v>294</v>
      </c>
      <c r="BC2" s="7" t="s">
        <v>293</v>
      </c>
      <c r="BD2" s="7" t="s">
        <v>292</v>
      </c>
      <c r="BE2" s="7" t="s">
        <v>291</v>
      </c>
      <c r="BF2" s="8" t="s">
        <v>290</v>
      </c>
      <c r="BG2" s="6" t="s">
        <v>289</v>
      </c>
      <c r="BH2" s="7" t="s">
        <v>288</v>
      </c>
      <c r="BI2" s="8" t="s">
        <v>287</v>
      </c>
      <c r="BJ2" s="6" t="s">
        <v>286</v>
      </c>
      <c r="BK2" s="7" t="s">
        <v>285</v>
      </c>
      <c r="BL2" s="7" t="s">
        <v>284</v>
      </c>
      <c r="BM2" s="7" t="s">
        <v>283</v>
      </c>
      <c r="BN2" s="8" t="s">
        <v>282</v>
      </c>
    </row>
    <row r="3" spans="1:67" ht="15" thickBot="1" x14ac:dyDescent="0.4">
      <c r="B3" t="s">
        <v>262</v>
      </c>
      <c r="C3" s="9">
        <v>26</v>
      </c>
      <c r="D3" s="10">
        <v>26.1</v>
      </c>
      <c r="E3" s="10">
        <v>17.850000000000001</v>
      </c>
      <c r="F3" s="11">
        <v>20.79</v>
      </c>
      <c r="G3" s="2">
        <v>32.6</v>
      </c>
      <c r="H3" s="2">
        <v>31</v>
      </c>
      <c r="I3" s="2">
        <v>28.3</v>
      </c>
      <c r="J3" s="2">
        <v>26.6</v>
      </c>
      <c r="K3" s="2">
        <v>28.76</v>
      </c>
      <c r="L3" s="2">
        <v>27.05</v>
      </c>
      <c r="M3" s="2">
        <v>26.5</v>
      </c>
      <c r="N3" s="2">
        <v>26.03</v>
      </c>
      <c r="O3" s="2">
        <v>26.97</v>
      </c>
      <c r="P3" s="2">
        <v>27.67</v>
      </c>
      <c r="Q3" s="2">
        <v>32.35</v>
      </c>
      <c r="R3" s="5">
        <v>35.299999999999997</v>
      </c>
      <c r="T3" s="9">
        <v>19.7</v>
      </c>
      <c r="U3" s="10">
        <v>20.16</v>
      </c>
      <c r="V3" s="10">
        <v>20.85</v>
      </c>
      <c r="W3" s="10">
        <v>17.649999999999999</v>
      </c>
      <c r="X3" s="11">
        <v>21.59</v>
      </c>
      <c r="Y3" s="2">
        <v>23.7</v>
      </c>
      <c r="Z3" s="2">
        <v>18.7</v>
      </c>
      <c r="AA3" s="2">
        <v>20.059999999999999</v>
      </c>
      <c r="AB3" s="2">
        <v>21.32</v>
      </c>
      <c r="AC3" s="2">
        <v>20.05</v>
      </c>
      <c r="AD3" s="2">
        <v>23.34</v>
      </c>
      <c r="AE3" s="2">
        <v>22.43</v>
      </c>
      <c r="AF3" s="5">
        <v>22.4</v>
      </c>
      <c r="AK3" s="9">
        <v>21.6</v>
      </c>
      <c r="AL3" s="10">
        <v>22.53</v>
      </c>
      <c r="AM3" s="10">
        <v>21.4</v>
      </c>
      <c r="AN3" s="10">
        <v>22.8</v>
      </c>
      <c r="AO3" s="10">
        <v>24.93</v>
      </c>
      <c r="AP3" s="10">
        <v>26.51</v>
      </c>
      <c r="AQ3" s="10">
        <v>23.9</v>
      </c>
      <c r="AR3" s="10">
        <v>19.21</v>
      </c>
      <c r="AS3" s="10">
        <v>24.51</v>
      </c>
      <c r="AT3" s="10">
        <v>23.24</v>
      </c>
      <c r="AU3" s="10">
        <v>22.59</v>
      </c>
      <c r="AV3" s="11">
        <v>25.6</v>
      </c>
      <c r="BB3" s="4"/>
      <c r="BC3" s="2">
        <v>18.2</v>
      </c>
      <c r="BD3" s="2">
        <v>20.399999999999999</v>
      </c>
      <c r="BE3" s="2">
        <v>20.6</v>
      </c>
      <c r="BF3" s="2">
        <v>19.45</v>
      </c>
      <c r="BG3" s="2">
        <v>20.8</v>
      </c>
      <c r="BH3" s="2">
        <v>18.899999999999999</v>
      </c>
      <c r="BI3" s="2">
        <v>17.3</v>
      </c>
      <c r="BJ3" s="2">
        <v>20.07</v>
      </c>
      <c r="BK3" s="2">
        <v>22.17</v>
      </c>
      <c r="BL3" s="2">
        <v>22.54</v>
      </c>
      <c r="BM3" s="2">
        <v>19.27</v>
      </c>
      <c r="BN3" s="5">
        <v>20.84</v>
      </c>
    </row>
    <row r="4" spans="1:67" x14ac:dyDescent="0.35">
      <c r="B4" t="s">
        <v>281</v>
      </c>
      <c r="C4" s="118" t="s">
        <v>280</v>
      </c>
      <c r="D4" s="117" t="s">
        <v>280</v>
      </c>
      <c r="E4" s="117" t="s">
        <v>280</v>
      </c>
      <c r="F4" s="116" t="s">
        <v>280</v>
      </c>
      <c r="G4" s="117" t="s">
        <v>280</v>
      </c>
      <c r="H4" s="117" t="s">
        <v>280</v>
      </c>
      <c r="I4" s="117" t="s">
        <v>280</v>
      </c>
      <c r="J4" s="117" t="s">
        <v>280</v>
      </c>
      <c r="K4" s="117" t="s">
        <v>280</v>
      </c>
      <c r="L4" s="118" t="s">
        <v>280</v>
      </c>
      <c r="M4" s="117" t="s">
        <v>280</v>
      </c>
      <c r="N4" s="117" t="s">
        <v>280</v>
      </c>
      <c r="O4" s="117" t="s">
        <v>280</v>
      </c>
      <c r="P4" s="117" t="s">
        <v>280</v>
      </c>
      <c r="Q4" s="117" t="s">
        <v>280</v>
      </c>
      <c r="R4" s="116" t="s">
        <v>280</v>
      </c>
      <c r="T4" s="118" t="s">
        <v>280</v>
      </c>
      <c r="U4" s="117" t="s">
        <v>280</v>
      </c>
      <c r="V4" s="117" t="s">
        <v>280</v>
      </c>
      <c r="W4" s="117" t="s">
        <v>280</v>
      </c>
      <c r="X4" s="116" t="s">
        <v>280</v>
      </c>
      <c r="Y4" s="117" t="s">
        <v>280</v>
      </c>
      <c r="Z4" s="117" t="s">
        <v>280</v>
      </c>
      <c r="AA4" s="116" t="s">
        <v>280</v>
      </c>
      <c r="AB4" s="118" t="s">
        <v>280</v>
      </c>
      <c r="AC4" s="117" t="s">
        <v>280</v>
      </c>
      <c r="AD4" s="117" t="s">
        <v>280</v>
      </c>
      <c r="AE4" s="117" t="s">
        <v>280</v>
      </c>
      <c r="AF4" s="116" t="s">
        <v>280</v>
      </c>
      <c r="AG4" s="2"/>
      <c r="AH4" s="2"/>
      <c r="AI4" s="2"/>
      <c r="AK4" s="4" t="s">
        <v>279</v>
      </c>
      <c r="AL4" s="2" t="s">
        <v>279</v>
      </c>
      <c r="AM4" s="2" t="s">
        <v>279</v>
      </c>
      <c r="AN4" s="2" t="s">
        <v>279</v>
      </c>
      <c r="AO4" s="2" t="s">
        <v>279</v>
      </c>
      <c r="AP4" s="5" t="s">
        <v>279</v>
      </c>
      <c r="AQ4" s="2" t="s">
        <v>279</v>
      </c>
      <c r="AR4" s="2" t="s">
        <v>279</v>
      </c>
      <c r="AS4" s="4" t="s">
        <v>279</v>
      </c>
      <c r="AT4" s="2" t="s">
        <v>279</v>
      </c>
      <c r="AU4" s="2" t="s">
        <v>279</v>
      </c>
      <c r="AV4" s="5" t="s">
        <v>279</v>
      </c>
      <c r="AW4" s="2"/>
      <c r="AX4" s="2"/>
      <c r="AY4" s="2"/>
      <c r="AZ4" s="2"/>
      <c r="BA4" s="2"/>
      <c r="BB4" s="118" t="s">
        <v>279</v>
      </c>
      <c r="BC4" s="117" t="s">
        <v>279</v>
      </c>
      <c r="BD4" s="117" t="s">
        <v>279</v>
      </c>
      <c r="BE4" s="117" t="s">
        <v>279</v>
      </c>
      <c r="BF4" s="116" t="s">
        <v>279</v>
      </c>
      <c r="BG4" s="118" t="s">
        <v>279</v>
      </c>
      <c r="BH4" s="117" t="s">
        <v>279</v>
      </c>
      <c r="BI4" s="116" t="s">
        <v>279</v>
      </c>
      <c r="BJ4" s="118" t="s">
        <v>279</v>
      </c>
      <c r="BK4" s="117" t="s">
        <v>279</v>
      </c>
      <c r="BL4" s="117" t="s">
        <v>279</v>
      </c>
      <c r="BM4" s="117" t="s">
        <v>279</v>
      </c>
      <c r="BN4" s="116" t="s">
        <v>279</v>
      </c>
    </row>
    <row r="5" spans="1:67" ht="15" thickBot="1" x14ac:dyDescent="0.4">
      <c r="B5" t="s">
        <v>277</v>
      </c>
      <c r="C5" s="6" t="s">
        <v>276</v>
      </c>
      <c r="D5" s="7" t="s">
        <v>276</v>
      </c>
      <c r="E5" s="7" t="s">
        <v>276</v>
      </c>
      <c r="F5" s="8" t="s">
        <v>276</v>
      </c>
      <c r="G5" s="7" t="s">
        <v>276</v>
      </c>
      <c r="H5" s="7" t="s">
        <v>276</v>
      </c>
      <c r="I5" s="7" t="s">
        <v>276</v>
      </c>
      <c r="J5" s="7" t="s">
        <v>276</v>
      </c>
      <c r="K5" s="7" t="s">
        <v>276</v>
      </c>
      <c r="L5" s="6" t="s">
        <v>276</v>
      </c>
      <c r="M5" s="7" t="s">
        <v>276</v>
      </c>
      <c r="N5" s="7" t="s">
        <v>276</v>
      </c>
      <c r="O5" s="7" t="s">
        <v>276</v>
      </c>
      <c r="P5" s="7" t="s">
        <v>276</v>
      </c>
      <c r="Q5" s="7" t="s">
        <v>276</v>
      </c>
      <c r="R5" s="8" t="s">
        <v>276</v>
      </c>
      <c r="T5" s="6" t="s">
        <v>275</v>
      </c>
      <c r="U5" s="7" t="s">
        <v>275</v>
      </c>
      <c r="V5" s="7" t="s">
        <v>275</v>
      </c>
      <c r="W5" s="7" t="s">
        <v>275</v>
      </c>
      <c r="X5" s="8" t="s">
        <v>275</v>
      </c>
      <c r="Y5" s="7" t="s">
        <v>275</v>
      </c>
      <c r="Z5" s="7" t="s">
        <v>275</v>
      </c>
      <c r="AA5" s="8" t="s">
        <v>275</v>
      </c>
      <c r="AB5" s="6" t="s">
        <v>275</v>
      </c>
      <c r="AC5" s="7" t="s">
        <v>275</v>
      </c>
      <c r="AD5" s="7" t="s">
        <v>275</v>
      </c>
      <c r="AE5" s="7" t="s">
        <v>275</v>
      </c>
      <c r="AF5" s="8" t="s">
        <v>275</v>
      </c>
      <c r="AG5" s="2"/>
      <c r="AH5" s="2"/>
      <c r="AI5" s="2"/>
      <c r="AK5" s="6" t="s">
        <v>276</v>
      </c>
      <c r="AL5" s="7" t="s">
        <v>276</v>
      </c>
      <c r="AM5" s="7" t="s">
        <v>276</v>
      </c>
      <c r="AN5" s="7" t="s">
        <v>276</v>
      </c>
      <c r="AO5" s="7" t="s">
        <v>276</v>
      </c>
      <c r="AP5" s="8" t="s">
        <v>276</v>
      </c>
      <c r="AQ5" s="7" t="s">
        <v>276</v>
      </c>
      <c r="AR5" s="7" t="s">
        <v>276</v>
      </c>
      <c r="AS5" s="6" t="s">
        <v>276</v>
      </c>
      <c r="AT5" s="7" t="s">
        <v>276</v>
      </c>
      <c r="AU5" s="7" t="s">
        <v>276</v>
      </c>
      <c r="AV5" s="8" t="s">
        <v>276</v>
      </c>
      <c r="AW5" s="2"/>
      <c r="AX5" s="2"/>
      <c r="AY5" s="2"/>
      <c r="AZ5" s="2"/>
      <c r="BA5" s="2"/>
      <c r="BB5" s="6" t="s">
        <v>275</v>
      </c>
      <c r="BC5" s="7" t="s">
        <v>275</v>
      </c>
      <c r="BD5" s="7" t="s">
        <v>275</v>
      </c>
      <c r="BE5" s="7" t="s">
        <v>275</v>
      </c>
      <c r="BF5" s="8" t="s">
        <v>275</v>
      </c>
      <c r="BG5" s="6" t="s">
        <v>275</v>
      </c>
      <c r="BH5" s="7" t="s">
        <v>275</v>
      </c>
      <c r="BI5" s="8" t="s">
        <v>275</v>
      </c>
      <c r="BJ5" s="6" t="s">
        <v>275</v>
      </c>
      <c r="BK5" s="7" t="s">
        <v>275</v>
      </c>
      <c r="BL5" s="7" t="s">
        <v>275</v>
      </c>
      <c r="BM5" s="7" t="s">
        <v>275</v>
      </c>
      <c r="BN5" s="8" t="s">
        <v>275</v>
      </c>
    </row>
    <row r="6" spans="1:67" s="3" customFormat="1" x14ac:dyDescent="0.35">
      <c r="A6" s="3" t="s">
        <v>421</v>
      </c>
      <c r="O6" s="150"/>
      <c r="P6" s="150"/>
    </row>
    <row r="7" spans="1:67" s="3" customFormat="1" x14ac:dyDescent="0.35">
      <c r="A7" s="3" t="s">
        <v>420</v>
      </c>
      <c r="G7" s="3">
        <v>261.29999999999995</v>
      </c>
      <c r="H7" s="3">
        <v>114.89999999999999</v>
      </c>
      <c r="I7" s="3">
        <v>97.800000000000011</v>
      </c>
      <c r="J7" s="3">
        <v>193.79999999999998</v>
      </c>
      <c r="K7" s="3">
        <v>228.60000000000002</v>
      </c>
      <c r="L7" s="3">
        <v>6.6000000000000005</v>
      </c>
      <c r="M7" s="3">
        <v>216.89999999999998</v>
      </c>
      <c r="N7" s="3">
        <v>145.19999999999999</v>
      </c>
      <c r="O7" s="150"/>
      <c r="P7" s="150"/>
      <c r="R7" s="3">
        <v>67.800000000000011</v>
      </c>
      <c r="Y7" s="3">
        <v>55.800000000000004</v>
      </c>
      <c r="Z7" s="3">
        <v>75.599999999999994</v>
      </c>
      <c r="AA7" s="3">
        <v>199.79999999999998</v>
      </c>
      <c r="AB7" s="3">
        <v>158.69999999999999</v>
      </c>
      <c r="AC7" s="3">
        <v>154.19999999999999</v>
      </c>
      <c r="AE7" s="3">
        <v>317.70000000000005</v>
      </c>
      <c r="AF7" s="3">
        <v>102.89999999999999</v>
      </c>
      <c r="AO7" s="3">
        <v>429</v>
      </c>
      <c r="AP7" s="3">
        <v>701.7</v>
      </c>
      <c r="AQ7" s="3">
        <v>365.4</v>
      </c>
      <c r="AR7" s="3">
        <v>376.5</v>
      </c>
      <c r="AS7" s="3">
        <v>958.19999999999993</v>
      </c>
      <c r="AT7" s="3">
        <v>1246.1999999999998</v>
      </c>
      <c r="AU7" s="3">
        <v>1713.3000000000002</v>
      </c>
      <c r="AV7" s="3">
        <v>1418.4</v>
      </c>
      <c r="BG7" s="3">
        <v>165.3</v>
      </c>
      <c r="BH7" s="3">
        <v>84</v>
      </c>
      <c r="BI7" s="3">
        <v>288</v>
      </c>
      <c r="BJ7" s="3">
        <v>173.7</v>
      </c>
      <c r="BK7" s="3">
        <v>168.89999999999998</v>
      </c>
      <c r="BL7" s="3">
        <v>274.79999999999995</v>
      </c>
      <c r="BM7" s="3">
        <v>211.79999999999998</v>
      </c>
    </row>
    <row r="8" spans="1:67" x14ac:dyDescent="0.35">
      <c r="A8" t="s">
        <v>419</v>
      </c>
      <c r="G8">
        <f t="shared" ref="G8:N8" si="0">G7/AVERAGE($G7:$R7)</f>
        <v>1.7643484132343006</v>
      </c>
      <c r="H8">
        <f t="shared" si="0"/>
        <v>0.77582714382174189</v>
      </c>
      <c r="I8">
        <f t="shared" si="0"/>
        <v>0.6603646185010128</v>
      </c>
      <c r="J8">
        <f t="shared" si="0"/>
        <v>1.3085752869682643</v>
      </c>
      <c r="K8">
        <f t="shared" si="0"/>
        <v>1.5435516542876433</v>
      </c>
      <c r="L8">
        <f t="shared" si="0"/>
        <v>4.4564483457123563E-2</v>
      </c>
      <c r="M8">
        <f t="shared" si="0"/>
        <v>1.4645509790681968</v>
      </c>
      <c r="N8">
        <f t="shared" si="0"/>
        <v>0.9804186360567182</v>
      </c>
      <c r="R8">
        <f>R7/AVERAGE($G7:$R7)</f>
        <v>0.45779878460499662</v>
      </c>
      <c r="Y8">
        <f>Y7/AVERAGE($G7:$R7)</f>
        <v>0.37677245104659013</v>
      </c>
      <c r="Z8">
        <f>Z7/AVERAGE($G7:$R7)</f>
        <v>0.51046590141796067</v>
      </c>
      <c r="AA8">
        <f>AA7/AVERAGE($G7:$R7)</f>
        <v>1.3490884537474677</v>
      </c>
      <c r="AB8">
        <f>AB7/AVERAGE($G7:$R7)</f>
        <v>1.0715732613099256</v>
      </c>
      <c r="AC8">
        <f>AC7/AVERAGE($G7:$R7)</f>
        <v>1.0411883862255231</v>
      </c>
      <c r="AE8">
        <f>AE7/AVERAGE($G7:$R7)</f>
        <v>2.1451721809588116</v>
      </c>
      <c r="AF8">
        <f>AF7/AVERAGE($G7:$R7)</f>
        <v>0.6948008102633354</v>
      </c>
      <c r="AO8">
        <f t="shared" ref="AO8:AV8" si="1">AO7/AVERAGE($G7:$R7)</f>
        <v>2.8966914247130311</v>
      </c>
      <c r="AP8">
        <f t="shared" si="1"/>
        <v>4.7380148548278189</v>
      </c>
      <c r="AQ8">
        <f t="shared" si="1"/>
        <v>2.4672518568534767</v>
      </c>
      <c r="AR8">
        <f t="shared" si="1"/>
        <v>2.5422012153950031</v>
      </c>
      <c r="AS8">
        <f t="shared" si="1"/>
        <v>6.4699527346387562</v>
      </c>
      <c r="AT8">
        <f t="shared" si="1"/>
        <v>8.4145847400405103</v>
      </c>
      <c r="AU8">
        <f t="shared" si="1"/>
        <v>11.568534773801485</v>
      </c>
      <c r="AV8">
        <f t="shared" si="1"/>
        <v>9.5773126266036446</v>
      </c>
      <c r="BG8">
        <f t="shared" ref="BG8:BM8" si="2">BG7/AVERAGE($G7:$R7)</f>
        <v>1.1161377447670493</v>
      </c>
      <c r="BH8">
        <f t="shared" si="2"/>
        <v>0.56718433490884523</v>
      </c>
      <c r="BI8">
        <f t="shared" si="2"/>
        <v>1.9446320054017552</v>
      </c>
      <c r="BJ8">
        <f t="shared" si="2"/>
        <v>1.1728561782579336</v>
      </c>
      <c r="BK8">
        <f t="shared" si="2"/>
        <v>1.140445644834571</v>
      </c>
      <c r="BL8">
        <f t="shared" si="2"/>
        <v>1.8555030384875077</v>
      </c>
      <c r="BM8">
        <f t="shared" si="2"/>
        <v>1.4301147873058742</v>
      </c>
    </row>
    <row r="11" spans="1:67" x14ac:dyDescent="0.35">
      <c r="B11" s="133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  <c r="BB11" s="101"/>
      <c r="BC11" s="101"/>
      <c r="BD11" s="101"/>
      <c r="BE11" s="101"/>
      <c r="BF11" s="101"/>
      <c r="BG11" s="101"/>
      <c r="BH11" s="101"/>
      <c r="BI11" s="101"/>
      <c r="BJ11" s="101"/>
      <c r="BK11" s="101"/>
      <c r="BL11" s="101"/>
      <c r="BM11" s="101"/>
      <c r="BN11" s="101"/>
      <c r="BO11" s="101"/>
    </row>
  </sheetData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4"/>
  <sheetViews>
    <sheetView zoomScale="70" zoomScaleNormal="70" workbookViewId="0">
      <pane xSplit="1" ySplit="5" topLeftCell="B51" activePane="bottomRight" state="frozen"/>
      <selection pane="topRight" activeCell="B1" sqref="B1"/>
      <selection pane="bottomLeft" activeCell="A6" sqref="A6"/>
      <selection pane="bottomRight" sqref="A1:XFD1048576"/>
    </sheetView>
  </sheetViews>
  <sheetFormatPr defaultRowHeight="14.5" x14ac:dyDescent="0.35"/>
  <cols>
    <col min="1" max="1" width="10.81640625" style="186" bestFit="1" customWidth="1"/>
    <col min="2" max="16" width="8.7265625" style="3"/>
    <col min="17" max="17" width="5.453125" style="3" customWidth="1"/>
    <col min="18" max="39" width="8.7265625" style="13"/>
    <col min="40" max="16384" width="8.7265625" style="3"/>
  </cols>
  <sheetData>
    <row r="1" spans="1:39" ht="15" thickBot="1" x14ac:dyDescent="0.4">
      <c r="B1" s="82" t="s">
        <v>336</v>
      </c>
      <c r="C1" s="83" t="s">
        <v>336</v>
      </c>
      <c r="D1" s="83" t="s">
        <v>336</v>
      </c>
      <c r="E1" s="83" t="s">
        <v>336</v>
      </c>
      <c r="F1" s="84" t="s">
        <v>339</v>
      </c>
      <c r="G1" s="83" t="s">
        <v>339</v>
      </c>
      <c r="H1" s="83" t="s">
        <v>339</v>
      </c>
      <c r="I1" s="83" t="s">
        <v>336</v>
      </c>
      <c r="J1" s="83" t="s">
        <v>336</v>
      </c>
      <c r="K1" s="82" t="s">
        <v>336</v>
      </c>
      <c r="L1" s="83" t="s">
        <v>336</v>
      </c>
      <c r="M1" s="84" t="s">
        <v>336</v>
      </c>
      <c r="N1" s="82" t="s">
        <v>336</v>
      </c>
      <c r="O1" s="83" t="s">
        <v>336</v>
      </c>
      <c r="P1" s="84" t="s">
        <v>336</v>
      </c>
      <c r="R1" s="46" t="s">
        <v>335</v>
      </c>
      <c r="S1" s="47" t="s">
        <v>335</v>
      </c>
      <c r="T1" s="47" t="s">
        <v>335</v>
      </c>
      <c r="U1" s="47" t="s">
        <v>335</v>
      </c>
      <c r="V1" s="47" t="s">
        <v>335</v>
      </c>
      <c r="W1" s="47" t="s">
        <v>338</v>
      </c>
      <c r="X1" s="47" t="s">
        <v>338</v>
      </c>
      <c r="Y1" s="185" t="s">
        <v>335</v>
      </c>
      <c r="Z1" s="184" t="s">
        <v>335</v>
      </c>
      <c r="AA1" s="184" t="s">
        <v>335</v>
      </c>
      <c r="AB1" s="184" t="s">
        <v>335</v>
      </c>
      <c r="AC1" s="184" t="s">
        <v>335</v>
      </c>
      <c r="AD1" s="185" t="s">
        <v>335</v>
      </c>
      <c r="AE1" s="184" t="s">
        <v>335</v>
      </c>
      <c r="AF1" s="184" t="s">
        <v>335</v>
      </c>
      <c r="AG1" s="184" t="s">
        <v>335</v>
      </c>
      <c r="AH1" s="183" t="s">
        <v>338</v>
      </c>
      <c r="AI1" s="185" t="s">
        <v>335</v>
      </c>
      <c r="AJ1" s="184" t="s">
        <v>335</v>
      </c>
      <c r="AK1" s="184" t="s">
        <v>335</v>
      </c>
      <c r="AL1" s="184" t="s">
        <v>335</v>
      </c>
      <c r="AM1" s="183" t="s">
        <v>335</v>
      </c>
    </row>
    <row r="2" spans="1:39" ht="15" thickBot="1" x14ac:dyDescent="0.4">
      <c r="A2" s="188" t="s">
        <v>439</v>
      </c>
      <c r="B2" s="171" t="s">
        <v>330</v>
      </c>
      <c r="C2" s="139" t="s">
        <v>329</v>
      </c>
      <c r="D2" s="139" t="s">
        <v>328</v>
      </c>
      <c r="E2" s="139" t="s">
        <v>327</v>
      </c>
      <c r="F2" s="138" t="s">
        <v>326</v>
      </c>
      <c r="G2" s="1" t="s">
        <v>300</v>
      </c>
      <c r="H2" s="1" t="s">
        <v>299</v>
      </c>
      <c r="I2" s="149" t="s">
        <v>302</v>
      </c>
      <c r="J2" s="149" t="s">
        <v>301</v>
      </c>
      <c r="K2" s="171" t="s">
        <v>313</v>
      </c>
      <c r="L2" s="139" t="s">
        <v>312</v>
      </c>
      <c r="M2" s="138" t="s">
        <v>311</v>
      </c>
      <c r="N2" s="171" t="s">
        <v>289</v>
      </c>
      <c r="O2" s="139" t="s">
        <v>288</v>
      </c>
      <c r="P2" s="138" t="s">
        <v>287</v>
      </c>
      <c r="R2" s="185" t="s">
        <v>325</v>
      </c>
      <c r="S2" s="184" t="s">
        <v>324</v>
      </c>
      <c r="T2" s="184" t="s">
        <v>323</v>
      </c>
      <c r="U2" s="184" t="s">
        <v>322</v>
      </c>
      <c r="V2" s="184" t="s">
        <v>321</v>
      </c>
      <c r="W2" s="184" t="s">
        <v>320</v>
      </c>
      <c r="X2" s="184" t="s">
        <v>319</v>
      </c>
      <c r="Y2" s="185" t="s">
        <v>306</v>
      </c>
      <c r="Z2" s="184" t="s">
        <v>310</v>
      </c>
      <c r="AA2" s="184" t="s">
        <v>309</v>
      </c>
      <c r="AB2" s="184" t="s">
        <v>308</v>
      </c>
      <c r="AC2" s="184" t="s">
        <v>307</v>
      </c>
      <c r="AD2" s="185" t="s">
        <v>298</v>
      </c>
      <c r="AE2" s="184" t="s">
        <v>297</v>
      </c>
      <c r="AF2" s="184">
        <v>2573</v>
      </c>
      <c r="AG2" s="184" t="s">
        <v>296</v>
      </c>
      <c r="AH2" s="183" t="s">
        <v>295</v>
      </c>
      <c r="AI2" s="185" t="s">
        <v>286</v>
      </c>
      <c r="AJ2" s="184" t="s">
        <v>284</v>
      </c>
      <c r="AK2" s="184" t="s">
        <v>283</v>
      </c>
      <c r="AL2" s="184" t="s">
        <v>282</v>
      </c>
      <c r="AM2" s="183" t="s">
        <v>285</v>
      </c>
    </row>
    <row r="3" spans="1:39" ht="15" thickBot="1" x14ac:dyDescent="0.4">
      <c r="A3" s="187" t="s">
        <v>438</v>
      </c>
      <c r="B3" s="137">
        <v>32.6</v>
      </c>
      <c r="C3" s="1">
        <v>31</v>
      </c>
      <c r="D3" s="1">
        <v>28.3</v>
      </c>
      <c r="E3" s="1">
        <v>26.6</v>
      </c>
      <c r="F3" s="140">
        <v>28.76</v>
      </c>
      <c r="G3" s="83">
        <v>22.8</v>
      </c>
      <c r="H3" s="83">
        <v>24.93</v>
      </c>
      <c r="I3" s="83">
        <v>23.9</v>
      </c>
      <c r="J3" s="83">
        <v>19.21</v>
      </c>
      <c r="K3" s="137">
        <v>23.7</v>
      </c>
      <c r="L3" s="1">
        <v>18.7</v>
      </c>
      <c r="M3" s="140">
        <v>20.059999999999999</v>
      </c>
      <c r="N3" s="82">
        <v>20.8</v>
      </c>
      <c r="O3" s="83">
        <v>18.899999999999999</v>
      </c>
      <c r="P3" s="84">
        <v>17.3</v>
      </c>
      <c r="R3" s="163">
        <v>27.05</v>
      </c>
      <c r="S3" s="162">
        <v>26.5</v>
      </c>
      <c r="T3" s="162">
        <v>26.03</v>
      </c>
      <c r="U3" s="162">
        <v>26.97</v>
      </c>
      <c r="V3" s="162">
        <v>27.67</v>
      </c>
      <c r="W3" s="162">
        <v>32.35</v>
      </c>
      <c r="X3" s="161">
        <v>35.299999999999997</v>
      </c>
      <c r="Y3" s="186">
        <v>22.4</v>
      </c>
      <c r="Z3" s="186">
        <v>21.32</v>
      </c>
      <c r="AA3" s="186">
        <v>20.05</v>
      </c>
      <c r="AB3" s="186">
        <v>23.34</v>
      </c>
      <c r="AC3" s="186">
        <v>22.43</v>
      </c>
      <c r="AD3" s="185">
        <v>24.51</v>
      </c>
      <c r="AE3" s="184">
        <v>23.24</v>
      </c>
      <c r="AF3" s="184">
        <v>25.6</v>
      </c>
      <c r="AG3" s="184">
        <v>22.59</v>
      </c>
      <c r="AH3" s="183">
        <v>26.51</v>
      </c>
      <c r="AI3" s="185">
        <v>20.07</v>
      </c>
      <c r="AJ3" s="184">
        <v>22.54</v>
      </c>
      <c r="AK3" s="184">
        <v>19.27</v>
      </c>
      <c r="AL3" s="184">
        <v>20.84</v>
      </c>
      <c r="AM3" s="183">
        <v>22.17</v>
      </c>
    </row>
    <row r="4" spans="1:39" x14ac:dyDescent="0.35">
      <c r="A4" s="175"/>
      <c r="B4" s="180" t="s">
        <v>280</v>
      </c>
      <c r="C4" s="149" t="s">
        <v>280</v>
      </c>
      <c r="D4" s="149" t="s">
        <v>280</v>
      </c>
      <c r="E4" s="149" t="s">
        <v>280</v>
      </c>
      <c r="F4" s="179" t="s">
        <v>280</v>
      </c>
      <c r="G4" s="1" t="s">
        <v>279</v>
      </c>
      <c r="H4" s="1" t="s">
        <v>279</v>
      </c>
      <c r="I4" s="1" t="s">
        <v>279</v>
      </c>
      <c r="J4" s="1" t="s">
        <v>279</v>
      </c>
      <c r="K4" s="180" t="s">
        <v>280</v>
      </c>
      <c r="L4" s="149" t="s">
        <v>280</v>
      </c>
      <c r="M4" s="179" t="s">
        <v>280</v>
      </c>
      <c r="N4" s="180" t="s">
        <v>279</v>
      </c>
      <c r="O4" s="149" t="s">
        <v>279</v>
      </c>
      <c r="P4" s="179" t="s">
        <v>279</v>
      </c>
      <c r="R4" s="46" t="s">
        <v>280</v>
      </c>
      <c r="S4" s="47" t="s">
        <v>280</v>
      </c>
      <c r="T4" s="47" t="s">
        <v>280</v>
      </c>
      <c r="U4" s="47" t="s">
        <v>280</v>
      </c>
      <c r="V4" s="47" t="s">
        <v>280</v>
      </c>
      <c r="W4" s="47" t="s">
        <v>280</v>
      </c>
      <c r="X4" s="47" t="s">
        <v>280</v>
      </c>
      <c r="Y4" s="46" t="s">
        <v>280</v>
      </c>
      <c r="Z4" s="47" t="s">
        <v>280</v>
      </c>
      <c r="AA4" s="47" t="s">
        <v>280</v>
      </c>
      <c r="AB4" s="47" t="s">
        <v>280</v>
      </c>
      <c r="AC4" s="47" t="s">
        <v>280</v>
      </c>
      <c r="AD4" s="46" t="s">
        <v>279</v>
      </c>
      <c r="AE4" s="47" t="s">
        <v>279</v>
      </c>
      <c r="AF4" s="47" t="s">
        <v>279</v>
      </c>
      <c r="AG4" s="47" t="s">
        <v>279</v>
      </c>
      <c r="AH4" s="48" t="s">
        <v>279</v>
      </c>
      <c r="AI4" s="46" t="s">
        <v>279</v>
      </c>
      <c r="AJ4" s="47" t="s">
        <v>279</v>
      </c>
      <c r="AK4" s="47" t="s">
        <v>279</v>
      </c>
      <c r="AL4" s="47" t="s">
        <v>279</v>
      </c>
      <c r="AM4" s="48" t="s">
        <v>279</v>
      </c>
    </row>
    <row r="5" spans="1:39" s="1" customFormat="1" ht="15" thickBot="1" x14ac:dyDescent="0.4">
      <c r="A5" s="151" t="s">
        <v>437</v>
      </c>
      <c r="B5" s="171" t="s">
        <v>276</v>
      </c>
      <c r="C5" s="139" t="s">
        <v>276</v>
      </c>
      <c r="D5" s="139" t="s">
        <v>276</v>
      </c>
      <c r="E5" s="139" t="s">
        <v>276</v>
      </c>
      <c r="F5" s="138" t="s">
        <v>276</v>
      </c>
      <c r="G5" s="1" t="s">
        <v>276</v>
      </c>
      <c r="H5" s="1" t="s">
        <v>276</v>
      </c>
      <c r="I5" s="1" t="s">
        <v>276</v>
      </c>
      <c r="J5" s="1" t="s">
        <v>276</v>
      </c>
      <c r="K5" s="137" t="s">
        <v>275</v>
      </c>
      <c r="L5" s="1" t="s">
        <v>275</v>
      </c>
      <c r="M5" s="140" t="s">
        <v>275</v>
      </c>
      <c r="N5" s="171" t="s">
        <v>275</v>
      </c>
      <c r="O5" s="139" t="s">
        <v>275</v>
      </c>
      <c r="P5" s="138" t="s">
        <v>275</v>
      </c>
      <c r="R5" s="163" t="s">
        <v>276</v>
      </c>
      <c r="S5" s="162" t="s">
        <v>276</v>
      </c>
      <c r="T5" s="162" t="s">
        <v>276</v>
      </c>
      <c r="U5" s="162" t="s">
        <v>276</v>
      </c>
      <c r="V5" s="162" t="s">
        <v>276</v>
      </c>
      <c r="W5" s="162" t="s">
        <v>276</v>
      </c>
      <c r="X5" s="162" t="s">
        <v>276</v>
      </c>
      <c r="Y5" s="163" t="s">
        <v>275</v>
      </c>
      <c r="Z5" s="162" t="s">
        <v>275</v>
      </c>
      <c r="AA5" s="162" t="s">
        <v>275</v>
      </c>
      <c r="AB5" s="162" t="s">
        <v>275</v>
      </c>
      <c r="AC5" s="162" t="s">
        <v>275</v>
      </c>
      <c r="AD5" s="163" t="s">
        <v>276</v>
      </c>
      <c r="AE5" s="162" t="s">
        <v>276</v>
      </c>
      <c r="AF5" s="162" t="s">
        <v>276</v>
      </c>
      <c r="AG5" s="162" t="s">
        <v>276</v>
      </c>
      <c r="AH5" s="161" t="s">
        <v>276</v>
      </c>
      <c r="AI5" s="163" t="s">
        <v>275</v>
      </c>
      <c r="AJ5" s="162" t="s">
        <v>275</v>
      </c>
      <c r="AK5" s="162" t="s">
        <v>275</v>
      </c>
      <c r="AL5" s="162" t="s">
        <v>275</v>
      </c>
      <c r="AM5" s="161" t="s">
        <v>275</v>
      </c>
    </row>
    <row r="6" spans="1:39" s="1" customFormat="1" x14ac:dyDescent="0.35">
      <c r="A6" s="181" t="s">
        <v>436</v>
      </c>
      <c r="B6" s="149">
        <v>29.85</v>
      </c>
      <c r="C6" s="149">
        <v>29.91</v>
      </c>
      <c r="D6" s="149">
        <v>29.68</v>
      </c>
      <c r="E6" s="149">
        <v>29.8</v>
      </c>
      <c r="F6" s="149">
        <v>30.65</v>
      </c>
      <c r="G6" s="180">
        <v>29.23</v>
      </c>
      <c r="H6" s="149">
        <v>29.31</v>
      </c>
      <c r="I6" s="149">
        <v>29.01</v>
      </c>
      <c r="J6" s="179">
        <v>29.42</v>
      </c>
      <c r="K6" s="180">
        <v>29.98</v>
      </c>
      <c r="L6" s="149">
        <v>29.98</v>
      </c>
      <c r="M6" s="179">
        <v>30.07</v>
      </c>
      <c r="N6" s="149">
        <v>28.71</v>
      </c>
      <c r="O6" s="149">
        <v>30.16</v>
      </c>
      <c r="P6" s="179">
        <v>30.09</v>
      </c>
      <c r="R6" s="167">
        <v>31.31</v>
      </c>
      <c r="S6" s="13">
        <v>30.03</v>
      </c>
      <c r="T6" s="13">
        <v>30.12</v>
      </c>
      <c r="U6" s="13">
        <v>30.51</v>
      </c>
      <c r="V6" s="13">
        <v>30.22</v>
      </c>
      <c r="W6" s="13">
        <v>30.53</v>
      </c>
      <c r="X6" s="13">
        <v>30.3</v>
      </c>
      <c r="Y6" s="167">
        <v>29.72</v>
      </c>
      <c r="Z6" s="13">
        <v>30.1</v>
      </c>
      <c r="AA6" s="13">
        <v>30.44</v>
      </c>
      <c r="AB6" s="13">
        <v>29.84</v>
      </c>
      <c r="AC6" s="166">
        <v>30.15</v>
      </c>
      <c r="AD6" s="167">
        <v>28.83</v>
      </c>
      <c r="AE6" s="13">
        <v>29.13</v>
      </c>
      <c r="AF6" s="13">
        <v>29.03</v>
      </c>
      <c r="AG6" s="13">
        <v>29.6</v>
      </c>
      <c r="AH6" s="166">
        <v>29.45</v>
      </c>
      <c r="AI6" s="167">
        <v>29.29</v>
      </c>
      <c r="AJ6" s="13">
        <v>30.08</v>
      </c>
      <c r="AK6" s="13">
        <v>28.85</v>
      </c>
      <c r="AL6" s="13">
        <v>29.27</v>
      </c>
      <c r="AM6" s="166">
        <v>29.27</v>
      </c>
    </row>
    <row r="7" spans="1:39" s="1" customFormat="1" x14ac:dyDescent="0.35">
      <c r="A7" s="175"/>
      <c r="B7" s="1">
        <v>29.57</v>
      </c>
      <c r="C7" s="1">
        <v>30.11</v>
      </c>
      <c r="D7" s="1">
        <v>29.47</v>
      </c>
      <c r="E7" s="1">
        <v>29.79</v>
      </c>
      <c r="F7" s="1">
        <v>30.2</v>
      </c>
      <c r="G7" s="137">
        <v>29.53</v>
      </c>
      <c r="H7" s="1">
        <v>29.19</v>
      </c>
      <c r="I7" s="1">
        <v>28.93</v>
      </c>
      <c r="J7" s="140">
        <v>29.26</v>
      </c>
      <c r="K7" s="137">
        <v>30.12</v>
      </c>
      <c r="L7" s="1">
        <v>30.24</v>
      </c>
      <c r="M7" s="140">
        <v>29.66</v>
      </c>
      <c r="N7" s="1">
        <v>28.76</v>
      </c>
      <c r="O7" s="1">
        <v>29.74</v>
      </c>
      <c r="P7" s="140">
        <v>29.96</v>
      </c>
      <c r="R7" s="167">
        <v>30.73</v>
      </c>
      <c r="S7" s="13">
        <v>30.73</v>
      </c>
      <c r="T7" s="13">
        <v>29.78</v>
      </c>
      <c r="U7" s="13">
        <v>29.47</v>
      </c>
      <c r="V7" s="13">
        <v>30.49</v>
      </c>
      <c r="W7" s="13">
        <v>30.57</v>
      </c>
      <c r="X7" s="13">
        <v>30.64</v>
      </c>
      <c r="Y7" s="167">
        <v>29.68</v>
      </c>
      <c r="Z7" s="13">
        <v>30.13</v>
      </c>
      <c r="AA7" s="13">
        <v>30.34</v>
      </c>
      <c r="AB7" s="13">
        <v>29.78</v>
      </c>
      <c r="AC7" s="166">
        <v>29.98</v>
      </c>
      <c r="AD7" s="167">
        <v>28.44</v>
      </c>
      <c r="AE7" s="13">
        <v>29.31</v>
      </c>
      <c r="AF7" s="13">
        <v>28.84</v>
      </c>
      <c r="AG7" s="13">
        <v>29.44</v>
      </c>
      <c r="AH7" s="166">
        <v>29.71</v>
      </c>
      <c r="AI7" s="167">
        <v>29.13</v>
      </c>
      <c r="AJ7" s="13">
        <v>29.63</v>
      </c>
      <c r="AK7" s="13">
        <v>29.13</v>
      </c>
      <c r="AL7" s="13">
        <v>29.3</v>
      </c>
      <c r="AM7" s="166">
        <v>29.62</v>
      </c>
    </row>
    <row r="8" spans="1:39" s="1" customFormat="1" x14ac:dyDescent="0.35">
      <c r="A8" s="168" t="s">
        <v>425</v>
      </c>
      <c r="B8" s="1">
        <v>27.12</v>
      </c>
      <c r="C8" s="1">
        <v>27.56</v>
      </c>
      <c r="D8" s="1">
        <v>27.34</v>
      </c>
      <c r="E8" s="1">
        <v>27.78</v>
      </c>
      <c r="F8" s="1">
        <v>30.23</v>
      </c>
      <c r="G8" s="137">
        <v>26.66</v>
      </c>
      <c r="H8" s="1">
        <v>26.95</v>
      </c>
      <c r="I8" s="1">
        <v>27.07</v>
      </c>
      <c r="J8" s="140">
        <v>27.16</v>
      </c>
      <c r="K8" s="137">
        <v>28.51</v>
      </c>
      <c r="L8" s="1">
        <v>28.46</v>
      </c>
      <c r="M8" s="140">
        <v>27.88</v>
      </c>
      <c r="N8" s="1">
        <v>28.06</v>
      </c>
      <c r="O8" s="1">
        <v>29.6</v>
      </c>
      <c r="P8" s="140">
        <v>30.3</v>
      </c>
      <c r="R8" s="167">
        <v>26.64</v>
      </c>
      <c r="S8" s="13">
        <v>27.18</v>
      </c>
      <c r="T8" s="13">
        <v>26.91</v>
      </c>
      <c r="U8" s="13">
        <v>27.14</v>
      </c>
      <c r="V8" s="13">
        <v>27.07</v>
      </c>
      <c r="W8" s="13">
        <v>27.46</v>
      </c>
      <c r="X8" s="13">
        <v>26.88</v>
      </c>
      <c r="Y8" s="167">
        <v>27.54</v>
      </c>
      <c r="Z8" s="13">
        <v>27.17</v>
      </c>
      <c r="AA8" s="13">
        <v>28.11</v>
      </c>
      <c r="AB8" s="13">
        <v>27.35</v>
      </c>
      <c r="AC8" s="166">
        <v>27.83</v>
      </c>
      <c r="AD8" s="167">
        <v>27.52</v>
      </c>
      <c r="AE8" s="13">
        <v>26.92</v>
      </c>
      <c r="AF8" s="13">
        <v>26.7</v>
      </c>
      <c r="AG8" s="13">
        <v>27.25</v>
      </c>
      <c r="AH8" s="166">
        <v>27.08</v>
      </c>
      <c r="AI8" s="167">
        <v>26.76</v>
      </c>
      <c r="AJ8" s="13">
        <v>27.86</v>
      </c>
      <c r="AK8" s="13">
        <v>26.96</v>
      </c>
      <c r="AL8" s="13">
        <v>27.62</v>
      </c>
      <c r="AM8" s="166">
        <v>27.05</v>
      </c>
    </row>
    <row r="9" spans="1:39" s="1" customFormat="1" ht="15" thickBot="1" x14ac:dyDescent="0.4">
      <c r="A9" s="151"/>
      <c r="B9" s="139">
        <v>27</v>
      </c>
      <c r="C9" s="139">
        <v>27.42</v>
      </c>
      <c r="D9" s="139">
        <v>27.05</v>
      </c>
      <c r="E9" s="139">
        <v>27.63</v>
      </c>
      <c r="F9" s="139">
        <v>29.43</v>
      </c>
      <c r="G9" s="137">
        <v>26.56</v>
      </c>
      <c r="H9" s="1">
        <v>26.58</v>
      </c>
      <c r="I9" s="1">
        <v>26.83</v>
      </c>
      <c r="J9" s="140">
        <v>26.78</v>
      </c>
      <c r="K9" s="137">
        <v>28.48</v>
      </c>
      <c r="L9" s="1">
        <v>28.27</v>
      </c>
      <c r="M9" s="140">
        <v>27.74</v>
      </c>
      <c r="N9" s="139">
        <v>27.91</v>
      </c>
      <c r="O9" s="139">
        <v>28.89</v>
      </c>
      <c r="P9" s="138">
        <v>29.82</v>
      </c>
      <c r="R9" s="163">
        <v>26.32</v>
      </c>
      <c r="S9" s="162">
        <v>26.72</v>
      </c>
      <c r="T9" s="162">
        <v>26.23</v>
      </c>
      <c r="U9" s="162">
        <v>26.86</v>
      </c>
      <c r="V9" s="162">
        <v>27.23</v>
      </c>
      <c r="W9" s="162">
        <v>26.92</v>
      </c>
      <c r="X9" s="162">
        <v>26.61</v>
      </c>
      <c r="Y9" s="163">
        <v>26.87</v>
      </c>
      <c r="Z9" s="162">
        <v>26.94</v>
      </c>
      <c r="AA9" s="162">
        <v>27.84</v>
      </c>
      <c r="AB9" s="162">
        <v>26.88</v>
      </c>
      <c r="AC9" s="161">
        <v>27.46</v>
      </c>
      <c r="AD9" s="163">
        <v>27.29</v>
      </c>
      <c r="AE9" s="162">
        <v>26.7</v>
      </c>
      <c r="AF9" s="162">
        <v>25.88</v>
      </c>
      <c r="AG9" s="162">
        <v>26.75</v>
      </c>
      <c r="AH9" s="161">
        <v>26.84</v>
      </c>
      <c r="AI9" s="163">
        <v>26.54</v>
      </c>
      <c r="AJ9" s="162">
        <v>27.48</v>
      </c>
      <c r="AK9" s="162">
        <v>26.63</v>
      </c>
      <c r="AL9" s="162">
        <v>27.17</v>
      </c>
      <c r="AM9" s="161">
        <v>26.78</v>
      </c>
    </row>
    <row r="10" spans="1:39" ht="16.5" x14ac:dyDescent="0.35">
      <c r="A10" s="170" t="s">
        <v>424</v>
      </c>
      <c r="B10" s="155">
        <f t="shared" ref="B10:P10" si="0">2^-((AVERAGE(B6:B7)-AVERAGE(B8:B9))-(AVERAGE($B6:$F7)-AVERAGE($B8:$F9)))</f>
        <v>0.65838346102962098</v>
      </c>
      <c r="C10" s="155">
        <f t="shared" si="0"/>
        <v>0.72046487441896101</v>
      </c>
      <c r="D10" s="155">
        <f t="shared" si="0"/>
        <v>0.79388393093165133</v>
      </c>
      <c r="E10" s="155">
        <f t="shared" si="0"/>
        <v>0.97063446976954226</v>
      </c>
      <c r="F10" s="155">
        <f t="shared" si="0"/>
        <v>2.7358706078049781</v>
      </c>
      <c r="G10" s="156">
        <f t="shared" si="0"/>
        <v>0.60583633021511896</v>
      </c>
      <c r="H10" s="155">
        <f t="shared" si="0"/>
        <v>0.73815720284141528</v>
      </c>
      <c r="I10" s="155">
        <f t="shared" si="0"/>
        <v>1.0188911966167209</v>
      </c>
      <c r="J10" s="155">
        <f t="shared" si="0"/>
        <v>0.79940583035246815</v>
      </c>
      <c r="K10" s="156">
        <f t="shared" si="0"/>
        <v>1.4063931999131165</v>
      </c>
      <c r="L10" s="155">
        <f t="shared" si="0"/>
        <v>1.2328523254638062</v>
      </c>
      <c r="M10" s="154">
        <f t="shared" si="0"/>
        <v>0.99447016867321025</v>
      </c>
      <c r="N10" s="155">
        <f t="shared" si="0"/>
        <v>2.4571739608912946</v>
      </c>
      <c r="O10" s="155">
        <f t="shared" si="0"/>
        <v>2.5350250440688469</v>
      </c>
      <c r="P10" s="154">
        <f t="shared" si="0"/>
        <v>4.233937579500533</v>
      </c>
      <c r="R10" s="156">
        <f t="shared" ref="R10:AM10" si="1">2^-((AVERAGE(R6:R7)-AVERAGE(R8:R9))-(AVERAGE($R6:$X7)-AVERAGE($R8:$X9)))</f>
        <v>0.49262830505087207</v>
      </c>
      <c r="S10" s="155">
        <f t="shared" si="1"/>
        <v>1.0633167538244324</v>
      </c>
      <c r="T10" s="155">
        <f t="shared" si="1"/>
        <v>1.1008145381673122</v>
      </c>
      <c r="U10" s="155">
        <f t="shared" si="1"/>
        <v>1.442500109685837</v>
      </c>
      <c r="V10" s="155">
        <f t="shared" si="1"/>
        <v>1.2427804298839997</v>
      </c>
      <c r="W10" s="155">
        <f t="shared" si="1"/>
        <v>1.1161813364654316</v>
      </c>
      <c r="X10" s="154">
        <f t="shared" si="1"/>
        <v>0.86668006662246933</v>
      </c>
      <c r="Y10" s="155">
        <f t="shared" si="1"/>
        <v>2.032945343874891</v>
      </c>
      <c r="Z10" s="155">
        <f t="shared" si="1"/>
        <v>1.3741804166692757</v>
      </c>
      <c r="AA10" s="155">
        <f t="shared" si="1"/>
        <v>2.1488599039510219</v>
      </c>
      <c r="AB10" s="155">
        <f t="shared" si="1"/>
        <v>1.7697817142605201</v>
      </c>
      <c r="AC10" s="155">
        <f t="shared" si="1"/>
        <v>2.1414254134636197</v>
      </c>
      <c r="AD10" s="156">
        <f t="shared" si="1"/>
        <v>4.8857208238356726</v>
      </c>
      <c r="AE10" s="155">
        <f t="shared" si="1"/>
        <v>2.1563202051196977</v>
      </c>
      <c r="AF10" s="155">
        <f t="shared" si="1"/>
        <v>1.8321929316297763</v>
      </c>
      <c r="AG10" s="155">
        <f t="shared" si="1"/>
        <v>1.9980205596768987</v>
      </c>
      <c r="AH10" s="154">
        <f t="shared" si="1"/>
        <v>1.8642190999473904</v>
      </c>
      <c r="AI10" s="155">
        <f t="shared" si="1"/>
        <v>1.9433845824012004</v>
      </c>
      <c r="AJ10" s="155">
        <f t="shared" si="1"/>
        <v>2.5202579963568237</v>
      </c>
      <c r="AK10" s="155">
        <f t="shared" si="1"/>
        <v>2.502849302747133</v>
      </c>
      <c r="AL10" s="155">
        <f t="shared" si="1"/>
        <v>3.0920666745339549</v>
      </c>
      <c r="AM10" s="154">
        <f t="shared" si="1"/>
        <v>1.9842192235440372</v>
      </c>
    </row>
    <row r="11" spans="1:39" ht="15" thickBot="1" x14ac:dyDescent="0.4">
      <c r="A11" s="151" t="s">
        <v>423</v>
      </c>
      <c r="B11" s="371">
        <f t="shared" ref="B11:P11" si="2">B10/AVERAGE($B10:$F10)</f>
        <v>0.55992250568570334</v>
      </c>
      <c r="C11" s="371">
        <f t="shared" si="2"/>
        <v>0.61271967116599679</v>
      </c>
      <c r="D11" s="371">
        <f t="shared" si="2"/>
        <v>0.67515894025604506</v>
      </c>
      <c r="E11" s="371">
        <f t="shared" si="2"/>
        <v>0.82547651420093116</v>
      </c>
      <c r="F11" s="371">
        <f t="shared" si="2"/>
        <v>2.3267223686913234</v>
      </c>
      <c r="G11" s="370">
        <f t="shared" si="2"/>
        <v>0.51523377503891887</v>
      </c>
      <c r="H11" s="371">
        <f t="shared" si="2"/>
        <v>0.627766119699535</v>
      </c>
      <c r="I11" s="371">
        <f t="shared" si="2"/>
        <v>0.86651646889573353</v>
      </c>
      <c r="J11" s="371">
        <f t="shared" si="2"/>
        <v>0.67985504206123459</v>
      </c>
      <c r="K11" s="370">
        <f t="shared" si="2"/>
        <v>1.1960677190207512</v>
      </c>
      <c r="L11" s="371">
        <f t="shared" si="2"/>
        <v>1.048479805575012</v>
      </c>
      <c r="M11" s="372">
        <f t="shared" si="2"/>
        <v>0.84574759487789741</v>
      </c>
      <c r="N11" s="371">
        <f t="shared" si="2"/>
        <v>2.0897046820348648</v>
      </c>
      <c r="O11" s="371">
        <f t="shared" si="2"/>
        <v>2.1559131701626675</v>
      </c>
      <c r="P11" s="372">
        <f t="shared" si="2"/>
        <v>3.6007540874787285</v>
      </c>
      <c r="R11" s="370">
        <f t="shared" ref="R11:AM11" si="3">R10/AVERAGE($R10:$X10)</f>
        <v>0.47077740453794159</v>
      </c>
      <c r="S11" s="371">
        <f t="shared" si="3"/>
        <v>1.0161525361712251</v>
      </c>
      <c r="T11" s="371">
        <f t="shared" si="3"/>
        <v>1.0519870779705265</v>
      </c>
      <c r="U11" s="371">
        <f t="shared" si="3"/>
        <v>1.3785169279168121</v>
      </c>
      <c r="V11" s="371">
        <f t="shared" si="3"/>
        <v>1.1876559653447403</v>
      </c>
      <c r="W11" s="371">
        <f t="shared" si="3"/>
        <v>1.0666722703248304</v>
      </c>
      <c r="X11" s="372">
        <f t="shared" si="3"/>
        <v>0.82823781773392458</v>
      </c>
      <c r="Y11" s="371">
        <f t="shared" si="3"/>
        <v>1.9427725178277797</v>
      </c>
      <c r="Z11" s="371">
        <f t="shared" si="3"/>
        <v>1.3132276064803505</v>
      </c>
      <c r="AA11" s="371">
        <f t="shared" si="3"/>
        <v>2.0535456000508221</v>
      </c>
      <c r="AB11" s="371">
        <f t="shared" si="3"/>
        <v>1.6912817097512041</v>
      </c>
      <c r="AC11" s="371">
        <f t="shared" si="3"/>
        <v>2.0464408720036591</v>
      </c>
      <c r="AD11" s="370">
        <f t="shared" si="3"/>
        <v>4.6690109869038272</v>
      </c>
      <c r="AE11" s="371">
        <f t="shared" si="3"/>
        <v>2.0606749939269977</v>
      </c>
      <c r="AF11" s="371">
        <f t="shared" si="3"/>
        <v>1.7509246304398915</v>
      </c>
      <c r="AG11" s="371">
        <f t="shared" si="3"/>
        <v>1.9093968488087603</v>
      </c>
      <c r="AH11" s="372">
        <f t="shared" si="3"/>
        <v>1.7815302538749977</v>
      </c>
      <c r="AI11" s="371">
        <f t="shared" si="3"/>
        <v>1.8571842915672694</v>
      </c>
      <c r="AJ11" s="371">
        <f t="shared" si="3"/>
        <v>2.4084700495809606</v>
      </c>
      <c r="AK11" s="371">
        <f t="shared" si="3"/>
        <v>2.3918335317237092</v>
      </c>
      <c r="AL11" s="371">
        <f t="shared" si="3"/>
        <v>2.9549157219966009</v>
      </c>
      <c r="AM11" s="372">
        <f t="shared" si="3"/>
        <v>1.896207681363107</v>
      </c>
    </row>
    <row r="12" spans="1:39" s="1" customFormat="1" ht="15" thickBot="1" x14ac:dyDescent="0.4">
      <c r="A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</row>
    <row r="13" spans="1:39" s="1" customFormat="1" x14ac:dyDescent="0.35">
      <c r="A13" s="181" t="s">
        <v>435</v>
      </c>
      <c r="B13" s="149">
        <v>27</v>
      </c>
      <c r="C13" s="149">
        <v>27.83</v>
      </c>
      <c r="D13" s="149">
        <v>26.92</v>
      </c>
      <c r="E13" s="149">
        <v>27.33</v>
      </c>
      <c r="F13" s="149">
        <v>28.45</v>
      </c>
      <c r="G13" s="180">
        <v>25.42</v>
      </c>
      <c r="H13" s="149">
        <v>24.97</v>
      </c>
      <c r="I13" s="149">
        <v>25.23</v>
      </c>
      <c r="J13" s="179">
        <v>25.1</v>
      </c>
      <c r="K13" s="180">
        <v>27.76</v>
      </c>
      <c r="L13" s="149">
        <v>27.66</v>
      </c>
      <c r="M13" s="179">
        <v>26.71</v>
      </c>
      <c r="N13" s="149">
        <v>26</v>
      </c>
      <c r="O13" s="149">
        <v>26.98</v>
      </c>
      <c r="P13" s="179">
        <v>26.58</v>
      </c>
      <c r="R13" s="46">
        <v>25.97</v>
      </c>
      <c r="S13" s="47">
        <v>26.21</v>
      </c>
      <c r="T13" s="47">
        <v>25.56</v>
      </c>
      <c r="U13" s="47">
        <v>26.24</v>
      </c>
      <c r="V13" s="47">
        <v>25.78</v>
      </c>
      <c r="W13" s="47">
        <v>26.55</v>
      </c>
      <c r="X13" s="47">
        <v>26.27</v>
      </c>
      <c r="Y13" s="46">
        <v>25.68</v>
      </c>
      <c r="Z13" s="47">
        <v>26.14</v>
      </c>
      <c r="AA13" s="47">
        <v>26.2</v>
      </c>
      <c r="AB13" s="47">
        <v>25.92</v>
      </c>
      <c r="AC13" s="48">
        <v>26.25</v>
      </c>
      <c r="AD13" s="46">
        <v>23.54</v>
      </c>
      <c r="AE13" s="47">
        <v>24.19</v>
      </c>
      <c r="AF13" s="47">
        <v>23.63</v>
      </c>
      <c r="AG13" s="47">
        <v>24.53</v>
      </c>
      <c r="AH13" s="48">
        <v>24.17</v>
      </c>
      <c r="AI13" s="46">
        <v>24.68</v>
      </c>
      <c r="AJ13" s="47">
        <v>25.32</v>
      </c>
      <c r="AK13" s="47">
        <v>24.84</v>
      </c>
      <c r="AL13" s="47">
        <v>24.93</v>
      </c>
      <c r="AM13" s="48">
        <v>24.94</v>
      </c>
    </row>
    <row r="14" spans="1:39" s="1" customFormat="1" x14ac:dyDescent="0.35">
      <c r="A14" s="175"/>
      <c r="B14" s="1">
        <v>26.84</v>
      </c>
      <c r="C14" s="1">
        <v>27.5</v>
      </c>
      <c r="D14" s="1">
        <v>27.27</v>
      </c>
      <c r="E14" s="1">
        <v>27.06</v>
      </c>
      <c r="F14" s="1">
        <v>28.46</v>
      </c>
      <c r="G14" s="137">
        <v>25.48</v>
      </c>
      <c r="H14" s="1">
        <v>25.03</v>
      </c>
      <c r="I14" s="1">
        <v>25.59</v>
      </c>
      <c r="J14" s="140">
        <v>25.06</v>
      </c>
      <c r="K14" s="137">
        <v>27.22</v>
      </c>
      <c r="L14" s="1">
        <v>27.68</v>
      </c>
      <c r="M14" s="140">
        <v>27.51</v>
      </c>
      <c r="N14" s="1">
        <v>25.76</v>
      </c>
      <c r="O14" s="1">
        <v>26.61</v>
      </c>
      <c r="P14" s="140">
        <v>26.71</v>
      </c>
      <c r="R14" s="167">
        <v>25.43</v>
      </c>
      <c r="S14" s="13">
        <v>26.07</v>
      </c>
      <c r="T14" s="13">
        <v>25.88</v>
      </c>
      <c r="U14" s="13">
        <v>25.84</v>
      </c>
      <c r="V14" s="13">
        <v>26.05</v>
      </c>
      <c r="W14" s="13">
        <v>26.25</v>
      </c>
      <c r="X14" s="13">
        <v>26.32</v>
      </c>
      <c r="Y14" s="167">
        <v>25.51</v>
      </c>
      <c r="Z14" s="13">
        <v>26.32</v>
      </c>
      <c r="AA14" s="13">
        <v>26.19</v>
      </c>
      <c r="AB14" s="13">
        <v>25.83</v>
      </c>
      <c r="AC14" s="166">
        <v>26.15</v>
      </c>
      <c r="AD14" s="167">
        <v>23.02</v>
      </c>
      <c r="AE14" s="13">
        <v>23.9</v>
      </c>
      <c r="AF14" s="13">
        <v>23.79</v>
      </c>
      <c r="AG14" s="13">
        <v>24.43</v>
      </c>
      <c r="AH14" s="166">
        <v>24.14</v>
      </c>
      <c r="AI14" s="167">
        <v>24.55</v>
      </c>
      <c r="AJ14" s="13">
        <v>25.3</v>
      </c>
      <c r="AK14" s="13">
        <v>24.75</v>
      </c>
      <c r="AL14" s="13">
        <v>25.01</v>
      </c>
      <c r="AM14" s="166">
        <v>24.85</v>
      </c>
    </row>
    <row r="15" spans="1:39" s="1" customFormat="1" x14ac:dyDescent="0.35">
      <c r="A15" s="168" t="s">
        <v>425</v>
      </c>
      <c r="B15" s="1">
        <v>27.12</v>
      </c>
      <c r="C15" s="1">
        <v>27.56</v>
      </c>
      <c r="D15" s="1">
        <v>27.34</v>
      </c>
      <c r="E15" s="1">
        <v>27.78</v>
      </c>
      <c r="F15" s="1">
        <v>30.23</v>
      </c>
      <c r="G15" s="137">
        <v>26.66</v>
      </c>
      <c r="H15" s="1">
        <v>26.95</v>
      </c>
      <c r="I15" s="1">
        <v>27.07</v>
      </c>
      <c r="J15" s="140">
        <v>27.16</v>
      </c>
      <c r="K15" s="137">
        <v>28.51</v>
      </c>
      <c r="L15" s="1">
        <v>28.46</v>
      </c>
      <c r="M15" s="140">
        <v>27.88</v>
      </c>
      <c r="N15" s="1">
        <v>28.06</v>
      </c>
      <c r="O15" s="1">
        <v>29.6</v>
      </c>
      <c r="P15" s="140">
        <v>30.3</v>
      </c>
      <c r="R15" s="167">
        <v>26.64</v>
      </c>
      <c r="S15" s="13">
        <v>27.18</v>
      </c>
      <c r="T15" s="13">
        <v>26.91</v>
      </c>
      <c r="U15" s="13">
        <v>27.14</v>
      </c>
      <c r="V15" s="13">
        <v>27.07</v>
      </c>
      <c r="W15" s="13">
        <v>27.46</v>
      </c>
      <c r="X15" s="13">
        <v>26.88</v>
      </c>
      <c r="Y15" s="167">
        <v>27.54</v>
      </c>
      <c r="Z15" s="13">
        <v>27.17</v>
      </c>
      <c r="AA15" s="13">
        <v>28.11</v>
      </c>
      <c r="AB15" s="13">
        <v>27.35</v>
      </c>
      <c r="AC15" s="166">
        <v>27.83</v>
      </c>
      <c r="AD15" s="167">
        <v>27.52</v>
      </c>
      <c r="AE15" s="13">
        <v>26.92</v>
      </c>
      <c r="AF15" s="13">
        <v>26.7</v>
      </c>
      <c r="AG15" s="13">
        <v>27.25</v>
      </c>
      <c r="AH15" s="166">
        <v>27.08</v>
      </c>
      <c r="AI15" s="167">
        <v>26.76</v>
      </c>
      <c r="AJ15" s="13">
        <v>27.86</v>
      </c>
      <c r="AK15" s="13">
        <v>26.96</v>
      </c>
      <c r="AL15" s="13">
        <v>27.62</v>
      </c>
      <c r="AM15" s="166">
        <v>27.05</v>
      </c>
    </row>
    <row r="16" spans="1:39" s="1" customFormat="1" ht="15" thickBot="1" x14ac:dyDescent="0.4">
      <c r="A16" s="151"/>
      <c r="B16" s="139">
        <v>27</v>
      </c>
      <c r="C16" s="139">
        <v>27.42</v>
      </c>
      <c r="D16" s="139">
        <v>27.05</v>
      </c>
      <c r="E16" s="139">
        <v>27.63</v>
      </c>
      <c r="F16" s="139">
        <v>29.43</v>
      </c>
      <c r="G16" s="137">
        <v>26.56</v>
      </c>
      <c r="H16" s="1">
        <v>26.58</v>
      </c>
      <c r="I16" s="1">
        <v>26.83</v>
      </c>
      <c r="J16" s="140">
        <v>26.78</v>
      </c>
      <c r="K16" s="137">
        <v>28.48</v>
      </c>
      <c r="L16" s="1">
        <v>28.27</v>
      </c>
      <c r="M16" s="140">
        <v>27.74</v>
      </c>
      <c r="N16" s="139">
        <v>27.91</v>
      </c>
      <c r="O16" s="139">
        <v>28.89</v>
      </c>
      <c r="P16" s="138">
        <v>29.82</v>
      </c>
      <c r="R16" s="163">
        <v>26.32</v>
      </c>
      <c r="S16" s="162">
        <v>26.72</v>
      </c>
      <c r="T16" s="162">
        <v>26.23</v>
      </c>
      <c r="U16" s="162">
        <v>26.86</v>
      </c>
      <c r="V16" s="162">
        <v>27.23</v>
      </c>
      <c r="W16" s="162">
        <v>26.92</v>
      </c>
      <c r="X16" s="162">
        <v>26.61</v>
      </c>
      <c r="Y16" s="163">
        <v>26.87</v>
      </c>
      <c r="Z16" s="162">
        <v>26.94</v>
      </c>
      <c r="AA16" s="162">
        <v>27.84</v>
      </c>
      <c r="AB16" s="162">
        <v>26.88</v>
      </c>
      <c r="AC16" s="161">
        <v>27.46</v>
      </c>
      <c r="AD16" s="163">
        <v>27.29</v>
      </c>
      <c r="AE16" s="162">
        <v>26.7</v>
      </c>
      <c r="AF16" s="162">
        <v>25.88</v>
      </c>
      <c r="AG16" s="162">
        <v>26.75</v>
      </c>
      <c r="AH16" s="161">
        <v>26.84</v>
      </c>
      <c r="AI16" s="163">
        <v>26.54</v>
      </c>
      <c r="AJ16" s="162">
        <v>27.48</v>
      </c>
      <c r="AK16" s="162">
        <v>26.63</v>
      </c>
      <c r="AL16" s="162">
        <v>27.17</v>
      </c>
      <c r="AM16" s="161">
        <v>26.78</v>
      </c>
    </row>
    <row r="17" spans="1:39" ht="16.5" x14ac:dyDescent="0.35">
      <c r="A17" s="170" t="s">
        <v>424</v>
      </c>
      <c r="B17" s="155">
        <f t="shared" ref="B17:P17" si="4">2^-((AVERAGE(B13:B14)-AVERAGE(B15:B16))-(AVERAGE($B13:$F14)-AVERAGE($B15:$F16)))</f>
        <v>0.84089641525371461</v>
      </c>
      <c r="C17" s="155">
        <f t="shared" si="4"/>
        <v>0.67595541651406399</v>
      </c>
      <c r="D17" s="155">
        <f t="shared" si="4"/>
        <v>0.81790205855778164</v>
      </c>
      <c r="E17" s="155">
        <f t="shared" si="4"/>
        <v>1.0867348625260562</v>
      </c>
      <c r="F17" s="155">
        <f t="shared" si="4"/>
        <v>1.979313312830413</v>
      </c>
      <c r="G17" s="156">
        <f t="shared" si="4"/>
        <v>1.7052697835359087</v>
      </c>
      <c r="H17" s="155">
        <f t="shared" si="4"/>
        <v>2.5936791093020193</v>
      </c>
      <c r="I17" s="155">
        <f t="shared" si="4"/>
        <v>2.2191389441356879</v>
      </c>
      <c r="J17" s="155">
        <f t="shared" si="4"/>
        <v>2.8284271247461898</v>
      </c>
      <c r="K17" s="156">
        <f t="shared" si="4"/>
        <v>1.5315579970943811</v>
      </c>
      <c r="L17" s="155">
        <f t="shared" si="4"/>
        <v>1.2354186371269289</v>
      </c>
      <c r="M17" s="154">
        <f t="shared" si="4"/>
        <v>1.2397076999389856</v>
      </c>
      <c r="N17" s="155">
        <f t="shared" si="4"/>
        <v>3.2829664352419852</v>
      </c>
      <c r="O17" s="155">
        <f t="shared" si="4"/>
        <v>4.1698630433644821</v>
      </c>
      <c r="P17" s="154">
        <f t="shared" si="4"/>
        <v>8.1398375368215028</v>
      </c>
      <c r="R17" s="156">
        <f t="shared" ref="R17:AM17" si="5">2^-((AVERAGE(R13:R14)-AVERAGE(R15:R16))-(AVERAGE($R13:$X14)-AVERAGE($R15:$X16)))</f>
        <v>0.95973917350195392</v>
      </c>
      <c r="S17" s="155">
        <f t="shared" si="5"/>
        <v>0.97990533366169286</v>
      </c>
      <c r="T17" s="155">
        <f t="shared" si="5"/>
        <v>1.0074542223516147</v>
      </c>
      <c r="U17" s="155">
        <f t="shared" si="5"/>
        <v>1.0872730437474718</v>
      </c>
      <c r="V17" s="155">
        <f t="shared" si="5"/>
        <v>1.315593956301909</v>
      </c>
      <c r="W17" s="155">
        <f t="shared" si="5"/>
        <v>0.96641468736464164</v>
      </c>
      <c r="X17" s="154">
        <f t="shared" si="5"/>
        <v>0.76350752740959338</v>
      </c>
      <c r="Y17" s="155">
        <f t="shared" si="5"/>
        <v>1.7061142803921274</v>
      </c>
      <c r="Z17" s="155">
        <f t="shared" si="5"/>
        <v>0.9901467618185531</v>
      </c>
      <c r="AA17" s="155">
        <f t="shared" si="5"/>
        <v>1.9194783470039078</v>
      </c>
      <c r="AB17" s="155">
        <f t="shared" si="5"/>
        <v>1.3201613676588133</v>
      </c>
      <c r="AC17" s="155">
        <f t="shared" si="5"/>
        <v>1.5217319840716281</v>
      </c>
      <c r="AD17" s="156">
        <f t="shared" si="5"/>
        <v>9.7521092336357711</v>
      </c>
      <c r="AE17" s="155">
        <f t="shared" si="5"/>
        <v>3.7992490459145491</v>
      </c>
      <c r="AF17" s="155">
        <f t="shared" si="5"/>
        <v>3.3420059124379238</v>
      </c>
      <c r="AG17" s="155">
        <f t="shared" si="5"/>
        <v>3.2058663583745943</v>
      </c>
      <c r="AH17" s="154">
        <f t="shared" si="5"/>
        <v>3.9060604750146148</v>
      </c>
      <c r="AI17" s="155">
        <f t="shared" si="5"/>
        <v>2.2905821194552023</v>
      </c>
      <c r="AJ17" s="155">
        <f t="shared" si="5"/>
        <v>2.8693307647898219</v>
      </c>
      <c r="AK17" s="155">
        <f t="shared" si="5"/>
        <v>2.2356808992544028</v>
      </c>
      <c r="AL17" s="155">
        <f t="shared" si="5"/>
        <v>3.0015637003300224</v>
      </c>
      <c r="AM17" s="154">
        <f t="shared" si="5"/>
        <v>2.2668898415844927</v>
      </c>
    </row>
    <row r="18" spans="1:39" ht="15" thickBot="1" x14ac:dyDescent="0.4">
      <c r="A18" s="151" t="s">
        <v>423</v>
      </c>
      <c r="B18" s="371">
        <f t="shared" ref="B18:P18" si="6">B17/AVERAGE($B17:$F17)</f>
        <v>0.77849216192995563</v>
      </c>
      <c r="C18" s="371">
        <f t="shared" si="6"/>
        <v>0.62579169565317372</v>
      </c>
      <c r="D18" s="371">
        <f t="shared" si="6"/>
        <v>0.75720425282285786</v>
      </c>
      <c r="E18" s="371">
        <f t="shared" si="6"/>
        <v>1.0060865490992774</v>
      </c>
      <c r="F18" s="371">
        <f t="shared" si="6"/>
        <v>1.8324253404947359</v>
      </c>
      <c r="G18" s="370">
        <f t="shared" si="6"/>
        <v>1.5787190150622215</v>
      </c>
      <c r="H18" s="371">
        <f t="shared" si="6"/>
        <v>2.4011980792472181</v>
      </c>
      <c r="I18" s="371">
        <f t="shared" si="6"/>
        <v>2.054453132282537</v>
      </c>
      <c r="J18" s="371">
        <f t="shared" si="6"/>
        <v>2.6185250730800553</v>
      </c>
      <c r="K18" s="370">
        <f t="shared" si="6"/>
        <v>1.4178986551148227</v>
      </c>
      <c r="L18" s="371">
        <f t="shared" si="6"/>
        <v>1.1437362655605086</v>
      </c>
      <c r="M18" s="372">
        <f t="shared" si="6"/>
        <v>1.147707030235732</v>
      </c>
      <c r="N18" s="371">
        <f t="shared" si="6"/>
        <v>3.03933230223593</v>
      </c>
      <c r="O18" s="371">
        <f t="shared" si="6"/>
        <v>3.8604109099468542</v>
      </c>
      <c r="P18" s="372">
        <f t="shared" si="6"/>
        <v>7.5357673155103679</v>
      </c>
      <c r="R18" s="370">
        <f t="shared" ref="R18:AM18" si="7">R17/AVERAGE($R17:$X17)</f>
        <v>0.94890968152759692</v>
      </c>
      <c r="S18" s="371">
        <f t="shared" si="7"/>
        <v>0.96884829104062564</v>
      </c>
      <c r="T18" s="371">
        <f t="shared" si="7"/>
        <v>0.99608632395097008</v>
      </c>
      <c r="U18" s="371">
        <f t="shared" si="7"/>
        <v>1.0750044868037825</v>
      </c>
      <c r="V18" s="371">
        <f t="shared" si="7"/>
        <v>1.3007490749167947</v>
      </c>
      <c r="W18" s="371">
        <f t="shared" si="7"/>
        <v>0.95550987031676815</v>
      </c>
      <c r="X18" s="372">
        <f t="shared" si="7"/>
        <v>0.75489227144346127</v>
      </c>
      <c r="Y18" s="371">
        <f t="shared" si="7"/>
        <v>1.6868628510278088</v>
      </c>
      <c r="Z18" s="371">
        <f t="shared" si="7"/>
        <v>0.97897415710822988</v>
      </c>
      <c r="AA18" s="371">
        <f t="shared" si="7"/>
        <v>1.8978193630551938</v>
      </c>
      <c r="AB18" s="371">
        <f t="shared" si="7"/>
        <v>1.3052649485788765</v>
      </c>
      <c r="AC18" s="371">
        <f t="shared" si="7"/>
        <v>1.5045610851819908</v>
      </c>
      <c r="AD18" s="370">
        <f t="shared" si="7"/>
        <v>9.6420685146627676</v>
      </c>
      <c r="AE18" s="371">
        <f t="shared" si="7"/>
        <v>3.756379130642479</v>
      </c>
      <c r="AF18" s="371">
        <f t="shared" si="7"/>
        <v>3.3042954310839745</v>
      </c>
      <c r="AG18" s="371">
        <f t="shared" si="7"/>
        <v>3.1696920466892662</v>
      </c>
      <c r="AH18" s="372">
        <f t="shared" si="7"/>
        <v>3.8619853223758258</v>
      </c>
      <c r="AI18" s="371">
        <f t="shared" si="7"/>
        <v>2.2647356797514515</v>
      </c>
      <c r="AJ18" s="371">
        <f t="shared" si="7"/>
        <v>2.8369538489078905</v>
      </c>
      <c r="AK18" s="371">
        <f t="shared" si="7"/>
        <v>2.2104539532005543</v>
      </c>
      <c r="AL18" s="371">
        <f t="shared" si="7"/>
        <v>2.9676946962290041</v>
      </c>
      <c r="AM18" s="372">
        <f t="shared" si="7"/>
        <v>2.2413107404870414</v>
      </c>
    </row>
    <row r="19" spans="1:39" s="1" customFormat="1" ht="15" thickBot="1" x14ac:dyDescent="0.4">
      <c r="A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</row>
    <row r="20" spans="1:39" s="1" customFormat="1" x14ac:dyDescent="0.35">
      <c r="A20" s="181" t="s">
        <v>434</v>
      </c>
      <c r="B20" s="149">
        <v>31.66</v>
      </c>
      <c r="C20" s="149">
        <v>32.450000000000003</v>
      </c>
      <c r="D20" s="149">
        <v>31.62</v>
      </c>
      <c r="E20" s="149">
        <v>32.47</v>
      </c>
      <c r="F20" s="149">
        <v>34.020000000000003</v>
      </c>
      <c r="G20" s="180">
        <v>29.87</v>
      </c>
      <c r="H20" s="149">
        <v>29.85</v>
      </c>
      <c r="I20" s="149">
        <v>30.22</v>
      </c>
      <c r="J20" s="179">
        <v>30.02</v>
      </c>
      <c r="K20" s="180">
        <v>33.6</v>
      </c>
      <c r="L20" s="149">
        <v>33.75</v>
      </c>
      <c r="M20" s="179">
        <v>31.88</v>
      </c>
      <c r="N20" s="149">
        <v>30.07</v>
      </c>
      <c r="O20" s="149">
        <v>32.14</v>
      </c>
      <c r="P20" s="179">
        <v>32.06</v>
      </c>
      <c r="R20" s="46">
        <v>29.99</v>
      </c>
      <c r="S20" s="47">
        <v>30.1</v>
      </c>
      <c r="T20" s="47">
        <v>30.33</v>
      </c>
      <c r="U20" s="47">
        <v>30.31</v>
      </c>
      <c r="V20" s="47">
        <v>30.43</v>
      </c>
      <c r="W20" s="47">
        <v>30.14</v>
      </c>
      <c r="X20" s="47">
        <v>30.47</v>
      </c>
      <c r="Y20" s="46">
        <v>30.45</v>
      </c>
      <c r="Z20" s="47">
        <v>30.28</v>
      </c>
      <c r="AA20" s="47">
        <v>30.85</v>
      </c>
      <c r="AB20" s="47">
        <v>29.95</v>
      </c>
      <c r="AC20" s="48">
        <v>30.95</v>
      </c>
      <c r="AD20" s="46">
        <v>28.32</v>
      </c>
      <c r="AE20" s="47">
        <v>29.73</v>
      </c>
      <c r="AF20" s="47">
        <v>29</v>
      </c>
      <c r="AG20" s="47">
        <v>29.83</v>
      </c>
      <c r="AH20" s="48">
        <v>29.19</v>
      </c>
      <c r="AI20" s="46">
        <v>29.54</v>
      </c>
      <c r="AJ20" s="47">
        <v>30.3</v>
      </c>
      <c r="AK20" s="47">
        <v>29.34</v>
      </c>
      <c r="AL20" s="47">
        <v>29.64</v>
      </c>
      <c r="AM20" s="48">
        <v>29.83</v>
      </c>
    </row>
    <row r="21" spans="1:39" s="1" customFormat="1" x14ac:dyDescent="0.35">
      <c r="A21" s="175"/>
      <c r="B21" s="1">
        <v>31.77</v>
      </c>
      <c r="C21" s="1">
        <v>32.619999999999997</v>
      </c>
      <c r="D21" s="1">
        <v>31.44</v>
      </c>
      <c r="E21" s="1">
        <v>32.549999999999997</v>
      </c>
      <c r="F21" s="1">
        <v>33.729999999999997</v>
      </c>
      <c r="G21" s="137">
        <v>29.99</v>
      </c>
      <c r="H21" s="1">
        <v>29.83</v>
      </c>
      <c r="I21" s="1">
        <v>30.08</v>
      </c>
      <c r="J21" s="140">
        <v>29.86</v>
      </c>
      <c r="K21" s="137">
        <v>33.29</v>
      </c>
      <c r="L21" s="1">
        <v>33.57</v>
      </c>
      <c r="M21" s="140">
        <v>31.61</v>
      </c>
      <c r="N21" s="1">
        <v>30.01</v>
      </c>
      <c r="O21" s="1">
        <v>31.91</v>
      </c>
      <c r="P21" s="140">
        <v>32.979999999999997</v>
      </c>
      <c r="R21" s="167">
        <v>29.73</v>
      </c>
      <c r="S21" s="13">
        <v>30.04</v>
      </c>
      <c r="T21" s="13">
        <v>30.27</v>
      </c>
      <c r="U21" s="13">
        <v>30.43</v>
      </c>
      <c r="V21" s="13">
        <v>30.32</v>
      </c>
      <c r="W21" s="13">
        <v>30.48</v>
      </c>
      <c r="X21" s="13">
        <v>30.58</v>
      </c>
      <c r="Y21" s="167">
        <v>30.59</v>
      </c>
      <c r="Z21" s="13">
        <v>30.44</v>
      </c>
      <c r="AA21" s="13">
        <v>30.79</v>
      </c>
      <c r="AB21" s="13">
        <v>29.9</v>
      </c>
      <c r="AC21" s="166">
        <v>30.74</v>
      </c>
      <c r="AD21" s="167">
        <v>28.24</v>
      </c>
      <c r="AE21" s="13">
        <v>29.49</v>
      </c>
      <c r="AF21" s="13">
        <v>28.88</v>
      </c>
      <c r="AG21" s="13">
        <v>29.93</v>
      </c>
      <c r="AH21" s="166">
        <v>29.2</v>
      </c>
      <c r="AI21" s="167">
        <v>29.26</v>
      </c>
      <c r="AJ21" s="13">
        <v>29.88</v>
      </c>
      <c r="AK21" s="13">
        <v>29.16</v>
      </c>
      <c r="AL21" s="13">
        <v>29.75</v>
      </c>
      <c r="AM21" s="166">
        <v>29.81</v>
      </c>
    </row>
    <row r="22" spans="1:39" s="1" customFormat="1" x14ac:dyDescent="0.35">
      <c r="A22" s="168" t="s">
        <v>425</v>
      </c>
      <c r="B22" s="1">
        <v>27.12</v>
      </c>
      <c r="C22" s="1">
        <v>27.56</v>
      </c>
      <c r="D22" s="1">
        <v>27.34</v>
      </c>
      <c r="E22" s="1">
        <v>27.78</v>
      </c>
      <c r="F22" s="1">
        <v>30.23</v>
      </c>
      <c r="G22" s="137">
        <v>26.66</v>
      </c>
      <c r="H22" s="1">
        <v>26.95</v>
      </c>
      <c r="I22" s="1">
        <v>27.07</v>
      </c>
      <c r="J22" s="140">
        <v>27.16</v>
      </c>
      <c r="K22" s="137">
        <v>28.51</v>
      </c>
      <c r="L22" s="1">
        <v>28.46</v>
      </c>
      <c r="M22" s="140">
        <v>27.88</v>
      </c>
      <c r="N22" s="1">
        <v>28.06</v>
      </c>
      <c r="O22" s="1">
        <v>29.6</v>
      </c>
      <c r="P22" s="140">
        <v>30.3</v>
      </c>
      <c r="R22" s="167">
        <v>26.64</v>
      </c>
      <c r="S22" s="13">
        <v>27.18</v>
      </c>
      <c r="T22" s="13">
        <v>26.91</v>
      </c>
      <c r="U22" s="13">
        <v>27.14</v>
      </c>
      <c r="V22" s="13">
        <v>27.07</v>
      </c>
      <c r="W22" s="13">
        <v>27.46</v>
      </c>
      <c r="X22" s="13">
        <v>26.88</v>
      </c>
      <c r="Y22" s="167">
        <v>27.54</v>
      </c>
      <c r="Z22" s="13">
        <v>27.17</v>
      </c>
      <c r="AA22" s="13">
        <v>28.11</v>
      </c>
      <c r="AB22" s="13">
        <v>27.35</v>
      </c>
      <c r="AC22" s="166">
        <v>27.83</v>
      </c>
      <c r="AD22" s="167">
        <v>27.52</v>
      </c>
      <c r="AE22" s="13">
        <v>26.92</v>
      </c>
      <c r="AF22" s="13">
        <v>26.7</v>
      </c>
      <c r="AG22" s="13">
        <v>27.25</v>
      </c>
      <c r="AH22" s="166">
        <v>27.08</v>
      </c>
      <c r="AI22" s="167">
        <v>26.76</v>
      </c>
      <c r="AJ22" s="13">
        <v>27.86</v>
      </c>
      <c r="AK22" s="13">
        <v>26.96</v>
      </c>
      <c r="AL22" s="13">
        <v>27.62</v>
      </c>
      <c r="AM22" s="166">
        <v>27.05</v>
      </c>
    </row>
    <row r="23" spans="1:39" s="1" customFormat="1" ht="15" thickBot="1" x14ac:dyDescent="0.4">
      <c r="A23" s="151"/>
      <c r="B23" s="139">
        <v>27</v>
      </c>
      <c r="C23" s="139">
        <v>27.42</v>
      </c>
      <c r="D23" s="139">
        <v>27.05</v>
      </c>
      <c r="E23" s="139">
        <v>27.63</v>
      </c>
      <c r="F23" s="139">
        <v>29.43</v>
      </c>
      <c r="G23" s="137">
        <v>26.56</v>
      </c>
      <c r="H23" s="1">
        <v>26.58</v>
      </c>
      <c r="I23" s="1">
        <v>26.83</v>
      </c>
      <c r="J23" s="140">
        <v>26.78</v>
      </c>
      <c r="K23" s="137">
        <v>28.48</v>
      </c>
      <c r="L23" s="1">
        <v>28.27</v>
      </c>
      <c r="M23" s="140">
        <v>27.74</v>
      </c>
      <c r="N23" s="139">
        <v>27.91</v>
      </c>
      <c r="O23" s="139">
        <v>28.89</v>
      </c>
      <c r="P23" s="138">
        <v>29.82</v>
      </c>
      <c r="R23" s="163">
        <v>26.32</v>
      </c>
      <c r="S23" s="162">
        <v>26.72</v>
      </c>
      <c r="T23" s="162">
        <v>26.23</v>
      </c>
      <c r="U23" s="162">
        <v>26.86</v>
      </c>
      <c r="V23" s="162">
        <v>27.23</v>
      </c>
      <c r="W23" s="162">
        <v>26.92</v>
      </c>
      <c r="X23" s="162">
        <v>26.61</v>
      </c>
      <c r="Y23" s="163">
        <v>26.87</v>
      </c>
      <c r="Z23" s="162">
        <v>26.94</v>
      </c>
      <c r="AA23" s="162">
        <v>27.84</v>
      </c>
      <c r="AB23" s="162">
        <v>26.88</v>
      </c>
      <c r="AC23" s="161">
        <v>27.46</v>
      </c>
      <c r="AD23" s="163">
        <v>27.29</v>
      </c>
      <c r="AE23" s="162">
        <v>26.7</v>
      </c>
      <c r="AF23" s="162">
        <v>25.88</v>
      </c>
      <c r="AG23" s="162">
        <v>26.75</v>
      </c>
      <c r="AH23" s="161">
        <v>26.84</v>
      </c>
      <c r="AI23" s="163">
        <v>26.54</v>
      </c>
      <c r="AJ23" s="162">
        <v>27.48</v>
      </c>
      <c r="AK23" s="162">
        <v>26.63</v>
      </c>
      <c r="AL23" s="162">
        <v>27.17</v>
      </c>
      <c r="AM23" s="161">
        <v>26.78</v>
      </c>
    </row>
    <row r="24" spans="1:39" ht="16.5" x14ac:dyDescent="0.35">
      <c r="A24" s="170" t="s">
        <v>424</v>
      </c>
      <c r="B24" s="155">
        <f t="shared" ref="B24:P24" si="8">2^-((AVERAGE(B20:B21)-AVERAGE(B22:B23))-(AVERAGE($B20:$F21)-AVERAGE($B22:$F23)))</f>
        <v>0.94737007059927281</v>
      </c>
      <c r="C24" s="155">
        <f t="shared" si="8"/>
        <v>0.722966147272879</v>
      </c>
      <c r="D24" s="155">
        <f t="shared" si="8"/>
        <v>1.1826310002441462</v>
      </c>
      <c r="E24" s="155">
        <f t="shared" si="8"/>
        <v>0.85381771439124821</v>
      </c>
      <c r="F24" s="155">
        <f t="shared" si="8"/>
        <v>1.4459322945457509</v>
      </c>
      <c r="G24" s="156">
        <f t="shared" si="8"/>
        <v>2.3899824097135727</v>
      </c>
      <c r="H24" s="155">
        <f t="shared" si="8"/>
        <v>2.8323508764290994</v>
      </c>
      <c r="I24" s="155">
        <f t="shared" si="8"/>
        <v>2.5972772054597786</v>
      </c>
      <c r="J24" s="155">
        <f t="shared" si="8"/>
        <v>3.0461774794065359</v>
      </c>
      <c r="K24" s="156">
        <f t="shared" si="8"/>
        <v>0.7721751330917882</v>
      </c>
      <c r="L24" s="155">
        <f t="shared" si="8"/>
        <v>0.607939641591553</v>
      </c>
      <c r="M24" s="154">
        <f t="shared" si="8"/>
        <v>1.560490960347414</v>
      </c>
      <c r="N24" s="155">
        <f t="shared" si="8"/>
        <v>5.7437780424937639</v>
      </c>
      <c r="O24" s="155">
        <f t="shared" si="8"/>
        <v>3.4749687406025114</v>
      </c>
      <c r="P24" s="154">
        <f t="shared" si="8"/>
        <v>4.3379096353722888</v>
      </c>
      <c r="R24" s="156">
        <f t="shared" ref="R24:AM24" si="9">2^-((AVERAGE(R20:R21)-AVERAGE(R22:R23))-(AVERAGE($R20:$X21)-AVERAGE($R22:$X23)))</f>
        <v>1.0064571245959191</v>
      </c>
      <c r="S24" s="155">
        <f t="shared" si="9"/>
        <v>1.2052109738156112</v>
      </c>
      <c r="T24" s="155">
        <f t="shared" si="9"/>
        <v>0.78965025517284793</v>
      </c>
      <c r="U24" s="155">
        <f t="shared" si="9"/>
        <v>1.0134575875059884</v>
      </c>
      <c r="V24" s="155">
        <f t="shared" si="9"/>
        <v>1.1206111203453768</v>
      </c>
      <c r="W24" s="155">
        <f t="shared" si="9"/>
        <v>1.2052109738156112</v>
      </c>
      <c r="X24" s="154">
        <f t="shared" si="9"/>
        <v>0.76275186861622601</v>
      </c>
      <c r="Y24" s="155">
        <f t="shared" si="9"/>
        <v>1.0528396405866824</v>
      </c>
      <c r="Z24" s="155">
        <f t="shared" si="9"/>
        <v>1.0601627194084822</v>
      </c>
      <c r="AA24" s="155">
        <f t="shared" si="9"/>
        <v>1.4582981545791192</v>
      </c>
      <c r="AB24" s="155">
        <f t="shared" si="9"/>
        <v>1.4941093242901835</v>
      </c>
      <c r="AC24" s="155">
        <f t="shared" si="9"/>
        <v>1.1401990576958623</v>
      </c>
      <c r="AD24" s="156">
        <f t="shared" si="9"/>
        <v>5.7131472501133835</v>
      </c>
      <c r="AE24" s="155">
        <f t="shared" si="9"/>
        <v>1.5045016764854922</v>
      </c>
      <c r="AF24" s="155">
        <f t="shared" si="9"/>
        <v>1.6693491309031934</v>
      </c>
      <c r="AG24" s="155">
        <f t="shared" si="9"/>
        <v>1.4233453155505766</v>
      </c>
      <c r="AH24" s="154">
        <f t="shared" si="9"/>
        <v>2.2257409878365686</v>
      </c>
      <c r="AI24" s="155">
        <f t="shared" si="9"/>
        <v>1.5575578135259747</v>
      </c>
      <c r="AJ24" s="155">
        <f t="shared" si="9"/>
        <v>1.9578710031931286</v>
      </c>
      <c r="AK24" s="155">
        <f t="shared" si="9"/>
        <v>1.9109442826193024</v>
      </c>
      <c r="AL24" s="155">
        <f t="shared" si="9"/>
        <v>2.1276866754988415</v>
      </c>
      <c r="AM24" s="154">
        <f t="shared" si="9"/>
        <v>1.398893094965995</v>
      </c>
    </row>
    <row r="25" spans="1:39" ht="15" thickBot="1" x14ac:dyDescent="0.4">
      <c r="A25" s="151" t="s">
        <v>423</v>
      </c>
      <c r="B25" s="371">
        <f t="shared" ref="B25:P25" si="10">B24/AVERAGE($B24:$F24)</f>
        <v>0.91929173371410555</v>
      </c>
      <c r="C25" s="371">
        <f t="shared" si="10"/>
        <v>0.70153873715123727</v>
      </c>
      <c r="D25" s="371">
        <f t="shared" si="10"/>
        <v>1.1475799545480412</v>
      </c>
      <c r="E25" s="371">
        <f t="shared" si="10"/>
        <v>0.82851210028414846</v>
      </c>
      <c r="F25" s="371">
        <f t="shared" si="10"/>
        <v>1.4030774743024674</v>
      </c>
      <c r="G25" s="370">
        <f t="shared" si="10"/>
        <v>2.3191476500645662</v>
      </c>
      <c r="H25" s="371">
        <f t="shared" si="10"/>
        <v>2.7484051148376776</v>
      </c>
      <c r="I25" s="371">
        <f t="shared" si="10"/>
        <v>2.5202986026705494</v>
      </c>
      <c r="J25" s="371">
        <f t="shared" si="10"/>
        <v>2.9558942837122895</v>
      </c>
      <c r="K25" s="370">
        <f t="shared" si="10"/>
        <v>0.74928925755680831</v>
      </c>
      <c r="L25" s="371">
        <f t="shared" si="10"/>
        <v>0.58992140923209324</v>
      </c>
      <c r="M25" s="372">
        <f t="shared" si="10"/>
        <v>1.5142408282705409</v>
      </c>
      <c r="N25" s="371">
        <f t="shared" si="10"/>
        <v>5.5735428409861321</v>
      </c>
      <c r="O25" s="371">
        <f t="shared" si="10"/>
        <v>3.3719769468018663</v>
      </c>
      <c r="P25" s="372">
        <f t="shared" si="10"/>
        <v>4.2093418328847676</v>
      </c>
      <c r="R25" s="370">
        <f t="shared" ref="R25:AM25" si="11">R24/AVERAGE($R24:$X24)</f>
        <v>0.99181371712176447</v>
      </c>
      <c r="S25" s="371">
        <f t="shared" si="11"/>
        <v>1.1876758052022534</v>
      </c>
      <c r="T25" s="371">
        <f t="shared" si="11"/>
        <v>0.77816127052960371</v>
      </c>
      <c r="U25" s="371">
        <f t="shared" si="11"/>
        <v>0.99871232707814628</v>
      </c>
      <c r="V25" s="371">
        <f t="shared" si="11"/>
        <v>1.1043068338991215</v>
      </c>
      <c r="W25" s="371">
        <f t="shared" si="11"/>
        <v>1.1876758052022534</v>
      </c>
      <c r="X25" s="372">
        <f t="shared" si="11"/>
        <v>0.75165424096685685</v>
      </c>
      <c r="Y25" s="371">
        <f t="shared" si="11"/>
        <v>1.0375213925607238</v>
      </c>
      <c r="Z25" s="371">
        <f t="shared" si="11"/>
        <v>1.0447379245415978</v>
      </c>
      <c r="AA25" s="371">
        <f t="shared" si="11"/>
        <v>1.4370807042034925</v>
      </c>
      <c r="AB25" s="371">
        <f t="shared" si="11"/>
        <v>1.4723708407404752</v>
      </c>
      <c r="AC25" s="371">
        <f t="shared" si="11"/>
        <v>1.1236097773425724</v>
      </c>
      <c r="AD25" s="370">
        <f t="shared" si="11"/>
        <v>5.6300240438696552</v>
      </c>
      <c r="AE25" s="371">
        <f t="shared" si="11"/>
        <v>1.4826119898252967</v>
      </c>
      <c r="AF25" s="371">
        <f t="shared" si="11"/>
        <v>1.6450610028319099</v>
      </c>
      <c r="AG25" s="371">
        <f t="shared" si="11"/>
        <v>1.4026364101012716</v>
      </c>
      <c r="AH25" s="372">
        <f t="shared" si="11"/>
        <v>2.1933576588101049</v>
      </c>
      <c r="AI25" s="371">
        <f t="shared" si="11"/>
        <v>1.5348961887327959</v>
      </c>
      <c r="AJ25" s="371">
        <f t="shared" si="11"/>
        <v>1.9293850377397075</v>
      </c>
      <c r="AK25" s="371">
        <f t="shared" si="11"/>
        <v>1.883141075600389</v>
      </c>
      <c r="AL25" s="371">
        <f t="shared" si="11"/>
        <v>2.0967299837478959</v>
      </c>
      <c r="AM25" s="372">
        <f t="shared" si="11"/>
        <v>1.3785399561170921</v>
      </c>
    </row>
    <row r="26" spans="1:39" s="1" customFormat="1" ht="15" thickBot="1" x14ac:dyDescent="0.4">
      <c r="A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</row>
    <row r="27" spans="1:39" s="1" customFormat="1" x14ac:dyDescent="0.35">
      <c r="A27" s="181" t="s">
        <v>433</v>
      </c>
      <c r="B27" s="149">
        <v>25.19</v>
      </c>
      <c r="C27" s="149">
        <v>25.54</v>
      </c>
      <c r="D27" s="149">
        <v>25.21</v>
      </c>
      <c r="E27" s="149">
        <v>25.07</v>
      </c>
      <c r="F27" s="149">
        <v>25.7</v>
      </c>
      <c r="G27" s="180">
        <v>25.48</v>
      </c>
      <c r="H27" s="149">
        <v>25.29</v>
      </c>
      <c r="I27" s="149">
        <v>25.55</v>
      </c>
      <c r="J27" s="179">
        <v>25.78</v>
      </c>
      <c r="K27" s="180">
        <v>25.67</v>
      </c>
      <c r="L27" s="149">
        <v>25.26</v>
      </c>
      <c r="M27" s="179">
        <v>25.24</v>
      </c>
      <c r="N27" s="149">
        <v>25.78</v>
      </c>
      <c r="O27" s="149">
        <v>26.33</v>
      </c>
      <c r="P27" s="179">
        <v>26.62</v>
      </c>
      <c r="R27" s="46">
        <v>24.47</v>
      </c>
      <c r="S27" s="47">
        <v>24.66</v>
      </c>
      <c r="T27" s="47">
        <v>24.63</v>
      </c>
      <c r="U27" s="47">
        <v>24.33</v>
      </c>
      <c r="V27" s="47">
        <v>24.74</v>
      </c>
      <c r="W27" s="47">
        <v>24.88</v>
      </c>
      <c r="X27" s="47">
        <v>25.03</v>
      </c>
      <c r="Y27" s="46">
        <v>24.25</v>
      </c>
      <c r="Z27" s="47">
        <v>24.47</v>
      </c>
      <c r="AA27" s="47">
        <v>24.7</v>
      </c>
      <c r="AB27" s="47">
        <v>24.28</v>
      </c>
      <c r="AC27" s="48">
        <v>24.91</v>
      </c>
      <c r="AD27" s="47">
        <v>24.69</v>
      </c>
      <c r="AE27" s="47">
        <v>24.74</v>
      </c>
      <c r="AF27" s="47">
        <v>24.83</v>
      </c>
      <c r="AG27" s="47">
        <v>24.96</v>
      </c>
      <c r="AH27" s="47">
        <v>24.83</v>
      </c>
      <c r="AI27" s="47">
        <v>25.61</v>
      </c>
      <c r="AJ27" s="47">
        <v>25.15</v>
      </c>
      <c r="AK27" s="47">
        <v>24.72</v>
      </c>
      <c r="AL27" s="47">
        <v>24.9</v>
      </c>
      <c r="AM27" s="48">
        <v>25.08</v>
      </c>
    </row>
    <row r="28" spans="1:39" s="1" customFormat="1" x14ac:dyDescent="0.35">
      <c r="A28" s="175"/>
      <c r="B28" s="1">
        <v>25.61</v>
      </c>
      <c r="C28" s="1">
        <v>25.58</v>
      </c>
      <c r="D28" s="1">
        <v>25.31</v>
      </c>
      <c r="E28" s="1">
        <v>25.59</v>
      </c>
      <c r="F28" s="1">
        <v>25.49</v>
      </c>
      <c r="G28" s="137">
        <v>25.47</v>
      </c>
      <c r="H28" s="1">
        <v>25.8</v>
      </c>
      <c r="I28" s="1">
        <v>25.79</v>
      </c>
      <c r="J28" s="140">
        <v>25.8</v>
      </c>
      <c r="K28" s="137">
        <v>25.42</v>
      </c>
      <c r="L28" s="1">
        <v>25.5</v>
      </c>
      <c r="M28" s="140">
        <v>25.71</v>
      </c>
      <c r="N28" s="1">
        <v>25.71</v>
      </c>
      <c r="O28" s="1">
        <v>25.92</v>
      </c>
      <c r="P28" s="140">
        <v>26.86</v>
      </c>
      <c r="R28" s="167">
        <v>24.61</v>
      </c>
      <c r="S28" s="13">
        <v>24.57</v>
      </c>
      <c r="T28" s="13">
        <v>24.79</v>
      </c>
      <c r="U28" s="13">
        <v>24.81</v>
      </c>
      <c r="V28" s="13">
        <v>24.61</v>
      </c>
      <c r="W28" s="13">
        <v>24.72</v>
      </c>
      <c r="X28" s="13">
        <v>24.7</v>
      </c>
      <c r="Y28" s="167">
        <v>24.76</v>
      </c>
      <c r="Z28" s="13">
        <v>24.88</v>
      </c>
      <c r="AA28" s="13">
        <v>24.91</v>
      </c>
      <c r="AB28" s="13">
        <v>24.8</v>
      </c>
      <c r="AC28" s="166">
        <v>25.04</v>
      </c>
      <c r="AD28" s="13">
        <v>24.8</v>
      </c>
      <c r="AE28" s="13">
        <v>24.69</v>
      </c>
      <c r="AF28" s="13">
        <v>24.87</v>
      </c>
      <c r="AG28" s="13">
        <v>24.99</v>
      </c>
      <c r="AH28" s="13">
        <v>24.83</v>
      </c>
      <c r="AI28" s="13">
        <v>24.95</v>
      </c>
      <c r="AJ28" s="13">
        <v>25.58</v>
      </c>
      <c r="AK28" s="13">
        <v>24.85</v>
      </c>
      <c r="AL28" s="13">
        <v>24.92</v>
      </c>
      <c r="AM28" s="166">
        <v>25.05</v>
      </c>
    </row>
    <row r="29" spans="1:39" s="1" customFormat="1" x14ac:dyDescent="0.35">
      <c r="A29" s="168" t="s">
        <v>425</v>
      </c>
      <c r="B29" s="1">
        <v>27.12</v>
      </c>
      <c r="C29" s="1">
        <v>27.56</v>
      </c>
      <c r="D29" s="1">
        <v>27.34</v>
      </c>
      <c r="E29" s="1">
        <v>27.78</v>
      </c>
      <c r="F29" s="1">
        <v>30.23</v>
      </c>
      <c r="G29" s="137">
        <v>26.66</v>
      </c>
      <c r="H29" s="1">
        <v>26.95</v>
      </c>
      <c r="I29" s="1">
        <v>27.07</v>
      </c>
      <c r="J29" s="140">
        <v>27.16</v>
      </c>
      <c r="K29" s="137">
        <v>28.51</v>
      </c>
      <c r="L29" s="1">
        <v>28.46</v>
      </c>
      <c r="M29" s="140">
        <v>27.88</v>
      </c>
      <c r="N29" s="1">
        <v>28.06</v>
      </c>
      <c r="O29" s="1">
        <v>29.6</v>
      </c>
      <c r="P29" s="140">
        <v>30.3</v>
      </c>
      <c r="R29" s="167">
        <v>26.64</v>
      </c>
      <c r="S29" s="13">
        <v>27.18</v>
      </c>
      <c r="T29" s="13">
        <v>26.91</v>
      </c>
      <c r="U29" s="13">
        <v>27.14</v>
      </c>
      <c r="V29" s="13">
        <v>27.07</v>
      </c>
      <c r="W29" s="13">
        <v>27.46</v>
      </c>
      <c r="X29" s="13">
        <v>26.88</v>
      </c>
      <c r="Y29" s="167">
        <v>27.54</v>
      </c>
      <c r="Z29" s="13">
        <v>27.17</v>
      </c>
      <c r="AA29" s="13">
        <v>28.11</v>
      </c>
      <c r="AB29" s="13">
        <v>27.35</v>
      </c>
      <c r="AC29" s="166">
        <v>27.83</v>
      </c>
      <c r="AD29" s="13">
        <v>27.52</v>
      </c>
      <c r="AE29" s="13">
        <v>26.92</v>
      </c>
      <c r="AF29" s="13">
        <v>26.7</v>
      </c>
      <c r="AG29" s="13">
        <v>27.25</v>
      </c>
      <c r="AH29" s="13">
        <v>27.08</v>
      </c>
      <c r="AI29" s="13">
        <v>26.76</v>
      </c>
      <c r="AJ29" s="13">
        <v>27.86</v>
      </c>
      <c r="AK29" s="13">
        <v>26.96</v>
      </c>
      <c r="AL29" s="13">
        <v>27.62</v>
      </c>
      <c r="AM29" s="166">
        <v>27.05</v>
      </c>
    </row>
    <row r="30" spans="1:39" s="1" customFormat="1" ht="15" thickBot="1" x14ac:dyDescent="0.4">
      <c r="A30" s="151"/>
      <c r="B30" s="139">
        <v>27</v>
      </c>
      <c r="C30" s="139">
        <v>27.42</v>
      </c>
      <c r="D30" s="139">
        <v>27.05</v>
      </c>
      <c r="E30" s="139">
        <v>27.63</v>
      </c>
      <c r="F30" s="139">
        <v>29.43</v>
      </c>
      <c r="G30" s="137">
        <v>26.56</v>
      </c>
      <c r="H30" s="1">
        <v>26.58</v>
      </c>
      <c r="I30" s="1">
        <v>26.83</v>
      </c>
      <c r="J30" s="140">
        <v>26.78</v>
      </c>
      <c r="K30" s="137">
        <v>28.48</v>
      </c>
      <c r="L30" s="1">
        <v>28.27</v>
      </c>
      <c r="M30" s="140">
        <v>27.74</v>
      </c>
      <c r="N30" s="139">
        <v>27.91</v>
      </c>
      <c r="O30" s="139">
        <v>28.89</v>
      </c>
      <c r="P30" s="138">
        <v>29.82</v>
      </c>
      <c r="R30" s="163">
        <v>26.32</v>
      </c>
      <c r="S30" s="162">
        <v>26.72</v>
      </c>
      <c r="T30" s="162">
        <v>26.23</v>
      </c>
      <c r="U30" s="162">
        <v>26.86</v>
      </c>
      <c r="V30" s="162">
        <v>27.23</v>
      </c>
      <c r="W30" s="162">
        <v>26.92</v>
      </c>
      <c r="X30" s="162">
        <v>26.61</v>
      </c>
      <c r="Y30" s="163">
        <v>26.87</v>
      </c>
      <c r="Z30" s="162">
        <v>26.94</v>
      </c>
      <c r="AA30" s="162">
        <v>27.84</v>
      </c>
      <c r="AB30" s="162">
        <v>26.88</v>
      </c>
      <c r="AC30" s="161">
        <v>27.46</v>
      </c>
      <c r="AD30" s="162">
        <v>27.29</v>
      </c>
      <c r="AE30" s="162">
        <v>26.7</v>
      </c>
      <c r="AF30" s="162">
        <v>25.88</v>
      </c>
      <c r="AG30" s="162">
        <v>26.75</v>
      </c>
      <c r="AH30" s="162">
        <v>26.84</v>
      </c>
      <c r="AI30" s="162">
        <v>26.54</v>
      </c>
      <c r="AJ30" s="162">
        <v>27.48</v>
      </c>
      <c r="AK30" s="162">
        <v>26.63</v>
      </c>
      <c r="AL30" s="162">
        <v>27.17</v>
      </c>
      <c r="AM30" s="161">
        <v>26.78</v>
      </c>
    </row>
    <row r="31" spans="1:39" ht="16.5" x14ac:dyDescent="0.35">
      <c r="A31" s="170" t="s">
        <v>424</v>
      </c>
      <c r="B31" s="155">
        <f t="shared" ref="B31:P31" si="12">2^-((AVERAGE(B27:B28)-AVERAGE(B29:B30))-(AVERAGE($B27:$F28)-AVERAGE($B29:$F30)))</f>
        <v>0.58763816420988557</v>
      </c>
      <c r="C31" s="155">
        <f t="shared" si="12"/>
        <v>0.70857869825410835</v>
      </c>
      <c r="D31" s="155">
        <f t="shared" si="12"/>
        <v>0.711038705293637</v>
      </c>
      <c r="E31" s="155">
        <f t="shared" si="12"/>
        <v>0.96459818458413604</v>
      </c>
      <c r="F31" s="155">
        <f t="shared" si="12"/>
        <v>3.5015653187770468</v>
      </c>
      <c r="G31" s="156">
        <f t="shared" si="12"/>
        <v>0.40838449555500994</v>
      </c>
      <c r="H31" s="155">
        <f t="shared" si="12"/>
        <v>0.43316842820004237</v>
      </c>
      <c r="I31" s="155">
        <f t="shared" si="12"/>
        <v>0.45156325507590944</v>
      </c>
      <c r="J31" s="155">
        <f t="shared" si="12"/>
        <v>0.42132341475157487</v>
      </c>
      <c r="K31" s="156">
        <f t="shared" si="12"/>
        <v>1.4369401765440593</v>
      </c>
      <c r="L31" s="155">
        <f t="shared" si="12"/>
        <v>1.4722268621681744</v>
      </c>
      <c r="M31" s="154">
        <f t="shared" si="12"/>
        <v>0.93822119650066726</v>
      </c>
      <c r="N31" s="155">
        <f t="shared" si="12"/>
        <v>0.8784304682383588</v>
      </c>
      <c r="O31" s="155">
        <f t="shared" si="12"/>
        <v>1.6166417376111317</v>
      </c>
      <c r="P31" s="154">
        <f t="shared" si="12"/>
        <v>1.8570337046134542</v>
      </c>
      <c r="R31" s="156">
        <f t="shared" ref="R31:AM31" si="13">2^-((AVERAGE(R27:R28)-AVERAGE(R29:R30))-(AVERAGE($R27:$X28)-AVERAGE($R29:$X30)))</f>
        <v>0.84256339388071388</v>
      </c>
      <c r="S31" s="155">
        <f t="shared" si="13"/>
        <v>1.1079226347972551</v>
      </c>
      <c r="T31" s="155">
        <f t="shared" si="13"/>
        <v>0.79711354163191839</v>
      </c>
      <c r="U31" s="155">
        <f t="shared" si="13"/>
        <v>1.183333841020183</v>
      </c>
      <c r="V31" s="155">
        <f t="shared" si="13"/>
        <v>1.2208256192785925</v>
      </c>
      <c r="W31" s="155">
        <f t="shared" si="13"/>
        <v>1.1509755149086673</v>
      </c>
      <c r="X31" s="154">
        <f t="shared" si="13"/>
        <v>0.80824083200668551</v>
      </c>
      <c r="Y31" s="155">
        <f t="shared" si="13"/>
        <v>1.4268732082735065</v>
      </c>
      <c r="Z31" s="155">
        <f t="shared" si="13"/>
        <v>1.1430251462875745</v>
      </c>
      <c r="AA31" s="155">
        <f t="shared" si="13"/>
        <v>1.9763755905734532</v>
      </c>
      <c r="AB31" s="155">
        <f t="shared" si="13"/>
        <v>1.3084485011272329</v>
      </c>
      <c r="AC31" s="155">
        <f t="shared" si="13"/>
        <v>1.3975085822660531</v>
      </c>
      <c r="AD31" s="156">
        <f t="shared" si="13"/>
        <v>1.3878552853572708</v>
      </c>
      <c r="AE31" s="155">
        <f t="shared" si="13"/>
        <v>0.93812829747491921</v>
      </c>
      <c r="AF31" s="155">
        <f t="shared" si="13"/>
        <v>0.59578228939260325</v>
      </c>
      <c r="AG31" s="155">
        <f t="shared" si="13"/>
        <v>0.89369666321487184</v>
      </c>
      <c r="AH31" s="154">
        <f t="shared" si="13"/>
        <v>0.96116574805807409</v>
      </c>
      <c r="AI31" s="155">
        <f t="shared" si="13"/>
        <v>0.56756484743700319</v>
      </c>
      <c r="AJ31" s="155">
        <f t="shared" si="13"/>
        <v>1.0851219166764241</v>
      </c>
      <c r="AK31" s="155">
        <f t="shared" si="13"/>
        <v>0.8844528515666592</v>
      </c>
      <c r="AL31" s="155">
        <f t="shared" si="13"/>
        <v>1.2293171329840109</v>
      </c>
      <c r="AM31" s="154">
        <f t="shared" si="13"/>
        <v>0.79160747620589655</v>
      </c>
    </row>
    <row r="32" spans="1:39" ht="15" thickBot="1" x14ac:dyDescent="0.4">
      <c r="A32" s="151" t="s">
        <v>423</v>
      </c>
      <c r="B32" s="371">
        <f t="shared" ref="B32:P32" si="14">B31/AVERAGE($B31:$F31)</f>
        <v>0.45388546435347876</v>
      </c>
      <c r="C32" s="371">
        <f t="shared" si="14"/>
        <v>0.54729864579248022</v>
      </c>
      <c r="D32" s="371">
        <f t="shared" si="14"/>
        <v>0.54919872905026279</v>
      </c>
      <c r="E32" s="371">
        <f t="shared" si="14"/>
        <v>0.74504537245834657</v>
      </c>
      <c r="F32" s="371">
        <f t="shared" si="14"/>
        <v>2.7045717883454321</v>
      </c>
      <c r="G32" s="370">
        <f t="shared" si="14"/>
        <v>0.31543183831324861</v>
      </c>
      <c r="H32" s="371">
        <f t="shared" si="14"/>
        <v>0.33457468413610447</v>
      </c>
      <c r="I32" s="371">
        <f t="shared" si="14"/>
        <v>0.34878265265612174</v>
      </c>
      <c r="J32" s="371">
        <f t="shared" si="14"/>
        <v>0.32542572180388496</v>
      </c>
      <c r="K32" s="370">
        <f t="shared" si="14"/>
        <v>1.1098773003550582</v>
      </c>
      <c r="L32" s="371">
        <f t="shared" si="14"/>
        <v>1.1371323608080008</v>
      </c>
      <c r="M32" s="372">
        <f t="shared" si="14"/>
        <v>0.72467206756823854</v>
      </c>
      <c r="N32" s="371">
        <f t="shared" si="14"/>
        <v>0.67849034535511543</v>
      </c>
      <c r="O32" s="371">
        <f t="shared" si="14"/>
        <v>1.2486768737279699</v>
      </c>
      <c r="P32" s="372">
        <f t="shared" si="14"/>
        <v>1.4343530707741585</v>
      </c>
      <c r="R32" s="370">
        <f t="shared" ref="R32:AM32" si="15">R31/AVERAGE($R31:$X31)</f>
        <v>0.82941417232393988</v>
      </c>
      <c r="S32" s="371">
        <f t="shared" si="15"/>
        <v>1.0906321611088428</v>
      </c>
      <c r="T32" s="371">
        <f t="shared" si="15"/>
        <v>0.78467362002964325</v>
      </c>
      <c r="U32" s="371">
        <f t="shared" si="15"/>
        <v>1.1648664841848282</v>
      </c>
      <c r="V32" s="371">
        <f t="shared" si="15"/>
        <v>1.2017731578654007</v>
      </c>
      <c r="W32" s="371">
        <f t="shared" si="15"/>
        <v>1.1330131489171313</v>
      </c>
      <c r="X32" s="372">
        <f t="shared" si="15"/>
        <v>0.79562725557021396</v>
      </c>
      <c r="Y32" s="371">
        <f t="shared" si="15"/>
        <v>1.4046051248446771</v>
      </c>
      <c r="Z32" s="371">
        <f t="shared" si="15"/>
        <v>1.1251868554210867</v>
      </c>
      <c r="AA32" s="371">
        <f t="shared" si="15"/>
        <v>1.9455318573794977</v>
      </c>
      <c r="AB32" s="371">
        <f t="shared" si="15"/>
        <v>1.2880285785885774</v>
      </c>
      <c r="AC32" s="371">
        <f t="shared" si="15"/>
        <v>1.3756987693674985</v>
      </c>
      <c r="AD32" s="370">
        <f t="shared" si="15"/>
        <v>1.3661961238408304</v>
      </c>
      <c r="AE32" s="371">
        <f t="shared" si="15"/>
        <v>0.92348766993072839</v>
      </c>
      <c r="AF32" s="371">
        <f t="shared" si="15"/>
        <v>0.58648438566248406</v>
      </c>
      <c r="AG32" s="371">
        <f t="shared" si="15"/>
        <v>0.87974944510106701</v>
      </c>
      <c r="AH32" s="372">
        <f t="shared" si="15"/>
        <v>0.94616559321419136</v>
      </c>
      <c r="AI32" s="371">
        <f t="shared" si="15"/>
        <v>0.55870731104153715</v>
      </c>
      <c r="AJ32" s="371">
        <f t="shared" si="15"/>
        <v>1.0681872757911002</v>
      </c>
      <c r="AK32" s="371">
        <f t="shared" si="15"/>
        <v>0.87064989432185746</v>
      </c>
      <c r="AL32" s="371">
        <f t="shared" si="15"/>
        <v>1.2101321512217562</v>
      </c>
      <c r="AM32" s="372">
        <f t="shared" si="15"/>
        <v>0.77925348341885203</v>
      </c>
    </row>
    <row r="33" spans="1:39" s="1" customFormat="1" ht="15" thickBot="1" x14ac:dyDescent="0.4">
      <c r="A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</row>
    <row r="34" spans="1:39" s="1" customFormat="1" x14ac:dyDescent="0.35">
      <c r="A34" s="181" t="s">
        <v>432</v>
      </c>
      <c r="B34" s="149">
        <v>28.82</v>
      </c>
      <c r="C34" s="149">
        <v>28.79</v>
      </c>
      <c r="D34" s="149">
        <v>28.92</v>
      </c>
      <c r="E34" s="149">
        <v>29</v>
      </c>
      <c r="F34" s="149">
        <v>30.99</v>
      </c>
      <c r="G34" s="180">
        <v>26.29</v>
      </c>
      <c r="H34" s="149">
        <v>26.79</v>
      </c>
      <c r="I34" s="182">
        <v>26.34</v>
      </c>
      <c r="J34" s="179">
        <v>26.7</v>
      </c>
      <c r="K34" s="180">
        <v>30.04</v>
      </c>
      <c r="L34" s="149">
        <v>29.75</v>
      </c>
      <c r="M34" s="179">
        <v>29.01</v>
      </c>
      <c r="N34" s="149">
        <v>27.62</v>
      </c>
      <c r="O34" s="149">
        <v>29.21</v>
      </c>
      <c r="P34" s="179">
        <v>29.06</v>
      </c>
      <c r="R34" s="46">
        <v>26.49</v>
      </c>
      <c r="S34" s="47">
        <v>26.86</v>
      </c>
      <c r="T34" s="47">
        <v>26.67</v>
      </c>
      <c r="U34" s="47">
        <v>26.98</v>
      </c>
      <c r="V34" s="47">
        <v>27.17</v>
      </c>
      <c r="W34" s="47">
        <v>27.48</v>
      </c>
      <c r="X34" s="47">
        <v>27.71</v>
      </c>
      <c r="Y34" s="46">
        <v>27.26</v>
      </c>
      <c r="Z34" s="47">
        <v>27.43</v>
      </c>
      <c r="AA34" s="47">
        <v>28.16</v>
      </c>
      <c r="AB34" s="47">
        <v>26.78</v>
      </c>
      <c r="AC34" s="48">
        <v>27.21</v>
      </c>
      <c r="AD34" s="47">
        <v>24.92</v>
      </c>
      <c r="AE34" s="47">
        <v>25.05</v>
      </c>
      <c r="AF34" s="47">
        <v>25.06</v>
      </c>
      <c r="AG34" s="47">
        <v>25.44</v>
      </c>
      <c r="AH34" s="47">
        <v>25.81</v>
      </c>
      <c r="AI34" s="46">
        <v>25.27</v>
      </c>
      <c r="AJ34" s="47">
        <v>26.7</v>
      </c>
      <c r="AK34" s="47">
        <v>25.65</v>
      </c>
      <c r="AL34" s="47">
        <v>26.67</v>
      </c>
      <c r="AM34" s="48">
        <v>25.79</v>
      </c>
    </row>
    <row r="35" spans="1:39" s="1" customFormat="1" x14ac:dyDescent="0.35">
      <c r="A35" s="175"/>
      <c r="B35" s="1">
        <v>29.02</v>
      </c>
      <c r="C35" s="1">
        <v>28.82</v>
      </c>
      <c r="D35" s="1">
        <v>28.74</v>
      </c>
      <c r="E35" s="1">
        <v>28.84</v>
      </c>
      <c r="F35" s="1">
        <v>31.1</v>
      </c>
      <c r="G35" s="137">
        <v>26.51</v>
      </c>
      <c r="H35" s="1">
        <v>26.6</v>
      </c>
      <c r="I35" s="1">
        <v>26.34</v>
      </c>
      <c r="J35" s="140">
        <v>26.56</v>
      </c>
      <c r="K35" s="137">
        <v>29.93</v>
      </c>
      <c r="L35" s="1">
        <v>30</v>
      </c>
      <c r="M35" s="140">
        <v>29.26</v>
      </c>
      <c r="N35" s="1">
        <v>28.02</v>
      </c>
      <c r="O35" s="1">
        <v>29.43</v>
      </c>
      <c r="P35" s="140">
        <v>29.57</v>
      </c>
      <c r="R35" s="167">
        <v>26.52</v>
      </c>
      <c r="S35" s="13">
        <v>26.65</v>
      </c>
      <c r="T35" s="13">
        <v>26.61</v>
      </c>
      <c r="U35" s="13">
        <v>26.8</v>
      </c>
      <c r="V35" s="13">
        <v>26.92</v>
      </c>
      <c r="W35" s="13">
        <v>27.22</v>
      </c>
      <c r="X35" s="13">
        <v>27.58</v>
      </c>
      <c r="Y35" s="167">
        <v>27.09</v>
      </c>
      <c r="Z35" s="13">
        <v>27.65</v>
      </c>
      <c r="AA35" s="13">
        <v>28.02</v>
      </c>
      <c r="AB35" s="13">
        <v>27.16</v>
      </c>
      <c r="AC35" s="166">
        <v>27.19</v>
      </c>
      <c r="AD35" s="13">
        <v>25.04</v>
      </c>
      <c r="AE35" s="13">
        <v>25.11</v>
      </c>
      <c r="AF35" s="13">
        <v>25.03</v>
      </c>
      <c r="AG35" s="13">
        <v>25.76</v>
      </c>
      <c r="AH35" s="13">
        <v>25.99</v>
      </c>
      <c r="AI35" s="167">
        <v>25.16</v>
      </c>
      <c r="AJ35" s="13">
        <v>26.74</v>
      </c>
      <c r="AK35" s="13">
        <v>25.12</v>
      </c>
      <c r="AL35" s="13">
        <v>26.48</v>
      </c>
      <c r="AM35" s="166">
        <v>25.86</v>
      </c>
    </row>
    <row r="36" spans="1:39" s="1" customFormat="1" x14ac:dyDescent="0.35">
      <c r="A36" s="168" t="s">
        <v>425</v>
      </c>
      <c r="B36" s="1">
        <v>27.12</v>
      </c>
      <c r="C36" s="1">
        <v>27.56</v>
      </c>
      <c r="D36" s="1">
        <v>27.34</v>
      </c>
      <c r="E36" s="1">
        <v>27.78</v>
      </c>
      <c r="F36" s="1">
        <v>30.23</v>
      </c>
      <c r="G36" s="137">
        <v>26.66</v>
      </c>
      <c r="H36" s="1">
        <v>26.95</v>
      </c>
      <c r="I36" s="1">
        <v>27.07</v>
      </c>
      <c r="J36" s="140">
        <v>27.16</v>
      </c>
      <c r="K36" s="137">
        <v>28.51</v>
      </c>
      <c r="L36" s="1">
        <v>28.46</v>
      </c>
      <c r="M36" s="140">
        <v>27.88</v>
      </c>
      <c r="N36" s="1">
        <v>28.06</v>
      </c>
      <c r="O36" s="1">
        <v>29.6</v>
      </c>
      <c r="P36" s="140">
        <v>30.3</v>
      </c>
      <c r="R36" s="167">
        <v>26.64</v>
      </c>
      <c r="S36" s="13">
        <v>27.18</v>
      </c>
      <c r="T36" s="13">
        <v>26.91</v>
      </c>
      <c r="U36" s="13">
        <v>27.14</v>
      </c>
      <c r="V36" s="13">
        <v>27.07</v>
      </c>
      <c r="W36" s="13">
        <v>27.46</v>
      </c>
      <c r="X36" s="13">
        <v>26.88</v>
      </c>
      <c r="Y36" s="167">
        <v>27.54</v>
      </c>
      <c r="Z36" s="13">
        <v>27.17</v>
      </c>
      <c r="AA36" s="13">
        <v>28.11</v>
      </c>
      <c r="AB36" s="13">
        <v>27.35</v>
      </c>
      <c r="AC36" s="166">
        <v>27.83</v>
      </c>
      <c r="AD36" s="13">
        <v>27.52</v>
      </c>
      <c r="AE36" s="13">
        <v>26.92</v>
      </c>
      <c r="AF36" s="13">
        <v>26.7</v>
      </c>
      <c r="AG36" s="13">
        <v>27.25</v>
      </c>
      <c r="AH36" s="13">
        <v>27.08</v>
      </c>
      <c r="AI36" s="167">
        <v>26.76</v>
      </c>
      <c r="AJ36" s="13">
        <v>27.86</v>
      </c>
      <c r="AK36" s="13">
        <v>26.96</v>
      </c>
      <c r="AL36" s="13">
        <v>27.62</v>
      </c>
      <c r="AM36" s="166">
        <v>27.05</v>
      </c>
    </row>
    <row r="37" spans="1:39" s="1" customFormat="1" ht="15" thickBot="1" x14ac:dyDescent="0.4">
      <c r="A37" s="151"/>
      <c r="B37" s="139">
        <v>27</v>
      </c>
      <c r="C37" s="139">
        <v>27.42</v>
      </c>
      <c r="D37" s="139">
        <v>27.05</v>
      </c>
      <c r="E37" s="139">
        <v>27.63</v>
      </c>
      <c r="F37" s="139">
        <v>29.43</v>
      </c>
      <c r="G37" s="137">
        <v>26.56</v>
      </c>
      <c r="H37" s="1">
        <v>26.58</v>
      </c>
      <c r="I37" s="1">
        <v>26.83</v>
      </c>
      <c r="J37" s="140">
        <v>26.78</v>
      </c>
      <c r="K37" s="137">
        <v>28.48</v>
      </c>
      <c r="L37" s="1">
        <v>28.27</v>
      </c>
      <c r="M37" s="140">
        <v>27.74</v>
      </c>
      <c r="N37" s="139">
        <v>27.91</v>
      </c>
      <c r="O37" s="139">
        <v>28.89</v>
      </c>
      <c r="P37" s="138">
        <v>29.82</v>
      </c>
      <c r="R37" s="163">
        <v>26.32</v>
      </c>
      <c r="S37" s="162">
        <v>26.72</v>
      </c>
      <c r="T37" s="162">
        <v>26.23</v>
      </c>
      <c r="U37" s="162">
        <v>26.86</v>
      </c>
      <c r="V37" s="162">
        <v>27.23</v>
      </c>
      <c r="W37" s="162">
        <v>26.92</v>
      </c>
      <c r="X37" s="162">
        <v>26.61</v>
      </c>
      <c r="Y37" s="163">
        <v>26.87</v>
      </c>
      <c r="Z37" s="162">
        <v>26.94</v>
      </c>
      <c r="AA37" s="162">
        <v>27.84</v>
      </c>
      <c r="AB37" s="162">
        <v>26.88</v>
      </c>
      <c r="AC37" s="161">
        <v>27.46</v>
      </c>
      <c r="AD37" s="162">
        <v>27.29</v>
      </c>
      <c r="AE37" s="162">
        <v>26.7</v>
      </c>
      <c r="AF37" s="162">
        <v>25.88</v>
      </c>
      <c r="AG37" s="162">
        <v>26.75</v>
      </c>
      <c r="AH37" s="162">
        <v>26.84</v>
      </c>
      <c r="AI37" s="163">
        <v>26.54</v>
      </c>
      <c r="AJ37" s="162">
        <v>27.48</v>
      </c>
      <c r="AK37" s="162">
        <v>26.63</v>
      </c>
      <c r="AL37" s="162">
        <v>27.17</v>
      </c>
      <c r="AM37" s="161">
        <v>26.78</v>
      </c>
    </row>
    <row r="38" spans="1:39" ht="16.5" x14ac:dyDescent="0.35">
      <c r="A38" s="170" t="s">
        <v>424</v>
      </c>
      <c r="B38" s="155">
        <f t="shared" ref="B38:P38" si="16">2^-((AVERAGE(B34:B35)-AVERAGE(B36:B37))-(AVERAGE($B34:$F35)-AVERAGE($B36:$F37)))</f>
        <v>0.75158073903278189</v>
      </c>
      <c r="C38" s="155">
        <f t="shared" si="16"/>
        <v>1.0965715885878962</v>
      </c>
      <c r="D38" s="155">
        <f t="shared" si="16"/>
        <v>0.87843046823836324</v>
      </c>
      <c r="E38" s="155">
        <f t="shared" si="16"/>
        <v>1.1752763284197683</v>
      </c>
      <c r="F38" s="155">
        <f t="shared" si="16"/>
        <v>1.1752763284197683</v>
      </c>
      <c r="G38" s="156">
        <f t="shared" si="16"/>
        <v>3.1557873634098641</v>
      </c>
      <c r="H38" s="155">
        <f t="shared" si="16"/>
        <v>2.8639374824022887</v>
      </c>
      <c r="I38" s="155">
        <f t="shared" si="16"/>
        <v>4.1640863907364452</v>
      </c>
      <c r="J38" s="155">
        <f t="shared" si="16"/>
        <v>3.4533582342976481</v>
      </c>
      <c r="K38" s="156">
        <f t="shared" si="16"/>
        <v>0.97130749554163454</v>
      </c>
      <c r="L38" s="155">
        <f t="shared" si="16"/>
        <v>0.957935218222698</v>
      </c>
      <c r="M38" s="154">
        <f t="shared" si="16"/>
        <v>1.0889970153361046</v>
      </c>
      <c r="N38" s="155">
        <f t="shared" si="16"/>
        <v>3.0588725557655345</v>
      </c>
      <c r="O38" s="155">
        <f t="shared" si="16"/>
        <v>2.5900859977088522</v>
      </c>
      <c r="P38" s="154">
        <f t="shared" si="16"/>
        <v>4.5725533416561603</v>
      </c>
      <c r="R38" s="156">
        <f t="shared" ref="R38:AM38" si="17">2^-((AVERAGE(R34:R35)-AVERAGE(R36:R37))-(AVERAGE($R34:$X35)-AVERAGE($R36:$X37)))</f>
        <v>1.0580652290507986</v>
      </c>
      <c r="S38" s="155">
        <f t="shared" si="17"/>
        <v>1.2323641089499038</v>
      </c>
      <c r="T38" s="155">
        <f t="shared" si="17"/>
        <v>1.025571852172005</v>
      </c>
      <c r="U38" s="155">
        <f t="shared" si="17"/>
        <v>1.1618538245386292</v>
      </c>
      <c r="V38" s="155">
        <f t="shared" si="17"/>
        <v>1.1578341156732868</v>
      </c>
      <c r="W38" s="155">
        <f t="shared" si="17"/>
        <v>0.96354808606914821</v>
      </c>
      <c r="X38" s="154">
        <f t="shared" si="17"/>
        <v>0.57691415697206494</v>
      </c>
      <c r="Y38" s="155">
        <f t="shared" si="17"/>
        <v>1.0991806950821474</v>
      </c>
      <c r="Z38" s="155">
        <f t="shared" si="17"/>
        <v>0.76919888228603972</v>
      </c>
      <c r="AA38" s="155">
        <f t="shared" si="17"/>
        <v>0.99407635284555929</v>
      </c>
      <c r="AB38" s="155">
        <f t="shared" si="17"/>
        <v>1.1903852632978109</v>
      </c>
      <c r="AC38" s="155">
        <f t="shared" si="17"/>
        <v>1.4655361666372104</v>
      </c>
      <c r="AD38" s="156">
        <f t="shared" si="17"/>
        <v>5.7814387886218013</v>
      </c>
      <c r="AE38" s="155">
        <f t="shared" si="17"/>
        <v>3.5712486144359632</v>
      </c>
      <c r="AF38" s="155">
        <f t="shared" si="17"/>
        <v>2.5516466707937333</v>
      </c>
      <c r="AG38" s="155">
        <f t="shared" si="17"/>
        <v>2.8410585653430012</v>
      </c>
      <c r="AH38" s="154">
        <f t="shared" si="17"/>
        <v>2.2445536360442744</v>
      </c>
      <c r="AI38" s="155">
        <f t="shared" si="17"/>
        <v>2.910825937757954</v>
      </c>
      <c r="AJ38" s="155">
        <f t="shared" si="17"/>
        <v>2.0797766034312501</v>
      </c>
      <c r="AK38" s="155">
        <f t="shared" si="17"/>
        <v>2.8608196904083245</v>
      </c>
      <c r="AL38" s="155">
        <f t="shared" si="17"/>
        <v>1.9005652696667525</v>
      </c>
      <c r="AM38" s="154">
        <f t="shared" si="17"/>
        <v>2.2917164792013707</v>
      </c>
    </row>
    <row r="39" spans="1:39" ht="15" thickBot="1" x14ac:dyDescent="0.4">
      <c r="A39" s="151" t="s">
        <v>423</v>
      </c>
      <c r="B39" s="371">
        <f t="shared" ref="B39:P39" si="18">B38/AVERAGE($B38:$F38)</f>
        <v>0.74016218991489069</v>
      </c>
      <c r="C39" s="371">
        <f t="shared" si="18"/>
        <v>1.0799116931231871</v>
      </c>
      <c r="D39" s="371">
        <f t="shared" si="18"/>
        <v>0.86508472781779289</v>
      </c>
      <c r="E39" s="371">
        <f t="shared" si="18"/>
        <v>1.1574206945720644</v>
      </c>
      <c r="F39" s="371">
        <f t="shared" si="18"/>
        <v>1.1574206945720644</v>
      </c>
      <c r="G39" s="370">
        <f t="shared" si="18"/>
        <v>3.1078423973625848</v>
      </c>
      <c r="H39" s="371">
        <f t="shared" si="18"/>
        <v>2.8204265073133516</v>
      </c>
      <c r="I39" s="371">
        <f t="shared" si="18"/>
        <v>4.1008226287553224</v>
      </c>
      <c r="J39" s="371">
        <f t="shared" si="18"/>
        <v>3.4008923599449505</v>
      </c>
      <c r="K39" s="370">
        <f t="shared" si="18"/>
        <v>0.95655070126735464</v>
      </c>
      <c r="L39" s="371">
        <f t="shared" si="18"/>
        <v>0.94338158509592285</v>
      </c>
      <c r="M39" s="372">
        <f t="shared" si="18"/>
        <v>1.0724521981753368</v>
      </c>
      <c r="N39" s="371">
        <f t="shared" si="18"/>
        <v>3.0123999884026094</v>
      </c>
      <c r="O39" s="371">
        <f t="shared" si="18"/>
        <v>2.5507355691408433</v>
      </c>
      <c r="P39" s="372">
        <f t="shared" si="18"/>
        <v>4.5030838592515545</v>
      </c>
      <c r="R39" s="370">
        <f t="shared" ref="R39:AM39" si="19">R38/AVERAGE($R38:$X38)</f>
        <v>1.0320931398942617</v>
      </c>
      <c r="S39" s="371">
        <f t="shared" si="19"/>
        <v>1.2021135443985322</v>
      </c>
      <c r="T39" s="371">
        <f t="shared" si="19"/>
        <v>1.0003973706280442</v>
      </c>
      <c r="U39" s="371">
        <f t="shared" si="19"/>
        <v>1.1333340600767996</v>
      </c>
      <c r="V39" s="371">
        <f t="shared" si="19"/>
        <v>1.1294130221007062</v>
      </c>
      <c r="W39" s="371">
        <f t="shared" si="19"/>
        <v>0.93989608795892876</v>
      </c>
      <c r="X39" s="372">
        <f t="shared" si="19"/>
        <v>0.56275277494272746</v>
      </c>
      <c r="Y39" s="371">
        <f t="shared" si="19"/>
        <v>1.0721993538302206</v>
      </c>
      <c r="Z39" s="371">
        <f t="shared" si="19"/>
        <v>0.75031753036054105</v>
      </c>
      <c r="AA39" s="371">
        <f t="shared" si="19"/>
        <v>0.96967498423837839</v>
      </c>
      <c r="AB39" s="371">
        <f t="shared" si="19"/>
        <v>1.1611651440271549</v>
      </c>
      <c r="AC39" s="371">
        <f t="shared" si="19"/>
        <v>1.4295619800398702</v>
      </c>
      <c r="AD39" s="370">
        <f t="shared" si="19"/>
        <v>5.6395231112624264</v>
      </c>
      <c r="AE39" s="371">
        <f t="shared" si="19"/>
        <v>3.4835859780808311</v>
      </c>
      <c r="AF39" s="371">
        <f t="shared" si="19"/>
        <v>2.4890119739808645</v>
      </c>
      <c r="AG39" s="371">
        <f t="shared" si="19"/>
        <v>2.7713197398603535</v>
      </c>
      <c r="AH39" s="372">
        <f t="shared" si="19"/>
        <v>2.1894570828721522</v>
      </c>
      <c r="AI39" s="371">
        <f t="shared" si="19"/>
        <v>2.8393745482794137</v>
      </c>
      <c r="AJ39" s="371">
        <f t="shared" si="19"/>
        <v>2.0287247950106537</v>
      </c>
      <c r="AK39" s="371">
        <f t="shared" si="19"/>
        <v>2.7905957930341354</v>
      </c>
      <c r="AL39" s="371">
        <f t="shared" si="19"/>
        <v>1.8539125215409256</v>
      </c>
      <c r="AM39" s="372">
        <f t="shared" si="19"/>
        <v>2.235462230327963</v>
      </c>
    </row>
    <row r="40" spans="1:39" s="1" customFormat="1" ht="15" thickBot="1" x14ac:dyDescent="0.4">
      <c r="A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</row>
    <row r="41" spans="1:39" x14ac:dyDescent="0.35">
      <c r="A41" s="181" t="s">
        <v>430</v>
      </c>
      <c r="B41" s="149">
        <v>37.6</v>
      </c>
      <c r="C41" s="149">
        <v>37.799999999999997</v>
      </c>
      <c r="D41" s="149">
        <v>36.950000000000003</v>
      </c>
      <c r="E41" s="149">
        <v>36.92</v>
      </c>
      <c r="F41" s="149">
        <v>34.65</v>
      </c>
      <c r="G41" s="180"/>
      <c r="H41" s="149">
        <v>37.33</v>
      </c>
      <c r="I41" s="149">
        <v>34.6</v>
      </c>
      <c r="J41" s="179">
        <v>33.71</v>
      </c>
      <c r="K41" s="180">
        <v>36.659999999999997</v>
      </c>
      <c r="L41" s="149">
        <v>35.29</v>
      </c>
      <c r="M41" s="179">
        <v>36.72</v>
      </c>
      <c r="N41" s="149">
        <v>36.69</v>
      </c>
      <c r="O41" s="149">
        <v>38.28</v>
      </c>
      <c r="P41" s="179">
        <v>34.549999999999997</v>
      </c>
      <c r="R41" s="180">
        <v>35.119999999999997</v>
      </c>
      <c r="S41" s="149">
        <v>35.200000000000003</v>
      </c>
      <c r="T41" s="149">
        <v>34.9</v>
      </c>
      <c r="U41" s="149">
        <v>36.31</v>
      </c>
      <c r="V41" s="149">
        <v>36.96</v>
      </c>
      <c r="W41" s="149">
        <v>36.54</v>
      </c>
      <c r="X41" s="179">
        <v>36.29</v>
      </c>
      <c r="Y41" s="149">
        <v>36.479999999999997</v>
      </c>
      <c r="Z41" s="149">
        <v>35.97</v>
      </c>
      <c r="AA41" s="149">
        <v>36.58</v>
      </c>
      <c r="AB41" s="149">
        <v>36.9</v>
      </c>
      <c r="AC41" s="149"/>
      <c r="AD41" s="180"/>
      <c r="AE41" s="149"/>
      <c r="AF41" s="149"/>
      <c r="AG41" s="149">
        <v>33.6</v>
      </c>
      <c r="AH41" s="179">
        <v>34.21</v>
      </c>
      <c r="AI41" s="180">
        <v>34.18</v>
      </c>
      <c r="AJ41" s="149">
        <v>35.11</v>
      </c>
      <c r="AK41" s="149">
        <v>34.78</v>
      </c>
      <c r="AL41" s="149">
        <v>34.369999999999997</v>
      </c>
      <c r="AM41" s="179">
        <v>35.14</v>
      </c>
    </row>
    <row r="42" spans="1:39" x14ac:dyDescent="0.35">
      <c r="A42" s="175"/>
      <c r="B42" s="1">
        <v>36.24</v>
      </c>
      <c r="C42" s="1">
        <v>37.270000000000003</v>
      </c>
      <c r="D42" s="1">
        <v>36.450000000000003</v>
      </c>
      <c r="E42" s="1">
        <v>37.25</v>
      </c>
      <c r="F42" s="1">
        <v>33.99</v>
      </c>
      <c r="G42" s="137"/>
      <c r="H42" s="1">
        <v>38.24</v>
      </c>
      <c r="I42" s="1">
        <v>35.020000000000003</v>
      </c>
      <c r="J42" s="140">
        <v>34.44</v>
      </c>
      <c r="K42" s="137">
        <v>35.9</v>
      </c>
      <c r="L42" s="1">
        <v>35.520000000000003</v>
      </c>
      <c r="M42" s="140">
        <v>36.94</v>
      </c>
      <c r="N42" s="1">
        <v>36.53</v>
      </c>
      <c r="O42" s="1">
        <v>38</v>
      </c>
      <c r="P42" s="140">
        <v>34.619999999999997</v>
      </c>
      <c r="R42" s="137">
        <v>36.020000000000003</v>
      </c>
      <c r="S42" s="1">
        <v>34.69</v>
      </c>
      <c r="T42" s="1">
        <v>35.799999999999997</v>
      </c>
      <c r="U42" s="1">
        <v>35.82</v>
      </c>
      <c r="V42" s="1">
        <v>35.799999999999997</v>
      </c>
      <c r="W42" s="1">
        <v>36.880000000000003</v>
      </c>
      <c r="X42" s="140">
        <v>35.76</v>
      </c>
      <c r="Y42" s="1">
        <v>36.799999999999997</v>
      </c>
      <c r="Z42" s="1">
        <v>36.15</v>
      </c>
      <c r="AA42" s="1">
        <v>35.81</v>
      </c>
      <c r="AB42" s="1">
        <v>36.15</v>
      </c>
      <c r="AC42" s="1">
        <v>35.68</v>
      </c>
      <c r="AD42" s="137">
        <v>32.71</v>
      </c>
      <c r="AE42" s="1">
        <v>33.08</v>
      </c>
      <c r="AF42" s="1">
        <v>33.200000000000003</v>
      </c>
      <c r="AG42" s="1">
        <v>33.39</v>
      </c>
      <c r="AH42" s="140">
        <v>33.1</v>
      </c>
      <c r="AI42" s="137">
        <v>34.020000000000003</v>
      </c>
      <c r="AJ42" s="1">
        <v>35.69</v>
      </c>
      <c r="AK42" s="1">
        <v>34.83</v>
      </c>
      <c r="AL42" s="1">
        <v>35.04</v>
      </c>
      <c r="AM42" s="140">
        <v>35.04</v>
      </c>
    </row>
    <row r="43" spans="1:39" x14ac:dyDescent="0.35">
      <c r="A43" s="168" t="s">
        <v>425</v>
      </c>
      <c r="B43" s="1">
        <v>27.8</v>
      </c>
      <c r="C43" s="1">
        <v>28.63</v>
      </c>
      <c r="D43" s="1">
        <v>27.96</v>
      </c>
      <c r="E43" s="1">
        <v>29.03</v>
      </c>
      <c r="F43" s="1">
        <v>27.23</v>
      </c>
      <c r="G43" s="137"/>
      <c r="H43" s="1">
        <v>28.79</v>
      </c>
      <c r="I43" s="1">
        <v>27.63</v>
      </c>
      <c r="J43" s="140">
        <v>27.34</v>
      </c>
      <c r="K43" s="137">
        <v>28.86</v>
      </c>
      <c r="L43" s="1">
        <v>28.06</v>
      </c>
      <c r="M43" s="140">
        <v>28.35</v>
      </c>
      <c r="N43" s="1">
        <v>28.85</v>
      </c>
      <c r="O43" s="1">
        <v>29.23</v>
      </c>
      <c r="P43" s="140">
        <v>27.18</v>
      </c>
      <c r="R43" s="137">
        <v>26.55</v>
      </c>
      <c r="S43" s="1">
        <v>26.51</v>
      </c>
      <c r="T43" s="1">
        <v>26.46</v>
      </c>
      <c r="U43" s="1">
        <v>26.9</v>
      </c>
      <c r="V43" s="1">
        <v>26.78</v>
      </c>
      <c r="W43" s="1">
        <v>26.94</v>
      </c>
      <c r="X43" s="140">
        <v>26.74</v>
      </c>
      <c r="Y43" s="1">
        <v>26.83</v>
      </c>
      <c r="Z43" s="1">
        <v>26.85</v>
      </c>
      <c r="AA43" s="1">
        <v>27.81</v>
      </c>
      <c r="AB43" s="1">
        <v>27.03</v>
      </c>
      <c r="AC43" s="1">
        <v>27.5</v>
      </c>
      <c r="AD43" s="137">
        <v>27.18</v>
      </c>
      <c r="AE43" s="1">
        <v>26.53</v>
      </c>
      <c r="AF43" s="1">
        <v>26.05</v>
      </c>
      <c r="AG43" s="1">
        <v>26.89</v>
      </c>
      <c r="AH43" s="140">
        <v>26.56</v>
      </c>
      <c r="AI43" s="137">
        <v>26.61</v>
      </c>
      <c r="AJ43" s="1">
        <v>27.43</v>
      </c>
      <c r="AK43" s="1">
        <v>26.71</v>
      </c>
      <c r="AL43" s="1">
        <v>27.16</v>
      </c>
      <c r="AM43" s="140">
        <v>26.84</v>
      </c>
    </row>
    <row r="44" spans="1:39" ht="15" thickBot="1" x14ac:dyDescent="0.4">
      <c r="A44" s="151"/>
      <c r="B44" s="139">
        <v>27.61</v>
      </c>
      <c r="C44" s="139">
        <v>28.22</v>
      </c>
      <c r="D44" s="139">
        <v>27.84</v>
      </c>
      <c r="E44" s="139">
        <v>28.2</v>
      </c>
      <c r="F44" s="139">
        <v>27.22</v>
      </c>
      <c r="G44" s="137"/>
      <c r="H44" s="1">
        <v>28.75</v>
      </c>
      <c r="I44" s="1">
        <v>27.88</v>
      </c>
      <c r="J44" s="140">
        <v>27.27</v>
      </c>
      <c r="K44" s="137">
        <v>29.09</v>
      </c>
      <c r="L44" s="1">
        <v>28.29</v>
      </c>
      <c r="M44" s="140">
        <v>28.27</v>
      </c>
      <c r="N44" s="139">
        <v>28.72</v>
      </c>
      <c r="O44" s="139">
        <v>29.15</v>
      </c>
      <c r="P44" s="138">
        <v>27.16</v>
      </c>
      <c r="R44" s="137">
        <v>25.98</v>
      </c>
      <c r="S44" s="1">
        <v>26.87</v>
      </c>
      <c r="T44" s="1">
        <v>26.31</v>
      </c>
      <c r="U44" s="1">
        <v>26.76</v>
      </c>
      <c r="V44" s="1">
        <v>27.14</v>
      </c>
      <c r="W44" s="1">
        <v>27.12</v>
      </c>
      <c r="X44" s="140">
        <v>26.95</v>
      </c>
      <c r="Y44" s="139">
        <v>26.94</v>
      </c>
      <c r="Z44" s="139">
        <v>27.02</v>
      </c>
      <c r="AA44" s="139">
        <v>27.49</v>
      </c>
      <c r="AB44" s="139">
        <v>27.27</v>
      </c>
      <c r="AC44" s="139">
        <v>27.57</v>
      </c>
      <c r="AD44" s="171">
        <v>27.28</v>
      </c>
      <c r="AE44" s="139">
        <v>26.72</v>
      </c>
      <c r="AF44" s="139">
        <v>26.26</v>
      </c>
      <c r="AG44" s="139">
        <v>26.67</v>
      </c>
      <c r="AH44" s="138">
        <v>26.5</v>
      </c>
      <c r="AI44" s="171">
        <v>26.83</v>
      </c>
      <c r="AJ44" s="139">
        <v>27.7</v>
      </c>
      <c r="AK44" s="139">
        <v>26.96</v>
      </c>
      <c r="AL44" s="139">
        <v>27.35</v>
      </c>
      <c r="AM44" s="138">
        <v>26.95</v>
      </c>
    </row>
    <row r="45" spans="1:39" ht="16.5" x14ac:dyDescent="0.35">
      <c r="A45" s="170" t="s">
        <v>424</v>
      </c>
      <c r="B45" s="155">
        <f>2^-((AVERAGE(B41:B42)-AVERAGE(B43:B44))-(AVERAGE($B41:$F42)-AVERAGE($B43:$F44)))</f>
        <v>0.62546454005663177</v>
      </c>
      <c r="C45" s="155">
        <f>2^-((AVERAGE(C41:C42)-AVERAGE(C43:C44))-(AVERAGE($B41:$F42)-AVERAGE($B43:$F44)))</f>
        <v>0.67268360426091345</v>
      </c>
      <c r="D45" s="155">
        <f>2^-((AVERAGE(D41:D42)-AVERAGE(D43:D44))-(AVERAGE($B41:$F42)-AVERAGE($B43:$F44)))</f>
        <v>0.83393104382496175</v>
      </c>
      <c r="E45" s="155">
        <f>2^-((AVERAGE(E41:E42)-AVERAGE(E43:E44))-(AVERAGE($B41:$F42)-AVERAGE($B43:$F44)))</f>
        <v>1.0482624755169299</v>
      </c>
      <c r="F45" s="155">
        <f>2^-((AVERAGE(F41:F42)-AVERAGE(F43:F44))-(AVERAGE($B41:$F42)-AVERAGE($B43:$F44)))</f>
        <v>2.7188564838134801</v>
      </c>
      <c r="G45" s="156"/>
      <c r="H45" s="155">
        <f t="shared" ref="H45:P45" si="20">2^-((AVERAGE(H41:H42)-AVERAGE(H43:H44))-(AVERAGE($B41:$F42)-AVERAGE($B43:$F44)))</f>
        <v>0.71847008827203318</v>
      </c>
      <c r="I45" s="155">
        <f t="shared" si="20"/>
        <v>2.7952939437021262</v>
      </c>
      <c r="J45" s="155">
        <f t="shared" si="20"/>
        <v>3.405814830995773</v>
      </c>
      <c r="K45" s="156">
        <f t="shared" si="20"/>
        <v>2.3505526568395423</v>
      </c>
      <c r="L45" s="155">
        <f t="shared" si="20"/>
        <v>2.4759805816748846</v>
      </c>
      <c r="M45" s="154">
        <f t="shared" si="20"/>
        <v>1.012554807350496</v>
      </c>
      <c r="N45" s="155">
        <f t="shared" si="20"/>
        <v>1.6392092152750353</v>
      </c>
      <c r="O45" s="155">
        <f t="shared" si="20"/>
        <v>0.75158073903278</v>
      </c>
      <c r="P45" s="154">
        <f t="shared" si="20"/>
        <v>2.1779940306722252</v>
      </c>
      <c r="R45" s="156">
        <f t="shared" ref="R45:AM45" si="21">2^-((AVERAGE(R41:R42)-AVERAGE(R43:R44))-(AVERAGE($R41:$X42)-AVERAGE($R43:$X44)))</f>
        <v>0.89724347316675346</v>
      </c>
      <c r="S45" s="155">
        <f t="shared" si="21"/>
        <v>1.8577693918303051</v>
      </c>
      <c r="T45" s="155">
        <f t="shared" si="21"/>
        <v>1.1356918425576168</v>
      </c>
      <c r="U45" s="155">
        <f t="shared" si="21"/>
        <v>0.94185144305504709</v>
      </c>
      <c r="V45" s="155">
        <f t="shared" si="21"/>
        <v>0.82849875153958752</v>
      </c>
      <c r="W45" s="155">
        <f t="shared" si="21"/>
        <v>0.69186929867219327</v>
      </c>
      <c r="X45" s="154">
        <f t="shared" si="21"/>
        <v>0.97845094557177714</v>
      </c>
      <c r="Y45" s="155">
        <f t="shared" si="21"/>
        <v>0.65682066742200684</v>
      </c>
      <c r="Z45" s="155">
        <f t="shared" si="21"/>
        <v>1.0164726719374482</v>
      </c>
      <c r="AA45" s="155">
        <f t="shared" si="21"/>
        <v>1.5194734099036407</v>
      </c>
      <c r="AB45" s="155">
        <f t="shared" si="21"/>
        <v>0.85474822603556511</v>
      </c>
      <c r="AC45" s="155">
        <f t="shared" si="21"/>
        <v>2.0049571845769214</v>
      </c>
      <c r="AD45" s="156">
        <f t="shared" si="21"/>
        <v>12.7159860041232</v>
      </c>
      <c r="AE45" s="155">
        <f t="shared" si="21"/>
        <v>6.4691287621286833</v>
      </c>
      <c r="AF45" s="155">
        <f t="shared" si="21"/>
        <v>4.2977198079020429</v>
      </c>
      <c r="AG45" s="155">
        <f t="shared" si="21"/>
        <v>5.402291278480245</v>
      </c>
      <c r="AH45" s="154">
        <f t="shared" si="21"/>
        <v>4.0658906877497918</v>
      </c>
      <c r="AI45" s="155">
        <f t="shared" si="21"/>
        <v>3.4071640873005373</v>
      </c>
      <c r="AJ45" s="155">
        <f t="shared" si="21"/>
        <v>2.485560859767999</v>
      </c>
      <c r="AK45" s="155">
        <f t="shared" si="21"/>
        <v>2.2635252945476618</v>
      </c>
      <c r="AL45" s="155">
        <f t="shared" si="21"/>
        <v>3.2457939751331986</v>
      </c>
      <c r="AM45" s="154">
        <f t="shared" si="21"/>
        <v>1.9366609825217198</v>
      </c>
    </row>
    <row r="46" spans="1:39" ht="15" thickBot="1" x14ac:dyDescent="0.4">
      <c r="A46" s="151" t="s">
        <v>423</v>
      </c>
      <c r="B46" s="371">
        <f>B45/AVERAGE($B45:$F45)</f>
        <v>0.53012674300876517</v>
      </c>
      <c r="C46" s="371">
        <f>C45/AVERAGE($B45:$F45)</f>
        <v>0.57014833833736867</v>
      </c>
      <c r="D46" s="371">
        <f>D45/AVERAGE($B45:$F45)</f>
        <v>0.70681728514425213</v>
      </c>
      <c r="E46" s="371">
        <f>E45/AVERAGE($B45:$F45)</f>
        <v>0.88847878076953712</v>
      </c>
      <c r="F46" s="371">
        <f>F45/AVERAGE($B45:$F45)</f>
        <v>2.3044288527400769</v>
      </c>
      <c r="G46" s="370"/>
      <c r="H46" s="371">
        <f t="shared" ref="H46:P46" si="22">H45/AVERAGE($B45:$F45)</f>
        <v>0.60895571763410716</v>
      </c>
      <c r="I46" s="371">
        <f t="shared" si="22"/>
        <v>2.3692151660472422</v>
      </c>
      <c r="J46" s="371">
        <f t="shared" si="22"/>
        <v>2.8866760751668825</v>
      </c>
      <c r="K46" s="370">
        <f t="shared" si="22"/>
        <v>1.992264540093865</v>
      </c>
      <c r="L46" s="371">
        <f t="shared" si="22"/>
        <v>2.0985738398493519</v>
      </c>
      <c r="M46" s="372">
        <f t="shared" si="22"/>
        <v>0.85821393182415096</v>
      </c>
      <c r="N46" s="371">
        <f t="shared" si="22"/>
        <v>1.3893491744952111</v>
      </c>
      <c r="O46" s="371">
        <f t="shared" si="22"/>
        <v>0.63701940521758893</v>
      </c>
      <c r="P46" s="372">
        <f t="shared" si="22"/>
        <v>1.8460085389784953</v>
      </c>
      <c r="R46" s="370">
        <f t="shared" ref="R46:AM46" si="23">R45/AVERAGE($R45:$X45)</f>
        <v>0.85668843658302074</v>
      </c>
      <c r="S46" s="371">
        <f t="shared" si="23"/>
        <v>1.7737989781098202</v>
      </c>
      <c r="T46" s="371">
        <f t="shared" si="23"/>
        <v>1.084359037583051</v>
      </c>
      <c r="U46" s="371">
        <f t="shared" si="23"/>
        <v>0.89928014454815897</v>
      </c>
      <c r="V46" s="371">
        <f t="shared" si="23"/>
        <v>0.79105094814718513</v>
      </c>
      <c r="W46" s="371">
        <f t="shared" si="23"/>
        <v>0.66059709045006942</v>
      </c>
      <c r="X46" s="372">
        <f t="shared" si="23"/>
        <v>0.93422536457869421</v>
      </c>
      <c r="Y46" s="371">
        <f t="shared" si="23"/>
        <v>0.62713264294160953</v>
      </c>
      <c r="Z46" s="371">
        <f t="shared" si="23"/>
        <v>0.97052852452415572</v>
      </c>
      <c r="AA46" s="371">
        <f t="shared" si="23"/>
        <v>1.4507938356637078</v>
      </c>
      <c r="AB46" s="371">
        <f t="shared" si="23"/>
        <v>0.81611395717383928</v>
      </c>
      <c r="AC46" s="371">
        <f t="shared" si="23"/>
        <v>1.9143339430588155</v>
      </c>
      <c r="AD46" s="370">
        <f t="shared" si="23"/>
        <v>12.141228657853146</v>
      </c>
      <c r="AE46" s="371">
        <f t="shared" si="23"/>
        <v>6.1767267982703764</v>
      </c>
      <c r="AF46" s="371">
        <f t="shared" si="23"/>
        <v>4.1034646372057972</v>
      </c>
      <c r="AG46" s="371">
        <f t="shared" si="23"/>
        <v>5.1581099308450433</v>
      </c>
      <c r="AH46" s="372">
        <f t="shared" si="23"/>
        <v>3.882114098096622</v>
      </c>
      <c r="AI46" s="371">
        <f t="shared" si="23"/>
        <v>3.2531616695180308</v>
      </c>
      <c r="AJ46" s="371">
        <f t="shared" si="23"/>
        <v>2.3732145294645726</v>
      </c>
      <c r="AK46" s="371">
        <f t="shared" si="23"/>
        <v>2.1612148806255709</v>
      </c>
      <c r="AL46" s="371">
        <f t="shared" si="23"/>
        <v>3.0990854201629445</v>
      </c>
      <c r="AM46" s="372">
        <f t="shared" si="23"/>
        <v>1.8491247012944512</v>
      </c>
    </row>
    <row r="47" spans="1:39" s="1" customFormat="1" ht="15" thickBot="1" x14ac:dyDescent="0.4">
      <c r="A47" s="13"/>
    </row>
    <row r="48" spans="1:39" x14ac:dyDescent="0.35">
      <c r="A48" s="181" t="s">
        <v>429</v>
      </c>
      <c r="B48" s="149">
        <v>34.020000000000003</v>
      </c>
      <c r="C48" s="149">
        <v>33.299999999999997</v>
      </c>
      <c r="D48" s="149">
        <v>32.729999999999997</v>
      </c>
      <c r="E48" s="149">
        <v>33.47</v>
      </c>
      <c r="F48" s="149">
        <v>35.64</v>
      </c>
      <c r="G48" s="180">
        <v>32.630000000000003</v>
      </c>
      <c r="H48" s="149">
        <v>32.94</v>
      </c>
      <c r="I48" s="149">
        <v>32.78</v>
      </c>
      <c r="J48" s="179">
        <v>32.96</v>
      </c>
      <c r="K48" s="180">
        <v>33.96</v>
      </c>
      <c r="L48" s="149">
        <v>33.74</v>
      </c>
      <c r="M48" s="179">
        <v>33.479999999999997</v>
      </c>
      <c r="N48" s="149">
        <v>33.549999999999997</v>
      </c>
      <c r="O48" s="149">
        <v>34.49</v>
      </c>
      <c r="P48" s="179">
        <v>32.97</v>
      </c>
      <c r="R48" s="180">
        <v>32.74</v>
      </c>
      <c r="S48" s="149">
        <v>32.53</v>
      </c>
      <c r="T48" s="149">
        <v>33.25</v>
      </c>
      <c r="U48" s="149">
        <v>33.1</v>
      </c>
      <c r="V48" s="149">
        <v>32.840000000000003</v>
      </c>
      <c r="W48" s="149">
        <v>32.93</v>
      </c>
      <c r="X48" s="179">
        <v>33.54</v>
      </c>
      <c r="Y48" s="149">
        <v>32.659999999999997</v>
      </c>
      <c r="Z48" s="149">
        <v>33.03</v>
      </c>
      <c r="AA48" s="149">
        <v>33.76</v>
      </c>
      <c r="AB48" s="149">
        <v>32.590000000000003</v>
      </c>
      <c r="AC48" s="149">
        <v>33.21</v>
      </c>
      <c r="AD48" s="180"/>
      <c r="AE48" s="149">
        <v>32.61</v>
      </c>
      <c r="AF48" s="149">
        <v>31.72</v>
      </c>
      <c r="AG48" s="149">
        <v>32.21</v>
      </c>
      <c r="AH48" s="179">
        <v>32.64</v>
      </c>
      <c r="AI48" s="180">
        <v>32.159999999999997</v>
      </c>
      <c r="AJ48" s="149">
        <v>32.86</v>
      </c>
      <c r="AK48" s="149">
        <v>31.46</v>
      </c>
      <c r="AL48" s="149">
        <v>32</v>
      </c>
      <c r="AM48" s="179">
        <v>31.67</v>
      </c>
    </row>
    <row r="49" spans="1:39" x14ac:dyDescent="0.35">
      <c r="A49" s="175"/>
      <c r="B49" s="1">
        <v>34.409999999999997</v>
      </c>
      <c r="C49" s="1">
        <v>32.9</v>
      </c>
      <c r="D49" s="1">
        <v>32.74</v>
      </c>
      <c r="E49" s="1">
        <v>33.67</v>
      </c>
      <c r="F49" s="1">
        <v>34.590000000000003</v>
      </c>
      <c r="G49" s="137">
        <v>33.53</v>
      </c>
      <c r="H49" s="1">
        <v>32.81</v>
      </c>
      <c r="I49" s="1">
        <v>32.14</v>
      </c>
      <c r="J49" s="140">
        <v>32.76</v>
      </c>
      <c r="K49" s="137">
        <v>33.51</v>
      </c>
      <c r="L49" s="1">
        <v>33.58</v>
      </c>
      <c r="M49" s="140">
        <v>33.770000000000003</v>
      </c>
      <c r="N49" s="1">
        <v>32.619999999999997</v>
      </c>
      <c r="O49" s="1">
        <v>33.840000000000003</v>
      </c>
      <c r="P49" s="140">
        <v>32.82</v>
      </c>
      <c r="R49" s="137">
        <v>33.450000000000003</v>
      </c>
      <c r="S49" s="1">
        <v>32.020000000000003</v>
      </c>
      <c r="T49" s="1">
        <v>32.520000000000003</v>
      </c>
      <c r="U49" s="1">
        <v>32.53</v>
      </c>
      <c r="V49" s="1">
        <v>32.61</v>
      </c>
      <c r="W49" s="1">
        <v>32.94</v>
      </c>
      <c r="X49" s="140">
        <v>32.619999999999997</v>
      </c>
      <c r="Y49" s="1">
        <v>31.78</v>
      </c>
      <c r="Z49" s="1">
        <v>32.25</v>
      </c>
      <c r="AA49" s="1">
        <v>33.200000000000003</v>
      </c>
      <c r="AB49" s="1">
        <v>32.67</v>
      </c>
      <c r="AC49" s="1">
        <v>33.15</v>
      </c>
      <c r="AD49" s="137"/>
      <c r="AE49" s="1">
        <v>32.19</v>
      </c>
      <c r="AF49" s="1">
        <v>31.04</v>
      </c>
      <c r="AG49" s="1">
        <v>32.47</v>
      </c>
      <c r="AH49" s="140">
        <v>31.03</v>
      </c>
      <c r="AI49" s="137">
        <v>32.22</v>
      </c>
      <c r="AJ49" s="1">
        <v>32.909999999999997</v>
      </c>
      <c r="AK49" s="1">
        <v>31.3</v>
      </c>
      <c r="AL49" s="1">
        <v>31.85</v>
      </c>
      <c r="AM49" s="140">
        <v>31.26</v>
      </c>
    </row>
    <row r="50" spans="1:39" x14ac:dyDescent="0.35">
      <c r="A50" s="168" t="s">
        <v>425</v>
      </c>
      <c r="B50" s="1">
        <v>28.99</v>
      </c>
      <c r="C50" s="1">
        <v>29.13</v>
      </c>
      <c r="D50" s="1">
        <v>29.2</v>
      </c>
      <c r="E50" s="1">
        <v>29.47</v>
      </c>
      <c r="F50" s="1">
        <v>30.17</v>
      </c>
      <c r="G50" s="137">
        <v>28.6</v>
      </c>
      <c r="H50" s="1">
        <v>28.88</v>
      </c>
      <c r="I50" s="1">
        <v>28.86</v>
      </c>
      <c r="J50" s="140">
        <v>28.99</v>
      </c>
      <c r="K50" s="137">
        <v>29.87</v>
      </c>
      <c r="L50" s="1">
        <v>29.82</v>
      </c>
      <c r="M50" s="140">
        <v>29.85</v>
      </c>
      <c r="N50" s="1">
        <v>29.33</v>
      </c>
      <c r="O50" s="1">
        <v>30.19</v>
      </c>
      <c r="P50" s="140">
        <v>30.47</v>
      </c>
      <c r="R50" s="137">
        <v>26.55</v>
      </c>
      <c r="S50" s="1">
        <v>26.51</v>
      </c>
      <c r="T50" s="1">
        <v>26.46</v>
      </c>
      <c r="U50" s="1">
        <v>26.9</v>
      </c>
      <c r="V50" s="1">
        <v>26.78</v>
      </c>
      <c r="W50" s="1">
        <v>26.94</v>
      </c>
      <c r="X50" s="140">
        <v>26.74</v>
      </c>
      <c r="Y50" s="1">
        <v>26.83</v>
      </c>
      <c r="Z50" s="1">
        <v>26.85</v>
      </c>
      <c r="AA50" s="1">
        <v>27.81</v>
      </c>
      <c r="AB50" s="1">
        <v>27.03</v>
      </c>
      <c r="AC50" s="1">
        <v>27.5</v>
      </c>
      <c r="AD50" s="137"/>
      <c r="AE50" s="1">
        <v>26.53</v>
      </c>
      <c r="AF50" s="1">
        <v>26.05</v>
      </c>
      <c r="AG50" s="1">
        <v>26.89</v>
      </c>
      <c r="AH50" s="140">
        <v>26.56</v>
      </c>
      <c r="AI50" s="137">
        <v>26.61</v>
      </c>
      <c r="AJ50" s="1">
        <v>27.43</v>
      </c>
      <c r="AK50" s="1">
        <v>26.71</v>
      </c>
      <c r="AL50" s="1">
        <v>27.16</v>
      </c>
      <c r="AM50" s="140">
        <v>26.84</v>
      </c>
    </row>
    <row r="51" spans="1:39" ht="17" customHeight="1" thickBot="1" x14ac:dyDescent="0.4">
      <c r="A51" s="151"/>
      <c r="B51" s="139">
        <v>28.98</v>
      </c>
      <c r="C51" s="139">
        <v>29.23</v>
      </c>
      <c r="D51" s="139">
        <v>29.13</v>
      </c>
      <c r="E51" s="139">
        <v>29.63</v>
      </c>
      <c r="F51" s="139">
        <v>30.55</v>
      </c>
      <c r="G51" s="137">
        <v>28.62</v>
      </c>
      <c r="H51" s="1">
        <v>28.24</v>
      </c>
      <c r="I51" s="1">
        <v>28.92</v>
      </c>
      <c r="J51" s="140">
        <v>28.86</v>
      </c>
      <c r="K51" s="137">
        <v>29.69</v>
      </c>
      <c r="L51" s="1">
        <v>30.02</v>
      </c>
      <c r="M51" s="140">
        <v>29.69</v>
      </c>
      <c r="N51" s="139">
        <v>29.43</v>
      </c>
      <c r="O51" s="139">
        <v>30.04</v>
      </c>
      <c r="P51" s="138">
        <v>30.28</v>
      </c>
      <c r="R51" s="137">
        <v>25.98</v>
      </c>
      <c r="S51" s="1">
        <v>26.87</v>
      </c>
      <c r="T51" s="1">
        <v>26.31</v>
      </c>
      <c r="U51" s="1">
        <v>26.76</v>
      </c>
      <c r="V51" s="1">
        <v>27.14</v>
      </c>
      <c r="W51" s="1">
        <v>27.12</v>
      </c>
      <c r="X51" s="140">
        <v>26.95</v>
      </c>
      <c r="Y51" s="139">
        <v>26.94</v>
      </c>
      <c r="Z51" s="139">
        <v>27.02</v>
      </c>
      <c r="AA51" s="139">
        <v>27.49</v>
      </c>
      <c r="AB51" s="139">
        <v>27.27</v>
      </c>
      <c r="AC51" s="139">
        <v>27.57</v>
      </c>
      <c r="AD51" s="171"/>
      <c r="AE51" s="139">
        <v>26.72</v>
      </c>
      <c r="AF51" s="139">
        <v>26.26</v>
      </c>
      <c r="AG51" s="139">
        <v>26.67</v>
      </c>
      <c r="AH51" s="138">
        <v>26.5</v>
      </c>
      <c r="AI51" s="171">
        <v>26.83</v>
      </c>
      <c r="AJ51" s="139">
        <v>27.7</v>
      </c>
      <c r="AK51" s="139">
        <v>26.96</v>
      </c>
      <c r="AL51" s="139">
        <v>27.35</v>
      </c>
      <c r="AM51" s="138">
        <v>26.95</v>
      </c>
    </row>
    <row r="52" spans="1:39" ht="16.5" x14ac:dyDescent="0.35">
      <c r="A52" s="170" t="s">
        <v>424</v>
      </c>
      <c r="B52" s="155">
        <f t="shared" ref="B52:P52" si="24">2^-((AVERAGE(B48:B49)-AVERAGE(B50:B51))-(AVERAGE($B48:$F49)-AVERAGE($B50:$F51)))</f>
        <v>0.52449466378747256</v>
      </c>
      <c r="C52" s="155">
        <f t="shared" si="24"/>
        <v>1.3004401465484881</v>
      </c>
      <c r="D52" s="155">
        <f t="shared" si="24"/>
        <v>1.6574898089759875</v>
      </c>
      <c r="E52" s="155">
        <f t="shared" si="24"/>
        <v>1.2133535602486927</v>
      </c>
      <c r="F52" s="155">
        <f t="shared" si="24"/>
        <v>0.72900468940828977</v>
      </c>
      <c r="G52" s="156">
        <f t="shared" si="24"/>
        <v>0.88822679584240749</v>
      </c>
      <c r="H52" s="155">
        <f t="shared" si="24"/>
        <v>0.9889709163809326</v>
      </c>
      <c r="I52" s="155">
        <f t="shared" si="24"/>
        <v>1.6574898089759875</v>
      </c>
      <c r="J52" s="155">
        <f t="shared" si="24"/>
        <v>1.2869892473012714</v>
      </c>
      <c r="K52" s="155">
        <f t="shared" si="24"/>
        <v>1.269270886019809</v>
      </c>
      <c r="L52" s="155">
        <f t="shared" si="24"/>
        <v>1.4732476858164885</v>
      </c>
      <c r="M52" s="154">
        <f t="shared" si="24"/>
        <v>1.3603708524059608</v>
      </c>
      <c r="N52" s="155">
        <f t="shared" si="24"/>
        <v>1.5094259685205684</v>
      </c>
      <c r="O52" s="155">
        <f t="shared" si="24"/>
        <v>1.1883831050569309</v>
      </c>
      <c r="P52" s="154">
        <f t="shared" si="24"/>
        <v>3.4318821217147804</v>
      </c>
      <c r="R52" s="156">
        <f t="shared" ref="R52:AC52" si="25">2^-((AVERAGE(R48:R49)-AVERAGE(R50:R51))-(AVERAGE($R48:$X49)-AVERAGE($R50:$X51)))</f>
        <v>0.60920513183759573</v>
      </c>
      <c r="S52" s="155">
        <f t="shared" si="25"/>
        <v>1.4439291955224902</v>
      </c>
      <c r="T52" s="155">
        <f t="shared" si="25"/>
        <v>0.7657789985471869</v>
      </c>
      <c r="U52" s="155">
        <f t="shared" si="25"/>
        <v>1.0942937012607388</v>
      </c>
      <c r="V52" s="155">
        <f t="shared" si="25"/>
        <v>1.2745606273192602</v>
      </c>
      <c r="W52" s="155">
        <f t="shared" si="25"/>
        <v>1.1566881839052852</v>
      </c>
      <c r="X52" s="154">
        <f t="shared" si="25"/>
        <v>0.9201876506248744</v>
      </c>
      <c r="Y52" s="155">
        <f t="shared" si="25"/>
        <v>1.7171308728755046</v>
      </c>
      <c r="Z52" s="155">
        <f t="shared" si="25"/>
        <v>1.3286858140965117</v>
      </c>
      <c r="AA52" s="155">
        <f t="shared" si="25"/>
        <v>1.2184102636751855</v>
      </c>
      <c r="AB52" s="155">
        <f t="shared" si="25"/>
        <v>1.5529377500020733</v>
      </c>
      <c r="AC52" s="155">
        <f t="shared" si="25"/>
        <v>1.3851094681109235</v>
      </c>
      <c r="AD52" s="156"/>
      <c r="AE52" s="155">
        <f t="shared" ref="AE52:AM52" si="26">2^-((AVERAGE(AE48:AE49)-AVERAGE(AE50:AE51))-(AVERAGE($R48:$X49)-AVERAGE($R50:$X51)))</f>
        <v>1.2657565939702797</v>
      </c>
      <c r="AF52" s="155">
        <f t="shared" si="26"/>
        <v>1.8531761237807425</v>
      </c>
      <c r="AG52" s="155">
        <f t="shared" si="26"/>
        <v>1.4691686332783052</v>
      </c>
      <c r="AH52" s="154">
        <f t="shared" si="26"/>
        <v>1.7532114426320686</v>
      </c>
      <c r="AI52" s="155">
        <f t="shared" si="26"/>
        <v>1.5637392862571866</v>
      </c>
      <c r="AJ52" s="155">
        <f t="shared" si="26"/>
        <v>1.7350773743041337</v>
      </c>
      <c r="AK52" s="155">
        <f t="shared" si="26"/>
        <v>2.9690471412580917</v>
      </c>
      <c r="AL52" s="155">
        <f t="shared" si="26"/>
        <v>2.7226282329989475</v>
      </c>
      <c r="AM52" s="154">
        <f t="shared" si="26"/>
        <v>2.9180406884803398</v>
      </c>
    </row>
    <row r="53" spans="1:39" ht="15" thickBot="1" x14ac:dyDescent="0.4">
      <c r="A53" s="151" t="s">
        <v>423</v>
      </c>
      <c r="B53" s="371">
        <f t="shared" ref="B53:P53" si="27">B52/AVERAGE($B52:$F52)</f>
        <v>0.48342456873961603</v>
      </c>
      <c r="C53" s="371">
        <f t="shared" si="27"/>
        <v>1.1986103204123799</v>
      </c>
      <c r="D53" s="371">
        <f t="shared" si="27"/>
        <v>1.5277015218961385</v>
      </c>
      <c r="E53" s="371">
        <f t="shared" si="27"/>
        <v>1.1183429729412473</v>
      </c>
      <c r="F53" s="371">
        <f t="shared" si="27"/>
        <v>0.67192061601061737</v>
      </c>
      <c r="G53" s="370">
        <f t="shared" si="27"/>
        <v>0.81867497492229535</v>
      </c>
      <c r="H53" s="371">
        <f t="shared" si="27"/>
        <v>0.91153041538130963</v>
      </c>
      <c r="I53" s="371">
        <f t="shared" si="27"/>
        <v>1.5277015218961385</v>
      </c>
      <c r="J53" s="371">
        <f t="shared" si="27"/>
        <v>1.1862126820440693</v>
      </c>
      <c r="K53" s="371">
        <f t="shared" si="27"/>
        <v>1.1698817415166467</v>
      </c>
      <c r="L53" s="371">
        <f t="shared" si="27"/>
        <v>1.3578863167444186</v>
      </c>
      <c r="M53" s="372">
        <f t="shared" si="27"/>
        <v>1.2538482048632864</v>
      </c>
      <c r="N53" s="371">
        <f t="shared" si="27"/>
        <v>1.3912316907233739</v>
      </c>
      <c r="O53" s="371">
        <f t="shared" si="27"/>
        <v>1.095327807362364</v>
      </c>
      <c r="P53" s="372">
        <f t="shared" si="27"/>
        <v>3.1631515994363344</v>
      </c>
      <c r="R53" s="370">
        <f t="shared" ref="R53:AC53" si="28">R52/AVERAGE($R52:$X52)</f>
        <v>0.58701241558654238</v>
      </c>
      <c r="S53" s="371">
        <f t="shared" si="28"/>
        <v>1.3913283403291283</v>
      </c>
      <c r="T53" s="371">
        <f t="shared" si="28"/>
        <v>0.73788245740264513</v>
      </c>
      <c r="U53" s="371">
        <f t="shared" si="28"/>
        <v>1.0544297074461422</v>
      </c>
      <c r="V53" s="371">
        <f t="shared" si="28"/>
        <v>1.2281296948326288</v>
      </c>
      <c r="W53" s="371">
        <f t="shared" si="28"/>
        <v>1.1145512232744292</v>
      </c>
      <c r="X53" s="372">
        <f t="shared" si="28"/>
        <v>0.88666616112848373</v>
      </c>
      <c r="Y53" s="371">
        <f t="shared" si="28"/>
        <v>1.6545775616243306</v>
      </c>
      <c r="Z53" s="371">
        <f t="shared" si="28"/>
        <v>1.2802831567352726</v>
      </c>
      <c r="AA53" s="371">
        <f t="shared" si="28"/>
        <v>1.174024831173079</v>
      </c>
      <c r="AB53" s="371">
        <f t="shared" si="28"/>
        <v>1.4963658253083518</v>
      </c>
      <c r="AC53" s="371">
        <f t="shared" si="28"/>
        <v>1.3346513550781072</v>
      </c>
      <c r="AD53" s="370"/>
      <c r="AE53" s="371">
        <f t="shared" ref="AE53:AM53" si="29">AE52/AVERAGE($R52:$X52)</f>
        <v>1.2196463833616622</v>
      </c>
      <c r="AF53" s="371">
        <f t="shared" si="29"/>
        <v>1.7856668239916254</v>
      </c>
      <c r="AG53" s="371">
        <f t="shared" si="29"/>
        <v>1.4156483313318251</v>
      </c>
      <c r="AH53" s="372">
        <f t="shared" si="29"/>
        <v>1.6893437533414837</v>
      </c>
      <c r="AI53" s="371">
        <f t="shared" si="29"/>
        <v>1.5067738727094526</v>
      </c>
      <c r="AJ53" s="371">
        <f t="shared" si="29"/>
        <v>1.6718702904678482</v>
      </c>
      <c r="AK53" s="371">
        <f t="shared" si="29"/>
        <v>2.8608878082216336</v>
      </c>
      <c r="AL53" s="371">
        <f t="shared" si="29"/>
        <v>2.6234456872941947</v>
      </c>
      <c r="AM53" s="372">
        <f t="shared" si="29"/>
        <v>2.8117394680471932</v>
      </c>
    </row>
    <row r="54" spans="1:39" s="1" customFormat="1" ht="15" thickBot="1" x14ac:dyDescent="0.4">
      <c r="A54" s="13"/>
    </row>
    <row r="55" spans="1:39" x14ac:dyDescent="0.35">
      <c r="A55" s="181" t="s">
        <v>428</v>
      </c>
      <c r="B55" s="149">
        <v>33.064999999999998</v>
      </c>
      <c r="C55" s="149">
        <v>33.344999999999999</v>
      </c>
      <c r="D55" s="149">
        <v>33.450000000000003</v>
      </c>
      <c r="E55" s="149">
        <v>33.270000000000003</v>
      </c>
      <c r="F55" s="149">
        <v>32.93</v>
      </c>
      <c r="G55" s="180">
        <v>34.270000000000003</v>
      </c>
      <c r="H55" s="149">
        <v>33.590000000000003</v>
      </c>
      <c r="I55" s="149">
        <v>32.795000000000002</v>
      </c>
      <c r="J55" s="179">
        <v>32.564999999999998</v>
      </c>
      <c r="K55" s="180">
        <v>34.159999999999997</v>
      </c>
      <c r="L55" s="149">
        <v>33.07</v>
      </c>
      <c r="M55" s="179">
        <v>33.344999999999999</v>
      </c>
      <c r="N55" s="149">
        <v>33.950000000000003</v>
      </c>
      <c r="O55" s="149">
        <v>34.945</v>
      </c>
      <c r="P55" s="179">
        <v>32.840000000000003</v>
      </c>
      <c r="R55" s="180">
        <v>32.68</v>
      </c>
      <c r="S55" s="149">
        <v>33.28</v>
      </c>
      <c r="T55" s="149">
        <v>32.799999999999997</v>
      </c>
      <c r="U55" s="149">
        <v>33.26</v>
      </c>
      <c r="V55" s="149">
        <v>32.76</v>
      </c>
      <c r="W55" s="149">
        <v>32.92</v>
      </c>
      <c r="X55" s="179">
        <v>32.700000000000003</v>
      </c>
      <c r="Y55" s="149">
        <v>32.93</v>
      </c>
      <c r="Z55" s="149">
        <v>33.15</v>
      </c>
      <c r="AA55" s="149">
        <v>33.69</v>
      </c>
      <c r="AB55" s="149">
        <v>32.71</v>
      </c>
      <c r="AC55" s="149">
        <v>33.36</v>
      </c>
      <c r="AD55" s="180">
        <v>31.93</v>
      </c>
      <c r="AE55" s="149">
        <v>32.159999999999997</v>
      </c>
      <c r="AF55" s="149">
        <v>31.84</v>
      </c>
      <c r="AG55" s="149">
        <v>32.4</v>
      </c>
      <c r="AH55" s="179">
        <v>32.1</v>
      </c>
      <c r="AI55" s="180">
        <v>31.9</v>
      </c>
      <c r="AJ55" s="149">
        <v>32.75</v>
      </c>
      <c r="AK55" s="149">
        <v>31.85</v>
      </c>
      <c r="AL55" s="149">
        <v>32.43</v>
      </c>
      <c r="AM55" s="179">
        <v>32.08</v>
      </c>
    </row>
    <row r="56" spans="1:39" x14ac:dyDescent="0.35">
      <c r="A56" s="175"/>
      <c r="B56" s="1"/>
      <c r="C56" s="1"/>
      <c r="D56" s="1"/>
      <c r="E56" s="1"/>
      <c r="F56" s="1"/>
      <c r="G56" s="137"/>
      <c r="H56" s="1"/>
      <c r="I56" s="1"/>
      <c r="J56" s="140"/>
      <c r="K56" s="137"/>
      <c r="L56" s="1"/>
      <c r="M56" s="140"/>
      <c r="N56" s="1"/>
      <c r="O56" s="1"/>
      <c r="P56" s="140"/>
      <c r="R56" s="137">
        <v>32.22</v>
      </c>
      <c r="S56" s="1">
        <v>32.49</v>
      </c>
      <c r="T56" s="1">
        <v>32.31</v>
      </c>
      <c r="U56" s="1">
        <v>32.1</v>
      </c>
      <c r="V56" s="1">
        <v>32.68</v>
      </c>
      <c r="W56" s="1">
        <v>32.72</v>
      </c>
      <c r="X56" s="140">
        <v>32.75</v>
      </c>
      <c r="Y56" s="1">
        <v>32.57</v>
      </c>
      <c r="Z56" s="1">
        <v>32.51</v>
      </c>
      <c r="AA56" s="1"/>
      <c r="AB56" s="1">
        <v>32.53</v>
      </c>
      <c r="AC56" s="1">
        <v>32.78</v>
      </c>
      <c r="AD56" s="137">
        <v>32.26</v>
      </c>
      <c r="AE56" s="1">
        <v>32.47</v>
      </c>
      <c r="AF56" s="1">
        <v>31.75</v>
      </c>
      <c r="AG56" s="1">
        <v>32.29</v>
      </c>
      <c r="AH56" s="140">
        <v>32.26</v>
      </c>
      <c r="AI56" s="137">
        <v>31.92</v>
      </c>
      <c r="AJ56" s="1">
        <v>33.299999999999997</v>
      </c>
      <c r="AK56" s="1">
        <v>32.21</v>
      </c>
      <c r="AL56" s="1">
        <v>32.340000000000003</v>
      </c>
      <c r="AM56" s="140">
        <v>32.17</v>
      </c>
    </row>
    <row r="57" spans="1:39" x14ac:dyDescent="0.35">
      <c r="A57" s="168" t="s">
        <v>425</v>
      </c>
      <c r="B57" s="1">
        <v>28.085000000000001</v>
      </c>
      <c r="C57" s="1">
        <v>28.545000000000002</v>
      </c>
      <c r="D57" s="1">
        <v>28.574999999999999</v>
      </c>
      <c r="E57" s="1">
        <v>28.765000000000001</v>
      </c>
      <c r="F57" s="1">
        <v>27.71</v>
      </c>
      <c r="G57" s="137">
        <v>29.355</v>
      </c>
      <c r="H57" s="1">
        <v>29.26</v>
      </c>
      <c r="I57" s="1">
        <v>28.094999999999999</v>
      </c>
      <c r="J57" s="140">
        <v>27.77</v>
      </c>
      <c r="K57" s="137">
        <v>29.73</v>
      </c>
      <c r="L57" s="1">
        <v>28.72</v>
      </c>
      <c r="M57" s="140">
        <v>28.92</v>
      </c>
      <c r="N57" s="1">
        <v>29.5</v>
      </c>
      <c r="O57" s="1">
        <v>29.805</v>
      </c>
      <c r="P57" s="140">
        <v>27.78</v>
      </c>
      <c r="R57" s="137">
        <v>26.55</v>
      </c>
      <c r="S57" s="1">
        <v>26.51</v>
      </c>
      <c r="T57" s="1">
        <v>26.46</v>
      </c>
      <c r="U57" s="1">
        <v>26.9</v>
      </c>
      <c r="V57" s="1">
        <v>26.78</v>
      </c>
      <c r="W57" s="1">
        <v>26.94</v>
      </c>
      <c r="X57" s="140">
        <v>26.74</v>
      </c>
      <c r="Y57" s="1">
        <v>26.83</v>
      </c>
      <c r="Z57" s="1">
        <v>26.85</v>
      </c>
      <c r="AA57" s="1">
        <v>27.81</v>
      </c>
      <c r="AB57" s="1">
        <v>27.03</v>
      </c>
      <c r="AC57" s="1">
        <v>27.5</v>
      </c>
      <c r="AD57" s="137">
        <v>27.18</v>
      </c>
      <c r="AE57" s="1">
        <v>26.53</v>
      </c>
      <c r="AF57" s="1">
        <v>26.05</v>
      </c>
      <c r="AG57" s="1">
        <v>26.89</v>
      </c>
      <c r="AH57" s="140">
        <v>26.56</v>
      </c>
      <c r="AI57" s="137">
        <v>26.61</v>
      </c>
      <c r="AJ57" s="1">
        <v>27.43</v>
      </c>
      <c r="AK57" s="1">
        <v>26.71</v>
      </c>
      <c r="AL57" s="1">
        <v>27.16</v>
      </c>
      <c r="AM57" s="140">
        <v>26.84</v>
      </c>
    </row>
    <row r="58" spans="1:39" ht="15" thickBot="1" x14ac:dyDescent="0.4">
      <c r="A58" s="151"/>
      <c r="B58" s="139"/>
      <c r="C58" s="139"/>
      <c r="D58" s="139"/>
      <c r="E58" s="139"/>
      <c r="F58" s="139"/>
      <c r="G58" s="137"/>
      <c r="H58" s="1"/>
      <c r="I58" s="1"/>
      <c r="J58" s="140"/>
      <c r="K58" s="137"/>
      <c r="L58" s="1"/>
      <c r="M58" s="140"/>
      <c r="N58" s="139"/>
      <c r="O58" s="139"/>
      <c r="P58" s="138"/>
      <c r="R58" s="137">
        <v>25.98</v>
      </c>
      <c r="S58" s="1">
        <v>26.87</v>
      </c>
      <c r="T58" s="1">
        <v>26.31</v>
      </c>
      <c r="U58" s="1">
        <v>26.76</v>
      </c>
      <c r="V58" s="1">
        <v>27.14</v>
      </c>
      <c r="W58" s="1">
        <v>27.12</v>
      </c>
      <c r="X58" s="140">
        <v>26.95</v>
      </c>
      <c r="Y58" s="139">
        <v>26.94</v>
      </c>
      <c r="Z58" s="139">
        <v>27.02</v>
      </c>
      <c r="AA58" s="139">
        <v>27.49</v>
      </c>
      <c r="AB58" s="139">
        <v>27.27</v>
      </c>
      <c r="AC58" s="139">
        <v>27.57</v>
      </c>
      <c r="AD58" s="171">
        <v>27.28</v>
      </c>
      <c r="AE58" s="139">
        <v>26.72</v>
      </c>
      <c r="AF58" s="139">
        <v>26.26</v>
      </c>
      <c r="AG58" s="139">
        <v>26.67</v>
      </c>
      <c r="AH58" s="138">
        <v>26.5</v>
      </c>
      <c r="AI58" s="171">
        <v>26.83</v>
      </c>
      <c r="AJ58" s="139">
        <v>27.7</v>
      </c>
      <c r="AK58" s="139">
        <v>26.96</v>
      </c>
      <c r="AL58" s="139">
        <v>27.35</v>
      </c>
      <c r="AM58" s="138">
        <v>26.95</v>
      </c>
    </row>
    <row r="59" spans="1:39" ht="16.5" x14ac:dyDescent="0.35">
      <c r="A59" s="170" t="s">
        <v>424</v>
      </c>
      <c r="B59" s="155">
        <f t="shared" ref="B59:P59" si="30">2^-((AVERAGE(B55:B56)-AVERAGE(B57:B58))-(AVERAGE($B55:$F56)-AVERAGE($B57:$F58)))</f>
        <v>0.93044965770301802</v>
      </c>
      <c r="C59" s="155">
        <f t="shared" si="30"/>
        <v>1.0540914232907408</v>
      </c>
      <c r="D59" s="155">
        <f t="shared" si="30"/>
        <v>1.000693387462579</v>
      </c>
      <c r="E59" s="155">
        <f t="shared" si="30"/>
        <v>1.2932489318874856</v>
      </c>
      <c r="F59" s="155">
        <f t="shared" si="30"/>
        <v>0.78785388604934747</v>
      </c>
      <c r="G59" s="156">
        <f t="shared" si="30"/>
        <v>0.97332937415823717</v>
      </c>
      <c r="H59" s="155">
        <f t="shared" si="30"/>
        <v>1.4600320106545208</v>
      </c>
      <c r="I59" s="155">
        <f t="shared" si="30"/>
        <v>1.1297472145701224</v>
      </c>
      <c r="J59" s="155">
        <f t="shared" si="30"/>
        <v>1.0577509636184295</v>
      </c>
      <c r="K59" s="156">
        <f t="shared" si="30"/>
        <v>1.3622580346404929</v>
      </c>
      <c r="L59" s="155">
        <f t="shared" si="30"/>
        <v>1.4399313185146856</v>
      </c>
      <c r="M59" s="154">
        <f t="shared" si="30"/>
        <v>1.3669874519418133</v>
      </c>
      <c r="N59" s="155">
        <f t="shared" si="30"/>
        <v>1.3435034257212952</v>
      </c>
      <c r="O59" s="155">
        <f t="shared" si="30"/>
        <v>0.83277577088054933</v>
      </c>
      <c r="P59" s="154">
        <f t="shared" si="30"/>
        <v>0.88025901356315039</v>
      </c>
      <c r="R59" s="156">
        <f t="shared" ref="R59:AM59" si="31">2^-((AVERAGE(R55:R56)-AVERAGE(R57:R58))-(AVERAGE($R55:$X56)-AVERAGE($R57:$X58)))</f>
        <v>0.86496537410437691</v>
      </c>
      <c r="S59" s="155">
        <f t="shared" si="31"/>
        <v>0.85899062183594399</v>
      </c>
      <c r="T59" s="155">
        <f t="shared" si="31"/>
        <v>0.87400551342473276</v>
      </c>
      <c r="U59" s="155">
        <f t="shared" si="31"/>
        <v>1.0910477823165319</v>
      </c>
      <c r="V59" s="155">
        <f t="shared" si="31"/>
        <v>1.1612787271295837</v>
      </c>
      <c r="W59" s="155">
        <f t="shared" si="31"/>
        <v>1.1373799565066234</v>
      </c>
      <c r="X59" s="154">
        <f t="shared" si="31"/>
        <v>1.0685943436380134</v>
      </c>
      <c r="Y59" s="155">
        <f t="shared" si="31"/>
        <v>1.079762700236605</v>
      </c>
      <c r="Z59" s="155">
        <f t="shared" si="31"/>
        <v>1.0575415051890038</v>
      </c>
      <c r="AA59" s="155">
        <f t="shared" si="31"/>
        <v>0.95641872820784535</v>
      </c>
      <c r="AB59" s="155">
        <f t="shared" si="31"/>
        <v>1.419826145415598</v>
      </c>
      <c r="AC59" s="155">
        <f t="shared" si="31"/>
        <v>1.3572761555072181</v>
      </c>
      <c r="AD59" s="156">
        <f t="shared" si="31"/>
        <v>2.1595254004732154</v>
      </c>
      <c r="AE59" s="155">
        <f t="shared" si="31"/>
        <v>1.2190136542044836</v>
      </c>
      <c r="AF59" s="155">
        <f t="shared" si="31"/>
        <v>1.2620020778816015</v>
      </c>
      <c r="AG59" s="155">
        <f t="shared" si="31"/>
        <v>1.3293438161345219</v>
      </c>
      <c r="AH59" s="154">
        <f t="shared" si="31"/>
        <v>1.2532847927701658</v>
      </c>
      <c r="AI59" s="155">
        <f t="shared" si="31"/>
        <v>1.7239456424939625</v>
      </c>
      <c r="AJ59" s="155">
        <f t="shared" si="31"/>
        <v>1.4297018172418794</v>
      </c>
      <c r="AK59" s="155">
        <f t="shared" si="31"/>
        <v>1.7179812436718922</v>
      </c>
      <c r="AL59" s="155">
        <f t="shared" si="31"/>
        <v>1.7971543058512032</v>
      </c>
      <c r="AM59" s="154">
        <f t="shared" si="31"/>
        <v>1.676804258241605</v>
      </c>
    </row>
    <row r="60" spans="1:39" ht="15" thickBot="1" x14ac:dyDescent="0.4">
      <c r="A60" s="151" t="s">
        <v>423</v>
      </c>
      <c r="B60" s="371">
        <f t="shared" ref="B60:P60" si="32">B59/AVERAGE($B59:$F59)</f>
        <v>0.91826659488498463</v>
      </c>
      <c r="C60" s="371">
        <f t="shared" si="32"/>
        <v>1.0402894277506443</v>
      </c>
      <c r="D60" s="371">
        <f t="shared" si="32"/>
        <v>0.9875905717431942</v>
      </c>
      <c r="E60" s="371">
        <f t="shared" si="32"/>
        <v>1.2763154709032172</v>
      </c>
      <c r="F60" s="371">
        <f t="shared" si="32"/>
        <v>0.77753793471795951</v>
      </c>
      <c r="G60" s="370">
        <f t="shared" si="32"/>
        <v>0.96058485562374607</v>
      </c>
      <c r="H60" s="371">
        <f t="shared" si="32"/>
        <v>1.4409147359531085</v>
      </c>
      <c r="I60" s="371">
        <f t="shared" si="32"/>
        <v>1.1149546020202028</v>
      </c>
      <c r="J60" s="371">
        <f t="shared" si="32"/>
        <v>1.0439010510208884</v>
      </c>
      <c r="K60" s="370">
        <f t="shared" si="32"/>
        <v>1.344420986635803</v>
      </c>
      <c r="L60" s="371">
        <f t="shared" si="32"/>
        <v>1.4210772369833693</v>
      </c>
      <c r="M60" s="372">
        <f t="shared" si="32"/>
        <v>1.3490884781922994</v>
      </c>
      <c r="N60" s="371">
        <f t="shared" si="32"/>
        <v>1.3259119456274522</v>
      </c>
      <c r="O60" s="371">
        <f t="shared" si="32"/>
        <v>0.82187162421771898</v>
      </c>
      <c r="P60" s="372">
        <f t="shared" si="32"/>
        <v>0.86873313382361161</v>
      </c>
      <c r="R60" s="370">
        <f t="shared" ref="R60:AM60" si="33">R59/AVERAGE($R59:$X59)</f>
        <v>0.85806866936696158</v>
      </c>
      <c r="S60" s="371">
        <f t="shared" si="33"/>
        <v>0.85214155611797171</v>
      </c>
      <c r="T60" s="371">
        <f t="shared" si="33"/>
        <v>0.86703672814681931</v>
      </c>
      <c r="U60" s="371">
        <f t="shared" si="33"/>
        <v>1.0823484347653767</v>
      </c>
      <c r="V60" s="371">
        <f t="shared" si="33"/>
        <v>1.1520194009893354</v>
      </c>
      <c r="W60" s="371">
        <f t="shared" si="33"/>
        <v>1.128311184542887</v>
      </c>
      <c r="X60" s="372">
        <f t="shared" si="33"/>
        <v>1.0600740260706489</v>
      </c>
      <c r="Y60" s="371">
        <f t="shared" si="33"/>
        <v>1.0711533330261349</v>
      </c>
      <c r="Z60" s="371">
        <f t="shared" si="33"/>
        <v>1.04910931619369</v>
      </c>
      <c r="AA60" s="371">
        <f t="shared" si="33"/>
        <v>0.94879283037278606</v>
      </c>
      <c r="AB60" s="371">
        <f t="shared" si="33"/>
        <v>1.4085053203322435</v>
      </c>
      <c r="AC60" s="371">
        <f t="shared" si="33"/>
        <v>1.3464540657774875</v>
      </c>
      <c r="AD60" s="370">
        <f t="shared" si="33"/>
        <v>2.1423066660522752</v>
      </c>
      <c r="AE60" s="371">
        <f t="shared" si="33"/>
        <v>1.2092939850759579</v>
      </c>
      <c r="AF60" s="371">
        <f t="shared" si="33"/>
        <v>1.2519396453614948</v>
      </c>
      <c r="AG60" s="371">
        <f t="shared" si="33"/>
        <v>1.3187444417909167</v>
      </c>
      <c r="AH60" s="372">
        <f t="shared" si="33"/>
        <v>1.2432918665486064</v>
      </c>
      <c r="AI60" s="371">
        <f t="shared" si="33"/>
        <v>1.7101999545906224</v>
      </c>
      <c r="AJ60" s="371">
        <f t="shared" si="33"/>
        <v>1.4183022495929742</v>
      </c>
      <c r="AK60" s="371">
        <f t="shared" si="33"/>
        <v>1.7042831122359476</v>
      </c>
      <c r="AL60" s="371">
        <f t="shared" si="33"/>
        <v>1.7828248968527629</v>
      </c>
      <c r="AM60" s="372">
        <f t="shared" si="33"/>
        <v>1.6634344468968358</v>
      </c>
    </row>
    <row r="61" spans="1:39" s="1" customFormat="1" ht="15" thickBot="1" x14ac:dyDescent="0.4">
      <c r="A61" s="13"/>
    </row>
    <row r="62" spans="1:39" x14ac:dyDescent="0.35">
      <c r="A62" s="181" t="s">
        <v>427</v>
      </c>
      <c r="B62" s="149">
        <v>37.93</v>
      </c>
      <c r="C62" s="149">
        <v>34.74</v>
      </c>
      <c r="D62" s="149">
        <v>33.96</v>
      </c>
      <c r="E62" s="149">
        <v>35.83</v>
      </c>
      <c r="F62" s="149">
        <v>34.700000000000003</v>
      </c>
      <c r="G62" s="180">
        <v>29.65</v>
      </c>
      <c r="H62" s="149">
        <v>29.45</v>
      </c>
      <c r="I62" s="149">
        <v>29</v>
      </c>
      <c r="J62" s="179">
        <v>29.89</v>
      </c>
      <c r="K62" s="180">
        <v>35.93</v>
      </c>
      <c r="L62" s="149">
        <v>36.25</v>
      </c>
      <c r="M62" s="179">
        <v>34.340000000000003</v>
      </c>
      <c r="N62" s="149">
        <v>31.51</v>
      </c>
      <c r="O62" s="149">
        <v>29.51</v>
      </c>
      <c r="P62" s="179">
        <v>29.93</v>
      </c>
      <c r="R62" s="178">
        <v>36.770000000000003</v>
      </c>
      <c r="S62" s="177">
        <v>35.29</v>
      </c>
      <c r="T62" s="177">
        <v>36.04</v>
      </c>
      <c r="U62" s="177">
        <v>35.659999999999997</v>
      </c>
      <c r="V62" s="177">
        <v>36.880000000000003</v>
      </c>
      <c r="W62" s="177">
        <v>35.64</v>
      </c>
      <c r="X62" s="176">
        <v>35.770000000000003</v>
      </c>
      <c r="Y62" s="177">
        <v>36.96</v>
      </c>
      <c r="Z62" s="177">
        <v>35.83</v>
      </c>
      <c r="AA62" s="177">
        <v>36.74</v>
      </c>
      <c r="AB62" s="177">
        <v>36.799999999999997</v>
      </c>
      <c r="AC62" s="177">
        <v>36.770000000000003</v>
      </c>
      <c r="AD62" s="178">
        <v>28.58</v>
      </c>
      <c r="AE62" s="177">
        <v>30.5</v>
      </c>
      <c r="AF62" s="177">
        <v>30.64</v>
      </c>
      <c r="AG62" s="177">
        <v>29.76</v>
      </c>
      <c r="AH62" s="176">
        <v>30.65</v>
      </c>
      <c r="AI62" s="178">
        <v>30.42</v>
      </c>
      <c r="AJ62" s="177">
        <v>30.91</v>
      </c>
      <c r="AK62" s="177">
        <v>33.229999999999997</v>
      </c>
      <c r="AL62" s="177">
        <v>33.74</v>
      </c>
      <c r="AM62" s="176">
        <v>32.71</v>
      </c>
    </row>
    <row r="63" spans="1:39" x14ac:dyDescent="0.35">
      <c r="A63" s="175"/>
      <c r="B63" s="1">
        <v>35.340000000000003</v>
      </c>
      <c r="C63" s="1">
        <v>34.47</v>
      </c>
      <c r="D63" s="1">
        <v>35.44</v>
      </c>
      <c r="E63" s="1">
        <v>34.71</v>
      </c>
      <c r="F63" s="1">
        <v>34.700000000000003</v>
      </c>
      <c r="G63" s="137">
        <v>29.22</v>
      </c>
      <c r="H63" s="1">
        <v>28.45</v>
      </c>
      <c r="I63" s="1">
        <v>28.57</v>
      </c>
      <c r="J63" s="140">
        <v>29.75</v>
      </c>
      <c r="K63" s="137">
        <v>35.89</v>
      </c>
      <c r="L63" s="1">
        <v>34.44</v>
      </c>
      <c r="M63" s="140">
        <v>34.07</v>
      </c>
      <c r="N63" s="1">
        <v>31.2</v>
      </c>
      <c r="O63" s="1">
        <v>29.31</v>
      </c>
      <c r="P63" s="140">
        <v>30.04</v>
      </c>
      <c r="R63" s="174">
        <v>36.1</v>
      </c>
      <c r="S63" s="173">
        <v>36.26</v>
      </c>
      <c r="T63" s="173">
        <v>38.409999999999997</v>
      </c>
      <c r="U63" s="173">
        <v>35.25</v>
      </c>
      <c r="V63" s="173">
        <v>36.81</v>
      </c>
      <c r="W63" s="173">
        <v>35.729999999999997</v>
      </c>
      <c r="X63" s="172">
        <v>30.16</v>
      </c>
      <c r="Y63" s="173">
        <v>37.75</v>
      </c>
      <c r="Z63" s="173">
        <v>35.909999999999997</v>
      </c>
      <c r="AA63" s="173">
        <v>36.229999999999997</v>
      </c>
      <c r="AB63" s="173">
        <v>38.06</v>
      </c>
      <c r="AC63" s="173">
        <v>28.47</v>
      </c>
      <c r="AD63" s="174">
        <v>30.45</v>
      </c>
      <c r="AE63" s="173">
        <v>30.66</v>
      </c>
      <c r="AF63" s="173">
        <v>29.5</v>
      </c>
      <c r="AG63" s="173">
        <v>30.56</v>
      </c>
      <c r="AH63" s="172">
        <v>30.44</v>
      </c>
      <c r="AI63" s="174">
        <v>30.94</v>
      </c>
      <c r="AJ63" s="173">
        <v>32.83</v>
      </c>
      <c r="AK63" s="173">
        <v>33.07</v>
      </c>
      <c r="AL63" s="173">
        <v>32.76</v>
      </c>
      <c r="AM63" s="172">
        <v>35.28</v>
      </c>
    </row>
    <row r="64" spans="1:39" x14ac:dyDescent="0.35">
      <c r="A64" s="168" t="s">
        <v>425</v>
      </c>
      <c r="B64" s="1">
        <v>29.32</v>
      </c>
      <c r="C64" s="1">
        <v>29.97</v>
      </c>
      <c r="D64" s="1">
        <v>29.82</v>
      </c>
      <c r="E64" s="1">
        <v>30.07</v>
      </c>
      <c r="F64" s="1">
        <v>30.76</v>
      </c>
      <c r="G64" s="137">
        <v>28.98</v>
      </c>
      <c r="H64" s="1">
        <v>28.9</v>
      </c>
      <c r="I64" s="1">
        <v>29.44</v>
      </c>
      <c r="J64" s="140">
        <v>29.18</v>
      </c>
      <c r="K64" s="137">
        <v>30.66</v>
      </c>
      <c r="L64" s="1">
        <v>30.55</v>
      </c>
      <c r="M64" s="140">
        <v>30.1</v>
      </c>
      <c r="N64" s="1">
        <v>29.97</v>
      </c>
      <c r="O64" s="1">
        <v>30.26</v>
      </c>
      <c r="P64" s="140">
        <v>29.33</v>
      </c>
      <c r="R64" s="137">
        <v>28.47</v>
      </c>
      <c r="S64" s="1">
        <v>28.83</v>
      </c>
      <c r="T64" s="1">
        <v>28.67</v>
      </c>
      <c r="U64" s="1">
        <v>28.57</v>
      </c>
      <c r="V64" s="1">
        <v>29.09</v>
      </c>
      <c r="W64" s="1">
        <v>28.63</v>
      </c>
      <c r="X64" s="140">
        <v>28.8</v>
      </c>
      <c r="Y64" s="1">
        <v>28.78</v>
      </c>
      <c r="Z64" s="1">
        <v>29.28</v>
      </c>
      <c r="AA64" s="1">
        <v>28.83</v>
      </c>
      <c r="AB64" s="1">
        <v>29.07</v>
      </c>
      <c r="AC64" s="1">
        <v>29.15</v>
      </c>
      <c r="AD64" s="137">
        <v>29.25</v>
      </c>
      <c r="AE64" s="1">
        <v>28.74</v>
      </c>
      <c r="AF64" s="1">
        <v>28.72</v>
      </c>
      <c r="AG64" s="1">
        <v>28.06</v>
      </c>
      <c r="AH64" s="140">
        <v>28.91</v>
      </c>
      <c r="AI64" s="137">
        <v>28.74</v>
      </c>
      <c r="AJ64" s="1">
        <v>29.05</v>
      </c>
      <c r="AK64" s="1">
        <v>29.14</v>
      </c>
      <c r="AL64" s="1">
        <v>29.52</v>
      </c>
      <c r="AM64" s="140">
        <v>29.57</v>
      </c>
    </row>
    <row r="65" spans="1:39" ht="15" thickBot="1" x14ac:dyDescent="0.4">
      <c r="A65" s="151"/>
      <c r="B65" s="139">
        <v>29.47</v>
      </c>
      <c r="C65" s="139">
        <v>29.93</v>
      </c>
      <c r="D65" s="139">
        <v>29.65</v>
      </c>
      <c r="E65" s="139">
        <v>29.51</v>
      </c>
      <c r="F65" s="139">
        <v>30.78</v>
      </c>
      <c r="G65" s="137">
        <v>29.01</v>
      </c>
      <c r="H65" s="1">
        <v>28.71</v>
      </c>
      <c r="I65" s="1">
        <v>28.99</v>
      </c>
      <c r="J65" s="140">
        <v>29.21</v>
      </c>
      <c r="K65" s="137">
        <v>30.91</v>
      </c>
      <c r="L65" s="1">
        <v>30.67</v>
      </c>
      <c r="M65" s="140">
        <v>29.99</v>
      </c>
      <c r="N65" s="139">
        <v>29.46</v>
      </c>
      <c r="O65" s="139">
        <v>30.07</v>
      </c>
      <c r="P65" s="138">
        <v>28.62</v>
      </c>
      <c r="R65" s="137">
        <v>28.63</v>
      </c>
      <c r="S65" s="1">
        <v>28.94</v>
      </c>
      <c r="T65" s="1">
        <v>28.86</v>
      </c>
      <c r="U65" s="1">
        <v>28.91</v>
      </c>
      <c r="V65" s="1">
        <v>29.04</v>
      </c>
      <c r="W65" s="1">
        <v>28.96</v>
      </c>
      <c r="X65" s="140">
        <v>28.13</v>
      </c>
      <c r="Y65" s="139">
        <v>28.97</v>
      </c>
      <c r="Z65" s="139">
        <v>29.43</v>
      </c>
      <c r="AA65" s="139">
        <v>29.08</v>
      </c>
      <c r="AB65" s="139">
        <v>28.9</v>
      </c>
      <c r="AC65" s="139">
        <v>29.28</v>
      </c>
      <c r="AD65" s="171">
        <v>29.34</v>
      </c>
      <c r="AE65" s="139">
        <v>28.76</v>
      </c>
      <c r="AF65" s="139">
        <v>28.88</v>
      </c>
      <c r="AG65" s="139">
        <v>28.88</v>
      </c>
      <c r="AH65" s="138">
        <v>29.11</v>
      </c>
      <c r="AI65" s="171">
        <v>29</v>
      </c>
      <c r="AJ65" s="139">
        <v>29.15</v>
      </c>
      <c r="AK65" s="139">
        <v>29.26</v>
      </c>
      <c r="AL65" s="139">
        <v>29.54</v>
      </c>
      <c r="AM65" s="138">
        <v>29.8</v>
      </c>
    </row>
    <row r="66" spans="1:39" ht="16.5" x14ac:dyDescent="0.35">
      <c r="A66" s="170" t="s">
        <v>424</v>
      </c>
      <c r="B66" s="155">
        <f t="shared" ref="B66:P66" si="34">2^-((AVERAGE(B62:B63)-AVERAGE(B64:B65))-(AVERAGE($B62:$F63)-AVERAGE($B64:$F65)))</f>
        <v>0.25243782439917006</v>
      </c>
      <c r="C66" s="155">
        <f t="shared" si="34"/>
        <v>1.5146663158769684</v>
      </c>
      <c r="D66" s="155">
        <f t="shared" si="34"/>
        <v>1.2217931016734958</v>
      </c>
      <c r="E66" s="155">
        <f t="shared" si="34"/>
        <v>0.8550021778919733</v>
      </c>
      <c r="F66" s="155">
        <f t="shared" si="34"/>
        <v>2.5035929173079854</v>
      </c>
      <c r="G66" s="156">
        <f t="shared" si="34"/>
        <v>28.129265949177189</v>
      </c>
      <c r="H66" s="155">
        <f t="shared" si="34"/>
        <v>34.511373814222409</v>
      </c>
      <c r="I66" s="155">
        <f t="shared" si="34"/>
        <v>51.410815792450066</v>
      </c>
      <c r="J66" s="155">
        <f t="shared" si="34"/>
        <v>24.743882798570102</v>
      </c>
      <c r="K66" s="156">
        <f t="shared" si="34"/>
        <v>1.0935354574846332</v>
      </c>
      <c r="L66" s="155">
        <f t="shared" si="34"/>
        <v>1.4329616503730982</v>
      </c>
      <c r="M66" s="154">
        <f t="shared" si="34"/>
        <v>2.1346506760799215</v>
      </c>
      <c r="N66" s="155">
        <f t="shared" si="34"/>
        <v>12.243974158581318</v>
      </c>
      <c r="O66" s="155">
        <f t="shared" si="34"/>
        <v>64.400500703857901</v>
      </c>
      <c r="P66" s="154">
        <f t="shared" si="34"/>
        <v>18.94834578965812</v>
      </c>
      <c r="R66" s="156">
        <f t="shared" ref="R66:AM66" si="35">2^-((AVERAGE(R62:R63)-AVERAGE(R64:R65))-(AVERAGE($R62:$X63)-AVERAGE($R64:$X65)))</f>
        <v>0.54796014011268002</v>
      </c>
      <c r="S66" s="155">
        <f t="shared" si="35"/>
        <v>1.0921286840941742</v>
      </c>
      <c r="T66" s="155">
        <f t="shared" si="35"/>
        <v>0.36783810836745523</v>
      </c>
      <c r="U66" s="155">
        <f t="shared" si="35"/>
        <v>1.2329744098100863</v>
      </c>
      <c r="V66" s="155">
        <f t="shared" si="35"/>
        <v>0.589328056885428</v>
      </c>
      <c r="W66" s="155">
        <f t="shared" si="35"/>
        <v>1.0921286840941742</v>
      </c>
      <c r="X66" s="154">
        <f t="shared" si="35"/>
        <v>5.7244728952060679</v>
      </c>
      <c r="Y66" s="155">
        <f t="shared" si="35"/>
        <v>0.36277397243095405</v>
      </c>
      <c r="Z66" s="155">
        <f t="shared" si="35"/>
        <v>1.4163156763022857</v>
      </c>
      <c r="AA66" s="155">
        <f t="shared" si="35"/>
        <v>0.70083311831887929</v>
      </c>
      <c r="AB66" s="155">
        <f t="shared" si="35"/>
        <v>0.37168254867284839</v>
      </c>
      <c r="AC66" s="155">
        <f t="shared" si="35"/>
        <v>12.228222957354262</v>
      </c>
      <c r="AD66" s="156">
        <f t="shared" si="35"/>
        <v>111.21001128347733</v>
      </c>
      <c r="AE66" s="155">
        <f t="shared" si="35"/>
        <v>36.432216307220727</v>
      </c>
      <c r="AF66" s="155">
        <f t="shared" si="35"/>
        <v>53.710895019426225</v>
      </c>
      <c r="AG66" s="155">
        <f t="shared" si="35"/>
        <v>40.144845531649722</v>
      </c>
      <c r="AH66" s="154">
        <f t="shared" si="35"/>
        <v>44.698138875390008</v>
      </c>
      <c r="AI66" s="155">
        <f t="shared" si="35"/>
        <v>36.940791094467237</v>
      </c>
      <c r="AJ66" s="155">
        <f t="shared" si="35"/>
        <v>18.989669045917612</v>
      </c>
      <c r="AK66" s="155">
        <f t="shared" si="35"/>
        <v>8.3811188826996919</v>
      </c>
      <c r="AL66" s="155">
        <f t="shared" si="35"/>
        <v>9.8296691392974118</v>
      </c>
      <c r="AM66" s="154">
        <f t="shared" si="35"/>
        <v>6.5302709713233531</v>
      </c>
    </row>
    <row r="67" spans="1:39" ht="15" thickBot="1" x14ac:dyDescent="0.4">
      <c r="A67" s="151" t="s">
        <v>423</v>
      </c>
      <c r="B67" s="371">
        <f t="shared" ref="B67:P67" si="36">B66/AVERAGE($B66:$F66)</f>
        <v>0.19884846722991861</v>
      </c>
      <c r="C67" s="371">
        <f t="shared" si="36"/>
        <v>1.1931218152184055</v>
      </c>
      <c r="D67" s="371">
        <f t="shared" si="36"/>
        <v>0.96242187999407225</v>
      </c>
      <c r="E67" s="371">
        <f t="shared" si="36"/>
        <v>0.67349602998963276</v>
      </c>
      <c r="F67" s="371">
        <f t="shared" si="36"/>
        <v>1.9721118075679709</v>
      </c>
      <c r="G67" s="370">
        <f t="shared" si="36"/>
        <v>22.157778580169918</v>
      </c>
      <c r="H67" s="371">
        <f t="shared" si="36"/>
        <v>27.185045669326556</v>
      </c>
      <c r="I67" s="371">
        <f t="shared" si="36"/>
        <v>40.496949867557163</v>
      </c>
      <c r="J67" s="371">
        <f t="shared" si="36"/>
        <v>19.491069452540369</v>
      </c>
      <c r="K67" s="370">
        <f t="shared" si="36"/>
        <v>0.86139171140433124</v>
      </c>
      <c r="L67" s="371">
        <f t="shared" si="36"/>
        <v>1.1287620167625003</v>
      </c>
      <c r="M67" s="372">
        <f t="shared" si="36"/>
        <v>1.6814913376000298</v>
      </c>
      <c r="N67" s="371">
        <f t="shared" si="36"/>
        <v>9.6447333121788397</v>
      </c>
      <c r="O67" s="371">
        <f t="shared" si="36"/>
        <v>50.729088971832937</v>
      </c>
      <c r="P67" s="372">
        <f t="shared" si="36"/>
        <v>14.925851645980144</v>
      </c>
      <c r="R67" s="370">
        <f t="shared" ref="R67:AM67" si="37">R66/AVERAGE($R66:$X66)</f>
        <v>0.36026879627461889</v>
      </c>
      <c r="S67" s="371">
        <f t="shared" si="37"/>
        <v>0.71804472185637869</v>
      </c>
      <c r="T67" s="371">
        <f t="shared" si="37"/>
        <v>0.24184348974402586</v>
      </c>
      <c r="U67" s="371">
        <f t="shared" si="37"/>
        <v>0.810646932034773</v>
      </c>
      <c r="V67" s="371">
        <f t="shared" si="37"/>
        <v>0.38746706945018566</v>
      </c>
      <c r="W67" s="371">
        <f t="shared" si="37"/>
        <v>0.71804472185637869</v>
      </c>
      <c r="X67" s="372">
        <f t="shared" si="37"/>
        <v>3.7636842687836389</v>
      </c>
      <c r="Y67" s="371">
        <f t="shared" si="37"/>
        <v>0.23851395895436087</v>
      </c>
      <c r="Z67" s="371">
        <f t="shared" si="37"/>
        <v>0.93118879731173665</v>
      </c>
      <c r="AA67" s="371">
        <f t="shared" si="37"/>
        <v>0.46077859581941422</v>
      </c>
      <c r="AB67" s="371">
        <f t="shared" si="37"/>
        <v>0.24437110403525664</v>
      </c>
      <c r="AC67" s="371">
        <f t="shared" si="37"/>
        <v>8.0397219486033489</v>
      </c>
      <c r="AD67" s="370">
        <f t="shared" si="37"/>
        <v>73.117538970163551</v>
      </c>
      <c r="AE67" s="371">
        <f t="shared" si="37"/>
        <v>23.953185193214797</v>
      </c>
      <c r="AF67" s="371">
        <f t="shared" si="37"/>
        <v>35.313443586429457</v>
      </c>
      <c r="AG67" s="371">
        <f t="shared" si="37"/>
        <v>26.394137305943211</v>
      </c>
      <c r="AH67" s="372">
        <f t="shared" si="37"/>
        <v>29.387803070933384</v>
      </c>
      <c r="AI67" s="371">
        <f t="shared" si="37"/>
        <v>24.28755919782623</v>
      </c>
      <c r="AJ67" s="371">
        <f t="shared" si="37"/>
        <v>12.485187713506491</v>
      </c>
      <c r="AK67" s="371">
        <f t="shared" si="37"/>
        <v>5.5103563019817274</v>
      </c>
      <c r="AL67" s="371">
        <f t="shared" si="37"/>
        <v>6.4627384536842882</v>
      </c>
      <c r="AM67" s="372">
        <f t="shared" si="37"/>
        <v>4.2934744518131591</v>
      </c>
    </row>
    <row r="68" spans="1:39" s="1" customFormat="1" ht="15" thickBot="1" x14ac:dyDescent="0.4">
      <c r="A68" s="1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</row>
    <row r="69" spans="1:39" x14ac:dyDescent="0.35">
      <c r="A69" s="181" t="s">
        <v>426</v>
      </c>
      <c r="B69" s="149">
        <v>29.17</v>
      </c>
      <c r="C69" s="149">
        <v>29.53</v>
      </c>
      <c r="D69" s="149">
        <v>29.01</v>
      </c>
      <c r="E69" s="149">
        <v>29.55</v>
      </c>
      <c r="F69" s="179">
        <v>28.9</v>
      </c>
      <c r="G69" s="149">
        <v>28.6</v>
      </c>
      <c r="H69" s="149">
        <v>28.74</v>
      </c>
      <c r="I69" s="149">
        <v>29.06</v>
      </c>
      <c r="J69" s="179">
        <v>28.8</v>
      </c>
      <c r="K69" s="180">
        <v>29.16</v>
      </c>
      <c r="L69" s="149">
        <v>28.9</v>
      </c>
      <c r="M69" s="149">
        <v>28.77</v>
      </c>
      <c r="N69" s="180">
        <v>27.79</v>
      </c>
      <c r="O69" s="149">
        <v>29.02</v>
      </c>
      <c r="P69" s="179">
        <v>27.43</v>
      </c>
      <c r="R69" s="46">
        <v>28.74</v>
      </c>
      <c r="S69" s="47">
        <v>29.99</v>
      </c>
      <c r="T69" s="47">
        <v>29.48</v>
      </c>
      <c r="U69" s="47">
        <v>29.59</v>
      </c>
      <c r="V69" s="47">
        <v>29.67</v>
      </c>
      <c r="W69" s="47">
        <v>29.51</v>
      </c>
      <c r="X69" s="48">
        <v>29.7</v>
      </c>
      <c r="Y69" s="46">
        <v>29.51</v>
      </c>
      <c r="Z69" s="47">
        <v>29.49</v>
      </c>
      <c r="AA69" s="47">
        <v>29.28</v>
      </c>
      <c r="AB69" s="47">
        <v>29.25</v>
      </c>
      <c r="AC69" s="48">
        <v>29.5</v>
      </c>
      <c r="AD69" s="46">
        <v>29.05</v>
      </c>
      <c r="AE69" s="47">
        <v>30.13</v>
      </c>
      <c r="AF69" s="47">
        <v>29.82</v>
      </c>
      <c r="AG69" s="47">
        <v>29.61</v>
      </c>
      <c r="AH69" s="48">
        <v>29.56</v>
      </c>
      <c r="AI69" s="46">
        <v>29.89</v>
      </c>
      <c r="AJ69" s="47">
        <v>29.72</v>
      </c>
      <c r="AK69" s="47">
        <v>28.87</v>
      </c>
      <c r="AL69" s="47">
        <v>29.8</v>
      </c>
      <c r="AM69" s="48">
        <v>30.2</v>
      </c>
    </row>
    <row r="70" spans="1:39" x14ac:dyDescent="0.35">
      <c r="A70" s="175"/>
      <c r="B70" s="1">
        <v>29.34</v>
      </c>
      <c r="C70" s="1">
        <v>29.65</v>
      </c>
      <c r="D70" s="1">
        <v>29.62</v>
      </c>
      <c r="E70" s="1">
        <v>29.67</v>
      </c>
      <c r="F70" s="140">
        <v>28.47</v>
      </c>
      <c r="G70" s="1">
        <v>28.92</v>
      </c>
      <c r="H70" s="1">
        <v>29.92</v>
      </c>
      <c r="I70" s="1">
        <v>29.59</v>
      </c>
      <c r="J70" s="140">
        <v>29.03</v>
      </c>
      <c r="K70" s="137">
        <v>28.87</v>
      </c>
      <c r="L70" s="1">
        <v>28.22</v>
      </c>
      <c r="M70" s="1">
        <v>29</v>
      </c>
      <c r="N70" s="137">
        <v>27.16</v>
      </c>
      <c r="O70" s="1">
        <v>28.31</v>
      </c>
      <c r="P70" s="140">
        <v>26.89</v>
      </c>
      <c r="R70" s="167">
        <v>28.8</v>
      </c>
      <c r="S70" s="13">
        <v>29.44</v>
      </c>
      <c r="T70" s="13">
        <v>29.68</v>
      </c>
      <c r="U70" s="13">
        <v>29.51</v>
      </c>
      <c r="V70" s="13">
        <v>29.07</v>
      </c>
      <c r="W70" s="13">
        <v>29.06</v>
      </c>
      <c r="X70" s="166">
        <v>28.78</v>
      </c>
      <c r="Y70" s="167">
        <v>29.09</v>
      </c>
      <c r="Z70" s="13">
        <v>29.64</v>
      </c>
      <c r="AA70" s="13">
        <v>29.12</v>
      </c>
      <c r="AB70" s="13">
        <v>29.23</v>
      </c>
      <c r="AC70" s="166">
        <v>29.29</v>
      </c>
      <c r="AD70" s="167">
        <v>28.96</v>
      </c>
      <c r="AE70" s="13">
        <v>29.52</v>
      </c>
      <c r="AF70" s="13">
        <v>29.69</v>
      </c>
      <c r="AG70" s="13">
        <v>29.22</v>
      </c>
      <c r="AH70" s="166">
        <v>28.89</v>
      </c>
      <c r="AI70" s="167">
        <v>29.73</v>
      </c>
      <c r="AJ70" s="13">
        <v>30.04</v>
      </c>
      <c r="AK70" s="13">
        <v>29.08</v>
      </c>
      <c r="AL70" s="13">
        <v>29.32</v>
      </c>
      <c r="AM70" s="166">
        <v>29.61</v>
      </c>
    </row>
    <row r="71" spans="1:39" x14ac:dyDescent="0.35">
      <c r="A71" s="168" t="s">
        <v>425</v>
      </c>
      <c r="B71" s="1">
        <v>29.32</v>
      </c>
      <c r="C71" s="1">
        <v>29.97</v>
      </c>
      <c r="D71" s="1">
        <v>29.82</v>
      </c>
      <c r="E71" s="1">
        <v>30.07</v>
      </c>
      <c r="F71" s="140">
        <v>30.76</v>
      </c>
      <c r="G71" s="1">
        <v>28.98</v>
      </c>
      <c r="H71" s="1">
        <v>28.9</v>
      </c>
      <c r="I71" s="1">
        <v>29.44</v>
      </c>
      <c r="J71" s="140">
        <v>29.18</v>
      </c>
      <c r="K71" s="137">
        <v>30.66</v>
      </c>
      <c r="L71" s="1">
        <v>30.55</v>
      </c>
      <c r="M71" s="1">
        <v>30.1</v>
      </c>
      <c r="N71" s="137">
        <v>29.97</v>
      </c>
      <c r="O71" s="1">
        <v>30.26</v>
      </c>
      <c r="P71" s="140">
        <v>29.33</v>
      </c>
      <c r="R71" s="167">
        <v>28.58</v>
      </c>
      <c r="S71" s="13">
        <v>29.33</v>
      </c>
      <c r="T71" s="13">
        <v>29.2</v>
      </c>
      <c r="U71" s="13">
        <v>29.7</v>
      </c>
      <c r="V71" s="13">
        <v>29.57</v>
      </c>
      <c r="W71" s="13">
        <v>29.5</v>
      </c>
      <c r="X71" s="166">
        <v>28.9</v>
      </c>
      <c r="Y71" s="167">
        <v>29.21</v>
      </c>
      <c r="Z71" s="13">
        <v>29.51</v>
      </c>
      <c r="AA71" s="13">
        <v>29.63</v>
      </c>
      <c r="AB71" s="13">
        <v>29.54</v>
      </c>
      <c r="AC71" s="166">
        <v>29.72</v>
      </c>
      <c r="AD71" s="167">
        <v>29.63</v>
      </c>
      <c r="AE71" s="13">
        <v>28.98</v>
      </c>
      <c r="AF71" s="13">
        <v>28.74</v>
      </c>
      <c r="AG71" s="13">
        <v>28.64</v>
      </c>
      <c r="AH71" s="166">
        <v>29.3</v>
      </c>
      <c r="AI71" s="167">
        <v>29.48</v>
      </c>
      <c r="AJ71" s="13">
        <v>29.65</v>
      </c>
      <c r="AK71" s="13">
        <v>29.66</v>
      </c>
      <c r="AL71" s="13">
        <v>30.06</v>
      </c>
      <c r="AM71" s="166">
        <v>30.18</v>
      </c>
    </row>
    <row r="72" spans="1:39" ht="15" thickBot="1" x14ac:dyDescent="0.4">
      <c r="A72" s="151"/>
      <c r="B72" s="139">
        <v>29.47</v>
      </c>
      <c r="C72" s="139">
        <v>29.93</v>
      </c>
      <c r="D72" s="139">
        <v>29.65</v>
      </c>
      <c r="E72" s="139">
        <v>29.51</v>
      </c>
      <c r="F72" s="138">
        <v>30.78</v>
      </c>
      <c r="G72" s="1">
        <v>29.01</v>
      </c>
      <c r="H72" s="1">
        <v>28.71</v>
      </c>
      <c r="I72" s="1">
        <v>28.99</v>
      </c>
      <c r="J72" s="140">
        <v>29.21</v>
      </c>
      <c r="K72" s="137">
        <v>30.91</v>
      </c>
      <c r="L72" s="1">
        <v>30.67</v>
      </c>
      <c r="M72" s="1">
        <v>29.99</v>
      </c>
      <c r="N72" s="171">
        <v>29.46</v>
      </c>
      <c r="O72" s="139">
        <v>30.07</v>
      </c>
      <c r="P72" s="138">
        <v>28.62</v>
      </c>
      <c r="R72" s="163">
        <v>29.03</v>
      </c>
      <c r="S72" s="162">
        <v>29.67</v>
      </c>
      <c r="T72" s="162">
        <v>29.05</v>
      </c>
      <c r="U72" s="162">
        <v>29.77</v>
      </c>
      <c r="V72" s="162">
        <v>29.75</v>
      </c>
      <c r="W72" s="162">
        <v>29.17</v>
      </c>
      <c r="X72" s="161">
        <v>29.26</v>
      </c>
      <c r="Y72" s="163">
        <v>29.1</v>
      </c>
      <c r="Z72" s="162">
        <v>29.67</v>
      </c>
      <c r="AA72" s="162">
        <v>29.57</v>
      </c>
      <c r="AB72" s="162">
        <v>29.24</v>
      </c>
      <c r="AC72" s="161">
        <v>29.87</v>
      </c>
      <c r="AD72" s="163">
        <v>29.52</v>
      </c>
      <c r="AE72" s="162">
        <v>28.99</v>
      </c>
      <c r="AF72" s="162">
        <v>29.09</v>
      </c>
      <c r="AG72" s="162">
        <v>28.7</v>
      </c>
      <c r="AH72" s="161">
        <v>29.22</v>
      </c>
      <c r="AI72" s="163">
        <v>29.09</v>
      </c>
      <c r="AJ72" s="162">
        <v>29.79</v>
      </c>
      <c r="AK72" s="162">
        <v>29.45</v>
      </c>
      <c r="AL72" s="162">
        <v>29.72</v>
      </c>
      <c r="AM72" s="161">
        <v>29.51</v>
      </c>
    </row>
    <row r="73" spans="1:39" ht="16.5" x14ac:dyDescent="0.35">
      <c r="A73" s="157" t="s">
        <v>424</v>
      </c>
      <c r="B73" s="15">
        <f t="shared" ref="B73:P73" si="38">2^-((AVERAGE(B69:B70)-AVERAGE(B71:B72))-(AVERAGE($B69:$F70)-AVERAGE($B71:$F72)))</f>
        <v>0.70857869825410658</v>
      </c>
      <c r="C73" s="15">
        <f t="shared" si="38"/>
        <v>0.82530540851265666</v>
      </c>
      <c r="D73" s="15">
        <f t="shared" si="38"/>
        <v>0.86035263061143841</v>
      </c>
      <c r="E73" s="15">
        <f t="shared" si="38"/>
        <v>0.72849955694900514</v>
      </c>
      <c r="F73" s="15">
        <f t="shared" si="38"/>
        <v>2.7282956697587162</v>
      </c>
      <c r="G73" s="156">
        <f t="shared" si="38"/>
        <v>0.75680839648478904</v>
      </c>
      <c r="H73" s="155">
        <f t="shared" si="38"/>
        <v>0.44689258117839376</v>
      </c>
      <c r="I73" s="155">
        <f t="shared" si="38"/>
        <v>0.59584128728702312</v>
      </c>
      <c r="J73" s="155">
        <f t="shared" si="38"/>
        <v>0.78078649260739152</v>
      </c>
      <c r="K73" s="156">
        <f t="shared" si="38"/>
        <v>2.1931431771757866</v>
      </c>
      <c r="L73" s="155">
        <f t="shared" si="38"/>
        <v>2.6629032264727424</v>
      </c>
      <c r="M73" s="154">
        <f t="shared" si="38"/>
        <v>1.4369401765440664</v>
      </c>
      <c r="N73" s="15">
        <f t="shared" si="38"/>
        <v>3.0377433796290552</v>
      </c>
      <c r="O73" s="15">
        <f t="shared" si="38"/>
        <v>1.8188165036014656</v>
      </c>
      <c r="P73" s="152">
        <f t="shared" si="38"/>
        <v>2.2626289256918017</v>
      </c>
      <c r="R73" s="153">
        <f t="shared" ref="R73:AM73" si="39">2^-((AVERAGE(R69:R70)-AVERAGE(R71:R72))-(AVERAGE($R69:$X70)-AVERAGE($R71:$X72)))</f>
        <v>1.0523185033001643</v>
      </c>
      <c r="S73" s="15">
        <f t="shared" si="39"/>
        <v>0.88489085713026228</v>
      </c>
      <c r="T73" s="15">
        <f t="shared" si="39"/>
        <v>0.74927718522750919</v>
      </c>
      <c r="U73" s="15">
        <f t="shared" si="39"/>
        <v>1.1676204861539869</v>
      </c>
      <c r="V73" s="15">
        <f t="shared" si="39"/>
        <v>1.25576928304173</v>
      </c>
      <c r="W73" s="15">
        <f t="shared" si="39"/>
        <v>1.0633167538244377</v>
      </c>
      <c r="X73" s="152">
        <f t="shared" si="39"/>
        <v>0.91927692235464342</v>
      </c>
      <c r="Y73" s="15">
        <f t="shared" si="39"/>
        <v>0.92888469591515244</v>
      </c>
      <c r="Z73" s="15">
        <f t="shared" si="39"/>
        <v>1.0450496084369307</v>
      </c>
      <c r="AA73" s="15">
        <f t="shared" si="39"/>
        <v>1.3552616687935546</v>
      </c>
      <c r="AB73" s="15">
        <f t="shared" si="39"/>
        <v>1.1396346790192671</v>
      </c>
      <c r="AC73" s="15">
        <f t="shared" si="39"/>
        <v>1.3552616687935579</v>
      </c>
      <c r="AD73" s="153">
        <f t="shared" si="39"/>
        <v>1.5247486394497016</v>
      </c>
      <c r="AE73" s="15">
        <f t="shared" si="39"/>
        <v>0.57378073253777984</v>
      </c>
      <c r="AF73" s="15">
        <f t="shared" si="39"/>
        <v>0.57378073253777839</v>
      </c>
      <c r="AG73" s="15">
        <f t="shared" si="39"/>
        <v>0.61283535222795993</v>
      </c>
      <c r="AH73" s="152">
        <f t="shared" si="39"/>
        <v>1.0523185033001616</v>
      </c>
      <c r="AI73" s="15">
        <f t="shared" si="39"/>
        <v>0.71378991771512879</v>
      </c>
      <c r="AJ73" s="15">
        <f t="shared" si="39"/>
        <v>0.91927692235464564</v>
      </c>
      <c r="AK73" s="15">
        <f t="shared" si="39"/>
        <v>1.5353541049353097</v>
      </c>
      <c r="AL73" s="15">
        <f t="shared" si="39"/>
        <v>1.2910737629851774</v>
      </c>
      <c r="AM73" s="152">
        <f t="shared" si="39"/>
        <v>0.98525661010174437</v>
      </c>
    </row>
    <row r="74" spans="1:39" ht="15" thickBot="1" x14ac:dyDescent="0.4">
      <c r="A74" s="151" t="s">
        <v>423</v>
      </c>
      <c r="B74" s="371">
        <f t="shared" ref="B74:P74" si="40">B73/AVERAGE($B73:$F73)</f>
        <v>0.60551600350452384</v>
      </c>
      <c r="C74" s="371">
        <f t="shared" si="40"/>
        <v>0.70526482642587129</v>
      </c>
      <c r="D74" s="371">
        <f t="shared" si="40"/>
        <v>0.73521443387452667</v>
      </c>
      <c r="E74" s="371">
        <f t="shared" si="40"/>
        <v>0.62253937546452531</v>
      </c>
      <c r="F74" s="371">
        <f t="shared" si="40"/>
        <v>2.3314653607305527</v>
      </c>
      <c r="G74" s="370">
        <f t="shared" si="40"/>
        <v>0.64673069736256461</v>
      </c>
      <c r="H74" s="371">
        <f t="shared" si="40"/>
        <v>0.38189210375319621</v>
      </c>
      <c r="I74" s="371">
        <f t="shared" si="40"/>
        <v>0.509176236725711</v>
      </c>
      <c r="J74" s="371">
        <f t="shared" si="40"/>
        <v>0.66722118200679648</v>
      </c>
      <c r="K74" s="370">
        <f t="shared" si="40"/>
        <v>1.8741507401065873</v>
      </c>
      <c r="L74" s="371">
        <f t="shared" si="40"/>
        <v>2.2755842412226115</v>
      </c>
      <c r="M74" s="372">
        <f t="shared" si="40"/>
        <v>1.2279373838359744</v>
      </c>
      <c r="N74" s="371">
        <f t="shared" si="40"/>
        <v>2.5959039347887294</v>
      </c>
      <c r="O74" s="371">
        <f t="shared" si="40"/>
        <v>1.5542698405729953</v>
      </c>
      <c r="P74" s="372">
        <f t="shared" si="40"/>
        <v>1.9335297940431613</v>
      </c>
      <c r="R74" s="370">
        <f t="shared" ref="R74:AM74" si="41">R73/AVERAGE($R73:$X73)</f>
        <v>1.0385986169013814</v>
      </c>
      <c r="S74" s="371">
        <f t="shared" si="41"/>
        <v>0.87335385383983755</v>
      </c>
      <c r="T74" s="371">
        <f t="shared" si="41"/>
        <v>0.73950828177263095</v>
      </c>
      <c r="U74" s="371">
        <f t="shared" si="41"/>
        <v>1.1523973190456585</v>
      </c>
      <c r="V74" s="371">
        <f t="shared" si="41"/>
        <v>1.2393968522117276</v>
      </c>
      <c r="W74" s="371">
        <f t="shared" si="41"/>
        <v>1.0494534747671533</v>
      </c>
      <c r="X74" s="372">
        <f t="shared" si="41"/>
        <v>0.90729160146161059</v>
      </c>
      <c r="Y74" s="371">
        <f t="shared" si="41"/>
        <v>0.91677411108217932</v>
      </c>
      <c r="Z74" s="371">
        <f t="shared" si="41"/>
        <v>1.0314244922160507</v>
      </c>
      <c r="AA74" s="371">
        <f t="shared" si="41"/>
        <v>1.3375920791416003</v>
      </c>
      <c r="AB74" s="371">
        <f t="shared" si="41"/>
        <v>1.1247763844219345</v>
      </c>
      <c r="AC74" s="371">
        <f t="shared" si="41"/>
        <v>1.3375920791416036</v>
      </c>
      <c r="AD74" s="370">
        <f t="shared" si="41"/>
        <v>1.504869317690801</v>
      </c>
      <c r="AE74" s="371">
        <f t="shared" si="41"/>
        <v>0.56629991143319902</v>
      </c>
      <c r="AF74" s="371">
        <f t="shared" si="41"/>
        <v>0.56629991143319758</v>
      </c>
      <c r="AG74" s="371">
        <f t="shared" si="41"/>
        <v>0.60484534598236284</v>
      </c>
      <c r="AH74" s="372">
        <f t="shared" si="41"/>
        <v>1.0385986169013788</v>
      </c>
      <c r="AI74" s="371">
        <f t="shared" si="41"/>
        <v>0.70448368908478909</v>
      </c>
      <c r="AJ74" s="371">
        <f t="shared" si="41"/>
        <v>0.90729160146161281</v>
      </c>
      <c r="AK74" s="371">
        <f t="shared" si="41"/>
        <v>1.5153365115588213</v>
      </c>
      <c r="AL74" s="371">
        <f t="shared" si="41"/>
        <v>1.2742410404728819</v>
      </c>
      <c r="AM74" s="372">
        <f t="shared" si="41"/>
        <v>0.97241106122860999</v>
      </c>
    </row>
  </sheetData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46"/>
  <sheetViews>
    <sheetView zoomScale="70" zoomScaleNormal="70" workbookViewId="0">
      <pane xSplit="2" ySplit="5" topLeftCell="AK30" activePane="bottomRight" state="frozen"/>
      <selection pane="topRight" activeCell="C1" sqref="C1"/>
      <selection pane="bottomLeft" activeCell="A6" sqref="A6"/>
      <selection pane="bottomRight" activeCell="AS1" sqref="AS1:AY1048576"/>
    </sheetView>
  </sheetViews>
  <sheetFormatPr defaultRowHeight="14.5" x14ac:dyDescent="0.35"/>
  <cols>
    <col min="2" max="2" width="31.26953125" customWidth="1"/>
    <col min="3" max="3" width="9.36328125" bestFit="1" customWidth="1"/>
  </cols>
  <sheetData>
    <row r="1" spans="1:43" ht="15" thickBot="1" x14ac:dyDescent="0.4">
      <c r="B1" t="s">
        <v>365</v>
      </c>
      <c r="C1" s="9" t="s">
        <v>336</v>
      </c>
      <c r="D1" s="10" t="s">
        <v>336</v>
      </c>
      <c r="E1" s="10" t="s">
        <v>336</v>
      </c>
      <c r="F1" s="10" t="s">
        <v>336</v>
      </c>
      <c r="G1" s="10" t="s">
        <v>339</v>
      </c>
      <c r="H1" s="9" t="s">
        <v>335</v>
      </c>
      <c r="I1" s="10" t="s">
        <v>335</v>
      </c>
      <c r="J1" s="10" t="s">
        <v>335</v>
      </c>
      <c r="K1" s="10" t="s">
        <v>335</v>
      </c>
      <c r="L1" s="11" t="s">
        <v>335</v>
      </c>
      <c r="N1" s="118" t="s">
        <v>336</v>
      </c>
      <c r="O1" s="117" t="s">
        <v>336</v>
      </c>
      <c r="P1" s="116" t="s">
        <v>336</v>
      </c>
      <c r="Q1" s="118" t="s">
        <v>335</v>
      </c>
      <c r="R1" s="117" t="s">
        <v>335</v>
      </c>
      <c r="S1" s="117" t="s">
        <v>335</v>
      </c>
      <c r="T1" s="117" t="s">
        <v>335</v>
      </c>
      <c r="U1" s="116" t="s">
        <v>335</v>
      </c>
      <c r="V1" s="2"/>
      <c r="Y1" s="9" t="s">
        <v>339</v>
      </c>
      <c r="Z1" s="10" t="s">
        <v>339</v>
      </c>
      <c r="AA1" s="11" t="s">
        <v>338</v>
      </c>
      <c r="AB1" s="117" t="s">
        <v>336</v>
      </c>
      <c r="AC1" s="117" t="s">
        <v>336</v>
      </c>
      <c r="AD1" s="118" t="s">
        <v>335</v>
      </c>
      <c r="AE1" s="117" t="s">
        <v>335</v>
      </c>
      <c r="AF1" s="117" t="s">
        <v>335</v>
      </c>
      <c r="AG1" s="116" t="s">
        <v>335</v>
      </c>
      <c r="AH1" s="2"/>
      <c r="AJ1" s="118" t="s">
        <v>336</v>
      </c>
      <c r="AK1" s="117" t="s">
        <v>336</v>
      </c>
      <c r="AL1" s="116" t="s">
        <v>336</v>
      </c>
      <c r="AM1" s="118" t="s">
        <v>335</v>
      </c>
      <c r="AN1" s="117" t="s">
        <v>335</v>
      </c>
      <c r="AO1" s="117" t="s">
        <v>335</v>
      </c>
      <c r="AP1" s="117" t="s">
        <v>335</v>
      </c>
      <c r="AQ1" s="116" t="s">
        <v>335</v>
      </c>
    </row>
    <row r="2" spans="1:43" ht="15" thickBot="1" x14ac:dyDescent="0.4">
      <c r="B2" t="s">
        <v>46</v>
      </c>
      <c r="C2" s="9">
        <v>2464</v>
      </c>
      <c r="D2" s="10">
        <v>2473</v>
      </c>
      <c r="E2" s="10">
        <v>2488</v>
      </c>
      <c r="F2" s="10">
        <v>2506</v>
      </c>
      <c r="G2" s="10">
        <v>2508</v>
      </c>
      <c r="H2" s="9">
        <v>2578</v>
      </c>
      <c r="I2" s="10">
        <v>2628</v>
      </c>
      <c r="J2" s="10">
        <v>2610</v>
      </c>
      <c r="K2" s="10">
        <v>2618</v>
      </c>
      <c r="L2" s="11">
        <v>2649</v>
      </c>
      <c r="N2" s="6">
        <v>2471</v>
      </c>
      <c r="O2" s="7">
        <v>2505</v>
      </c>
      <c r="P2" s="8">
        <v>2507</v>
      </c>
      <c r="Q2" s="6">
        <v>2619</v>
      </c>
      <c r="R2" s="7">
        <v>2620</v>
      </c>
      <c r="S2" s="7">
        <v>2609</v>
      </c>
      <c r="T2" s="7">
        <v>2650</v>
      </c>
      <c r="U2" s="8">
        <v>2570</v>
      </c>
      <c r="V2" s="2"/>
      <c r="Y2" s="4">
        <v>2477</v>
      </c>
      <c r="Z2" s="2">
        <v>2519</v>
      </c>
      <c r="AA2" s="5">
        <v>2571</v>
      </c>
      <c r="AB2" s="10">
        <v>2487</v>
      </c>
      <c r="AC2" s="10">
        <v>2515</v>
      </c>
      <c r="AD2" s="9">
        <v>2648</v>
      </c>
      <c r="AE2" s="10">
        <v>2626</v>
      </c>
      <c r="AF2" s="10">
        <v>2641</v>
      </c>
      <c r="AG2" s="11">
        <v>2573</v>
      </c>
      <c r="AH2" s="2"/>
      <c r="AJ2" s="6">
        <v>2465</v>
      </c>
      <c r="AK2" s="7">
        <v>2478</v>
      </c>
      <c r="AL2" s="8">
        <v>2499</v>
      </c>
      <c r="AM2" s="6">
        <v>2629</v>
      </c>
      <c r="AN2" s="7">
        <v>2636</v>
      </c>
      <c r="AO2" s="7">
        <v>2579</v>
      </c>
      <c r="AP2" s="7">
        <v>2635</v>
      </c>
      <c r="AQ2" s="8">
        <v>2572</v>
      </c>
    </row>
    <row r="3" spans="1:43" ht="15" thickBot="1" x14ac:dyDescent="0.4">
      <c r="B3" t="s">
        <v>262</v>
      </c>
      <c r="C3" s="4">
        <v>32.6</v>
      </c>
      <c r="D3" s="2">
        <v>31</v>
      </c>
      <c r="E3" s="2">
        <v>28.3</v>
      </c>
      <c r="F3" s="2">
        <v>26.6</v>
      </c>
      <c r="G3" s="2">
        <v>28.76</v>
      </c>
      <c r="H3" s="2">
        <v>27.05</v>
      </c>
      <c r="I3" s="2">
        <v>26.5</v>
      </c>
      <c r="J3" s="2">
        <v>26.03</v>
      </c>
      <c r="K3" s="2">
        <v>26.97</v>
      </c>
      <c r="L3" s="5">
        <v>27.67</v>
      </c>
      <c r="N3" s="4">
        <v>23.7</v>
      </c>
      <c r="O3" s="2">
        <v>18.7</v>
      </c>
      <c r="P3" s="2">
        <v>20.059999999999999</v>
      </c>
      <c r="Q3" s="2">
        <v>21.32</v>
      </c>
      <c r="R3" s="2">
        <v>20.05</v>
      </c>
      <c r="S3" s="2">
        <v>23.34</v>
      </c>
      <c r="T3" s="2">
        <v>22.43</v>
      </c>
      <c r="U3" s="5">
        <v>22.4</v>
      </c>
      <c r="Y3" s="4">
        <v>22.8</v>
      </c>
      <c r="Z3" s="2">
        <v>24.93</v>
      </c>
      <c r="AA3" s="2">
        <v>26.51</v>
      </c>
      <c r="AB3" s="2">
        <v>23.9</v>
      </c>
      <c r="AC3" s="2">
        <v>19.21</v>
      </c>
      <c r="AD3" s="2">
        <v>24.51</v>
      </c>
      <c r="AE3" s="2">
        <v>23.24</v>
      </c>
      <c r="AF3" s="2">
        <v>22.59</v>
      </c>
      <c r="AG3" s="5">
        <v>25.6</v>
      </c>
      <c r="AJ3" s="4">
        <v>20.8</v>
      </c>
      <c r="AK3" s="2">
        <v>18.899999999999999</v>
      </c>
      <c r="AL3" s="2">
        <v>17.3</v>
      </c>
      <c r="AM3" s="2">
        <v>20.07</v>
      </c>
      <c r="AN3" s="2">
        <v>22.17</v>
      </c>
      <c r="AO3" s="2">
        <v>22.54</v>
      </c>
      <c r="AP3" s="2">
        <v>19.27</v>
      </c>
      <c r="AQ3" s="5">
        <v>20.84</v>
      </c>
    </row>
    <row r="4" spans="1:43" x14ac:dyDescent="0.35">
      <c r="B4" t="s">
        <v>281</v>
      </c>
      <c r="C4" s="118" t="s">
        <v>280</v>
      </c>
      <c r="D4" s="117" t="s">
        <v>280</v>
      </c>
      <c r="E4" s="117" t="s">
        <v>280</v>
      </c>
      <c r="F4" s="117" t="s">
        <v>280</v>
      </c>
      <c r="G4" s="117" t="s">
        <v>280</v>
      </c>
      <c r="H4" s="118" t="s">
        <v>280</v>
      </c>
      <c r="I4" s="117" t="s">
        <v>280</v>
      </c>
      <c r="J4" s="117" t="s">
        <v>280</v>
      </c>
      <c r="K4" s="117" t="s">
        <v>280</v>
      </c>
      <c r="L4" s="116" t="s">
        <v>280</v>
      </c>
      <c r="N4" s="118" t="s">
        <v>280</v>
      </c>
      <c r="O4" s="117" t="s">
        <v>280</v>
      </c>
      <c r="P4" s="116" t="s">
        <v>280</v>
      </c>
      <c r="Q4" s="118" t="s">
        <v>280</v>
      </c>
      <c r="R4" s="117" t="s">
        <v>280</v>
      </c>
      <c r="S4" s="117" t="s">
        <v>280</v>
      </c>
      <c r="T4" s="117" t="s">
        <v>280</v>
      </c>
      <c r="U4" s="116" t="s">
        <v>280</v>
      </c>
      <c r="V4" s="2"/>
      <c r="Y4" s="118" t="s">
        <v>279</v>
      </c>
      <c r="Z4" s="117" t="s">
        <v>279</v>
      </c>
      <c r="AA4" s="116" t="s">
        <v>279</v>
      </c>
      <c r="AB4" s="117" t="s">
        <v>279</v>
      </c>
      <c r="AC4" s="117" t="s">
        <v>279</v>
      </c>
      <c r="AD4" s="4" t="s">
        <v>279</v>
      </c>
      <c r="AE4" s="2" t="s">
        <v>279</v>
      </c>
      <c r="AF4" s="2" t="s">
        <v>279</v>
      </c>
      <c r="AG4" s="5" t="s">
        <v>279</v>
      </c>
      <c r="AH4" s="2"/>
      <c r="AJ4" s="118" t="s">
        <v>279</v>
      </c>
      <c r="AK4" s="117" t="s">
        <v>279</v>
      </c>
      <c r="AL4" s="116" t="s">
        <v>279</v>
      </c>
      <c r="AM4" s="118" t="s">
        <v>279</v>
      </c>
      <c r="AN4" s="117" t="s">
        <v>279</v>
      </c>
      <c r="AO4" s="117" t="s">
        <v>279</v>
      </c>
      <c r="AP4" s="117" t="s">
        <v>279</v>
      </c>
      <c r="AQ4" s="116" t="s">
        <v>279</v>
      </c>
    </row>
    <row r="5" spans="1:43" ht="15" thickBot="1" x14ac:dyDescent="0.4">
      <c r="B5" t="s">
        <v>277</v>
      </c>
      <c r="C5" s="4" t="s">
        <v>276</v>
      </c>
      <c r="D5" s="2" t="s">
        <v>276</v>
      </c>
      <c r="E5" s="2" t="s">
        <v>276</v>
      </c>
      <c r="F5" s="2" t="s">
        <v>276</v>
      </c>
      <c r="G5" s="2" t="s">
        <v>276</v>
      </c>
      <c r="H5" s="4" t="s">
        <v>276</v>
      </c>
      <c r="I5" s="2" t="s">
        <v>276</v>
      </c>
      <c r="J5" s="2" t="s">
        <v>276</v>
      </c>
      <c r="K5" s="2" t="s">
        <v>276</v>
      </c>
      <c r="L5" s="5" t="s">
        <v>276</v>
      </c>
      <c r="N5" s="4" t="s">
        <v>275</v>
      </c>
      <c r="O5" s="2" t="s">
        <v>275</v>
      </c>
      <c r="P5" s="5" t="s">
        <v>275</v>
      </c>
      <c r="Q5" s="4" t="s">
        <v>275</v>
      </c>
      <c r="R5" s="2" t="s">
        <v>275</v>
      </c>
      <c r="S5" s="2" t="s">
        <v>275</v>
      </c>
      <c r="T5" s="2" t="s">
        <v>275</v>
      </c>
      <c r="U5" s="5" t="s">
        <v>275</v>
      </c>
      <c r="V5" s="2"/>
      <c r="Y5" s="4" t="s">
        <v>276</v>
      </c>
      <c r="Z5" s="2" t="s">
        <v>276</v>
      </c>
      <c r="AA5" s="5" t="s">
        <v>276</v>
      </c>
      <c r="AB5" s="2" t="s">
        <v>276</v>
      </c>
      <c r="AC5" s="2" t="s">
        <v>276</v>
      </c>
      <c r="AD5" s="4" t="s">
        <v>276</v>
      </c>
      <c r="AE5" s="2" t="s">
        <v>276</v>
      </c>
      <c r="AF5" s="2" t="s">
        <v>276</v>
      </c>
      <c r="AG5" s="5" t="s">
        <v>276</v>
      </c>
      <c r="AH5" s="2"/>
      <c r="AJ5" s="4" t="s">
        <v>275</v>
      </c>
      <c r="AK5" s="2" t="s">
        <v>275</v>
      </c>
      <c r="AL5" s="5" t="s">
        <v>275</v>
      </c>
      <c r="AM5" s="4" t="s">
        <v>275</v>
      </c>
      <c r="AN5" s="2" t="s">
        <v>275</v>
      </c>
      <c r="AO5" s="2" t="s">
        <v>275</v>
      </c>
      <c r="AP5" s="2" t="s">
        <v>275</v>
      </c>
      <c r="AQ5" s="5" t="s">
        <v>275</v>
      </c>
    </row>
    <row r="6" spans="1:43" x14ac:dyDescent="0.35">
      <c r="A6" s="283" t="s">
        <v>472</v>
      </c>
      <c r="B6" s="203" t="s">
        <v>544</v>
      </c>
      <c r="C6" s="180" t="s">
        <v>445</v>
      </c>
      <c r="D6" s="149" t="s">
        <v>445</v>
      </c>
      <c r="E6" s="149" t="s">
        <v>445</v>
      </c>
      <c r="F6" s="149" t="s">
        <v>445</v>
      </c>
      <c r="G6" s="149" t="s">
        <v>445</v>
      </c>
      <c r="H6" s="149">
        <v>18.867000000000001</v>
      </c>
      <c r="I6" s="149">
        <v>33.293999999999997</v>
      </c>
      <c r="J6" s="149" t="s">
        <v>445</v>
      </c>
      <c r="K6" s="149">
        <v>37.511000000000003</v>
      </c>
      <c r="L6" s="179">
        <v>28.602</v>
      </c>
      <c r="M6" s="149" t="s">
        <v>445</v>
      </c>
      <c r="N6" s="180" t="s">
        <v>445</v>
      </c>
      <c r="O6" s="149" t="s">
        <v>445</v>
      </c>
      <c r="P6" s="149" t="s">
        <v>445</v>
      </c>
      <c r="Q6" s="149">
        <v>22.933</v>
      </c>
      <c r="R6" s="149">
        <v>21.242999999999999</v>
      </c>
      <c r="S6" s="149">
        <v>22.673999999999999</v>
      </c>
      <c r="T6" s="149" t="s">
        <v>445</v>
      </c>
      <c r="U6" s="179">
        <v>21.713000000000001</v>
      </c>
      <c r="V6" s="149" t="s">
        <v>445</v>
      </c>
      <c r="W6" s="149" t="s">
        <v>445</v>
      </c>
      <c r="X6" s="149" t="s">
        <v>445</v>
      </c>
      <c r="Y6" s="180" t="s">
        <v>445</v>
      </c>
      <c r="Z6" s="149" t="s">
        <v>445</v>
      </c>
      <c r="AA6" s="149" t="s">
        <v>445</v>
      </c>
      <c r="AB6" s="149" t="s">
        <v>445</v>
      </c>
      <c r="AC6" s="149" t="s">
        <v>445</v>
      </c>
      <c r="AD6" s="149">
        <v>90.561000000000007</v>
      </c>
      <c r="AE6" s="149">
        <v>99.772000000000006</v>
      </c>
      <c r="AF6" s="149">
        <v>87.715999999999994</v>
      </c>
      <c r="AG6" s="179">
        <v>87.247</v>
      </c>
      <c r="AH6" s="149" t="s">
        <v>445</v>
      </c>
      <c r="AI6" s="149" t="s">
        <v>445</v>
      </c>
      <c r="AJ6" s="180" t="s">
        <v>445</v>
      </c>
      <c r="AK6" s="149" t="s">
        <v>445</v>
      </c>
      <c r="AL6" s="149" t="s">
        <v>445</v>
      </c>
      <c r="AM6" s="149">
        <v>100</v>
      </c>
      <c r="AN6" s="149" t="s">
        <v>445</v>
      </c>
      <c r="AO6" s="149">
        <v>78.254000000000005</v>
      </c>
      <c r="AP6" s="149">
        <v>94.247</v>
      </c>
      <c r="AQ6" s="179">
        <v>75.625</v>
      </c>
    </row>
    <row r="7" spans="1:43" x14ac:dyDescent="0.35">
      <c r="A7" s="284"/>
      <c r="B7" s="202" t="s">
        <v>517</v>
      </c>
      <c r="C7" s="137" t="s">
        <v>445</v>
      </c>
      <c r="D7" s="1" t="s">
        <v>445</v>
      </c>
      <c r="E7" s="1" t="s">
        <v>445</v>
      </c>
      <c r="F7" s="1" t="s">
        <v>445</v>
      </c>
      <c r="G7" s="1" t="s">
        <v>445</v>
      </c>
      <c r="H7" s="1">
        <v>46.713999999999999</v>
      </c>
      <c r="I7" s="1">
        <v>32.825000000000003</v>
      </c>
      <c r="J7" s="1" t="s">
        <v>445</v>
      </c>
      <c r="K7" s="1">
        <v>33.996000000000002</v>
      </c>
      <c r="L7" s="140">
        <v>52.305</v>
      </c>
      <c r="M7" s="1" t="s">
        <v>445</v>
      </c>
      <c r="N7" s="137" t="s">
        <v>445</v>
      </c>
      <c r="O7" s="1" t="s">
        <v>445</v>
      </c>
      <c r="P7" s="1" t="s">
        <v>445</v>
      </c>
      <c r="Q7" s="1">
        <v>57.481999999999999</v>
      </c>
      <c r="R7" s="1">
        <v>56.709000000000003</v>
      </c>
      <c r="S7" s="1">
        <v>62.523000000000003</v>
      </c>
      <c r="T7" s="1" t="s">
        <v>445</v>
      </c>
      <c r="U7" s="140">
        <v>62.771000000000001</v>
      </c>
      <c r="V7" s="1" t="s">
        <v>445</v>
      </c>
      <c r="W7" s="1" t="s">
        <v>445</v>
      </c>
      <c r="X7" s="1" t="s">
        <v>445</v>
      </c>
      <c r="Y7" s="137" t="s">
        <v>445</v>
      </c>
      <c r="Z7" s="1" t="s">
        <v>445</v>
      </c>
      <c r="AA7" s="1" t="s">
        <v>445</v>
      </c>
      <c r="AB7" s="1" t="s">
        <v>445</v>
      </c>
      <c r="AC7" s="1" t="s">
        <v>445</v>
      </c>
      <c r="AD7" s="1">
        <v>62.558</v>
      </c>
      <c r="AE7" s="1">
        <v>57.100999999999999</v>
      </c>
      <c r="AF7" s="1">
        <v>73.177000000000007</v>
      </c>
      <c r="AG7" s="140">
        <v>49.73</v>
      </c>
      <c r="AH7" s="1" t="s">
        <v>445</v>
      </c>
      <c r="AI7" s="1" t="s">
        <v>445</v>
      </c>
      <c r="AJ7" s="137" t="s">
        <v>445</v>
      </c>
      <c r="AK7" s="1" t="s">
        <v>445</v>
      </c>
      <c r="AL7" s="1" t="s">
        <v>445</v>
      </c>
      <c r="AM7" s="1">
        <v>65.174999999999997</v>
      </c>
      <c r="AN7" s="1" t="s">
        <v>445</v>
      </c>
      <c r="AO7" s="1">
        <v>100</v>
      </c>
      <c r="AP7" s="1">
        <v>53.213000000000001</v>
      </c>
      <c r="AQ7" s="140">
        <v>65.561999999999998</v>
      </c>
    </row>
    <row r="8" spans="1:43" x14ac:dyDescent="0.35">
      <c r="A8" s="284"/>
      <c r="B8" s="202" t="s">
        <v>538</v>
      </c>
      <c r="C8" s="137" t="str">
        <f t="shared" ref="C8:AQ8" si="0">IF(C6="","",C6/C7)</f>
        <v/>
      </c>
      <c r="D8" s="1" t="str">
        <f t="shared" si="0"/>
        <v/>
      </c>
      <c r="E8" s="1" t="str">
        <f t="shared" si="0"/>
        <v/>
      </c>
      <c r="F8" s="1" t="str">
        <f t="shared" si="0"/>
        <v/>
      </c>
      <c r="G8" s="1" t="str">
        <f t="shared" si="0"/>
        <v/>
      </c>
      <c r="H8" s="1">
        <f t="shared" si="0"/>
        <v>0.40388320417861884</v>
      </c>
      <c r="I8" s="1">
        <f t="shared" si="0"/>
        <v>1.0142878903274941</v>
      </c>
      <c r="J8" s="1" t="str">
        <f t="shared" si="0"/>
        <v/>
      </c>
      <c r="K8" s="1">
        <f t="shared" si="0"/>
        <v>1.1033945170020003</v>
      </c>
      <c r="L8" s="140">
        <f t="shared" si="0"/>
        <v>0.54683108689417836</v>
      </c>
      <c r="M8" s="1" t="str">
        <f t="shared" si="0"/>
        <v/>
      </c>
      <c r="N8" s="137" t="str">
        <f t="shared" si="0"/>
        <v/>
      </c>
      <c r="O8" s="1" t="str">
        <f t="shared" si="0"/>
        <v/>
      </c>
      <c r="P8" s="1" t="str">
        <f t="shared" si="0"/>
        <v/>
      </c>
      <c r="Q8" s="1">
        <f t="shared" si="0"/>
        <v>0.39895967433283464</v>
      </c>
      <c r="R8" s="1">
        <f t="shared" si="0"/>
        <v>0.37459662487435852</v>
      </c>
      <c r="S8" s="1">
        <f t="shared" si="0"/>
        <v>0.36265054459958734</v>
      </c>
      <c r="T8" s="1" t="str">
        <f t="shared" si="0"/>
        <v/>
      </c>
      <c r="U8" s="140">
        <f t="shared" si="0"/>
        <v>0.34590814229500888</v>
      </c>
      <c r="V8" s="1" t="str">
        <f t="shared" si="0"/>
        <v/>
      </c>
      <c r="W8" s="1" t="str">
        <f t="shared" si="0"/>
        <v/>
      </c>
      <c r="X8" s="1" t="str">
        <f t="shared" si="0"/>
        <v/>
      </c>
      <c r="Y8" s="137" t="str">
        <f t="shared" si="0"/>
        <v/>
      </c>
      <c r="Z8" s="1" t="str">
        <f t="shared" si="0"/>
        <v/>
      </c>
      <c r="AA8" s="1" t="str">
        <f t="shared" si="0"/>
        <v/>
      </c>
      <c r="AB8" s="1" t="str">
        <f t="shared" si="0"/>
        <v/>
      </c>
      <c r="AC8" s="1" t="str">
        <f t="shared" si="0"/>
        <v/>
      </c>
      <c r="AD8" s="1">
        <f t="shared" si="0"/>
        <v>1.4476325969500305</v>
      </c>
      <c r="AE8" s="1">
        <f t="shared" si="0"/>
        <v>1.747289889844311</v>
      </c>
      <c r="AF8" s="1">
        <f t="shared" si="0"/>
        <v>1.1986826461866431</v>
      </c>
      <c r="AG8" s="140">
        <f t="shared" si="0"/>
        <v>1.7544138347074201</v>
      </c>
      <c r="AH8" s="1" t="str">
        <f t="shared" si="0"/>
        <v/>
      </c>
      <c r="AI8" s="1" t="str">
        <f t="shared" si="0"/>
        <v/>
      </c>
      <c r="AJ8" s="137" t="str">
        <f t="shared" si="0"/>
        <v/>
      </c>
      <c r="AK8" s="1" t="str">
        <f t="shared" si="0"/>
        <v/>
      </c>
      <c r="AL8" s="1" t="str">
        <f t="shared" si="0"/>
        <v/>
      </c>
      <c r="AM8" s="1">
        <f t="shared" si="0"/>
        <v>1.534330648254699</v>
      </c>
      <c r="AN8" s="1" t="str">
        <f t="shared" si="0"/>
        <v/>
      </c>
      <c r="AO8" s="1">
        <f t="shared" si="0"/>
        <v>0.78254000000000001</v>
      </c>
      <c r="AP8" s="1">
        <f t="shared" si="0"/>
        <v>1.7711273560971943</v>
      </c>
      <c r="AQ8" s="140">
        <f t="shared" si="0"/>
        <v>1.1534883011500565</v>
      </c>
    </row>
    <row r="9" spans="1:43" ht="15" thickBot="1" x14ac:dyDescent="0.4">
      <c r="A9" s="284"/>
      <c r="B9" s="202" t="s">
        <v>545</v>
      </c>
      <c r="C9" s="137" t="str">
        <f t="shared" ref="C9:AQ9" si="1">IF(C8="","",C8/AVERAGE($C8:$AQ8))</f>
        <v/>
      </c>
      <c r="D9" s="1" t="str">
        <f t="shared" si="1"/>
        <v/>
      </c>
      <c r="E9" s="1" t="str">
        <f t="shared" si="1"/>
        <v/>
      </c>
      <c r="F9" s="1" t="str">
        <f t="shared" si="1"/>
        <v/>
      </c>
      <c r="G9" s="1" t="str">
        <f t="shared" si="1"/>
        <v/>
      </c>
      <c r="H9" s="1">
        <f t="shared" si="1"/>
        <v>0.40540303589442256</v>
      </c>
      <c r="I9" s="1">
        <f t="shared" si="1"/>
        <v>1.0181047039229256</v>
      </c>
      <c r="J9" s="1" t="str">
        <f t="shared" si="1"/>
        <v/>
      </c>
      <c r="K9" s="1">
        <f t="shared" si="1"/>
        <v>1.10754664307368</v>
      </c>
      <c r="L9" s="140">
        <f t="shared" si="1"/>
        <v>0.54888883829470858</v>
      </c>
      <c r="M9" s="1" t="str">
        <f t="shared" si="1"/>
        <v/>
      </c>
      <c r="N9" s="137" t="str">
        <f t="shared" si="1"/>
        <v/>
      </c>
      <c r="O9" s="1" t="str">
        <f t="shared" si="1"/>
        <v/>
      </c>
      <c r="P9" s="1" t="str">
        <f t="shared" si="1"/>
        <v/>
      </c>
      <c r="Q9" s="1">
        <f t="shared" si="1"/>
        <v>0.40046097857154617</v>
      </c>
      <c r="R9" s="1">
        <f t="shared" si="1"/>
        <v>0.37600624979866037</v>
      </c>
      <c r="S9" s="1">
        <f t="shared" si="1"/>
        <v>0.36401521585536994</v>
      </c>
      <c r="T9" s="1" t="str">
        <f t="shared" si="1"/>
        <v/>
      </c>
      <c r="U9" s="140">
        <f t="shared" si="1"/>
        <v>0.3472098110942447</v>
      </c>
      <c r="V9" s="1" t="str">
        <f t="shared" si="1"/>
        <v/>
      </c>
      <c r="W9" s="1" t="str">
        <f t="shared" si="1"/>
        <v/>
      </c>
      <c r="X9" s="1" t="str">
        <f t="shared" si="1"/>
        <v/>
      </c>
      <c r="Y9" s="137" t="str">
        <f t="shared" si="1"/>
        <v/>
      </c>
      <c r="Z9" s="1" t="str">
        <f t="shared" si="1"/>
        <v/>
      </c>
      <c r="AA9" s="1" t="str">
        <f t="shared" si="1"/>
        <v/>
      </c>
      <c r="AB9" s="1" t="str">
        <f t="shared" si="1"/>
        <v/>
      </c>
      <c r="AC9" s="1" t="str">
        <f t="shared" si="1"/>
        <v/>
      </c>
      <c r="AD9" s="1">
        <f t="shared" si="1"/>
        <v>1.4530801072968658</v>
      </c>
      <c r="AE9" s="1">
        <f t="shared" si="1"/>
        <v>1.753865024843275</v>
      </c>
      <c r="AF9" s="1">
        <f t="shared" si="1"/>
        <v>1.2031933460226587</v>
      </c>
      <c r="AG9" s="140">
        <f t="shared" si="1"/>
        <v>1.7610157774498916</v>
      </c>
      <c r="AH9" s="1" t="str">
        <f t="shared" si="1"/>
        <v/>
      </c>
      <c r="AI9" s="1" t="str">
        <f t="shared" si="1"/>
        <v/>
      </c>
      <c r="AJ9" s="137" t="str">
        <f t="shared" si="1"/>
        <v/>
      </c>
      <c r="AK9" s="1" t="str">
        <f t="shared" si="1"/>
        <v/>
      </c>
      <c r="AL9" s="1" t="str">
        <f t="shared" si="1"/>
        <v/>
      </c>
      <c r="AM9" s="1">
        <f t="shared" si="1"/>
        <v>1.5401044074940553</v>
      </c>
      <c r="AN9" s="1" t="str">
        <f t="shared" si="1"/>
        <v/>
      </c>
      <c r="AO9" s="1">
        <f t="shared" si="1"/>
        <v>0.78548473525657936</v>
      </c>
      <c r="AP9" s="1">
        <f t="shared" si="1"/>
        <v>1.7777921926159559</v>
      </c>
      <c r="AQ9" s="140">
        <f t="shared" si="1"/>
        <v>1.1578289325151605</v>
      </c>
    </row>
    <row r="10" spans="1:43" x14ac:dyDescent="0.35">
      <c r="A10" s="285"/>
      <c r="B10" s="203" t="s">
        <v>537</v>
      </c>
      <c r="C10" s="180" t="s">
        <v>445</v>
      </c>
      <c r="D10" s="149" t="s">
        <v>445</v>
      </c>
      <c r="E10" s="149" t="s">
        <v>445</v>
      </c>
      <c r="F10" s="149" t="s">
        <v>445</v>
      </c>
      <c r="G10" s="149" t="s">
        <v>445</v>
      </c>
      <c r="H10" s="149">
        <v>53.68</v>
      </c>
      <c r="I10" s="149">
        <v>64.926000000000002</v>
      </c>
      <c r="J10" s="149" t="s">
        <v>445</v>
      </c>
      <c r="K10" s="149">
        <v>63.701999999999998</v>
      </c>
      <c r="L10" s="179">
        <v>60.561</v>
      </c>
      <c r="M10" s="149" t="s">
        <v>445</v>
      </c>
      <c r="N10" s="180" t="s">
        <v>445</v>
      </c>
      <c r="O10" s="149" t="s">
        <v>445</v>
      </c>
      <c r="P10" s="149" t="s">
        <v>445</v>
      </c>
      <c r="Q10" s="149">
        <v>68.195999999999998</v>
      </c>
      <c r="R10" s="149">
        <v>70.988</v>
      </c>
      <c r="S10" s="149">
        <v>74.742000000000004</v>
      </c>
      <c r="T10" s="149" t="s">
        <v>445</v>
      </c>
      <c r="U10" s="179">
        <v>50.38</v>
      </c>
      <c r="V10" s="149" t="s">
        <v>445</v>
      </c>
      <c r="W10" s="149" t="s">
        <v>445</v>
      </c>
      <c r="X10" s="149" t="s">
        <v>445</v>
      </c>
      <c r="Y10" s="180" t="s">
        <v>445</v>
      </c>
      <c r="Z10" s="149" t="s">
        <v>445</v>
      </c>
      <c r="AA10" s="149" t="s">
        <v>445</v>
      </c>
      <c r="AB10" s="149" t="s">
        <v>445</v>
      </c>
      <c r="AC10" s="149" t="s">
        <v>445</v>
      </c>
      <c r="AD10" s="149">
        <v>67.094999999999999</v>
      </c>
      <c r="AE10" s="149">
        <v>75.822000000000003</v>
      </c>
      <c r="AF10" s="149">
        <v>100</v>
      </c>
      <c r="AG10" s="179">
        <v>85.168000000000006</v>
      </c>
      <c r="AH10" s="149" t="s">
        <v>445</v>
      </c>
      <c r="AI10" s="149" t="s">
        <v>445</v>
      </c>
      <c r="AJ10" s="180" t="s">
        <v>445</v>
      </c>
      <c r="AK10" s="149" t="s">
        <v>445</v>
      </c>
      <c r="AL10" s="149" t="s">
        <v>445</v>
      </c>
      <c r="AM10" s="149">
        <v>74.614000000000004</v>
      </c>
      <c r="AN10" s="149" t="s">
        <v>445</v>
      </c>
      <c r="AO10" s="149">
        <v>77.83</v>
      </c>
      <c r="AP10" s="149">
        <v>82.027000000000001</v>
      </c>
      <c r="AQ10" s="179">
        <v>87.846000000000004</v>
      </c>
    </row>
    <row r="11" spans="1:43" x14ac:dyDescent="0.35">
      <c r="A11" s="285"/>
      <c r="B11" s="202" t="s">
        <v>514</v>
      </c>
      <c r="C11" s="137" t="s">
        <v>445</v>
      </c>
      <c r="D11" s="1" t="s">
        <v>445</v>
      </c>
      <c r="E11" s="1" t="s">
        <v>445</v>
      </c>
      <c r="F11" s="1" t="s">
        <v>445</v>
      </c>
      <c r="G11" s="1" t="s">
        <v>445</v>
      </c>
      <c r="H11" s="1">
        <v>54.828000000000003</v>
      </c>
      <c r="I11" s="1">
        <v>36.326000000000001</v>
      </c>
      <c r="J11" s="1" t="s">
        <v>445</v>
      </c>
      <c r="K11" s="1">
        <v>58.807000000000002</v>
      </c>
      <c r="L11" s="140">
        <v>60.79</v>
      </c>
      <c r="M11" s="1" t="s">
        <v>445</v>
      </c>
      <c r="N11" s="137" t="s">
        <v>445</v>
      </c>
      <c r="O11" s="1" t="s">
        <v>445</v>
      </c>
      <c r="P11" s="1" t="s">
        <v>445</v>
      </c>
      <c r="Q11" s="1">
        <v>67.466999999999999</v>
      </c>
      <c r="R11" s="1">
        <v>72.650999999999996</v>
      </c>
      <c r="S11" s="1">
        <v>69.656000000000006</v>
      </c>
      <c r="T11" s="1" t="s">
        <v>445</v>
      </c>
      <c r="U11" s="140">
        <v>59.164000000000001</v>
      </c>
      <c r="V11" s="1" t="s">
        <v>445</v>
      </c>
      <c r="W11" s="1" t="s">
        <v>445</v>
      </c>
      <c r="X11" s="1" t="s">
        <v>445</v>
      </c>
      <c r="Y11" s="137" t="s">
        <v>445</v>
      </c>
      <c r="Z11" s="1" t="s">
        <v>445</v>
      </c>
      <c r="AA11" s="1" t="s">
        <v>445</v>
      </c>
      <c r="AB11" s="1" t="s">
        <v>445</v>
      </c>
      <c r="AC11" s="1" t="s">
        <v>445</v>
      </c>
      <c r="AD11" s="1">
        <v>63.71</v>
      </c>
      <c r="AE11" s="1">
        <v>62.253999999999998</v>
      </c>
      <c r="AF11" s="1">
        <v>76.453999999999994</v>
      </c>
      <c r="AG11" s="140">
        <v>57.345999999999997</v>
      </c>
      <c r="AH11" s="1" t="s">
        <v>445</v>
      </c>
      <c r="AI11" s="1" t="s">
        <v>445</v>
      </c>
      <c r="AJ11" s="137" t="s">
        <v>445</v>
      </c>
      <c r="AK11" s="1" t="s">
        <v>445</v>
      </c>
      <c r="AL11" s="1" t="s">
        <v>445</v>
      </c>
      <c r="AM11" s="1">
        <v>69.192999999999998</v>
      </c>
      <c r="AN11" s="1" t="s">
        <v>445</v>
      </c>
      <c r="AO11" s="1">
        <v>100</v>
      </c>
      <c r="AP11" s="1">
        <v>75.067999999999998</v>
      </c>
      <c r="AQ11" s="140">
        <v>98.177000000000007</v>
      </c>
    </row>
    <row r="12" spans="1:43" x14ac:dyDescent="0.35">
      <c r="A12" s="285"/>
      <c r="B12" s="202" t="s">
        <v>536</v>
      </c>
      <c r="C12" s="137" t="str">
        <f t="shared" ref="C12:AQ12" si="2">IF(C10="","",C10/C11)</f>
        <v/>
      </c>
      <c r="D12" s="1" t="str">
        <f t="shared" si="2"/>
        <v/>
      </c>
      <c r="E12" s="1" t="str">
        <f t="shared" si="2"/>
        <v/>
      </c>
      <c r="F12" s="1" t="str">
        <f t="shared" si="2"/>
        <v/>
      </c>
      <c r="G12" s="1" t="str">
        <f t="shared" si="2"/>
        <v/>
      </c>
      <c r="H12" s="1">
        <f t="shared" si="2"/>
        <v>0.97906179324432763</v>
      </c>
      <c r="I12" s="1">
        <f t="shared" si="2"/>
        <v>1.7873148708913726</v>
      </c>
      <c r="J12" s="1" t="str">
        <f t="shared" si="2"/>
        <v/>
      </c>
      <c r="K12" s="1">
        <f t="shared" si="2"/>
        <v>1.0832383899875864</v>
      </c>
      <c r="L12" s="140">
        <f t="shared" si="2"/>
        <v>0.99623293304819871</v>
      </c>
      <c r="M12" s="1" t="str">
        <f t="shared" si="2"/>
        <v/>
      </c>
      <c r="N12" s="137" t="str">
        <f t="shared" si="2"/>
        <v/>
      </c>
      <c r="O12" s="1" t="str">
        <f t="shared" si="2"/>
        <v/>
      </c>
      <c r="P12" s="1" t="str">
        <f t="shared" si="2"/>
        <v/>
      </c>
      <c r="Q12" s="1">
        <f t="shared" si="2"/>
        <v>1.0108052825825959</v>
      </c>
      <c r="R12" s="1">
        <f t="shared" si="2"/>
        <v>0.97710974384385629</v>
      </c>
      <c r="S12" s="1">
        <f t="shared" si="2"/>
        <v>1.0730159641667623</v>
      </c>
      <c r="T12" s="1" t="str">
        <f t="shared" si="2"/>
        <v/>
      </c>
      <c r="U12" s="140">
        <f t="shared" si="2"/>
        <v>0.85153133662362246</v>
      </c>
      <c r="V12" s="1" t="str">
        <f t="shared" si="2"/>
        <v/>
      </c>
      <c r="W12" s="1" t="str">
        <f t="shared" si="2"/>
        <v/>
      </c>
      <c r="X12" s="1" t="str">
        <f t="shared" si="2"/>
        <v/>
      </c>
      <c r="Y12" s="137" t="str">
        <f t="shared" si="2"/>
        <v/>
      </c>
      <c r="Z12" s="1" t="str">
        <f t="shared" si="2"/>
        <v/>
      </c>
      <c r="AA12" s="1" t="str">
        <f t="shared" si="2"/>
        <v/>
      </c>
      <c r="AB12" s="1" t="str">
        <f t="shared" si="2"/>
        <v/>
      </c>
      <c r="AC12" s="1" t="str">
        <f t="shared" si="2"/>
        <v/>
      </c>
      <c r="AD12" s="1">
        <f t="shared" si="2"/>
        <v>1.0531313765499921</v>
      </c>
      <c r="AE12" s="1">
        <f t="shared" si="2"/>
        <v>1.2179458348057957</v>
      </c>
      <c r="AF12" s="1">
        <f t="shared" si="2"/>
        <v>1.3079760378789862</v>
      </c>
      <c r="AG12" s="140">
        <f t="shared" si="2"/>
        <v>1.4851602552924357</v>
      </c>
      <c r="AH12" s="1" t="str">
        <f t="shared" si="2"/>
        <v/>
      </c>
      <c r="AI12" s="1" t="str">
        <f t="shared" si="2"/>
        <v/>
      </c>
      <c r="AJ12" s="137" t="str">
        <f t="shared" si="2"/>
        <v/>
      </c>
      <c r="AK12" s="1" t="str">
        <f t="shared" si="2"/>
        <v/>
      </c>
      <c r="AL12" s="1" t="str">
        <f t="shared" si="2"/>
        <v/>
      </c>
      <c r="AM12" s="1">
        <f t="shared" si="2"/>
        <v>1.078346075470062</v>
      </c>
      <c r="AN12" s="1" t="str">
        <f t="shared" si="2"/>
        <v/>
      </c>
      <c r="AO12" s="1">
        <f t="shared" si="2"/>
        <v>0.77829999999999999</v>
      </c>
      <c r="AP12" s="1">
        <f t="shared" si="2"/>
        <v>1.0927026162945597</v>
      </c>
      <c r="AQ12" s="140">
        <f t="shared" si="2"/>
        <v>0.89477168786986772</v>
      </c>
    </row>
    <row r="13" spans="1:43" ht="15" thickBot="1" x14ac:dyDescent="0.4">
      <c r="A13" s="285"/>
      <c r="B13" s="201" t="s">
        <v>542</v>
      </c>
      <c r="C13" s="171" t="str">
        <f t="shared" ref="C13:AQ13" si="3">IF(C12="","",C12/AVERAGE($C12:$AQ12))</f>
        <v/>
      </c>
      <c r="D13" s="139" t="str">
        <f t="shared" si="3"/>
        <v/>
      </c>
      <c r="E13" s="139" t="str">
        <f t="shared" si="3"/>
        <v/>
      </c>
      <c r="F13" s="139" t="str">
        <f t="shared" si="3"/>
        <v/>
      </c>
      <c r="G13" s="139" t="str">
        <f t="shared" si="3"/>
        <v/>
      </c>
      <c r="H13" s="139">
        <f t="shared" si="3"/>
        <v>0.88669860081265106</v>
      </c>
      <c r="I13" s="139">
        <f t="shared" si="3"/>
        <v>1.6187023190634613</v>
      </c>
      <c r="J13" s="139" t="str">
        <f t="shared" si="3"/>
        <v/>
      </c>
      <c r="K13" s="139">
        <f t="shared" si="3"/>
        <v>0.98104733672192712</v>
      </c>
      <c r="L13" s="138">
        <f t="shared" si="3"/>
        <v>0.90224984154486021</v>
      </c>
      <c r="M13" s="139" t="str">
        <f t="shared" si="3"/>
        <v/>
      </c>
      <c r="N13" s="171" t="str">
        <f t="shared" si="3"/>
        <v/>
      </c>
      <c r="O13" s="139" t="str">
        <f t="shared" si="3"/>
        <v/>
      </c>
      <c r="P13" s="139" t="str">
        <f t="shared" si="3"/>
        <v/>
      </c>
      <c r="Q13" s="139">
        <f t="shared" si="3"/>
        <v>0.91544745790764925</v>
      </c>
      <c r="R13" s="139">
        <f t="shared" si="3"/>
        <v>0.88493070476762259</v>
      </c>
      <c r="S13" s="139">
        <f t="shared" si="3"/>
        <v>0.97178927892130584</v>
      </c>
      <c r="T13" s="139" t="str">
        <f t="shared" si="3"/>
        <v/>
      </c>
      <c r="U13" s="138">
        <f t="shared" si="3"/>
        <v>0.77119917245495795</v>
      </c>
      <c r="V13" s="139" t="str">
        <f t="shared" si="3"/>
        <v/>
      </c>
      <c r="W13" s="139" t="str">
        <f t="shared" si="3"/>
        <v/>
      </c>
      <c r="X13" s="139" t="str">
        <f t="shared" si="3"/>
        <v/>
      </c>
      <c r="Y13" s="171" t="str">
        <f t="shared" si="3"/>
        <v/>
      </c>
      <c r="Z13" s="139" t="str">
        <f t="shared" si="3"/>
        <v/>
      </c>
      <c r="AA13" s="139" t="str">
        <f t="shared" si="3"/>
        <v/>
      </c>
      <c r="AB13" s="139" t="str">
        <f t="shared" si="3"/>
        <v/>
      </c>
      <c r="AC13" s="139" t="str">
        <f t="shared" si="3"/>
        <v/>
      </c>
      <c r="AD13" s="139">
        <f t="shared" si="3"/>
        <v>0.95378057289356832</v>
      </c>
      <c r="AE13" s="139">
        <f t="shared" si="3"/>
        <v>1.1030466871853413</v>
      </c>
      <c r="AF13" s="139">
        <f t="shared" si="3"/>
        <v>1.1845835785712717</v>
      </c>
      <c r="AG13" s="138">
        <f t="shared" si="3"/>
        <v>1.3450525078571101</v>
      </c>
      <c r="AH13" s="139" t="str">
        <f t="shared" si="3"/>
        <v/>
      </c>
      <c r="AI13" s="139" t="str">
        <f t="shared" si="3"/>
        <v/>
      </c>
      <c r="AJ13" s="171" t="str">
        <f t="shared" si="3"/>
        <v/>
      </c>
      <c r="AK13" s="139" t="str">
        <f t="shared" si="3"/>
        <v/>
      </c>
      <c r="AL13" s="139" t="str">
        <f t="shared" si="3"/>
        <v/>
      </c>
      <c r="AM13" s="139">
        <f t="shared" si="3"/>
        <v>0.97661655567484995</v>
      </c>
      <c r="AN13" s="139" t="str">
        <f t="shared" si="3"/>
        <v/>
      </c>
      <c r="AO13" s="139">
        <f t="shared" si="3"/>
        <v>0.70487636814591281</v>
      </c>
      <c r="AP13" s="139">
        <f t="shared" si="3"/>
        <v>0.98961872239142512</v>
      </c>
      <c r="AQ13" s="138">
        <f t="shared" si="3"/>
        <v>0.81036029508608598</v>
      </c>
    </row>
    <row r="14" spans="1:43" x14ac:dyDescent="0.35">
      <c r="A14" s="284"/>
      <c r="B14" s="207" t="s">
        <v>535</v>
      </c>
      <c r="C14" s="137" t="str">
        <f t="shared" ref="C14:AQ14" si="4">IF(C8="","",C8/C12)</f>
        <v/>
      </c>
      <c r="D14" s="1" t="str">
        <f t="shared" si="4"/>
        <v/>
      </c>
      <c r="E14" s="1" t="str">
        <f t="shared" si="4"/>
        <v/>
      </c>
      <c r="F14" s="1" t="str">
        <f t="shared" si="4"/>
        <v/>
      </c>
      <c r="G14" s="1" t="str">
        <f t="shared" si="4"/>
        <v/>
      </c>
      <c r="H14" s="1">
        <f t="shared" si="4"/>
        <v>0.41252064677170858</v>
      </c>
      <c r="I14" s="1">
        <f t="shared" si="4"/>
        <v>0.56749255928343878</v>
      </c>
      <c r="J14" s="1" t="str">
        <f t="shared" si="4"/>
        <v/>
      </c>
      <c r="K14" s="1">
        <f t="shared" si="4"/>
        <v>1.0186072864484104</v>
      </c>
      <c r="L14" s="140">
        <f t="shared" si="4"/>
        <v>0.54889882551967606</v>
      </c>
      <c r="M14" s="1" t="str">
        <f t="shared" si="4"/>
        <v/>
      </c>
      <c r="N14" s="137" t="str">
        <f t="shared" si="4"/>
        <v/>
      </c>
      <c r="O14" s="1" t="str">
        <f t="shared" si="4"/>
        <v/>
      </c>
      <c r="P14" s="1" t="str">
        <f t="shared" si="4"/>
        <v/>
      </c>
      <c r="Q14" s="1">
        <f t="shared" si="4"/>
        <v>0.39469488457113838</v>
      </c>
      <c r="R14" s="1">
        <f t="shared" si="4"/>
        <v>0.38337211069120158</v>
      </c>
      <c r="S14" s="1">
        <f t="shared" si="4"/>
        <v>0.33797311196688418</v>
      </c>
      <c r="T14" s="1" t="str">
        <f t="shared" si="4"/>
        <v/>
      </c>
      <c r="U14" s="140">
        <f t="shared" si="4"/>
        <v>0.40621892280154637</v>
      </c>
      <c r="V14" s="1" t="str">
        <f t="shared" si="4"/>
        <v/>
      </c>
      <c r="W14" s="1" t="str">
        <f t="shared" si="4"/>
        <v/>
      </c>
      <c r="X14" s="1" t="str">
        <f t="shared" si="4"/>
        <v/>
      </c>
      <c r="Y14" s="137" t="str">
        <f t="shared" si="4"/>
        <v/>
      </c>
      <c r="Z14" s="1" t="str">
        <f t="shared" si="4"/>
        <v/>
      </c>
      <c r="AA14" s="1" t="str">
        <f t="shared" si="4"/>
        <v/>
      </c>
      <c r="AB14" s="1" t="str">
        <f t="shared" si="4"/>
        <v/>
      </c>
      <c r="AC14" s="1" t="str">
        <f t="shared" si="4"/>
        <v/>
      </c>
      <c r="AD14" s="1">
        <f t="shared" si="4"/>
        <v>1.374598297215686</v>
      </c>
      <c r="AE14" s="1">
        <f t="shared" si="4"/>
        <v>1.4346203582386079</v>
      </c>
      <c r="AF14" s="1">
        <f t="shared" si="4"/>
        <v>0.91644083031553603</v>
      </c>
      <c r="AG14" s="140">
        <f t="shared" si="4"/>
        <v>1.1812959769529834</v>
      </c>
      <c r="AH14" s="1" t="str">
        <f t="shared" si="4"/>
        <v/>
      </c>
      <c r="AI14" s="1" t="str">
        <f t="shared" si="4"/>
        <v/>
      </c>
      <c r="AJ14" s="137" t="str">
        <f t="shared" si="4"/>
        <v/>
      </c>
      <c r="AK14" s="1" t="str">
        <f t="shared" si="4"/>
        <v/>
      </c>
      <c r="AL14" s="1" t="str">
        <f t="shared" si="4"/>
        <v/>
      </c>
      <c r="AM14" s="1">
        <f t="shared" si="4"/>
        <v>1.4228555035876296</v>
      </c>
      <c r="AN14" s="1" t="str">
        <f t="shared" si="4"/>
        <v/>
      </c>
      <c r="AO14" s="1">
        <f t="shared" si="4"/>
        <v>1.0054477707824747</v>
      </c>
      <c r="AP14" s="1">
        <f t="shared" si="4"/>
        <v>1.6208685965292424</v>
      </c>
      <c r="AQ14" s="140">
        <f t="shared" si="4"/>
        <v>1.2891426011657798</v>
      </c>
    </row>
    <row r="15" spans="1:43" ht="15" thickBot="1" x14ac:dyDescent="0.4">
      <c r="A15" s="286"/>
      <c r="B15" s="206" t="s">
        <v>541</v>
      </c>
      <c r="C15" s="171" t="str">
        <f t="shared" ref="C15:AQ15" si="5">IF(C14="","",C14/AVERAGE($C14:$AQ14))</f>
        <v/>
      </c>
      <c r="D15" s="139" t="str">
        <f t="shared" si="5"/>
        <v/>
      </c>
      <c r="E15" s="139" t="str">
        <f t="shared" si="5"/>
        <v/>
      </c>
      <c r="F15" s="139" t="str">
        <f t="shared" si="5"/>
        <v/>
      </c>
      <c r="G15" s="139" t="str">
        <f t="shared" si="5"/>
        <v/>
      </c>
      <c r="H15" s="139">
        <f t="shared" si="5"/>
        <v>0.46107635950194531</v>
      </c>
      <c r="I15" s="139">
        <f t="shared" si="5"/>
        <v>0.63428922970648938</v>
      </c>
      <c r="J15" s="139" t="str">
        <f t="shared" si="5"/>
        <v/>
      </c>
      <c r="K15" s="139">
        <f t="shared" si="5"/>
        <v>1.1385023830278695</v>
      </c>
      <c r="L15" s="138">
        <f t="shared" si="5"/>
        <v>0.61350692186217792</v>
      </c>
      <c r="M15" s="139" t="str">
        <f t="shared" si="5"/>
        <v/>
      </c>
      <c r="N15" s="171" t="str">
        <f t="shared" si="5"/>
        <v/>
      </c>
      <c r="O15" s="139" t="str">
        <f t="shared" si="5"/>
        <v/>
      </c>
      <c r="P15" s="139" t="str">
        <f t="shared" si="5"/>
        <v/>
      </c>
      <c r="Q15" s="139">
        <f t="shared" si="5"/>
        <v>0.44115241725782595</v>
      </c>
      <c r="R15" s="139">
        <f t="shared" si="5"/>
        <v>0.42849689710173028</v>
      </c>
      <c r="S15" s="139">
        <f t="shared" si="5"/>
        <v>0.3777542125339301</v>
      </c>
      <c r="T15" s="139" t="str">
        <f t="shared" si="5"/>
        <v/>
      </c>
      <c r="U15" s="138">
        <f t="shared" si="5"/>
        <v>0.45403289157012927</v>
      </c>
      <c r="V15" s="139" t="str">
        <f t="shared" si="5"/>
        <v/>
      </c>
      <c r="W15" s="139" t="str">
        <f t="shared" si="5"/>
        <v/>
      </c>
      <c r="X15" s="139" t="str">
        <f t="shared" si="5"/>
        <v/>
      </c>
      <c r="Y15" s="171" t="str">
        <f t="shared" si="5"/>
        <v/>
      </c>
      <c r="Z15" s="139" t="str">
        <f t="shared" si="5"/>
        <v/>
      </c>
      <c r="AA15" s="139" t="str">
        <f t="shared" si="5"/>
        <v/>
      </c>
      <c r="AB15" s="139" t="str">
        <f t="shared" si="5"/>
        <v/>
      </c>
      <c r="AC15" s="139" t="str">
        <f t="shared" si="5"/>
        <v/>
      </c>
      <c r="AD15" s="139">
        <f t="shared" si="5"/>
        <v>1.5363952898302504</v>
      </c>
      <c r="AE15" s="139">
        <f t="shared" si="5"/>
        <v>1.60348224318114</v>
      </c>
      <c r="AF15" s="139">
        <f t="shared" si="5"/>
        <v>1.0243104316053024</v>
      </c>
      <c r="AG15" s="138">
        <f t="shared" si="5"/>
        <v>1.3203403340177489</v>
      </c>
      <c r="AH15" s="139" t="str">
        <f t="shared" si="5"/>
        <v/>
      </c>
      <c r="AI15" s="139" t="str">
        <f t="shared" si="5"/>
        <v/>
      </c>
      <c r="AJ15" s="171" t="str">
        <f t="shared" si="5"/>
        <v/>
      </c>
      <c r="AK15" s="139" t="str">
        <f t="shared" si="5"/>
        <v/>
      </c>
      <c r="AL15" s="139" t="str">
        <f t="shared" si="5"/>
        <v/>
      </c>
      <c r="AM15" s="139">
        <f t="shared" si="5"/>
        <v>1.5903326071689949</v>
      </c>
      <c r="AN15" s="139" t="str">
        <f t="shared" si="5"/>
        <v/>
      </c>
      <c r="AO15" s="139">
        <f t="shared" si="5"/>
        <v>1.1237939275274198</v>
      </c>
      <c r="AP15" s="139">
        <f t="shared" si="5"/>
        <v>1.8116528168160158</v>
      </c>
      <c r="AQ15" s="138">
        <f t="shared" si="5"/>
        <v>1.4408810372910299</v>
      </c>
    </row>
    <row r="16" spans="1:43" s="223" customFormat="1" ht="15" thickBot="1" x14ac:dyDescent="0.4">
      <c r="B16" s="224"/>
      <c r="C16" s="224"/>
      <c r="D16" s="224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  <c r="AJ16" s="224"/>
      <c r="AK16" s="224"/>
      <c r="AL16" s="224"/>
      <c r="AM16" s="224"/>
      <c r="AN16" s="224"/>
      <c r="AO16" s="224"/>
      <c r="AP16" s="224"/>
      <c r="AQ16" s="224"/>
    </row>
    <row r="17" spans="1:43" x14ac:dyDescent="0.35">
      <c r="A17" s="287" t="s">
        <v>471</v>
      </c>
      <c r="B17" s="203" t="s">
        <v>544</v>
      </c>
      <c r="C17" s="180">
        <v>5.2560000000000002</v>
      </c>
      <c r="D17" s="149">
        <v>23.972000000000001</v>
      </c>
      <c r="E17" s="149">
        <v>9.5719999999999992</v>
      </c>
      <c r="F17" s="149">
        <v>21.498999999999999</v>
      </c>
      <c r="G17" s="149">
        <v>34.042000000000002</v>
      </c>
      <c r="H17" s="149" t="s">
        <v>445</v>
      </c>
      <c r="I17" s="149" t="s">
        <v>445</v>
      </c>
      <c r="J17" s="149" t="s">
        <v>445</v>
      </c>
      <c r="K17" s="149" t="s">
        <v>445</v>
      </c>
      <c r="L17" s="149" t="s">
        <v>445</v>
      </c>
      <c r="M17" s="149" t="s">
        <v>445</v>
      </c>
      <c r="N17" s="149">
        <v>3.1440000000000001</v>
      </c>
      <c r="O17" s="149">
        <v>21.896999999999998</v>
      </c>
      <c r="P17" s="149">
        <v>4.3099999999999996</v>
      </c>
      <c r="Q17" s="149" t="s">
        <v>445</v>
      </c>
      <c r="R17" s="149" t="s">
        <v>445</v>
      </c>
      <c r="S17" s="149" t="s">
        <v>445</v>
      </c>
      <c r="T17" s="149" t="s">
        <v>445</v>
      </c>
      <c r="U17" s="149" t="s">
        <v>445</v>
      </c>
      <c r="V17" s="149" t="s">
        <v>445</v>
      </c>
      <c r="W17" s="149" t="s">
        <v>445</v>
      </c>
      <c r="X17" s="149" t="s">
        <v>445</v>
      </c>
      <c r="Y17" s="149">
        <v>84.972999999999999</v>
      </c>
      <c r="Z17" s="149">
        <v>98.406000000000006</v>
      </c>
      <c r="AA17" s="149" t="s">
        <v>445</v>
      </c>
      <c r="AB17" s="149">
        <v>78.853999999999999</v>
      </c>
      <c r="AC17" s="149">
        <v>143.434</v>
      </c>
      <c r="AD17" s="149" t="s">
        <v>445</v>
      </c>
      <c r="AE17" s="149" t="s">
        <v>445</v>
      </c>
      <c r="AF17" s="149" t="s">
        <v>445</v>
      </c>
      <c r="AG17" s="149" t="s">
        <v>445</v>
      </c>
      <c r="AH17" s="149" t="s">
        <v>445</v>
      </c>
      <c r="AI17" s="149" t="s">
        <v>445</v>
      </c>
      <c r="AJ17" s="149">
        <v>61.786999999999999</v>
      </c>
      <c r="AK17" s="149">
        <v>81.179000000000002</v>
      </c>
      <c r="AL17" s="149">
        <v>100</v>
      </c>
      <c r="AM17" s="149" t="s">
        <v>445</v>
      </c>
      <c r="AN17" s="149" t="s">
        <v>445</v>
      </c>
      <c r="AO17" s="149" t="s">
        <v>445</v>
      </c>
      <c r="AP17" s="149" t="s">
        <v>445</v>
      </c>
      <c r="AQ17" s="179" t="s">
        <v>445</v>
      </c>
    </row>
    <row r="18" spans="1:43" x14ac:dyDescent="0.35">
      <c r="A18" s="285"/>
      <c r="B18" s="202" t="s">
        <v>446</v>
      </c>
      <c r="C18" s="137">
        <v>68.022000000000006</v>
      </c>
      <c r="D18" s="1">
        <v>68.887</v>
      </c>
      <c r="E18" s="1">
        <v>79.253</v>
      </c>
      <c r="F18" s="1">
        <v>49.325000000000003</v>
      </c>
      <c r="G18" s="1">
        <v>91.052999999999997</v>
      </c>
      <c r="H18" s="1" t="s">
        <v>445</v>
      </c>
      <c r="I18" s="1" t="s">
        <v>445</v>
      </c>
      <c r="J18" s="1" t="s">
        <v>445</v>
      </c>
      <c r="K18" s="1" t="s">
        <v>445</v>
      </c>
      <c r="L18" s="1" t="s">
        <v>445</v>
      </c>
      <c r="M18" s="1" t="s">
        <v>445</v>
      </c>
      <c r="N18" s="1">
        <v>80.186000000000007</v>
      </c>
      <c r="O18" s="1">
        <v>56.917000000000002</v>
      </c>
      <c r="P18" s="1">
        <v>52.744999999999997</v>
      </c>
      <c r="Q18" s="1" t="s">
        <v>445</v>
      </c>
      <c r="R18" s="1" t="s">
        <v>445</v>
      </c>
      <c r="S18" s="1" t="s">
        <v>445</v>
      </c>
      <c r="T18" s="1" t="s">
        <v>445</v>
      </c>
      <c r="U18" s="1" t="s">
        <v>445</v>
      </c>
      <c r="V18" s="1" t="s">
        <v>445</v>
      </c>
      <c r="W18" s="1" t="s">
        <v>445</v>
      </c>
      <c r="X18" s="1" t="s">
        <v>445</v>
      </c>
      <c r="Y18" s="1">
        <v>61.192</v>
      </c>
      <c r="Z18" s="1">
        <v>100</v>
      </c>
      <c r="AA18" s="1" t="s">
        <v>445</v>
      </c>
      <c r="AB18" s="1">
        <v>68.942999999999998</v>
      </c>
      <c r="AC18" s="1">
        <v>66.754999999999995</v>
      </c>
      <c r="AD18" s="1" t="s">
        <v>445</v>
      </c>
      <c r="AE18" s="1" t="s">
        <v>445</v>
      </c>
      <c r="AF18" s="1" t="s">
        <v>445</v>
      </c>
      <c r="AG18" s="1" t="s">
        <v>445</v>
      </c>
      <c r="AH18" s="1" t="s">
        <v>445</v>
      </c>
      <c r="AI18" s="1" t="s">
        <v>445</v>
      </c>
      <c r="AJ18" s="1">
        <v>66.697999999999993</v>
      </c>
      <c r="AK18" s="1">
        <v>46.558</v>
      </c>
      <c r="AL18" s="1">
        <v>59.131</v>
      </c>
      <c r="AM18" s="1" t="s">
        <v>445</v>
      </c>
      <c r="AN18" s="1" t="s">
        <v>445</v>
      </c>
      <c r="AO18" s="1" t="s">
        <v>445</v>
      </c>
      <c r="AP18" s="1" t="s">
        <v>445</v>
      </c>
      <c r="AQ18" s="140" t="s">
        <v>445</v>
      </c>
    </row>
    <row r="19" spans="1:43" x14ac:dyDescent="0.35">
      <c r="A19" s="285"/>
      <c r="B19" s="202" t="s">
        <v>538</v>
      </c>
      <c r="C19" s="137">
        <f t="shared" ref="C19:AQ19" si="6">IF(C17="","",C17/C18)</f>
        <v>7.7269118814501186E-2</v>
      </c>
      <c r="D19" s="1">
        <f t="shared" si="6"/>
        <v>0.34799018682770333</v>
      </c>
      <c r="E19" s="1">
        <f t="shared" si="6"/>
        <v>0.12077776235599913</v>
      </c>
      <c r="F19" s="1">
        <f t="shared" si="6"/>
        <v>0.43586416624429797</v>
      </c>
      <c r="G19" s="1">
        <f t="shared" si="6"/>
        <v>0.37387016353113023</v>
      </c>
      <c r="H19" s="1" t="str">
        <f t="shared" si="6"/>
        <v/>
      </c>
      <c r="I19" s="1" t="str">
        <f t="shared" si="6"/>
        <v/>
      </c>
      <c r="J19" s="1" t="str">
        <f t="shared" si="6"/>
        <v/>
      </c>
      <c r="K19" s="1" t="str">
        <f t="shared" si="6"/>
        <v/>
      </c>
      <c r="L19" s="1" t="str">
        <f t="shared" si="6"/>
        <v/>
      </c>
      <c r="M19" s="1" t="str">
        <f t="shared" si="6"/>
        <v/>
      </c>
      <c r="N19" s="1">
        <f t="shared" si="6"/>
        <v>3.920883944828274E-2</v>
      </c>
      <c r="O19" s="1">
        <f t="shared" si="6"/>
        <v>0.38471809828346537</v>
      </c>
      <c r="P19" s="1">
        <f t="shared" si="6"/>
        <v>8.1713906531424782E-2</v>
      </c>
      <c r="Q19" s="1" t="str">
        <f t="shared" si="6"/>
        <v/>
      </c>
      <c r="R19" s="1" t="str">
        <f t="shared" si="6"/>
        <v/>
      </c>
      <c r="S19" s="1" t="str">
        <f t="shared" si="6"/>
        <v/>
      </c>
      <c r="T19" s="1" t="str">
        <f t="shared" si="6"/>
        <v/>
      </c>
      <c r="U19" s="1" t="str">
        <f t="shared" si="6"/>
        <v/>
      </c>
      <c r="V19" s="1" t="str">
        <f t="shared" si="6"/>
        <v/>
      </c>
      <c r="W19" s="1" t="str">
        <f t="shared" si="6"/>
        <v/>
      </c>
      <c r="X19" s="1" t="str">
        <f t="shared" si="6"/>
        <v/>
      </c>
      <c r="Y19" s="1">
        <f t="shared" si="6"/>
        <v>1.3886292325794221</v>
      </c>
      <c r="Z19" s="1">
        <f t="shared" si="6"/>
        <v>0.98406000000000005</v>
      </c>
      <c r="AA19" s="1" t="str">
        <f t="shared" si="6"/>
        <v/>
      </c>
      <c r="AB19" s="1">
        <f t="shared" si="6"/>
        <v>1.1437564364765096</v>
      </c>
      <c r="AC19" s="1">
        <f t="shared" si="6"/>
        <v>2.1486630214965174</v>
      </c>
      <c r="AD19" s="1" t="str">
        <f t="shared" si="6"/>
        <v/>
      </c>
      <c r="AE19" s="1" t="str">
        <f t="shared" si="6"/>
        <v/>
      </c>
      <c r="AF19" s="1" t="str">
        <f t="shared" si="6"/>
        <v/>
      </c>
      <c r="AG19" s="1" t="str">
        <f t="shared" si="6"/>
        <v/>
      </c>
      <c r="AH19" s="1" t="str">
        <f t="shared" si="6"/>
        <v/>
      </c>
      <c r="AI19" s="1" t="str">
        <f t="shared" si="6"/>
        <v/>
      </c>
      <c r="AJ19" s="1">
        <f t="shared" si="6"/>
        <v>0.92636960628504605</v>
      </c>
      <c r="AK19" s="1">
        <f t="shared" si="6"/>
        <v>1.7436101207096526</v>
      </c>
      <c r="AL19" s="1">
        <f t="shared" si="6"/>
        <v>1.691160305085319</v>
      </c>
      <c r="AM19" s="1" t="str">
        <f t="shared" si="6"/>
        <v/>
      </c>
      <c r="AN19" s="1" t="str">
        <f t="shared" si="6"/>
        <v/>
      </c>
      <c r="AO19" s="1" t="str">
        <f t="shared" si="6"/>
        <v/>
      </c>
      <c r="AP19" s="1" t="str">
        <f t="shared" si="6"/>
        <v/>
      </c>
      <c r="AQ19" s="140" t="str">
        <f t="shared" si="6"/>
        <v/>
      </c>
    </row>
    <row r="20" spans="1:43" ht="15" thickBot="1" x14ac:dyDescent="0.4">
      <c r="A20" s="285"/>
      <c r="B20" s="201" t="s">
        <v>543</v>
      </c>
      <c r="C20" s="171">
        <f t="shared" ref="C20:AQ20" si="7">IF(C19="","",C19/AVERAGE($C19:$AQ19))</f>
        <v>9.7499145177695895E-2</v>
      </c>
      <c r="D20" s="139">
        <f t="shared" si="7"/>
        <v>0.43909839100637343</v>
      </c>
      <c r="E20" s="139">
        <f t="shared" si="7"/>
        <v>0.15239889838079593</v>
      </c>
      <c r="F20" s="139">
        <f t="shared" si="7"/>
        <v>0.54997888256534433</v>
      </c>
      <c r="G20" s="139">
        <f t="shared" si="7"/>
        <v>0.47175407084996523</v>
      </c>
      <c r="H20" s="139" t="str">
        <f t="shared" si="7"/>
        <v/>
      </c>
      <c r="I20" s="139" t="str">
        <f t="shared" si="7"/>
        <v/>
      </c>
      <c r="J20" s="139" t="str">
        <f t="shared" si="7"/>
        <v/>
      </c>
      <c r="K20" s="139" t="str">
        <f t="shared" si="7"/>
        <v/>
      </c>
      <c r="L20" s="139" t="str">
        <f t="shared" si="7"/>
        <v/>
      </c>
      <c r="M20" s="139" t="str">
        <f t="shared" si="7"/>
        <v/>
      </c>
      <c r="N20" s="139">
        <f t="shared" si="7"/>
        <v>4.9474206361722534E-2</v>
      </c>
      <c r="O20" s="139">
        <f t="shared" si="7"/>
        <v>0.48544213124878011</v>
      </c>
      <c r="P20" s="139">
        <f t="shared" si="7"/>
        <v>0.1031076341775089</v>
      </c>
      <c r="Q20" s="139" t="str">
        <f t="shared" si="7"/>
        <v/>
      </c>
      <c r="R20" s="139" t="str">
        <f t="shared" si="7"/>
        <v/>
      </c>
      <c r="S20" s="139" t="str">
        <f t="shared" si="7"/>
        <v/>
      </c>
      <c r="T20" s="139" t="str">
        <f t="shared" si="7"/>
        <v/>
      </c>
      <c r="U20" s="139" t="str">
        <f t="shared" si="7"/>
        <v/>
      </c>
      <c r="V20" s="139" t="str">
        <f t="shared" si="7"/>
        <v/>
      </c>
      <c r="W20" s="139" t="str">
        <f t="shared" si="7"/>
        <v/>
      </c>
      <c r="X20" s="139" t="str">
        <f t="shared" si="7"/>
        <v/>
      </c>
      <c r="Y20" s="139">
        <f t="shared" si="7"/>
        <v>1.7521898168695653</v>
      </c>
      <c r="Z20" s="139">
        <f t="shared" si="7"/>
        <v>1.2416992748926925</v>
      </c>
      <c r="AA20" s="139" t="str">
        <f t="shared" si="7"/>
        <v/>
      </c>
      <c r="AB20" s="139">
        <f t="shared" si="7"/>
        <v>1.4432062453780581</v>
      </c>
      <c r="AC20" s="139">
        <f t="shared" si="7"/>
        <v>2.7112100032324933</v>
      </c>
      <c r="AD20" s="139" t="str">
        <f t="shared" si="7"/>
        <v/>
      </c>
      <c r="AE20" s="139" t="str">
        <f t="shared" si="7"/>
        <v/>
      </c>
      <c r="AF20" s="139" t="str">
        <f t="shared" si="7"/>
        <v/>
      </c>
      <c r="AG20" s="139" t="str">
        <f t="shared" si="7"/>
        <v/>
      </c>
      <c r="AH20" s="139" t="str">
        <f t="shared" si="7"/>
        <v/>
      </c>
      <c r="AI20" s="139" t="str">
        <f t="shared" si="7"/>
        <v/>
      </c>
      <c r="AJ20" s="139">
        <f t="shared" si="7"/>
        <v>1.168904811095635</v>
      </c>
      <c r="AK20" s="139">
        <f t="shared" si="7"/>
        <v>2.2001091626331073</v>
      </c>
      <c r="AL20" s="139">
        <f t="shared" si="7"/>
        <v>2.1339273261302618</v>
      </c>
      <c r="AM20" s="139" t="str">
        <f t="shared" si="7"/>
        <v/>
      </c>
      <c r="AN20" s="139" t="str">
        <f t="shared" si="7"/>
        <v/>
      </c>
      <c r="AO20" s="139" t="str">
        <f t="shared" si="7"/>
        <v/>
      </c>
      <c r="AP20" s="139" t="str">
        <f t="shared" si="7"/>
        <v/>
      </c>
      <c r="AQ20" s="138" t="str">
        <f t="shared" si="7"/>
        <v/>
      </c>
    </row>
    <row r="21" spans="1:43" x14ac:dyDescent="0.35">
      <c r="A21" s="285"/>
      <c r="B21" s="118" t="s">
        <v>537</v>
      </c>
      <c r="C21" s="180">
        <v>21.361999999999998</v>
      </c>
      <c r="D21" s="149">
        <v>29.309000000000001</v>
      </c>
      <c r="E21" s="149">
        <v>44.253999999999998</v>
      </c>
      <c r="F21" s="149">
        <v>42.183</v>
      </c>
      <c r="G21" s="149">
        <v>43.945</v>
      </c>
      <c r="H21" s="149" t="s">
        <v>445</v>
      </c>
      <c r="I21" s="149" t="s">
        <v>445</v>
      </c>
      <c r="J21" s="149" t="s">
        <v>445</v>
      </c>
      <c r="K21" s="149" t="s">
        <v>445</v>
      </c>
      <c r="L21" s="149" t="s">
        <v>445</v>
      </c>
      <c r="M21" s="149" t="s">
        <v>445</v>
      </c>
      <c r="N21" s="149">
        <v>25.51</v>
      </c>
      <c r="O21" s="149">
        <v>33.853000000000002</v>
      </c>
      <c r="P21" s="149">
        <v>33.988999999999997</v>
      </c>
      <c r="Q21" s="149" t="s">
        <v>445</v>
      </c>
      <c r="R21" s="149" t="s">
        <v>445</v>
      </c>
      <c r="S21" s="149" t="s">
        <v>445</v>
      </c>
      <c r="T21" s="149" t="s">
        <v>445</v>
      </c>
      <c r="U21" s="149" t="s">
        <v>445</v>
      </c>
      <c r="V21" s="149" t="s">
        <v>445</v>
      </c>
      <c r="W21" s="149" t="s">
        <v>445</v>
      </c>
      <c r="X21" s="149" t="s">
        <v>445</v>
      </c>
      <c r="Y21" s="149">
        <v>57.965000000000003</v>
      </c>
      <c r="Z21" s="149">
        <v>100</v>
      </c>
      <c r="AA21" s="149" t="s">
        <v>445</v>
      </c>
      <c r="AB21" s="149">
        <v>67.81</v>
      </c>
      <c r="AC21" s="149">
        <v>72.63</v>
      </c>
      <c r="AD21" s="149" t="s">
        <v>445</v>
      </c>
      <c r="AE21" s="149" t="s">
        <v>445</v>
      </c>
      <c r="AF21" s="149" t="s">
        <v>445</v>
      </c>
      <c r="AG21" s="149" t="s">
        <v>445</v>
      </c>
      <c r="AH21" s="149" t="s">
        <v>445</v>
      </c>
      <c r="AI21" s="149" t="s">
        <v>445</v>
      </c>
      <c r="AJ21" s="149">
        <v>50.646000000000001</v>
      </c>
      <c r="AK21" s="149">
        <v>79.382999999999996</v>
      </c>
      <c r="AL21" s="149">
        <v>49.718000000000004</v>
      </c>
      <c r="AM21" s="149" t="s">
        <v>445</v>
      </c>
      <c r="AN21" s="149" t="s">
        <v>445</v>
      </c>
      <c r="AO21" s="149" t="s">
        <v>445</v>
      </c>
      <c r="AP21" s="149" t="s">
        <v>445</v>
      </c>
      <c r="AQ21" s="179" t="s">
        <v>445</v>
      </c>
    </row>
    <row r="22" spans="1:43" x14ac:dyDescent="0.35">
      <c r="A22" s="285"/>
      <c r="B22" s="4" t="s">
        <v>446</v>
      </c>
      <c r="C22" s="137">
        <v>60.783999999999999</v>
      </c>
      <c r="D22" s="1">
        <v>87.132999999999996</v>
      </c>
      <c r="E22" s="1">
        <v>95.287999999999997</v>
      </c>
      <c r="F22" s="1">
        <v>93.718999999999994</v>
      </c>
      <c r="G22" s="1">
        <v>100</v>
      </c>
      <c r="H22" s="1" t="s">
        <v>445</v>
      </c>
      <c r="I22" s="1" t="s">
        <v>445</v>
      </c>
      <c r="J22" s="1" t="s">
        <v>445</v>
      </c>
      <c r="K22" s="1" t="s">
        <v>445</v>
      </c>
      <c r="L22" s="1" t="s">
        <v>445</v>
      </c>
      <c r="M22" s="1" t="s">
        <v>445</v>
      </c>
      <c r="N22" s="1">
        <v>90.715000000000003</v>
      </c>
      <c r="O22" s="1">
        <v>81.573999999999998</v>
      </c>
      <c r="P22" s="1">
        <v>58.59</v>
      </c>
      <c r="Q22" s="1" t="s">
        <v>445</v>
      </c>
      <c r="R22" s="1" t="s">
        <v>445</v>
      </c>
      <c r="S22" s="1" t="s">
        <v>445</v>
      </c>
      <c r="T22" s="1" t="s">
        <v>445</v>
      </c>
      <c r="U22" s="1" t="s">
        <v>445</v>
      </c>
      <c r="V22" s="1" t="s">
        <v>445</v>
      </c>
      <c r="W22" s="1" t="s">
        <v>445</v>
      </c>
      <c r="X22" s="1" t="s">
        <v>445</v>
      </c>
      <c r="Y22" s="1">
        <v>70.117999999999995</v>
      </c>
      <c r="Z22" s="1">
        <v>94.072000000000003</v>
      </c>
      <c r="AA22" s="1" t="s">
        <v>445</v>
      </c>
      <c r="AB22" s="1">
        <v>84.376999999999995</v>
      </c>
      <c r="AC22" s="1">
        <v>84.105000000000004</v>
      </c>
      <c r="AD22" s="1" t="s">
        <v>445</v>
      </c>
      <c r="AE22" s="1" t="s">
        <v>445</v>
      </c>
      <c r="AF22" s="1" t="s">
        <v>445</v>
      </c>
      <c r="AG22" s="1" t="s">
        <v>445</v>
      </c>
      <c r="AH22" s="1" t="s">
        <v>445</v>
      </c>
      <c r="AI22" s="1" t="s">
        <v>445</v>
      </c>
      <c r="AJ22" s="1">
        <v>61.566000000000003</v>
      </c>
      <c r="AK22" s="1">
        <v>47.476999999999997</v>
      </c>
      <c r="AL22" s="1">
        <v>68.644000000000005</v>
      </c>
      <c r="AM22" s="1" t="s">
        <v>445</v>
      </c>
      <c r="AN22" s="1" t="s">
        <v>445</v>
      </c>
      <c r="AO22" s="1" t="s">
        <v>445</v>
      </c>
      <c r="AP22" s="1" t="s">
        <v>445</v>
      </c>
      <c r="AQ22" s="140" t="s">
        <v>445</v>
      </c>
    </row>
    <row r="23" spans="1:43" x14ac:dyDescent="0.35">
      <c r="A23" s="285"/>
      <c r="B23" s="4" t="s">
        <v>536</v>
      </c>
      <c r="C23" s="137">
        <f t="shared" ref="C23:AQ23" si="8">IF(C21="","",C21/C22)</f>
        <v>0.35144116872861275</v>
      </c>
      <c r="D23" s="1">
        <f t="shared" si="8"/>
        <v>0.33637083538957691</v>
      </c>
      <c r="E23" s="1">
        <f t="shared" si="8"/>
        <v>0.46442364201158592</v>
      </c>
      <c r="F23" s="1">
        <f t="shared" si="8"/>
        <v>0.45010083334222517</v>
      </c>
      <c r="G23" s="1">
        <f t="shared" si="8"/>
        <v>0.43945000000000001</v>
      </c>
      <c r="H23" s="1" t="str">
        <f t="shared" si="8"/>
        <v/>
      </c>
      <c r="I23" s="1" t="str">
        <f t="shared" si="8"/>
        <v/>
      </c>
      <c r="J23" s="1" t="str">
        <f t="shared" si="8"/>
        <v/>
      </c>
      <c r="K23" s="1" t="str">
        <f t="shared" si="8"/>
        <v/>
      </c>
      <c r="L23" s="1" t="str">
        <f t="shared" si="8"/>
        <v/>
      </c>
      <c r="M23" s="1" t="str">
        <f t="shared" si="8"/>
        <v/>
      </c>
      <c r="N23" s="1">
        <f t="shared" si="8"/>
        <v>0.28121038417020339</v>
      </c>
      <c r="O23" s="1">
        <f t="shared" si="8"/>
        <v>0.41499742565032977</v>
      </c>
      <c r="P23" s="1">
        <f t="shared" si="8"/>
        <v>0.58011606076122202</v>
      </c>
      <c r="Q23" s="1" t="str">
        <f t="shared" si="8"/>
        <v/>
      </c>
      <c r="R23" s="1" t="str">
        <f t="shared" si="8"/>
        <v/>
      </c>
      <c r="S23" s="1" t="str">
        <f t="shared" si="8"/>
        <v/>
      </c>
      <c r="T23" s="1" t="str">
        <f t="shared" si="8"/>
        <v/>
      </c>
      <c r="U23" s="1" t="str">
        <f t="shared" si="8"/>
        <v/>
      </c>
      <c r="V23" s="1" t="str">
        <f t="shared" si="8"/>
        <v/>
      </c>
      <c r="W23" s="1" t="str">
        <f t="shared" si="8"/>
        <v/>
      </c>
      <c r="X23" s="1" t="str">
        <f t="shared" si="8"/>
        <v/>
      </c>
      <c r="Y23" s="1">
        <f t="shared" si="8"/>
        <v>0.82667788584956803</v>
      </c>
      <c r="Z23" s="1">
        <f t="shared" si="8"/>
        <v>1.0630155625478357</v>
      </c>
      <c r="AA23" s="1" t="str">
        <f t="shared" si="8"/>
        <v/>
      </c>
      <c r="AB23" s="1">
        <f t="shared" si="8"/>
        <v>0.80365502447349402</v>
      </c>
      <c r="AC23" s="1">
        <f t="shared" si="8"/>
        <v>0.86356340288924549</v>
      </c>
      <c r="AD23" s="1" t="str">
        <f t="shared" si="8"/>
        <v/>
      </c>
      <c r="AE23" s="1" t="str">
        <f t="shared" si="8"/>
        <v/>
      </c>
      <c r="AF23" s="1" t="str">
        <f t="shared" si="8"/>
        <v/>
      </c>
      <c r="AG23" s="1" t="str">
        <f t="shared" si="8"/>
        <v/>
      </c>
      <c r="AH23" s="1" t="str">
        <f t="shared" si="8"/>
        <v/>
      </c>
      <c r="AI23" s="1" t="str">
        <f t="shared" si="8"/>
        <v/>
      </c>
      <c r="AJ23" s="1">
        <f t="shared" si="8"/>
        <v>0.82262937335542341</v>
      </c>
      <c r="AK23" s="1">
        <f t="shared" si="8"/>
        <v>1.6720306674810961</v>
      </c>
      <c r="AL23" s="1">
        <f t="shared" si="8"/>
        <v>0.72428762892605325</v>
      </c>
      <c r="AM23" s="1" t="str">
        <f t="shared" si="8"/>
        <v/>
      </c>
      <c r="AN23" s="1" t="str">
        <f t="shared" si="8"/>
        <v/>
      </c>
      <c r="AO23" s="1" t="str">
        <f t="shared" si="8"/>
        <v/>
      </c>
      <c r="AP23" s="1" t="str">
        <f t="shared" si="8"/>
        <v/>
      </c>
      <c r="AQ23" s="140" t="str">
        <f t="shared" si="8"/>
        <v/>
      </c>
    </row>
    <row r="24" spans="1:43" ht="15" thickBot="1" x14ac:dyDescent="0.4">
      <c r="A24" s="285"/>
      <c r="B24" s="6" t="s">
        <v>542</v>
      </c>
      <c r="C24" s="171">
        <f t="shared" ref="C24:AQ24" si="9">IF(C23="","",C23/AVERAGE($C23:$AQ23))</f>
        <v>0.52225413642648144</v>
      </c>
      <c r="D24" s="139">
        <f t="shared" si="9"/>
        <v>0.49985908250576361</v>
      </c>
      <c r="E24" s="139">
        <f t="shared" si="9"/>
        <v>0.69015012945765641</v>
      </c>
      <c r="F24" s="139">
        <f t="shared" si="9"/>
        <v>0.66886592391088118</v>
      </c>
      <c r="G24" s="139">
        <f t="shared" si="9"/>
        <v>0.65303840492814769</v>
      </c>
      <c r="H24" s="139" t="str">
        <f t="shared" si="9"/>
        <v/>
      </c>
      <c r="I24" s="139" t="str">
        <f t="shared" si="9"/>
        <v/>
      </c>
      <c r="J24" s="139" t="str">
        <f t="shared" si="9"/>
        <v/>
      </c>
      <c r="K24" s="139" t="str">
        <f t="shared" si="9"/>
        <v/>
      </c>
      <c r="L24" s="139" t="str">
        <f t="shared" si="9"/>
        <v/>
      </c>
      <c r="M24" s="139" t="str">
        <f t="shared" si="9"/>
        <v/>
      </c>
      <c r="N24" s="139">
        <f t="shared" si="9"/>
        <v>0.41788868068663382</v>
      </c>
      <c r="O24" s="139">
        <f t="shared" si="9"/>
        <v>0.61670100556600038</v>
      </c>
      <c r="P24" s="139">
        <f t="shared" si="9"/>
        <v>0.86207319829948525</v>
      </c>
      <c r="Q24" s="139" t="str">
        <f t="shared" si="9"/>
        <v/>
      </c>
      <c r="R24" s="139" t="str">
        <f t="shared" si="9"/>
        <v/>
      </c>
      <c r="S24" s="139" t="str">
        <f t="shared" si="9"/>
        <v/>
      </c>
      <c r="T24" s="139" t="str">
        <f t="shared" si="9"/>
        <v/>
      </c>
      <c r="U24" s="139" t="str">
        <f t="shared" si="9"/>
        <v/>
      </c>
      <c r="V24" s="139" t="str">
        <f t="shared" si="9"/>
        <v/>
      </c>
      <c r="W24" s="139" t="str">
        <f t="shared" si="9"/>
        <v/>
      </c>
      <c r="X24" s="139" t="str">
        <f t="shared" si="9"/>
        <v/>
      </c>
      <c r="Y24" s="139">
        <f t="shared" si="9"/>
        <v>1.2284728819309938</v>
      </c>
      <c r="Z24" s="139">
        <f t="shared" si="9"/>
        <v>1.5796791156673937</v>
      </c>
      <c r="AA24" s="139" t="str">
        <f t="shared" si="9"/>
        <v/>
      </c>
      <c r="AB24" s="139">
        <f t="shared" si="9"/>
        <v>1.1942600871422504</v>
      </c>
      <c r="AC24" s="139">
        <f t="shared" si="9"/>
        <v>1.2832860784551512</v>
      </c>
      <c r="AD24" s="139" t="str">
        <f t="shared" si="9"/>
        <v/>
      </c>
      <c r="AE24" s="139" t="str">
        <f t="shared" si="9"/>
        <v/>
      </c>
      <c r="AF24" s="139" t="str">
        <f t="shared" si="9"/>
        <v/>
      </c>
      <c r="AG24" s="139" t="str">
        <f t="shared" si="9"/>
        <v/>
      </c>
      <c r="AH24" s="139" t="str">
        <f t="shared" si="9"/>
        <v/>
      </c>
      <c r="AI24" s="139" t="str">
        <f t="shared" si="9"/>
        <v/>
      </c>
      <c r="AJ24" s="139">
        <f t="shared" si="9"/>
        <v>1.2224566476802079</v>
      </c>
      <c r="AK24" s="139">
        <f t="shared" si="9"/>
        <v>2.4846973263916281</v>
      </c>
      <c r="AL24" s="139">
        <f t="shared" si="9"/>
        <v>1.0763173009513254</v>
      </c>
      <c r="AM24" s="139" t="str">
        <f t="shared" si="9"/>
        <v/>
      </c>
      <c r="AN24" s="139" t="str">
        <f t="shared" si="9"/>
        <v/>
      </c>
      <c r="AO24" s="139" t="str">
        <f t="shared" si="9"/>
        <v/>
      </c>
      <c r="AP24" s="139" t="str">
        <f t="shared" si="9"/>
        <v/>
      </c>
      <c r="AQ24" s="138" t="str">
        <f t="shared" si="9"/>
        <v/>
      </c>
    </row>
    <row r="25" spans="1:43" x14ac:dyDescent="0.35">
      <c r="A25" s="285"/>
      <c r="B25" s="222" t="s">
        <v>535</v>
      </c>
      <c r="C25" s="1">
        <f t="shared" ref="C25:AQ25" si="10">IF(C19="","",C19/C23)</f>
        <v>0.21986359507633371</v>
      </c>
      <c r="D25" s="1">
        <f t="shared" si="10"/>
        <v>1.034543278476177</v>
      </c>
      <c r="E25" s="1">
        <f t="shared" si="10"/>
        <v>0.26005946172952604</v>
      </c>
      <c r="F25" s="1">
        <f t="shared" si="10"/>
        <v>0.96837004945711214</v>
      </c>
      <c r="G25" s="1">
        <f t="shared" si="10"/>
        <v>0.85076837758819024</v>
      </c>
      <c r="H25" s="1" t="str">
        <f t="shared" si="10"/>
        <v/>
      </c>
      <c r="I25" s="1" t="str">
        <f t="shared" si="10"/>
        <v/>
      </c>
      <c r="J25" s="1" t="str">
        <f t="shared" si="10"/>
        <v/>
      </c>
      <c r="K25" s="1" t="str">
        <f t="shared" si="10"/>
        <v/>
      </c>
      <c r="L25" s="1" t="str">
        <f t="shared" si="10"/>
        <v/>
      </c>
      <c r="M25" s="1" t="str">
        <f t="shared" si="10"/>
        <v/>
      </c>
      <c r="N25" s="1">
        <f t="shared" si="10"/>
        <v>0.13942884635636882</v>
      </c>
      <c r="O25" s="1">
        <f t="shared" si="10"/>
        <v>0.92703731277509838</v>
      </c>
      <c r="P25" s="1">
        <f t="shared" si="10"/>
        <v>0.14085785941558088</v>
      </c>
      <c r="Q25" s="1" t="str">
        <f t="shared" si="10"/>
        <v/>
      </c>
      <c r="R25" s="1" t="str">
        <f t="shared" si="10"/>
        <v/>
      </c>
      <c r="S25" s="1" t="str">
        <f t="shared" si="10"/>
        <v/>
      </c>
      <c r="T25" s="1" t="str">
        <f t="shared" si="10"/>
        <v/>
      </c>
      <c r="U25" s="1" t="str">
        <f t="shared" si="10"/>
        <v/>
      </c>
      <c r="V25" s="1" t="str">
        <f t="shared" si="10"/>
        <v/>
      </c>
      <c r="W25" s="1" t="str">
        <f t="shared" si="10"/>
        <v/>
      </c>
      <c r="X25" s="1" t="str">
        <f t="shared" si="10"/>
        <v/>
      </c>
      <c r="Y25" s="1">
        <f t="shared" si="10"/>
        <v>1.6797706293453618</v>
      </c>
      <c r="Z25" s="1">
        <f t="shared" si="10"/>
        <v>0.9257249232000001</v>
      </c>
      <c r="AA25" s="1" t="str">
        <f t="shared" si="10"/>
        <v/>
      </c>
      <c r="AB25" s="1">
        <f t="shared" si="10"/>
        <v>1.4231932877242066</v>
      </c>
      <c r="AC25" s="1">
        <f t="shared" si="10"/>
        <v>2.4881358037032166</v>
      </c>
      <c r="AD25" s="1" t="str">
        <f t="shared" si="10"/>
        <v/>
      </c>
      <c r="AE25" s="1" t="str">
        <f t="shared" si="10"/>
        <v/>
      </c>
      <c r="AF25" s="1" t="str">
        <f t="shared" si="10"/>
        <v/>
      </c>
      <c r="AG25" s="1" t="str">
        <f t="shared" si="10"/>
        <v/>
      </c>
      <c r="AH25" s="1" t="str">
        <f t="shared" si="10"/>
        <v/>
      </c>
      <c r="AI25" s="1" t="str">
        <f t="shared" si="10"/>
        <v/>
      </c>
      <c r="AJ25" s="1">
        <f t="shared" si="10"/>
        <v>1.1261081068701408</v>
      </c>
      <c r="AK25" s="1">
        <f t="shared" si="10"/>
        <v>1.0428098925580058</v>
      </c>
      <c r="AL25" s="1">
        <f t="shared" si="10"/>
        <v>2.3349291601085449</v>
      </c>
      <c r="AM25" s="1" t="str">
        <f t="shared" si="10"/>
        <v/>
      </c>
      <c r="AN25" s="1" t="str">
        <f t="shared" si="10"/>
        <v/>
      </c>
      <c r="AO25" s="1" t="str">
        <f t="shared" si="10"/>
        <v/>
      </c>
      <c r="AP25" s="1" t="str">
        <f t="shared" si="10"/>
        <v/>
      </c>
      <c r="AQ25" s="140" t="str">
        <f t="shared" si="10"/>
        <v/>
      </c>
    </row>
    <row r="26" spans="1:43" ht="15" thickBot="1" x14ac:dyDescent="0.4">
      <c r="A26" s="288"/>
      <c r="B26" s="206" t="s">
        <v>541</v>
      </c>
      <c r="C26" s="139">
        <f t="shared" ref="C26:AQ26" si="11">IF(C25="","",C25/AVERAGE($C25:$AQ25))</f>
        <v>0.21192896632075992</v>
      </c>
      <c r="D26" s="139">
        <f t="shared" si="11"/>
        <v>0.99720778033046209</v>
      </c>
      <c r="E26" s="139">
        <f t="shared" si="11"/>
        <v>0.25067420955768865</v>
      </c>
      <c r="F26" s="139">
        <f t="shared" si="11"/>
        <v>0.93342266838753962</v>
      </c>
      <c r="G26" s="139">
        <f t="shared" si="11"/>
        <v>0.82006510799596688</v>
      </c>
      <c r="H26" s="139" t="str">
        <f t="shared" si="11"/>
        <v/>
      </c>
      <c r="I26" s="139" t="str">
        <f t="shared" si="11"/>
        <v/>
      </c>
      <c r="J26" s="139" t="str">
        <f t="shared" si="11"/>
        <v/>
      </c>
      <c r="K26" s="139" t="str">
        <f t="shared" si="11"/>
        <v/>
      </c>
      <c r="L26" s="139" t="str">
        <f t="shared" si="11"/>
        <v/>
      </c>
      <c r="M26" s="139" t="str">
        <f t="shared" si="11"/>
        <v/>
      </c>
      <c r="N26" s="139">
        <f t="shared" si="11"/>
        <v>0.13439701681100172</v>
      </c>
      <c r="O26" s="139">
        <f t="shared" si="11"/>
        <v>0.89358158347675165</v>
      </c>
      <c r="P26" s="139">
        <f t="shared" si="11"/>
        <v>0.13577445840333324</v>
      </c>
      <c r="Q26" s="139" t="str">
        <f t="shared" si="11"/>
        <v/>
      </c>
      <c r="R26" s="139" t="str">
        <f t="shared" si="11"/>
        <v/>
      </c>
      <c r="S26" s="139" t="str">
        <f t="shared" si="11"/>
        <v/>
      </c>
      <c r="T26" s="139" t="str">
        <f t="shared" si="11"/>
        <v/>
      </c>
      <c r="U26" s="139" t="str">
        <f t="shared" si="11"/>
        <v/>
      </c>
      <c r="V26" s="139" t="str">
        <f t="shared" si="11"/>
        <v/>
      </c>
      <c r="W26" s="139" t="str">
        <f t="shared" si="11"/>
        <v/>
      </c>
      <c r="X26" s="139" t="str">
        <f t="shared" si="11"/>
        <v/>
      </c>
      <c r="Y26" s="139">
        <f t="shared" si="11"/>
        <v>1.6191496050518921</v>
      </c>
      <c r="Z26" s="139">
        <f t="shared" si="11"/>
        <v>0.89231655655874753</v>
      </c>
      <c r="AA26" s="139" t="str">
        <f t="shared" si="11"/>
        <v/>
      </c>
      <c r="AB26" s="139">
        <f t="shared" si="11"/>
        <v>1.3718318498217859</v>
      </c>
      <c r="AC26" s="139">
        <f t="shared" si="11"/>
        <v>2.3983417935171194</v>
      </c>
      <c r="AD26" s="139" t="str">
        <f t="shared" si="11"/>
        <v/>
      </c>
      <c r="AE26" s="139" t="str">
        <f t="shared" si="11"/>
        <v/>
      </c>
      <c r="AF26" s="139" t="str">
        <f t="shared" si="11"/>
        <v/>
      </c>
      <c r="AG26" s="139" t="str">
        <f t="shared" si="11"/>
        <v/>
      </c>
      <c r="AH26" s="139" t="str">
        <f t="shared" si="11"/>
        <v/>
      </c>
      <c r="AI26" s="139" t="str">
        <f t="shared" si="11"/>
        <v/>
      </c>
      <c r="AJ26" s="139">
        <f t="shared" si="11"/>
        <v>1.0854681375129838</v>
      </c>
      <c r="AK26" s="139">
        <f t="shared" si="11"/>
        <v>1.0051760616492789</v>
      </c>
      <c r="AL26" s="139">
        <f t="shared" si="11"/>
        <v>2.2506642046046892</v>
      </c>
      <c r="AM26" s="139" t="str">
        <f t="shared" si="11"/>
        <v/>
      </c>
      <c r="AN26" s="139" t="str">
        <f t="shared" si="11"/>
        <v/>
      </c>
      <c r="AO26" s="139" t="str">
        <f t="shared" si="11"/>
        <v/>
      </c>
      <c r="AP26" s="139" t="str">
        <f t="shared" si="11"/>
        <v/>
      </c>
      <c r="AQ26" s="138" t="str">
        <f t="shared" si="11"/>
        <v/>
      </c>
    </row>
    <row r="27" spans="1:43" x14ac:dyDescent="0.35"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ht="15" thickBot="1" x14ac:dyDescent="0.4">
      <c r="A28" s="19" t="s">
        <v>483</v>
      </c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x14ac:dyDescent="0.35">
      <c r="A29" s="289" t="s">
        <v>540</v>
      </c>
      <c r="B29" s="220" t="s">
        <v>538</v>
      </c>
      <c r="C29" s="218">
        <f t="shared" ref="C29:AQ29" si="12">IF(COUNT(C20,C9)=0,"",AVERAGE(C9,C20))</f>
        <v>9.7499145177695895E-2</v>
      </c>
      <c r="D29" s="218">
        <f t="shared" si="12"/>
        <v>0.43909839100637343</v>
      </c>
      <c r="E29" s="218">
        <f t="shared" si="12"/>
        <v>0.15239889838079593</v>
      </c>
      <c r="F29" s="218">
        <f t="shared" si="12"/>
        <v>0.54997888256534433</v>
      </c>
      <c r="G29" s="218">
        <f t="shared" si="12"/>
        <v>0.47175407084996523</v>
      </c>
      <c r="H29" s="218">
        <f t="shared" si="12"/>
        <v>0.40540303589442256</v>
      </c>
      <c r="I29" s="218">
        <f t="shared" si="12"/>
        <v>1.0181047039229256</v>
      </c>
      <c r="J29" s="218" t="str">
        <f t="shared" si="12"/>
        <v/>
      </c>
      <c r="K29" s="218">
        <f t="shared" si="12"/>
        <v>1.10754664307368</v>
      </c>
      <c r="L29" s="218">
        <f t="shared" si="12"/>
        <v>0.54888883829470858</v>
      </c>
      <c r="M29" s="218" t="str">
        <f t="shared" si="12"/>
        <v/>
      </c>
      <c r="N29" s="218">
        <f t="shared" si="12"/>
        <v>4.9474206361722534E-2</v>
      </c>
      <c r="O29" s="218">
        <f t="shared" si="12"/>
        <v>0.48544213124878011</v>
      </c>
      <c r="P29" s="218">
        <f t="shared" si="12"/>
        <v>0.1031076341775089</v>
      </c>
      <c r="Q29" s="218">
        <f t="shared" si="12"/>
        <v>0.40046097857154617</v>
      </c>
      <c r="R29" s="218">
        <f t="shared" si="12"/>
        <v>0.37600624979866037</v>
      </c>
      <c r="S29" s="218">
        <f t="shared" si="12"/>
        <v>0.36401521585536994</v>
      </c>
      <c r="T29" s="218" t="str">
        <f t="shared" si="12"/>
        <v/>
      </c>
      <c r="U29" s="218">
        <f t="shared" si="12"/>
        <v>0.3472098110942447</v>
      </c>
      <c r="V29" s="218" t="str">
        <f t="shared" si="12"/>
        <v/>
      </c>
      <c r="W29" s="218" t="str">
        <f t="shared" si="12"/>
        <v/>
      </c>
      <c r="X29" s="218" t="str">
        <f t="shared" si="12"/>
        <v/>
      </c>
      <c r="Y29" s="218">
        <f t="shared" si="12"/>
        <v>1.7521898168695653</v>
      </c>
      <c r="Z29" s="218">
        <f t="shared" si="12"/>
        <v>1.2416992748926925</v>
      </c>
      <c r="AA29" s="218" t="str">
        <f t="shared" si="12"/>
        <v/>
      </c>
      <c r="AB29" s="218">
        <f t="shared" si="12"/>
        <v>1.4432062453780581</v>
      </c>
      <c r="AC29" s="218">
        <f t="shared" si="12"/>
        <v>2.7112100032324933</v>
      </c>
      <c r="AD29" s="218">
        <f t="shared" si="12"/>
        <v>1.4530801072968658</v>
      </c>
      <c r="AE29" s="218">
        <f t="shared" si="12"/>
        <v>1.753865024843275</v>
      </c>
      <c r="AF29" s="218">
        <f t="shared" si="12"/>
        <v>1.2031933460226587</v>
      </c>
      <c r="AG29" s="218">
        <f t="shared" si="12"/>
        <v>1.7610157774498916</v>
      </c>
      <c r="AH29" s="218" t="str">
        <f t="shared" si="12"/>
        <v/>
      </c>
      <c r="AI29" s="218" t="str">
        <f t="shared" si="12"/>
        <v/>
      </c>
      <c r="AJ29" s="218">
        <f t="shared" si="12"/>
        <v>1.168904811095635</v>
      </c>
      <c r="AK29" s="218">
        <f t="shared" si="12"/>
        <v>2.2001091626331073</v>
      </c>
      <c r="AL29" s="218">
        <f t="shared" si="12"/>
        <v>2.1339273261302618</v>
      </c>
      <c r="AM29" s="218">
        <f t="shared" si="12"/>
        <v>1.5401044074940553</v>
      </c>
      <c r="AN29" s="218" t="str">
        <f t="shared" si="12"/>
        <v/>
      </c>
      <c r="AO29" s="218">
        <f t="shared" si="12"/>
        <v>0.78548473525657936</v>
      </c>
      <c r="AP29" s="218">
        <f t="shared" si="12"/>
        <v>1.7777921926159559</v>
      </c>
      <c r="AQ29" s="218">
        <f t="shared" si="12"/>
        <v>1.1578289325151605</v>
      </c>
    </row>
    <row r="30" spans="1:43" x14ac:dyDescent="0.35">
      <c r="A30" s="290"/>
      <c r="B30" s="216" t="s">
        <v>536</v>
      </c>
      <c r="C30" s="214">
        <f t="shared" ref="C30:AQ30" si="13">IF(COUNT(C24,C13)=0,"",AVERAGE(C13,C24))</f>
        <v>0.52225413642648144</v>
      </c>
      <c r="D30" s="214">
        <f t="shared" si="13"/>
        <v>0.49985908250576361</v>
      </c>
      <c r="E30" s="214">
        <f t="shared" si="13"/>
        <v>0.69015012945765641</v>
      </c>
      <c r="F30" s="214">
        <f t="shared" si="13"/>
        <v>0.66886592391088118</v>
      </c>
      <c r="G30" s="214">
        <f t="shared" si="13"/>
        <v>0.65303840492814769</v>
      </c>
      <c r="H30" s="214">
        <f t="shared" si="13"/>
        <v>0.88669860081265106</v>
      </c>
      <c r="I30" s="214">
        <f t="shared" si="13"/>
        <v>1.6187023190634613</v>
      </c>
      <c r="J30" s="214" t="str">
        <f t="shared" si="13"/>
        <v/>
      </c>
      <c r="K30" s="214">
        <f t="shared" si="13"/>
        <v>0.98104733672192712</v>
      </c>
      <c r="L30" s="214">
        <f t="shared" si="13"/>
        <v>0.90224984154486021</v>
      </c>
      <c r="M30" s="214" t="str">
        <f t="shared" si="13"/>
        <v/>
      </c>
      <c r="N30" s="214">
        <f t="shared" si="13"/>
        <v>0.41788868068663382</v>
      </c>
      <c r="O30" s="214">
        <f t="shared" si="13"/>
        <v>0.61670100556600038</v>
      </c>
      <c r="P30" s="214">
        <f t="shared" si="13"/>
        <v>0.86207319829948525</v>
      </c>
      <c r="Q30" s="214">
        <f t="shared" si="13"/>
        <v>0.91544745790764925</v>
      </c>
      <c r="R30" s="214">
        <f t="shared" si="13"/>
        <v>0.88493070476762259</v>
      </c>
      <c r="S30" s="214">
        <f t="shared" si="13"/>
        <v>0.97178927892130584</v>
      </c>
      <c r="T30" s="214" t="str">
        <f t="shared" si="13"/>
        <v/>
      </c>
      <c r="U30" s="214">
        <f t="shared" si="13"/>
        <v>0.77119917245495795</v>
      </c>
      <c r="V30" s="214" t="str">
        <f t="shared" si="13"/>
        <v/>
      </c>
      <c r="W30" s="214" t="str">
        <f t="shared" si="13"/>
        <v/>
      </c>
      <c r="X30" s="214" t="str">
        <f t="shared" si="13"/>
        <v/>
      </c>
      <c r="Y30" s="214">
        <f t="shared" si="13"/>
        <v>1.2284728819309938</v>
      </c>
      <c r="Z30" s="214">
        <f t="shared" si="13"/>
        <v>1.5796791156673937</v>
      </c>
      <c r="AA30" s="214" t="str">
        <f t="shared" si="13"/>
        <v/>
      </c>
      <c r="AB30" s="214">
        <f t="shared" si="13"/>
        <v>1.1942600871422504</v>
      </c>
      <c r="AC30" s="214">
        <f t="shared" si="13"/>
        <v>1.2832860784551512</v>
      </c>
      <c r="AD30" s="214">
        <f t="shared" si="13"/>
        <v>0.95378057289356832</v>
      </c>
      <c r="AE30" s="214">
        <f t="shared" si="13"/>
        <v>1.1030466871853413</v>
      </c>
      <c r="AF30" s="214">
        <f t="shared" si="13"/>
        <v>1.1845835785712717</v>
      </c>
      <c r="AG30" s="214">
        <f t="shared" si="13"/>
        <v>1.3450525078571101</v>
      </c>
      <c r="AH30" s="214" t="str">
        <f t="shared" si="13"/>
        <v/>
      </c>
      <c r="AI30" s="214" t="str">
        <f t="shared" si="13"/>
        <v/>
      </c>
      <c r="AJ30" s="214">
        <f t="shared" si="13"/>
        <v>1.2224566476802079</v>
      </c>
      <c r="AK30" s="214">
        <f t="shared" si="13"/>
        <v>2.4846973263916281</v>
      </c>
      <c r="AL30" s="214">
        <f t="shared" si="13"/>
        <v>1.0763173009513254</v>
      </c>
      <c r="AM30" s="214">
        <f t="shared" si="13"/>
        <v>0.97661655567484995</v>
      </c>
      <c r="AN30" s="214" t="str">
        <f t="shared" si="13"/>
        <v/>
      </c>
      <c r="AO30" s="214">
        <f t="shared" si="13"/>
        <v>0.70487636814591281</v>
      </c>
      <c r="AP30" s="214">
        <f t="shared" si="13"/>
        <v>0.98961872239142512</v>
      </c>
      <c r="AQ30" s="214">
        <f t="shared" si="13"/>
        <v>0.81036029508608598</v>
      </c>
    </row>
    <row r="31" spans="1:43" ht="15" thickBot="1" x14ac:dyDescent="0.4">
      <c r="A31" s="290"/>
      <c r="B31" s="212" t="s">
        <v>535</v>
      </c>
      <c r="C31" s="210">
        <f t="shared" ref="C31:AQ31" si="14">IF(COUNT(C26,C15)=0,"",AVERAGE(C15,C26))</f>
        <v>0.21192896632075992</v>
      </c>
      <c r="D31" s="210">
        <f t="shared" si="14"/>
        <v>0.99720778033046209</v>
      </c>
      <c r="E31" s="210">
        <f t="shared" si="14"/>
        <v>0.25067420955768865</v>
      </c>
      <c r="F31" s="210">
        <f t="shared" si="14"/>
        <v>0.93342266838753962</v>
      </c>
      <c r="G31" s="210">
        <f t="shared" si="14"/>
        <v>0.82006510799596688</v>
      </c>
      <c r="H31" s="210">
        <f t="shared" si="14"/>
        <v>0.46107635950194531</v>
      </c>
      <c r="I31" s="210">
        <f t="shared" si="14"/>
        <v>0.63428922970648938</v>
      </c>
      <c r="J31" s="210" t="str">
        <f t="shared" si="14"/>
        <v/>
      </c>
      <c r="K31" s="210">
        <f t="shared" si="14"/>
        <v>1.1385023830278695</v>
      </c>
      <c r="L31" s="210">
        <f t="shared" si="14"/>
        <v>0.61350692186217792</v>
      </c>
      <c r="M31" s="210" t="str">
        <f t="shared" si="14"/>
        <v/>
      </c>
      <c r="N31" s="210">
        <f t="shared" si="14"/>
        <v>0.13439701681100172</v>
      </c>
      <c r="O31" s="210">
        <f t="shared" si="14"/>
        <v>0.89358158347675165</v>
      </c>
      <c r="P31" s="210">
        <f t="shared" si="14"/>
        <v>0.13577445840333324</v>
      </c>
      <c r="Q31" s="210">
        <f t="shared" si="14"/>
        <v>0.44115241725782595</v>
      </c>
      <c r="R31" s="210">
        <f t="shared" si="14"/>
        <v>0.42849689710173028</v>
      </c>
      <c r="S31" s="210">
        <f t="shared" si="14"/>
        <v>0.3777542125339301</v>
      </c>
      <c r="T31" s="210" t="str">
        <f t="shared" si="14"/>
        <v/>
      </c>
      <c r="U31" s="210">
        <f t="shared" si="14"/>
        <v>0.45403289157012927</v>
      </c>
      <c r="V31" s="210" t="str">
        <f t="shared" si="14"/>
        <v/>
      </c>
      <c r="W31" s="210" t="str">
        <f t="shared" si="14"/>
        <v/>
      </c>
      <c r="X31" s="210" t="str">
        <f t="shared" si="14"/>
        <v/>
      </c>
      <c r="Y31" s="210">
        <f t="shared" si="14"/>
        <v>1.6191496050518921</v>
      </c>
      <c r="Z31" s="210">
        <f t="shared" si="14"/>
        <v>0.89231655655874753</v>
      </c>
      <c r="AA31" s="210" t="str">
        <f t="shared" si="14"/>
        <v/>
      </c>
      <c r="AB31" s="210">
        <f t="shared" si="14"/>
        <v>1.3718318498217859</v>
      </c>
      <c r="AC31" s="210">
        <f t="shared" si="14"/>
        <v>2.3983417935171194</v>
      </c>
      <c r="AD31" s="210">
        <f t="shared" si="14"/>
        <v>1.5363952898302504</v>
      </c>
      <c r="AE31" s="210">
        <f t="shared" si="14"/>
        <v>1.60348224318114</v>
      </c>
      <c r="AF31" s="210">
        <f t="shared" si="14"/>
        <v>1.0243104316053024</v>
      </c>
      <c r="AG31" s="210">
        <f t="shared" si="14"/>
        <v>1.3203403340177489</v>
      </c>
      <c r="AH31" s="210" t="str">
        <f t="shared" si="14"/>
        <v/>
      </c>
      <c r="AI31" s="210" t="str">
        <f t="shared" si="14"/>
        <v/>
      </c>
      <c r="AJ31" s="210">
        <f t="shared" si="14"/>
        <v>1.0854681375129838</v>
      </c>
      <c r="AK31" s="210">
        <f t="shared" si="14"/>
        <v>1.0051760616492789</v>
      </c>
      <c r="AL31" s="210">
        <f t="shared" si="14"/>
        <v>2.2506642046046892</v>
      </c>
      <c r="AM31" s="210">
        <f t="shared" si="14"/>
        <v>1.5903326071689949</v>
      </c>
      <c r="AN31" s="210" t="str">
        <f t="shared" si="14"/>
        <v/>
      </c>
      <c r="AO31" s="210">
        <f t="shared" si="14"/>
        <v>1.1237939275274198</v>
      </c>
      <c r="AP31" s="210">
        <f t="shared" si="14"/>
        <v>1.8116528168160158</v>
      </c>
      <c r="AQ31" s="210">
        <f t="shared" si="14"/>
        <v>1.4408810372910299</v>
      </c>
    </row>
    <row r="32" spans="1:43" ht="15" thickBot="1" x14ac:dyDescent="0.4">
      <c r="A32" s="290"/>
      <c r="B32" s="82" t="s">
        <v>481</v>
      </c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4"/>
    </row>
    <row r="33" spans="1:43" x14ac:dyDescent="0.35">
      <c r="A33" s="291"/>
      <c r="B33" s="137" t="s">
        <v>538</v>
      </c>
      <c r="C33" s="2">
        <f t="shared" ref="C33:I35" si="15">IF(C29="","",C29/AVERAGE($C29:$L29))</f>
        <v>0.1831668281652919</v>
      </c>
      <c r="D33" s="2">
        <f t="shared" si="15"/>
        <v>0.82491245832501403</v>
      </c>
      <c r="E33" s="2">
        <f t="shared" si="15"/>
        <v>0.2863042827854535</v>
      </c>
      <c r="F33" s="2">
        <f t="shared" si="15"/>
        <v>1.0332181609775866</v>
      </c>
      <c r="G33" s="2">
        <f t="shared" si="15"/>
        <v>0.88626107105008534</v>
      </c>
      <c r="H33" s="2">
        <f t="shared" si="15"/>
        <v>0.76161065902707425</v>
      </c>
      <c r="I33" s="2">
        <f t="shared" si="15"/>
        <v>1.9126630189203562</v>
      </c>
      <c r="J33" s="2"/>
      <c r="K33" s="2">
        <f t="shared" ref="K33:L35" si="16">IF(K29="","",K29/AVERAGE($C29:$L29))</f>
        <v>2.0806931721010682</v>
      </c>
      <c r="L33" s="2">
        <f t="shared" si="16"/>
        <v>1.0311703486480712</v>
      </c>
      <c r="M33" s="2"/>
      <c r="N33" s="2">
        <f t="shared" ref="N33:S35" si="17">IF(N29="","",N29/AVERAGE($C29:$L29))</f>
        <v>9.2944747759130836E-2</v>
      </c>
      <c r="O33" s="2">
        <f t="shared" si="17"/>
        <v>0.91197615401226306</v>
      </c>
      <c r="P33" s="2">
        <f t="shared" si="17"/>
        <v>0.19370321942311683</v>
      </c>
      <c r="Q33" s="2">
        <f t="shared" si="17"/>
        <v>0.75232626004293424</v>
      </c>
      <c r="R33" s="2">
        <f t="shared" si="17"/>
        <v>0.70638436901600976</v>
      </c>
      <c r="S33" s="2">
        <f t="shared" si="17"/>
        <v>0.68385740583277455</v>
      </c>
      <c r="T33" s="2"/>
      <c r="U33" s="2">
        <f>IF(U29="","",U29/AVERAGE($C29:$L29))</f>
        <v>0.6522859219954642</v>
      </c>
      <c r="V33" s="2"/>
      <c r="W33" s="2"/>
      <c r="X33" s="2"/>
      <c r="Y33" s="2">
        <f t="shared" ref="Y33:Z35" si="18">IF(Y29="","",Y29/AVERAGE($C29:$L29))</f>
        <v>3.2917524611584139</v>
      </c>
      <c r="Z33" s="2">
        <f t="shared" si="18"/>
        <v>2.3327190951543497</v>
      </c>
      <c r="AA33" s="2"/>
      <c r="AB33" s="2">
        <f t="shared" ref="AB33:AG35" si="19">IF(AB29="","",AB29/AVERAGE($C29:$L29))</f>
        <v>2.7112802873548838</v>
      </c>
      <c r="AC33" s="2">
        <f t="shared" si="19"/>
        <v>5.093416315363867</v>
      </c>
      <c r="AD33" s="2">
        <f t="shared" si="19"/>
        <v>2.729829824031476</v>
      </c>
      <c r="AE33" s="2">
        <f t="shared" si="19"/>
        <v>3.2948995916332748</v>
      </c>
      <c r="AF33" s="2">
        <f t="shared" si="19"/>
        <v>2.2603799085509384</v>
      </c>
      <c r="AG33" s="2">
        <f t="shared" si="19"/>
        <v>3.3083333573505178</v>
      </c>
      <c r="AH33" s="2"/>
      <c r="AI33" s="2"/>
      <c r="AJ33" s="2">
        <f t="shared" ref="AJ33:AM35" si="20">IF(AJ29="","",AJ29/AVERAGE($C29:$L29))</f>
        <v>2.1959637316339897</v>
      </c>
      <c r="AK33" s="2">
        <f t="shared" si="20"/>
        <v>4.1332364114828239</v>
      </c>
      <c r="AL33" s="2">
        <f t="shared" si="20"/>
        <v>4.0089038642354939</v>
      </c>
      <c r="AM33" s="2">
        <f t="shared" si="20"/>
        <v>2.8933180783271646</v>
      </c>
      <c r="AN33" s="2"/>
      <c r="AO33" s="2">
        <f t="shared" ref="AO33:AQ35" si="21">IF(AO29="","",AO29/AVERAGE($C29:$L29))</f>
        <v>1.4756513738349653</v>
      </c>
      <c r="AP33" s="2">
        <f t="shared" si="21"/>
        <v>3.3398503798675017</v>
      </c>
      <c r="AQ33" s="5">
        <f t="shared" si="21"/>
        <v>2.1751560256276243</v>
      </c>
    </row>
    <row r="34" spans="1:43" x14ac:dyDescent="0.35">
      <c r="A34" s="291"/>
      <c r="B34" s="137" t="s">
        <v>536</v>
      </c>
      <c r="C34" s="2">
        <f t="shared" si="15"/>
        <v>0.63321732738766723</v>
      </c>
      <c r="D34" s="2">
        <f t="shared" si="15"/>
        <v>0.60606400259561755</v>
      </c>
      <c r="E34" s="2">
        <f t="shared" si="15"/>
        <v>0.83678613531278179</v>
      </c>
      <c r="F34" s="2">
        <f t="shared" si="15"/>
        <v>0.81097968053940528</v>
      </c>
      <c r="G34" s="2">
        <f t="shared" si="15"/>
        <v>0.7917892930050886</v>
      </c>
      <c r="H34" s="2">
        <f t="shared" si="15"/>
        <v>1.0750952056537906</v>
      </c>
      <c r="I34" s="2">
        <f t="shared" si="15"/>
        <v>1.9626275501177832</v>
      </c>
      <c r="J34" s="2" t="str">
        <f>IF(J30="","",J30/AVERAGE($C30:$L30))</f>
        <v/>
      </c>
      <c r="K34" s="2">
        <f t="shared" si="16"/>
        <v>1.1894901912132525</v>
      </c>
      <c r="L34" s="2">
        <f t="shared" si="16"/>
        <v>1.0939506141746151</v>
      </c>
      <c r="M34" s="2" t="str">
        <f>IF(M30="","",M30/AVERAGE($C30:$L30))</f>
        <v/>
      </c>
      <c r="N34" s="2">
        <f t="shared" si="17"/>
        <v>0.50667737232407484</v>
      </c>
      <c r="O34" s="2">
        <f t="shared" si="17"/>
        <v>0.7477312965174796</v>
      </c>
      <c r="P34" s="2">
        <f t="shared" si="17"/>
        <v>1.0452376507248264</v>
      </c>
      <c r="Q34" s="2">
        <f t="shared" si="17"/>
        <v>1.1099523244115419</v>
      </c>
      <c r="R34" s="2">
        <f t="shared" si="17"/>
        <v>1.0729516852282903</v>
      </c>
      <c r="S34" s="2">
        <f t="shared" si="17"/>
        <v>1.1782650764493503</v>
      </c>
      <c r="T34" s="2" t="str">
        <f>IF(T30="","",T30/AVERAGE($C30:$L30))</f>
        <v/>
      </c>
      <c r="U34" s="2">
        <f>IF(U30="","",U30/AVERAGE($C30:$L30))</f>
        <v>0.935055645910146</v>
      </c>
      <c r="V34" s="2" t="str">
        <f t="shared" ref="V34:X35" si="22">IF(V30="","",V30/AVERAGE($C30:$L30))</f>
        <v/>
      </c>
      <c r="W34" s="2" t="str">
        <f t="shared" si="22"/>
        <v/>
      </c>
      <c r="X34" s="2" t="str">
        <f t="shared" si="22"/>
        <v/>
      </c>
      <c r="Y34" s="2">
        <f t="shared" si="18"/>
        <v>1.4894861731249762</v>
      </c>
      <c r="Z34" s="2">
        <f t="shared" si="18"/>
        <v>1.9153130975609451</v>
      </c>
      <c r="AA34" s="2" t="str">
        <f>IF(AA30="","",AA30/AVERAGE($C30:$L30))</f>
        <v/>
      </c>
      <c r="AB34" s="2">
        <f t="shared" si="19"/>
        <v>1.4480041953529523</v>
      </c>
      <c r="AC34" s="2">
        <f t="shared" si="19"/>
        <v>1.5559455142535992</v>
      </c>
      <c r="AD34" s="2">
        <f t="shared" si="19"/>
        <v>1.1564300656658608</v>
      </c>
      <c r="AE34" s="2">
        <f t="shared" si="19"/>
        <v>1.3374107097027206</v>
      </c>
      <c r="AF34" s="2">
        <f t="shared" si="19"/>
        <v>1.4362717217000194</v>
      </c>
      <c r="AG34" s="2">
        <f t="shared" si="19"/>
        <v>1.6308354397136595</v>
      </c>
      <c r="AH34" s="2" t="str">
        <f>IF(AH30="","",AH30/AVERAGE($C30:$L30))</f>
        <v/>
      </c>
      <c r="AI34" s="2" t="str">
        <f>IF(AI30="","",AI30/AVERAGE($C30:$L30))</f>
        <v/>
      </c>
      <c r="AJ34" s="2">
        <f t="shared" si="20"/>
        <v>1.4821916712579584</v>
      </c>
      <c r="AK34" s="2">
        <f t="shared" si="20"/>
        <v>3.0126202755437101</v>
      </c>
      <c r="AL34" s="2">
        <f t="shared" si="20"/>
        <v>1.3050021382175259</v>
      </c>
      <c r="AM34" s="2">
        <f t="shared" si="20"/>
        <v>1.1841180033507155</v>
      </c>
      <c r="AN34" s="2" t="str">
        <f>IF(AN30="","",AN30/AVERAGE($C30:$L30))</f>
        <v/>
      </c>
      <c r="AO34" s="2">
        <f t="shared" si="21"/>
        <v>0.85464125383507095</v>
      </c>
      <c r="AP34" s="2">
        <f t="shared" si="21"/>
        <v>1.1998827368095142</v>
      </c>
      <c r="AQ34" s="5">
        <f t="shared" si="21"/>
        <v>0.98253732136351857</v>
      </c>
    </row>
    <row r="35" spans="1:43" ht="15" thickBot="1" x14ac:dyDescent="0.4">
      <c r="A35" s="292"/>
      <c r="B35" s="171" t="s">
        <v>535</v>
      </c>
      <c r="C35" s="7">
        <f t="shared" si="15"/>
        <v>0.31471100646088568</v>
      </c>
      <c r="D35" s="7">
        <f t="shared" si="15"/>
        <v>1.4808370448211046</v>
      </c>
      <c r="E35" s="7">
        <f t="shared" si="15"/>
        <v>0.37224705123265328</v>
      </c>
      <c r="F35" s="7">
        <f t="shared" si="15"/>
        <v>1.3861172095608549</v>
      </c>
      <c r="G35" s="7">
        <f t="shared" si="15"/>
        <v>1.2177831090359288</v>
      </c>
      <c r="H35" s="7">
        <f t="shared" si="15"/>
        <v>0.68469076065117496</v>
      </c>
      <c r="I35" s="7">
        <f t="shared" si="15"/>
        <v>0.94190900533201549</v>
      </c>
      <c r="J35" s="7" t="str">
        <f>IF(J31="","",J31/AVERAGE($C31:$L31))</f>
        <v/>
      </c>
      <c r="K35" s="7">
        <f t="shared" si="16"/>
        <v>1.6906571906670018</v>
      </c>
      <c r="L35" s="7">
        <f t="shared" si="16"/>
        <v>0.91104762223837965</v>
      </c>
      <c r="M35" s="7" t="str">
        <f>IF(M31="","",M31/AVERAGE($C31:$L31))</f>
        <v/>
      </c>
      <c r="N35" s="7">
        <f t="shared" si="17"/>
        <v>0.19957734499546659</v>
      </c>
      <c r="O35" s="7">
        <f t="shared" si="17"/>
        <v>1.3269538580452793</v>
      </c>
      <c r="P35" s="7">
        <f t="shared" si="17"/>
        <v>0.20162282295626424</v>
      </c>
      <c r="Q35" s="7">
        <f t="shared" si="17"/>
        <v>0.65510403626341418</v>
      </c>
      <c r="R35" s="7">
        <f t="shared" si="17"/>
        <v>0.63631079834622084</v>
      </c>
      <c r="S35" s="7">
        <f t="shared" si="17"/>
        <v>0.5609587518180944</v>
      </c>
      <c r="T35" s="7" t="str">
        <f>IF(T31="","",T31/AVERAGE($C31:$L31))</f>
        <v/>
      </c>
      <c r="U35" s="7">
        <f>IF(U31="","",U31/AVERAGE($C31:$L31))</f>
        <v>0.67423132737841596</v>
      </c>
      <c r="V35" s="7" t="str">
        <f t="shared" si="22"/>
        <v/>
      </c>
      <c r="W35" s="7" t="str">
        <f t="shared" si="22"/>
        <v/>
      </c>
      <c r="X35" s="7" t="str">
        <f t="shared" si="22"/>
        <v/>
      </c>
      <c r="Y35" s="7">
        <f t="shared" si="18"/>
        <v>2.4044103581640086</v>
      </c>
      <c r="Z35" s="7">
        <f t="shared" si="18"/>
        <v>1.325075314014811</v>
      </c>
      <c r="AA35" s="7" t="str">
        <f>IF(AA31="","",AA31/AVERAGE($C31:$L31))</f>
        <v/>
      </c>
      <c r="AB35" s="7">
        <f t="shared" si="19"/>
        <v>2.0371475860410584</v>
      </c>
      <c r="AC35" s="7">
        <f t="shared" si="19"/>
        <v>3.5614978583559576</v>
      </c>
      <c r="AD35" s="7">
        <f t="shared" si="19"/>
        <v>2.2815215700737275</v>
      </c>
      <c r="AE35" s="7">
        <f t="shared" si="19"/>
        <v>2.3811445851621786</v>
      </c>
      <c r="AF35" s="7">
        <f t="shared" si="19"/>
        <v>1.5210840332745554</v>
      </c>
      <c r="AG35" s="7">
        <f t="shared" si="19"/>
        <v>1.9606835375241676</v>
      </c>
      <c r="AH35" s="7" t="str">
        <f>IF(AH31="","",AH31/AVERAGE($C31:$L31))</f>
        <v/>
      </c>
      <c r="AI35" s="7" t="str">
        <f>IF(AI31="","",AI31/AVERAGE($C31:$L31))</f>
        <v/>
      </c>
      <c r="AJ35" s="7">
        <f t="shared" si="20"/>
        <v>1.6119022140696924</v>
      </c>
      <c r="AK35" s="7">
        <f t="shared" si="20"/>
        <v>1.4926698106630936</v>
      </c>
      <c r="AL35" s="7">
        <f t="shared" si="20"/>
        <v>3.3421990836523356</v>
      </c>
      <c r="AM35" s="7">
        <f t="shared" si="20"/>
        <v>2.3616175933789365</v>
      </c>
      <c r="AN35" s="7" t="str">
        <f>IF(AN31="","",AN31/AVERAGE($C31:$L31))</f>
        <v/>
      </c>
      <c r="AO35" s="7">
        <f t="shared" si="21"/>
        <v>1.6688153777501884</v>
      </c>
      <c r="AP35" s="7">
        <f t="shared" si="21"/>
        <v>2.6902744407054517</v>
      </c>
      <c r="AQ35" s="8">
        <f t="shared" si="21"/>
        <v>2.1396844863100966</v>
      </c>
    </row>
    <row r="36" spans="1:43" x14ac:dyDescent="0.35">
      <c r="B36" s="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02"/>
    </row>
    <row r="37" spans="1:43" x14ac:dyDescent="0.35"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02"/>
      <c r="AM37" s="102"/>
      <c r="AN37" s="102"/>
      <c r="AO37" s="102"/>
      <c r="AP37" s="102"/>
      <c r="AQ37" s="102"/>
    </row>
    <row r="38" spans="1:43" ht="15" thickBot="1" x14ac:dyDescent="0.4">
      <c r="A38" s="19" t="s">
        <v>483</v>
      </c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  <c r="AF38" s="102"/>
      <c r="AG38" s="102"/>
      <c r="AH38" s="102"/>
      <c r="AI38" s="102"/>
      <c r="AJ38" s="102"/>
      <c r="AK38" s="102"/>
      <c r="AL38" s="102"/>
      <c r="AM38" s="102"/>
      <c r="AN38" s="102"/>
      <c r="AO38" s="102"/>
      <c r="AP38" s="102"/>
      <c r="AQ38" s="102"/>
    </row>
    <row r="39" spans="1:43" s="3" customFormat="1" ht="14.5" customHeight="1" x14ac:dyDescent="0.35">
      <c r="A39" s="283" t="s">
        <v>539</v>
      </c>
      <c r="B39" s="180" t="s">
        <v>539</v>
      </c>
      <c r="C39" s="149" t="s">
        <v>445</v>
      </c>
      <c r="D39" s="149" t="s">
        <v>445</v>
      </c>
      <c r="E39" s="149" t="s">
        <v>445</v>
      </c>
      <c r="F39" s="149" t="s">
        <v>445</v>
      </c>
      <c r="G39" s="149" t="s">
        <v>445</v>
      </c>
      <c r="H39" s="149">
        <v>2.2629999999999999</v>
      </c>
      <c r="I39" s="149" t="s">
        <v>445</v>
      </c>
      <c r="J39" s="149">
        <v>3.7410000000000001</v>
      </c>
      <c r="K39" s="149">
        <v>15.526</v>
      </c>
      <c r="L39" s="149">
        <v>21.416</v>
      </c>
      <c r="M39" s="149" t="s">
        <v>445</v>
      </c>
      <c r="N39" s="149" t="s">
        <v>445</v>
      </c>
      <c r="O39" s="149" t="s">
        <v>445</v>
      </c>
      <c r="P39" s="149" t="s">
        <v>445</v>
      </c>
      <c r="Q39" s="149">
        <v>4.7990000000000004</v>
      </c>
      <c r="R39" s="149" t="s">
        <v>445</v>
      </c>
      <c r="S39" s="149">
        <v>3.8069999999999999</v>
      </c>
      <c r="T39" s="149">
        <v>3.9529999999999998</v>
      </c>
      <c r="U39" s="149">
        <v>4.2709999999999999</v>
      </c>
      <c r="V39" s="149" t="s">
        <v>445</v>
      </c>
      <c r="W39" s="149" t="s">
        <v>445</v>
      </c>
      <c r="X39" s="149" t="s">
        <v>445</v>
      </c>
      <c r="Y39" s="149" t="s">
        <v>445</v>
      </c>
      <c r="Z39" s="149" t="s">
        <v>445</v>
      </c>
      <c r="AA39" s="149" t="s">
        <v>445</v>
      </c>
      <c r="AB39" s="149" t="s">
        <v>445</v>
      </c>
      <c r="AC39" s="149" t="s">
        <v>445</v>
      </c>
      <c r="AD39" s="149">
        <v>92.641000000000005</v>
      </c>
      <c r="AE39" s="149">
        <v>88.2</v>
      </c>
      <c r="AF39" s="149">
        <v>89.194000000000003</v>
      </c>
      <c r="AG39" s="149">
        <v>65.432000000000002</v>
      </c>
      <c r="AH39" s="149" t="s">
        <v>445</v>
      </c>
      <c r="AI39" s="149" t="s">
        <v>445</v>
      </c>
      <c r="AJ39" s="149" t="s">
        <v>445</v>
      </c>
      <c r="AK39" s="149" t="s">
        <v>445</v>
      </c>
      <c r="AL39" s="149" t="s">
        <v>445</v>
      </c>
      <c r="AM39" s="149" t="s">
        <v>445</v>
      </c>
      <c r="AN39" s="149">
        <v>66.337999999999994</v>
      </c>
      <c r="AO39" s="149">
        <v>100</v>
      </c>
      <c r="AP39" s="149">
        <v>86.165000000000006</v>
      </c>
      <c r="AQ39" s="179">
        <v>69.263000000000005</v>
      </c>
    </row>
    <row r="40" spans="1:43" s="3" customFormat="1" x14ac:dyDescent="0.35">
      <c r="A40" s="284"/>
      <c r="B40" s="137" t="s">
        <v>446</v>
      </c>
      <c r="C40" s="1" t="s">
        <v>445</v>
      </c>
      <c r="D40" s="1" t="s">
        <v>445</v>
      </c>
      <c r="E40" s="1" t="s">
        <v>445</v>
      </c>
      <c r="F40" s="1" t="s">
        <v>445</v>
      </c>
      <c r="G40" s="1" t="s">
        <v>445</v>
      </c>
      <c r="H40" s="1">
        <v>72.933999999999997</v>
      </c>
      <c r="I40" s="1" t="s">
        <v>445</v>
      </c>
      <c r="J40" s="1">
        <v>51.174999999999997</v>
      </c>
      <c r="K40" s="1">
        <v>100</v>
      </c>
      <c r="L40" s="1">
        <v>66.367999999999995</v>
      </c>
      <c r="M40" s="1" t="s">
        <v>445</v>
      </c>
      <c r="N40" s="1" t="s">
        <v>445</v>
      </c>
      <c r="O40" s="1" t="s">
        <v>445</v>
      </c>
      <c r="P40" s="1" t="s">
        <v>445</v>
      </c>
      <c r="Q40" s="1">
        <v>78.263999999999996</v>
      </c>
      <c r="R40" s="1" t="s">
        <v>445</v>
      </c>
      <c r="S40" s="1">
        <v>90.066999999999993</v>
      </c>
      <c r="T40" s="1">
        <v>52.997999999999998</v>
      </c>
      <c r="U40" s="1">
        <v>68.159000000000006</v>
      </c>
      <c r="V40" s="1" t="s">
        <v>445</v>
      </c>
      <c r="W40" s="1" t="s">
        <v>445</v>
      </c>
      <c r="X40" s="1" t="s">
        <v>445</v>
      </c>
      <c r="Y40" s="1" t="s">
        <v>445</v>
      </c>
      <c r="Z40" s="1" t="s">
        <v>445</v>
      </c>
      <c r="AA40" s="1" t="s">
        <v>445</v>
      </c>
      <c r="AB40" s="1" t="s">
        <v>445</v>
      </c>
      <c r="AC40" s="1" t="s">
        <v>445</v>
      </c>
      <c r="AD40" s="1">
        <v>42.847999999999999</v>
      </c>
      <c r="AE40" s="1">
        <v>77.968000000000004</v>
      </c>
      <c r="AF40" s="1">
        <v>32.276000000000003</v>
      </c>
      <c r="AG40" s="1">
        <v>94.98</v>
      </c>
      <c r="AH40" s="1" t="s">
        <v>445</v>
      </c>
      <c r="AI40" s="1" t="s">
        <v>445</v>
      </c>
      <c r="AJ40" s="1" t="s">
        <v>445</v>
      </c>
      <c r="AK40" s="1" t="s">
        <v>445</v>
      </c>
      <c r="AL40" s="1" t="s">
        <v>445</v>
      </c>
      <c r="AM40" s="1" t="s">
        <v>445</v>
      </c>
      <c r="AN40" s="1">
        <v>41.64</v>
      </c>
      <c r="AO40" s="1">
        <v>71.653999999999996</v>
      </c>
      <c r="AP40" s="1">
        <v>65.397999999999996</v>
      </c>
      <c r="AQ40" s="140">
        <v>42.5</v>
      </c>
    </row>
    <row r="41" spans="1:43" s="3" customFormat="1" ht="15" thickBot="1" x14ac:dyDescent="0.4">
      <c r="A41" s="284"/>
      <c r="B41" s="171" t="s">
        <v>538</v>
      </c>
      <c r="C41" s="139" t="str">
        <f t="shared" ref="C41:AQ41" si="23">IF(C39="","",C39/C40)</f>
        <v/>
      </c>
      <c r="D41" s="139" t="str">
        <f t="shared" si="23"/>
        <v/>
      </c>
      <c r="E41" s="139" t="str">
        <f t="shared" si="23"/>
        <v/>
      </c>
      <c r="F41" s="139" t="str">
        <f t="shared" si="23"/>
        <v/>
      </c>
      <c r="G41" s="139" t="str">
        <f t="shared" si="23"/>
        <v/>
      </c>
      <c r="H41" s="139">
        <f t="shared" si="23"/>
        <v>3.1028052760029616E-2</v>
      </c>
      <c r="I41" s="139" t="str">
        <f t="shared" si="23"/>
        <v/>
      </c>
      <c r="J41" s="139">
        <f t="shared" si="23"/>
        <v>7.3102100635075731E-2</v>
      </c>
      <c r="K41" s="139">
        <f t="shared" si="23"/>
        <v>0.15526000000000001</v>
      </c>
      <c r="L41" s="139">
        <f t="shared" si="23"/>
        <v>0.3226856316297011</v>
      </c>
      <c r="M41" s="139" t="str">
        <f t="shared" si="23"/>
        <v/>
      </c>
      <c r="N41" s="139" t="str">
        <f t="shared" si="23"/>
        <v/>
      </c>
      <c r="O41" s="139" t="str">
        <f t="shared" si="23"/>
        <v/>
      </c>
      <c r="P41" s="139" t="str">
        <f t="shared" si="23"/>
        <v/>
      </c>
      <c r="Q41" s="139">
        <f t="shared" si="23"/>
        <v>6.1318102831442303E-2</v>
      </c>
      <c r="R41" s="139" t="str">
        <f t="shared" si="23"/>
        <v/>
      </c>
      <c r="S41" s="139">
        <f t="shared" si="23"/>
        <v>4.2268533425116862E-2</v>
      </c>
      <c r="T41" s="139">
        <f t="shared" si="23"/>
        <v>7.4587720291331747E-2</v>
      </c>
      <c r="U41" s="139">
        <f t="shared" si="23"/>
        <v>6.266230431784503E-2</v>
      </c>
      <c r="V41" s="139" t="str">
        <f t="shared" si="23"/>
        <v/>
      </c>
      <c r="W41" s="139" t="str">
        <f t="shared" si="23"/>
        <v/>
      </c>
      <c r="X41" s="139" t="str">
        <f t="shared" si="23"/>
        <v/>
      </c>
      <c r="Y41" s="139" t="str">
        <f t="shared" si="23"/>
        <v/>
      </c>
      <c r="Z41" s="139" t="str">
        <f t="shared" si="23"/>
        <v/>
      </c>
      <c r="AA41" s="139" t="str">
        <f t="shared" si="23"/>
        <v/>
      </c>
      <c r="AB41" s="139" t="str">
        <f t="shared" si="23"/>
        <v/>
      </c>
      <c r="AC41" s="139" t="str">
        <f t="shared" si="23"/>
        <v/>
      </c>
      <c r="AD41" s="139">
        <f t="shared" si="23"/>
        <v>2.162084578043316</v>
      </c>
      <c r="AE41" s="139">
        <f t="shared" si="23"/>
        <v>1.1312333264929202</v>
      </c>
      <c r="AF41" s="139">
        <f t="shared" si="23"/>
        <v>2.7634775065063821</v>
      </c>
      <c r="AG41" s="139">
        <f t="shared" si="23"/>
        <v>0.68890292693198563</v>
      </c>
      <c r="AH41" s="139" t="str">
        <f t="shared" si="23"/>
        <v/>
      </c>
      <c r="AI41" s="139" t="str">
        <f t="shared" si="23"/>
        <v/>
      </c>
      <c r="AJ41" s="139" t="str">
        <f t="shared" si="23"/>
        <v/>
      </c>
      <c r="AK41" s="139" t="str">
        <f t="shared" si="23"/>
        <v/>
      </c>
      <c r="AL41" s="139" t="str">
        <f t="shared" si="23"/>
        <v/>
      </c>
      <c r="AM41" s="139" t="str">
        <f t="shared" si="23"/>
        <v/>
      </c>
      <c r="AN41" s="139">
        <f t="shared" si="23"/>
        <v>1.593131604226705</v>
      </c>
      <c r="AO41" s="139">
        <f t="shared" si="23"/>
        <v>1.3955955006001062</v>
      </c>
      <c r="AP41" s="139">
        <f t="shared" si="23"/>
        <v>1.3175479372457874</v>
      </c>
      <c r="AQ41" s="138">
        <f t="shared" si="23"/>
        <v>1.6297176470588237</v>
      </c>
    </row>
    <row r="42" spans="1:43" s="3" customFormat="1" x14ac:dyDescent="0.35">
      <c r="A42" s="284"/>
      <c r="B42" s="180" t="s">
        <v>537</v>
      </c>
      <c r="C42" s="149" t="s">
        <v>445</v>
      </c>
      <c r="D42" s="149" t="s">
        <v>445</v>
      </c>
      <c r="E42" s="149" t="s">
        <v>445</v>
      </c>
      <c r="F42" s="149" t="s">
        <v>445</v>
      </c>
      <c r="G42" s="149" t="s">
        <v>445</v>
      </c>
      <c r="H42" s="149">
        <v>42.67</v>
      </c>
      <c r="I42" s="149" t="s">
        <v>445</v>
      </c>
      <c r="J42" s="149">
        <v>63.192999999999998</v>
      </c>
      <c r="K42" s="149">
        <v>38.896999999999998</v>
      </c>
      <c r="L42" s="149">
        <v>56.192</v>
      </c>
      <c r="M42" s="149" t="s">
        <v>445</v>
      </c>
      <c r="N42" s="149" t="s">
        <v>445</v>
      </c>
      <c r="O42" s="149" t="s">
        <v>445</v>
      </c>
      <c r="P42" s="149" t="s">
        <v>445</v>
      </c>
      <c r="Q42" s="149">
        <v>48.188000000000002</v>
      </c>
      <c r="R42" s="149" t="s">
        <v>445</v>
      </c>
      <c r="S42" s="149">
        <v>74.415000000000006</v>
      </c>
      <c r="T42" s="149">
        <v>50.926000000000002</v>
      </c>
      <c r="U42" s="149">
        <v>45.423999999999999</v>
      </c>
      <c r="V42" s="149" t="s">
        <v>445</v>
      </c>
      <c r="W42" s="149" t="s">
        <v>445</v>
      </c>
      <c r="X42" s="149" t="s">
        <v>445</v>
      </c>
      <c r="Y42" s="149" t="s">
        <v>445</v>
      </c>
      <c r="Z42" s="149" t="s">
        <v>445</v>
      </c>
      <c r="AA42" s="149" t="s">
        <v>445</v>
      </c>
      <c r="AB42" s="149" t="s">
        <v>445</v>
      </c>
      <c r="AC42" s="149" t="s">
        <v>445</v>
      </c>
      <c r="AD42" s="149">
        <v>70.424000000000007</v>
      </c>
      <c r="AE42" s="149">
        <v>83.231999999999999</v>
      </c>
      <c r="AF42" s="149">
        <v>83.239000000000004</v>
      </c>
      <c r="AG42" s="149">
        <v>97.569000000000003</v>
      </c>
      <c r="AH42" s="149" t="s">
        <v>445</v>
      </c>
      <c r="AI42" s="149" t="s">
        <v>445</v>
      </c>
      <c r="AJ42" s="149" t="s">
        <v>445</v>
      </c>
      <c r="AK42" s="149" t="s">
        <v>445</v>
      </c>
      <c r="AL42" s="149" t="s">
        <v>445</v>
      </c>
      <c r="AM42" s="149" t="s">
        <v>445</v>
      </c>
      <c r="AN42" s="149">
        <v>90.718000000000004</v>
      </c>
      <c r="AO42" s="149">
        <v>71.381</v>
      </c>
      <c r="AP42" s="149">
        <v>90.159000000000006</v>
      </c>
      <c r="AQ42" s="179">
        <v>100</v>
      </c>
    </row>
    <row r="43" spans="1:43" s="3" customFormat="1" x14ac:dyDescent="0.35">
      <c r="A43" s="284"/>
      <c r="B43" s="137" t="s">
        <v>446</v>
      </c>
      <c r="C43" s="1" t="s">
        <v>445</v>
      </c>
      <c r="D43" s="1" t="s">
        <v>445</v>
      </c>
      <c r="E43" s="1" t="s">
        <v>445</v>
      </c>
      <c r="F43" s="1" t="s">
        <v>445</v>
      </c>
      <c r="G43" s="1" t="s">
        <v>445</v>
      </c>
      <c r="H43" s="1">
        <v>90.715000000000003</v>
      </c>
      <c r="I43" s="1" t="s">
        <v>445</v>
      </c>
      <c r="J43" s="1">
        <v>68.759</v>
      </c>
      <c r="K43" s="1">
        <v>80.361999999999995</v>
      </c>
      <c r="L43" s="1">
        <v>67.585999999999999</v>
      </c>
      <c r="M43" s="1" t="s">
        <v>445</v>
      </c>
      <c r="N43" s="1" t="s">
        <v>445</v>
      </c>
      <c r="O43" s="1" t="s">
        <v>445</v>
      </c>
      <c r="P43" s="1" t="s">
        <v>445</v>
      </c>
      <c r="Q43" s="1">
        <v>92.665000000000006</v>
      </c>
      <c r="R43" s="1" t="s">
        <v>445</v>
      </c>
      <c r="S43" s="1">
        <v>65.578999999999994</v>
      </c>
      <c r="T43" s="1">
        <v>56.81</v>
      </c>
      <c r="U43" s="1">
        <v>100</v>
      </c>
      <c r="V43" s="1" t="s">
        <v>445</v>
      </c>
      <c r="W43" s="1" t="s">
        <v>445</v>
      </c>
      <c r="X43" s="1" t="s">
        <v>445</v>
      </c>
      <c r="Y43" s="1" t="s">
        <v>445</v>
      </c>
      <c r="Z43" s="1" t="s">
        <v>445</v>
      </c>
      <c r="AA43" s="1" t="s">
        <v>445</v>
      </c>
      <c r="AB43" s="1" t="s">
        <v>445</v>
      </c>
      <c r="AC43" s="1" t="s">
        <v>445</v>
      </c>
      <c r="AD43" s="1">
        <v>59.917000000000002</v>
      </c>
      <c r="AE43" s="1">
        <v>83.462999999999994</v>
      </c>
      <c r="AF43" s="1">
        <v>40.482999999999997</v>
      </c>
      <c r="AG43" s="1">
        <v>52.52</v>
      </c>
      <c r="AH43" s="1" t="s">
        <v>445</v>
      </c>
      <c r="AI43" s="1" t="s">
        <v>445</v>
      </c>
      <c r="AJ43" s="1" t="s">
        <v>445</v>
      </c>
      <c r="AK43" s="1" t="s">
        <v>445</v>
      </c>
      <c r="AL43" s="1" t="s">
        <v>445</v>
      </c>
      <c r="AM43" s="1" t="s">
        <v>445</v>
      </c>
      <c r="AN43" s="1">
        <v>40.956000000000003</v>
      </c>
      <c r="AO43" s="1">
        <v>68.590999999999994</v>
      </c>
      <c r="AP43" s="1">
        <v>46.832000000000001</v>
      </c>
      <c r="AQ43" s="140">
        <v>66.066000000000003</v>
      </c>
    </row>
    <row r="44" spans="1:43" s="3" customFormat="1" x14ac:dyDescent="0.35">
      <c r="A44" s="284"/>
      <c r="B44" s="137" t="s">
        <v>536</v>
      </c>
      <c r="C44" s="1" t="str">
        <f t="shared" ref="C44:AQ44" si="24">IF(C42="","",C42/C43)</f>
        <v/>
      </c>
      <c r="D44" s="1" t="str">
        <f t="shared" si="24"/>
        <v/>
      </c>
      <c r="E44" s="1" t="str">
        <f t="shared" si="24"/>
        <v/>
      </c>
      <c r="F44" s="1" t="str">
        <f t="shared" si="24"/>
        <v/>
      </c>
      <c r="G44" s="1" t="str">
        <f t="shared" si="24"/>
        <v/>
      </c>
      <c r="H44" s="1">
        <f t="shared" si="24"/>
        <v>0.47037424902166125</v>
      </c>
      <c r="I44" s="1" t="str">
        <f t="shared" si="24"/>
        <v/>
      </c>
      <c r="J44" s="1">
        <f t="shared" si="24"/>
        <v>0.91905059701275471</v>
      </c>
      <c r="K44" s="1">
        <f t="shared" si="24"/>
        <v>0.48402229909658795</v>
      </c>
      <c r="L44" s="1">
        <f t="shared" si="24"/>
        <v>0.83141479004527563</v>
      </c>
      <c r="M44" s="1" t="str">
        <f t="shared" si="24"/>
        <v/>
      </c>
      <c r="N44" s="1" t="str">
        <f t="shared" si="24"/>
        <v/>
      </c>
      <c r="O44" s="1" t="str">
        <f t="shared" si="24"/>
        <v/>
      </c>
      <c r="P44" s="1" t="str">
        <f t="shared" si="24"/>
        <v/>
      </c>
      <c r="Q44" s="1">
        <f t="shared" si="24"/>
        <v>0.52002374143419849</v>
      </c>
      <c r="R44" s="1" t="str">
        <f t="shared" si="24"/>
        <v/>
      </c>
      <c r="S44" s="1">
        <f t="shared" si="24"/>
        <v>1.134738254624194</v>
      </c>
      <c r="T44" s="1">
        <f t="shared" si="24"/>
        <v>0.89642668544270376</v>
      </c>
      <c r="U44" s="1">
        <f t="shared" si="24"/>
        <v>0.45423999999999998</v>
      </c>
      <c r="V44" s="1" t="str">
        <f t="shared" si="24"/>
        <v/>
      </c>
      <c r="W44" s="1" t="str">
        <f t="shared" si="24"/>
        <v/>
      </c>
      <c r="X44" s="1" t="str">
        <f t="shared" si="24"/>
        <v/>
      </c>
      <c r="Y44" s="1" t="str">
        <f t="shared" si="24"/>
        <v/>
      </c>
      <c r="Z44" s="1" t="str">
        <f t="shared" si="24"/>
        <v/>
      </c>
      <c r="AA44" s="1" t="str">
        <f t="shared" si="24"/>
        <v/>
      </c>
      <c r="AB44" s="1" t="str">
        <f t="shared" si="24"/>
        <v/>
      </c>
      <c r="AC44" s="1" t="str">
        <f t="shared" si="24"/>
        <v/>
      </c>
      <c r="AD44" s="1">
        <f t="shared" si="24"/>
        <v>1.1753592469582923</v>
      </c>
      <c r="AE44" s="1">
        <f t="shared" si="24"/>
        <v>0.99723230653103778</v>
      </c>
      <c r="AF44" s="1">
        <f t="shared" si="24"/>
        <v>2.056147024677025</v>
      </c>
      <c r="AG44" s="1">
        <f t="shared" si="24"/>
        <v>1.8577494287890326</v>
      </c>
      <c r="AH44" s="1" t="str">
        <f t="shared" si="24"/>
        <v/>
      </c>
      <c r="AI44" s="1" t="str">
        <f t="shared" si="24"/>
        <v/>
      </c>
      <c r="AJ44" s="1" t="str">
        <f t="shared" si="24"/>
        <v/>
      </c>
      <c r="AK44" s="1" t="str">
        <f t="shared" si="24"/>
        <v/>
      </c>
      <c r="AL44" s="1" t="str">
        <f t="shared" si="24"/>
        <v/>
      </c>
      <c r="AM44" s="1" t="str">
        <f t="shared" si="24"/>
        <v/>
      </c>
      <c r="AN44" s="1">
        <f t="shared" si="24"/>
        <v>2.2150112315655823</v>
      </c>
      <c r="AO44" s="1">
        <f t="shared" si="24"/>
        <v>1.0406758904229418</v>
      </c>
      <c r="AP44" s="1">
        <f t="shared" si="24"/>
        <v>1.9251580116159892</v>
      </c>
      <c r="AQ44" s="140">
        <f t="shared" si="24"/>
        <v>1.5136378772742409</v>
      </c>
    </row>
    <row r="45" spans="1:43" s="3" customFormat="1" ht="15" thickBot="1" x14ac:dyDescent="0.4">
      <c r="A45" s="284"/>
      <c r="B45" s="171" t="s">
        <v>535</v>
      </c>
      <c r="C45" s="139" t="str">
        <f t="shared" ref="C45:AQ45" si="25">IF(C41="","",C41/C44)</f>
        <v/>
      </c>
      <c r="D45" s="139" t="str">
        <f t="shared" si="25"/>
        <v/>
      </c>
      <c r="E45" s="139" t="str">
        <f t="shared" si="25"/>
        <v/>
      </c>
      <c r="F45" s="139" t="str">
        <f t="shared" si="25"/>
        <v/>
      </c>
      <c r="G45" s="139" t="str">
        <f t="shared" si="25"/>
        <v/>
      </c>
      <c r="H45" s="139">
        <f t="shared" si="25"/>
        <v>6.596460759611171E-2</v>
      </c>
      <c r="I45" s="139" t="str">
        <f t="shared" si="25"/>
        <v/>
      </c>
      <c r="J45" s="139">
        <f t="shared" si="25"/>
        <v>7.9540888034547688E-2</v>
      </c>
      <c r="K45" s="139">
        <f t="shared" si="25"/>
        <v>0.32077034527084353</v>
      </c>
      <c r="L45" s="139">
        <f t="shared" si="25"/>
        <v>0.38811629946122184</v>
      </c>
      <c r="M45" s="139" t="str">
        <f t="shared" si="25"/>
        <v/>
      </c>
      <c r="N45" s="139" t="str">
        <f t="shared" si="25"/>
        <v/>
      </c>
      <c r="O45" s="139" t="str">
        <f t="shared" si="25"/>
        <v/>
      </c>
      <c r="P45" s="139" t="str">
        <f t="shared" si="25"/>
        <v/>
      </c>
      <c r="Q45" s="139">
        <f t="shared" si="25"/>
        <v>0.11791404496712046</v>
      </c>
      <c r="R45" s="139" t="str">
        <f t="shared" si="25"/>
        <v/>
      </c>
      <c r="S45" s="139">
        <f t="shared" si="25"/>
        <v>3.7249588839424017E-2</v>
      </c>
      <c r="T45" s="139">
        <f t="shared" si="25"/>
        <v>8.3205600081501713E-2</v>
      </c>
      <c r="U45" s="139">
        <f t="shared" si="25"/>
        <v>0.13794977174587231</v>
      </c>
      <c r="V45" s="139" t="str">
        <f t="shared" si="25"/>
        <v/>
      </c>
      <c r="W45" s="139" t="str">
        <f t="shared" si="25"/>
        <v/>
      </c>
      <c r="X45" s="139" t="str">
        <f t="shared" si="25"/>
        <v/>
      </c>
      <c r="Y45" s="139" t="str">
        <f t="shared" si="25"/>
        <v/>
      </c>
      <c r="Z45" s="139" t="str">
        <f t="shared" si="25"/>
        <v/>
      </c>
      <c r="AA45" s="139" t="str">
        <f t="shared" si="25"/>
        <v/>
      </c>
      <c r="AB45" s="139" t="str">
        <f t="shared" si="25"/>
        <v/>
      </c>
      <c r="AC45" s="139" t="str">
        <f t="shared" si="25"/>
        <v/>
      </c>
      <c r="AD45" s="139">
        <f t="shared" si="25"/>
        <v>1.8395095658102545</v>
      </c>
      <c r="AE45" s="139">
        <f t="shared" si="25"/>
        <v>1.1343729230233395</v>
      </c>
      <c r="AF45" s="139">
        <f t="shared" si="25"/>
        <v>1.3440077355073687</v>
      </c>
      <c r="AG45" s="139">
        <f t="shared" si="25"/>
        <v>0.37082661216644514</v>
      </c>
      <c r="AH45" s="139" t="str">
        <f t="shared" si="25"/>
        <v/>
      </c>
      <c r="AI45" s="139" t="str">
        <f t="shared" si="25"/>
        <v/>
      </c>
      <c r="AJ45" s="139" t="str">
        <f t="shared" si="25"/>
        <v/>
      </c>
      <c r="AK45" s="139" t="str">
        <f t="shared" si="25"/>
        <v/>
      </c>
      <c r="AL45" s="139" t="str">
        <f t="shared" si="25"/>
        <v/>
      </c>
      <c r="AM45" s="139" t="str">
        <f t="shared" si="25"/>
        <v/>
      </c>
      <c r="AN45" s="139">
        <f t="shared" si="25"/>
        <v>0.71924312686246317</v>
      </c>
      <c r="AO45" s="139">
        <f t="shared" si="25"/>
        <v>1.3410472111859162</v>
      </c>
      <c r="AP45" s="139">
        <f t="shared" si="25"/>
        <v>0.68438430990910182</v>
      </c>
      <c r="AQ45" s="138">
        <f t="shared" si="25"/>
        <v>1.0766892607058824</v>
      </c>
    </row>
    <row r="46" spans="1:43" x14ac:dyDescent="0.35">
      <c r="A46" s="284"/>
      <c r="B46" s="199" t="s">
        <v>534</v>
      </c>
      <c r="C46" s="198" t="str">
        <f t="shared" ref="C46:AQ46" si="26">IF(C41="","",C41/AVERAGE($C41:$L41))</f>
        <v/>
      </c>
      <c r="D46" s="198" t="str">
        <f t="shared" si="26"/>
        <v/>
      </c>
      <c r="E46" s="198" t="str">
        <f t="shared" si="26"/>
        <v/>
      </c>
      <c r="F46" s="198" t="str">
        <f t="shared" si="26"/>
        <v/>
      </c>
      <c r="G46" s="198" t="str">
        <f t="shared" si="26"/>
        <v/>
      </c>
      <c r="H46" s="198">
        <f t="shared" si="26"/>
        <v>0.21322345686452007</v>
      </c>
      <c r="I46" s="198" t="str">
        <f t="shared" si="26"/>
        <v/>
      </c>
      <c r="J46" s="198">
        <f t="shared" si="26"/>
        <v>0.50235452163302297</v>
      </c>
      <c r="K46" s="198">
        <f t="shared" si="26"/>
        <v>1.0669401063875783</v>
      </c>
      <c r="L46" s="198">
        <f t="shared" si="26"/>
        <v>2.2174819151148792</v>
      </c>
      <c r="M46" s="198" t="str">
        <f t="shared" si="26"/>
        <v/>
      </c>
      <c r="N46" s="198" t="str">
        <f t="shared" si="26"/>
        <v/>
      </c>
      <c r="O46" s="198" t="str">
        <f t="shared" si="26"/>
        <v/>
      </c>
      <c r="P46" s="198" t="str">
        <f t="shared" si="26"/>
        <v/>
      </c>
      <c r="Q46" s="198">
        <f t="shared" si="26"/>
        <v>0.42137539068957558</v>
      </c>
      <c r="R46" s="198" t="str">
        <f t="shared" si="26"/>
        <v/>
      </c>
      <c r="S46" s="198">
        <f t="shared" si="26"/>
        <v>0.29046756118408534</v>
      </c>
      <c r="T46" s="198">
        <f t="shared" si="26"/>
        <v>0.51256363662785276</v>
      </c>
      <c r="U46" s="198">
        <f t="shared" si="26"/>
        <v>0.43061268604516534</v>
      </c>
      <c r="V46" s="198" t="str">
        <f t="shared" si="26"/>
        <v/>
      </c>
      <c r="W46" s="198" t="str">
        <f t="shared" si="26"/>
        <v/>
      </c>
      <c r="X46" s="198" t="str">
        <f t="shared" si="26"/>
        <v/>
      </c>
      <c r="Y46" s="198" t="str">
        <f t="shared" si="26"/>
        <v/>
      </c>
      <c r="Z46" s="198" t="str">
        <f t="shared" si="26"/>
        <v/>
      </c>
      <c r="AA46" s="198" t="str">
        <f t="shared" si="26"/>
        <v/>
      </c>
      <c r="AB46" s="198" t="str">
        <f t="shared" si="26"/>
        <v/>
      </c>
      <c r="AC46" s="198" t="str">
        <f t="shared" si="26"/>
        <v/>
      </c>
      <c r="AD46" s="198">
        <f t="shared" si="26"/>
        <v>14.857753121966235</v>
      </c>
      <c r="AE46" s="198">
        <f t="shared" si="26"/>
        <v>7.7737872324972965</v>
      </c>
      <c r="AF46" s="198">
        <f t="shared" si="26"/>
        <v>18.990499708821321</v>
      </c>
      <c r="AG46" s="198">
        <f t="shared" si="26"/>
        <v>4.7341115686688573</v>
      </c>
      <c r="AH46" s="198" t="str">
        <f t="shared" si="26"/>
        <v/>
      </c>
      <c r="AI46" s="198" t="str">
        <f t="shared" si="26"/>
        <v/>
      </c>
      <c r="AJ46" s="198" t="str">
        <f t="shared" si="26"/>
        <v/>
      </c>
      <c r="AK46" s="198" t="str">
        <f t="shared" si="26"/>
        <v/>
      </c>
      <c r="AL46" s="198" t="str">
        <f t="shared" si="26"/>
        <v/>
      </c>
      <c r="AM46" s="198" t="str">
        <f t="shared" si="26"/>
        <v/>
      </c>
      <c r="AN46" s="198">
        <f t="shared" si="26"/>
        <v>10.947932521596378</v>
      </c>
      <c r="AO46" s="198">
        <f t="shared" si="26"/>
        <v>9.5904728319225985</v>
      </c>
      <c r="AP46" s="198">
        <f t="shared" si="26"/>
        <v>9.0541333011448835</v>
      </c>
      <c r="AQ46" s="197">
        <f t="shared" si="26"/>
        <v>11.199350249482512</v>
      </c>
    </row>
    <row r="47" spans="1:43" x14ac:dyDescent="0.35">
      <c r="A47" s="284"/>
      <c r="B47" s="195" t="s">
        <v>533</v>
      </c>
      <c r="C47" s="194" t="str">
        <f t="shared" ref="C47:AQ47" si="27">IF(C44="","",C44/AVERAGE($C44:$L44))</f>
        <v/>
      </c>
      <c r="D47" s="194" t="str">
        <f t="shared" si="27"/>
        <v/>
      </c>
      <c r="E47" s="194" t="str">
        <f t="shared" si="27"/>
        <v/>
      </c>
      <c r="F47" s="194" t="str">
        <f t="shared" si="27"/>
        <v/>
      </c>
      <c r="G47" s="194" t="str">
        <f t="shared" si="27"/>
        <v/>
      </c>
      <c r="H47" s="194">
        <f t="shared" si="27"/>
        <v>0.69559816403864827</v>
      </c>
      <c r="I47" s="194" t="str">
        <f t="shared" si="27"/>
        <v/>
      </c>
      <c r="J47" s="194">
        <f t="shared" si="27"/>
        <v>1.3591090695767569</v>
      </c>
      <c r="K47" s="194">
        <f t="shared" si="27"/>
        <v>0.71578115363591543</v>
      </c>
      <c r="L47" s="194">
        <f t="shared" si="27"/>
        <v>1.22951161274868</v>
      </c>
      <c r="M47" s="194" t="str">
        <f t="shared" si="27"/>
        <v/>
      </c>
      <c r="N47" s="194" t="str">
        <f t="shared" si="27"/>
        <v/>
      </c>
      <c r="O47" s="194" t="str">
        <f t="shared" si="27"/>
        <v/>
      </c>
      <c r="P47" s="194" t="str">
        <f t="shared" si="27"/>
        <v/>
      </c>
      <c r="Q47" s="194">
        <f t="shared" si="27"/>
        <v>0.76902075432594363</v>
      </c>
      <c r="R47" s="194" t="str">
        <f t="shared" si="27"/>
        <v/>
      </c>
      <c r="S47" s="194">
        <f t="shared" si="27"/>
        <v>1.6780719782656732</v>
      </c>
      <c r="T47" s="194">
        <f t="shared" si="27"/>
        <v>1.3256524095146209</v>
      </c>
      <c r="U47" s="194">
        <f t="shared" si="27"/>
        <v>0.67173853732448874</v>
      </c>
      <c r="V47" s="194" t="str">
        <f t="shared" si="27"/>
        <v/>
      </c>
      <c r="W47" s="194" t="str">
        <f t="shared" si="27"/>
        <v/>
      </c>
      <c r="X47" s="194" t="str">
        <f t="shared" si="27"/>
        <v/>
      </c>
      <c r="Y47" s="194" t="str">
        <f t="shared" si="27"/>
        <v/>
      </c>
      <c r="Z47" s="194" t="str">
        <f t="shared" si="27"/>
        <v/>
      </c>
      <c r="AA47" s="194" t="str">
        <f t="shared" si="27"/>
        <v/>
      </c>
      <c r="AB47" s="194" t="str">
        <f t="shared" si="27"/>
        <v/>
      </c>
      <c r="AC47" s="194" t="str">
        <f t="shared" si="27"/>
        <v/>
      </c>
      <c r="AD47" s="194">
        <f t="shared" si="27"/>
        <v>1.7381430551747443</v>
      </c>
      <c r="AE47" s="194">
        <f t="shared" si="27"/>
        <v>1.4747256317406781</v>
      </c>
      <c r="AF47" s="194">
        <f t="shared" si="27"/>
        <v>3.0406683578739089</v>
      </c>
      <c r="AG47" s="194">
        <f t="shared" si="27"/>
        <v>2.7472743131607724</v>
      </c>
      <c r="AH47" s="194" t="str">
        <f t="shared" si="27"/>
        <v/>
      </c>
      <c r="AI47" s="194" t="str">
        <f t="shared" si="27"/>
        <v/>
      </c>
      <c r="AJ47" s="194" t="str">
        <f t="shared" si="27"/>
        <v/>
      </c>
      <c r="AK47" s="194" t="str">
        <f t="shared" si="27"/>
        <v/>
      </c>
      <c r="AL47" s="194" t="str">
        <f t="shared" si="27"/>
        <v/>
      </c>
      <c r="AM47" s="194" t="str">
        <f t="shared" si="27"/>
        <v/>
      </c>
      <c r="AN47" s="194">
        <f t="shared" si="27"/>
        <v>3.2755996936623344</v>
      </c>
      <c r="AO47" s="194">
        <f t="shared" si="27"/>
        <v>1.5389708093993635</v>
      </c>
      <c r="AP47" s="194">
        <f t="shared" si="27"/>
        <v>2.8469593757516858</v>
      </c>
      <c r="AQ47" s="193">
        <f t="shared" si="27"/>
        <v>2.2383957681383029</v>
      </c>
    </row>
    <row r="48" spans="1:43" ht="15" thickBot="1" x14ac:dyDescent="0.4">
      <c r="A48" s="286"/>
      <c r="B48" s="191" t="s">
        <v>532</v>
      </c>
      <c r="C48" s="190" t="str">
        <f t="shared" ref="C48:AQ48" si="28">IF(C45="","",C45/AVERAGE($C45:$L45))</f>
        <v/>
      </c>
      <c r="D48" s="190" t="str">
        <f t="shared" si="28"/>
        <v/>
      </c>
      <c r="E48" s="190" t="str">
        <f t="shared" si="28"/>
        <v/>
      </c>
      <c r="F48" s="190" t="str">
        <f t="shared" si="28"/>
        <v/>
      </c>
      <c r="G48" s="190" t="str">
        <f t="shared" si="28"/>
        <v/>
      </c>
      <c r="H48" s="190">
        <f t="shared" si="28"/>
        <v>0.30882591016395355</v>
      </c>
      <c r="I48" s="190" t="str">
        <f t="shared" si="28"/>
        <v/>
      </c>
      <c r="J48" s="190">
        <f t="shared" si="28"/>
        <v>0.3723858602012855</v>
      </c>
      <c r="K48" s="190">
        <f t="shared" si="28"/>
        <v>1.5017476407714296</v>
      </c>
      <c r="L48" s="190">
        <f t="shared" si="28"/>
        <v>1.8170405888633312</v>
      </c>
      <c r="M48" s="190" t="str">
        <f t="shared" si="28"/>
        <v/>
      </c>
      <c r="N48" s="190" t="str">
        <f t="shared" si="28"/>
        <v/>
      </c>
      <c r="O48" s="190" t="str">
        <f t="shared" si="28"/>
        <v/>
      </c>
      <c r="P48" s="190" t="str">
        <f t="shared" si="28"/>
        <v/>
      </c>
      <c r="Q48" s="190">
        <f t="shared" si="28"/>
        <v>0.55203712392326587</v>
      </c>
      <c r="R48" s="190" t="str">
        <f t="shared" si="28"/>
        <v/>
      </c>
      <c r="S48" s="190">
        <f t="shared" si="28"/>
        <v>0.1743910650845174</v>
      </c>
      <c r="T48" s="190">
        <f t="shared" si="28"/>
        <v>0.3895429096348077</v>
      </c>
      <c r="U48" s="190">
        <f t="shared" si="28"/>
        <v>0.64583820580234697</v>
      </c>
      <c r="V48" s="190" t="str">
        <f t="shared" si="28"/>
        <v/>
      </c>
      <c r="W48" s="190" t="str">
        <f t="shared" si="28"/>
        <v/>
      </c>
      <c r="X48" s="190" t="str">
        <f t="shared" si="28"/>
        <v/>
      </c>
      <c r="Y48" s="190" t="str">
        <f t="shared" si="28"/>
        <v/>
      </c>
      <c r="Z48" s="190" t="str">
        <f t="shared" si="28"/>
        <v/>
      </c>
      <c r="AA48" s="190" t="str">
        <f t="shared" si="28"/>
        <v/>
      </c>
      <c r="AB48" s="190" t="str">
        <f t="shared" si="28"/>
        <v/>
      </c>
      <c r="AC48" s="190" t="str">
        <f t="shared" si="28"/>
        <v/>
      </c>
      <c r="AD48" s="190">
        <f t="shared" si="28"/>
        <v>8.6120153915709317</v>
      </c>
      <c r="AE48" s="190">
        <f t="shared" si="28"/>
        <v>5.3107835123190679</v>
      </c>
      <c r="AF48" s="190">
        <f t="shared" si="28"/>
        <v>6.2922289286827091</v>
      </c>
      <c r="AG48" s="190">
        <f t="shared" si="28"/>
        <v>1.736095615341283</v>
      </c>
      <c r="AH48" s="190" t="str">
        <f t="shared" si="28"/>
        <v/>
      </c>
      <c r="AI48" s="190" t="str">
        <f t="shared" si="28"/>
        <v/>
      </c>
      <c r="AJ48" s="190" t="str">
        <f t="shared" si="28"/>
        <v/>
      </c>
      <c r="AK48" s="190" t="str">
        <f t="shared" si="28"/>
        <v/>
      </c>
      <c r="AL48" s="190" t="str">
        <f t="shared" si="28"/>
        <v/>
      </c>
      <c r="AM48" s="190" t="str">
        <f t="shared" si="28"/>
        <v/>
      </c>
      <c r="AN48" s="190">
        <f t="shared" si="28"/>
        <v>3.3672740788889501</v>
      </c>
      <c r="AO48" s="190">
        <f t="shared" si="28"/>
        <v>6.2783686685909172</v>
      </c>
      <c r="AP48" s="190">
        <f t="shared" si="28"/>
        <v>3.2040758690432352</v>
      </c>
      <c r="AQ48" s="189">
        <f t="shared" si="28"/>
        <v>5.0407264291957707</v>
      </c>
    </row>
    <row r="50" spans="1:43" ht="15" thickBot="1" x14ac:dyDescent="0.4"/>
    <row r="51" spans="1:43" s="3" customFormat="1" x14ac:dyDescent="0.35">
      <c r="A51" s="293" t="s">
        <v>472</v>
      </c>
      <c r="B51" s="222" t="s">
        <v>531</v>
      </c>
      <c r="C51" s="180" t="s">
        <v>445</v>
      </c>
      <c r="D51" s="149" t="s">
        <v>445</v>
      </c>
      <c r="E51" s="149" t="s">
        <v>445</v>
      </c>
      <c r="F51" s="149" t="s">
        <v>445</v>
      </c>
      <c r="G51" s="149" t="s">
        <v>445</v>
      </c>
      <c r="H51" s="149">
        <v>26.75</v>
      </c>
      <c r="I51" s="149">
        <v>18.131</v>
      </c>
      <c r="J51" s="149" t="s">
        <v>445</v>
      </c>
      <c r="K51" s="149">
        <v>21.05</v>
      </c>
      <c r="L51" s="149">
        <v>16.143999999999998</v>
      </c>
      <c r="M51" s="149"/>
      <c r="N51" s="149" t="s">
        <v>445</v>
      </c>
      <c r="O51" s="149" t="s">
        <v>445</v>
      </c>
      <c r="P51" s="149" t="s">
        <v>445</v>
      </c>
      <c r="Q51" s="149">
        <v>25.66</v>
      </c>
      <c r="R51" s="149">
        <v>29.521000000000001</v>
      </c>
      <c r="S51" s="149">
        <v>37.441000000000003</v>
      </c>
      <c r="T51" s="149" t="s">
        <v>445</v>
      </c>
      <c r="U51" s="149">
        <v>28.385999999999999</v>
      </c>
      <c r="V51" s="149"/>
      <c r="W51" s="149"/>
      <c r="X51" s="149"/>
      <c r="Y51" s="149" t="s">
        <v>445</v>
      </c>
      <c r="Z51" s="149" t="s">
        <v>445</v>
      </c>
      <c r="AA51" s="149" t="s">
        <v>445</v>
      </c>
      <c r="AB51" s="149" t="s">
        <v>445</v>
      </c>
      <c r="AC51" s="149" t="s">
        <v>445</v>
      </c>
      <c r="AD51" s="149">
        <v>74.296999999999997</v>
      </c>
      <c r="AE51" s="149">
        <v>83.106999999999999</v>
      </c>
      <c r="AF51" s="149">
        <v>75.394999999999996</v>
      </c>
      <c r="AG51" s="149">
        <v>100</v>
      </c>
      <c r="AH51" s="149"/>
      <c r="AI51" s="149"/>
      <c r="AJ51" s="149" t="s">
        <v>445</v>
      </c>
      <c r="AK51" s="149" t="s">
        <v>445</v>
      </c>
      <c r="AL51" s="149" t="s">
        <v>445</v>
      </c>
      <c r="AM51" s="149">
        <v>80.727999999999994</v>
      </c>
      <c r="AN51" s="149" t="s">
        <v>445</v>
      </c>
      <c r="AO51" s="149">
        <v>78.248000000000005</v>
      </c>
      <c r="AP51" s="149">
        <v>87.314999999999998</v>
      </c>
      <c r="AQ51" s="179">
        <v>81.787999999999997</v>
      </c>
    </row>
    <row r="52" spans="1:43" s="3" customFormat="1" x14ac:dyDescent="0.35">
      <c r="A52" s="294"/>
      <c r="B52" s="207" t="s">
        <v>530</v>
      </c>
      <c r="C52" s="137" t="s">
        <v>445</v>
      </c>
      <c r="D52" s="1" t="s">
        <v>445</v>
      </c>
      <c r="E52" s="1" t="s">
        <v>445</v>
      </c>
      <c r="F52" s="1" t="s">
        <v>445</v>
      </c>
      <c r="G52" s="1" t="s">
        <v>445</v>
      </c>
      <c r="H52" s="1">
        <v>46.713999999999999</v>
      </c>
      <c r="I52" s="1">
        <v>32.825000000000003</v>
      </c>
      <c r="J52" s="1" t="s">
        <v>445</v>
      </c>
      <c r="K52" s="1">
        <v>33.996000000000002</v>
      </c>
      <c r="L52" s="1">
        <v>52.305</v>
      </c>
      <c r="M52" s="1"/>
      <c r="N52" s="1" t="s">
        <v>445</v>
      </c>
      <c r="O52" s="1" t="s">
        <v>445</v>
      </c>
      <c r="P52" s="1" t="s">
        <v>445</v>
      </c>
      <c r="Q52" s="1">
        <v>57.481999999999999</v>
      </c>
      <c r="R52" s="1">
        <v>56.709000000000003</v>
      </c>
      <c r="S52" s="1">
        <v>62.523000000000003</v>
      </c>
      <c r="T52" s="1" t="s">
        <v>445</v>
      </c>
      <c r="U52" s="1">
        <v>62.771000000000001</v>
      </c>
      <c r="V52" s="1"/>
      <c r="W52" s="1"/>
      <c r="X52" s="1"/>
      <c r="Y52" s="1" t="s">
        <v>445</v>
      </c>
      <c r="Z52" s="1" t="s">
        <v>445</v>
      </c>
      <c r="AA52" s="1" t="s">
        <v>445</v>
      </c>
      <c r="AB52" s="1" t="s">
        <v>445</v>
      </c>
      <c r="AC52" s="1" t="s">
        <v>445</v>
      </c>
      <c r="AD52" s="1">
        <v>62.558</v>
      </c>
      <c r="AE52" s="1">
        <v>57.100999999999999</v>
      </c>
      <c r="AF52" s="1">
        <v>73.177000000000007</v>
      </c>
      <c r="AG52" s="1">
        <v>49.73</v>
      </c>
      <c r="AH52" s="1"/>
      <c r="AI52" s="1"/>
      <c r="AJ52" s="1" t="s">
        <v>445</v>
      </c>
      <c r="AK52" s="1" t="s">
        <v>445</v>
      </c>
      <c r="AL52" s="1" t="s">
        <v>445</v>
      </c>
      <c r="AM52" s="1">
        <v>65.174999999999997</v>
      </c>
      <c r="AN52" s="1" t="s">
        <v>445</v>
      </c>
      <c r="AO52" s="1">
        <v>100</v>
      </c>
      <c r="AP52" s="1">
        <v>53.213000000000001</v>
      </c>
      <c r="AQ52" s="140">
        <v>65.561999999999998</v>
      </c>
    </row>
    <row r="53" spans="1:43" s="3" customFormat="1" x14ac:dyDescent="0.35">
      <c r="A53" s="294"/>
      <c r="B53" s="207" t="s">
        <v>522</v>
      </c>
      <c r="C53" s="137" t="str">
        <f t="shared" ref="C53:AQ53" si="29">IF(C51="","",C51/C52)</f>
        <v/>
      </c>
      <c r="D53" s="1" t="str">
        <f t="shared" si="29"/>
        <v/>
      </c>
      <c r="E53" s="1" t="str">
        <f t="shared" si="29"/>
        <v/>
      </c>
      <c r="F53" s="1" t="str">
        <f t="shared" si="29"/>
        <v/>
      </c>
      <c r="G53" s="1" t="str">
        <f t="shared" si="29"/>
        <v/>
      </c>
      <c r="H53" s="1">
        <f t="shared" si="29"/>
        <v>0.57263347176435331</v>
      </c>
      <c r="I53" s="1">
        <f t="shared" si="29"/>
        <v>0.55235338918507226</v>
      </c>
      <c r="J53" s="1" t="str">
        <f t="shared" si="29"/>
        <v/>
      </c>
      <c r="K53" s="1">
        <f t="shared" si="29"/>
        <v>0.61919049299917639</v>
      </c>
      <c r="L53" s="1">
        <f t="shared" si="29"/>
        <v>0.30865118057547075</v>
      </c>
      <c r="M53" s="1" t="str">
        <f t="shared" si="29"/>
        <v/>
      </c>
      <c r="N53" s="1" t="str">
        <f t="shared" si="29"/>
        <v/>
      </c>
      <c r="O53" s="1" t="str">
        <f t="shared" si="29"/>
        <v/>
      </c>
      <c r="P53" s="1" t="str">
        <f t="shared" si="29"/>
        <v/>
      </c>
      <c r="Q53" s="1">
        <f t="shared" si="29"/>
        <v>0.44640061236561013</v>
      </c>
      <c r="R53" s="1">
        <f t="shared" si="29"/>
        <v>0.52056992717205375</v>
      </c>
      <c r="S53" s="1">
        <f t="shared" si="29"/>
        <v>0.59883562848871619</v>
      </c>
      <c r="T53" s="1" t="str">
        <f t="shared" si="29"/>
        <v/>
      </c>
      <c r="U53" s="1">
        <f t="shared" si="29"/>
        <v>0.45221519491484918</v>
      </c>
      <c r="V53" s="1" t="str">
        <f t="shared" si="29"/>
        <v/>
      </c>
      <c r="W53" s="1" t="str">
        <f t="shared" si="29"/>
        <v/>
      </c>
      <c r="X53" s="1" t="str">
        <f t="shared" si="29"/>
        <v/>
      </c>
      <c r="Y53" s="1" t="str">
        <f t="shared" si="29"/>
        <v/>
      </c>
      <c r="Z53" s="1" t="str">
        <f t="shared" si="29"/>
        <v/>
      </c>
      <c r="AA53" s="1" t="str">
        <f t="shared" si="29"/>
        <v/>
      </c>
      <c r="AB53" s="1" t="str">
        <f t="shared" si="29"/>
        <v/>
      </c>
      <c r="AC53" s="1" t="str">
        <f t="shared" si="29"/>
        <v/>
      </c>
      <c r="AD53" s="1">
        <f t="shared" si="29"/>
        <v>1.1876498609290578</v>
      </c>
      <c r="AE53" s="1">
        <f t="shared" si="29"/>
        <v>1.4554386087809321</v>
      </c>
      <c r="AF53" s="1">
        <f t="shared" si="29"/>
        <v>1.0303100701039942</v>
      </c>
      <c r="AG53" s="1">
        <f t="shared" si="29"/>
        <v>2.0108586366378445</v>
      </c>
      <c r="AH53" s="1" t="str">
        <f t="shared" si="29"/>
        <v/>
      </c>
      <c r="AI53" s="1" t="str">
        <f t="shared" si="29"/>
        <v/>
      </c>
      <c r="AJ53" s="1" t="str">
        <f t="shared" si="29"/>
        <v/>
      </c>
      <c r="AK53" s="1" t="str">
        <f t="shared" si="29"/>
        <v/>
      </c>
      <c r="AL53" s="1" t="str">
        <f t="shared" si="29"/>
        <v/>
      </c>
      <c r="AM53" s="1">
        <f t="shared" si="29"/>
        <v>1.2386344457230534</v>
      </c>
      <c r="AN53" s="1" t="str">
        <f t="shared" si="29"/>
        <v/>
      </c>
      <c r="AO53" s="1">
        <f t="shared" si="29"/>
        <v>0.78248000000000006</v>
      </c>
      <c r="AP53" s="1">
        <f t="shared" si="29"/>
        <v>1.6408584368481385</v>
      </c>
      <c r="AQ53" s="140">
        <f t="shared" si="29"/>
        <v>1.2474909246209696</v>
      </c>
    </row>
    <row r="54" spans="1:43" s="3" customFormat="1" ht="15" thickBot="1" x14ac:dyDescent="0.4">
      <c r="A54" s="294"/>
      <c r="B54" s="206" t="s">
        <v>527</v>
      </c>
      <c r="C54" s="171" t="str">
        <f t="shared" ref="C54:AQ54" si="30">IF(C53="","",C53/AVERAGE($C53:$AQ53))</f>
        <v/>
      </c>
      <c r="D54" s="139" t="str">
        <f t="shared" si="30"/>
        <v/>
      </c>
      <c r="E54" s="139" t="str">
        <f t="shared" si="30"/>
        <v/>
      </c>
      <c r="F54" s="139" t="str">
        <f t="shared" si="30"/>
        <v/>
      </c>
      <c r="G54" s="139" t="str">
        <f t="shared" si="30"/>
        <v/>
      </c>
      <c r="H54" s="139">
        <f t="shared" si="30"/>
        <v>0.62478033776168629</v>
      </c>
      <c r="I54" s="139">
        <f t="shared" si="30"/>
        <v>0.60265344950159483</v>
      </c>
      <c r="J54" s="139" t="str">
        <f t="shared" si="30"/>
        <v/>
      </c>
      <c r="K54" s="139">
        <f t="shared" si="30"/>
        <v>0.67557707404510225</v>
      </c>
      <c r="L54" s="139">
        <f t="shared" si="30"/>
        <v>0.3367584997368821</v>
      </c>
      <c r="M54" s="139" t="str">
        <f t="shared" si="30"/>
        <v/>
      </c>
      <c r="N54" s="139" t="str">
        <f t="shared" si="30"/>
        <v/>
      </c>
      <c r="O54" s="139" t="str">
        <f t="shared" si="30"/>
        <v/>
      </c>
      <c r="P54" s="139" t="str">
        <f t="shared" si="30"/>
        <v/>
      </c>
      <c r="Q54" s="139">
        <f t="shared" si="30"/>
        <v>0.48705208326624277</v>
      </c>
      <c r="R54" s="139">
        <f t="shared" si="30"/>
        <v>0.56797562658190848</v>
      </c>
      <c r="S54" s="139">
        <f t="shared" si="30"/>
        <v>0.65336859383741364</v>
      </c>
      <c r="T54" s="139" t="str">
        <f t="shared" si="30"/>
        <v/>
      </c>
      <c r="U54" s="139">
        <f t="shared" si="30"/>
        <v>0.49339617076406855</v>
      </c>
      <c r="V54" s="139" t="str">
        <f t="shared" si="30"/>
        <v/>
      </c>
      <c r="W54" s="139" t="str">
        <f t="shared" si="30"/>
        <v/>
      </c>
      <c r="X54" s="139" t="str">
        <f t="shared" si="30"/>
        <v/>
      </c>
      <c r="Y54" s="139" t="str">
        <f t="shared" si="30"/>
        <v/>
      </c>
      <c r="Z54" s="139" t="str">
        <f t="shared" si="30"/>
        <v/>
      </c>
      <c r="AA54" s="139" t="str">
        <f t="shared" si="30"/>
        <v/>
      </c>
      <c r="AB54" s="139" t="str">
        <f t="shared" si="30"/>
        <v/>
      </c>
      <c r="AC54" s="139" t="str">
        <f t="shared" si="30"/>
        <v/>
      </c>
      <c r="AD54" s="139">
        <f t="shared" si="30"/>
        <v>1.2958031932147134</v>
      </c>
      <c r="AE54" s="139">
        <f t="shared" si="30"/>
        <v>1.5879781228711538</v>
      </c>
      <c r="AF54" s="139">
        <f t="shared" si="30"/>
        <v>1.1241352546428494</v>
      </c>
      <c r="AG54" s="139">
        <f t="shared" si="30"/>
        <v>2.1939774744893015</v>
      </c>
      <c r="AH54" s="139" t="str">
        <f t="shared" si="30"/>
        <v/>
      </c>
      <c r="AI54" s="139" t="str">
        <f t="shared" si="30"/>
        <v/>
      </c>
      <c r="AJ54" s="139" t="str">
        <f t="shared" si="30"/>
        <v/>
      </c>
      <c r="AK54" s="139" t="str">
        <f t="shared" si="30"/>
        <v/>
      </c>
      <c r="AL54" s="139" t="str">
        <f t="shared" si="30"/>
        <v/>
      </c>
      <c r="AM54" s="139">
        <f t="shared" si="30"/>
        <v>1.351430689124244</v>
      </c>
      <c r="AN54" s="139" t="str">
        <f t="shared" si="30"/>
        <v/>
      </c>
      <c r="AO54" s="139">
        <f t="shared" si="30"/>
        <v>0.85373653968475061</v>
      </c>
      <c r="AP54" s="139">
        <f t="shared" si="30"/>
        <v>1.7902832072222401</v>
      </c>
      <c r="AQ54" s="138">
        <f t="shared" si="30"/>
        <v>1.3610936832558487</v>
      </c>
    </row>
    <row r="55" spans="1:43" s="3" customFormat="1" x14ac:dyDescent="0.35">
      <c r="A55" s="294"/>
      <c r="B55" s="222" t="s">
        <v>529</v>
      </c>
      <c r="C55" s="137" t="s">
        <v>445</v>
      </c>
      <c r="D55" s="1" t="s">
        <v>445</v>
      </c>
      <c r="E55" s="1" t="s">
        <v>445</v>
      </c>
      <c r="F55" s="1" t="s">
        <v>445</v>
      </c>
      <c r="G55" s="1" t="s">
        <v>445</v>
      </c>
      <c r="H55" s="1">
        <v>60.713999999999999</v>
      </c>
      <c r="I55" s="1">
        <v>42.484999999999999</v>
      </c>
      <c r="J55" s="1" t="s">
        <v>445</v>
      </c>
      <c r="K55" s="1">
        <v>47.463000000000001</v>
      </c>
      <c r="L55" s="1">
        <v>48.216999999999999</v>
      </c>
      <c r="M55" s="1"/>
      <c r="N55" s="1" t="s">
        <v>445</v>
      </c>
      <c r="O55" s="1" t="s">
        <v>445</v>
      </c>
      <c r="P55" s="1" t="s">
        <v>445</v>
      </c>
      <c r="Q55" s="1">
        <v>62.866</v>
      </c>
      <c r="R55" s="1">
        <v>100</v>
      </c>
      <c r="S55" s="1">
        <v>71.927000000000007</v>
      </c>
      <c r="T55" s="1" t="s">
        <v>445</v>
      </c>
      <c r="U55" s="1">
        <v>94.971999999999994</v>
      </c>
      <c r="V55" s="1"/>
      <c r="W55" s="1"/>
      <c r="X55" s="1"/>
      <c r="Y55" s="1" t="s">
        <v>445</v>
      </c>
      <c r="Z55" s="1" t="s">
        <v>445</v>
      </c>
      <c r="AA55" s="1" t="s">
        <v>445</v>
      </c>
      <c r="AB55" s="1" t="s">
        <v>445</v>
      </c>
      <c r="AC55" s="1" t="s">
        <v>445</v>
      </c>
      <c r="AD55" s="1">
        <v>58.87</v>
      </c>
      <c r="AE55" s="1">
        <v>41.289000000000001</v>
      </c>
      <c r="AF55" s="1">
        <v>35.875999999999998</v>
      </c>
      <c r="AG55" s="1">
        <v>46.793999999999997</v>
      </c>
      <c r="AH55" s="1"/>
      <c r="AI55" s="1"/>
      <c r="AJ55" s="1" t="s">
        <v>445</v>
      </c>
      <c r="AK55" s="1" t="s">
        <v>445</v>
      </c>
      <c r="AL55" s="1" t="s">
        <v>445</v>
      </c>
      <c r="AM55" s="1">
        <v>52.664000000000001</v>
      </c>
      <c r="AN55" s="1" t="s">
        <v>445</v>
      </c>
      <c r="AO55" s="1">
        <v>43.551000000000002</v>
      </c>
      <c r="AP55" s="1">
        <v>53.752000000000002</v>
      </c>
      <c r="AQ55" s="140">
        <v>43.915999999999997</v>
      </c>
    </row>
    <row r="56" spans="1:43" s="3" customFormat="1" x14ac:dyDescent="0.35">
      <c r="A56" s="294"/>
      <c r="B56" s="207" t="s">
        <v>514</v>
      </c>
      <c r="C56" s="137" t="s">
        <v>445</v>
      </c>
      <c r="D56" s="1" t="s">
        <v>445</v>
      </c>
      <c r="E56" s="1" t="s">
        <v>445</v>
      </c>
      <c r="F56" s="1" t="s">
        <v>445</v>
      </c>
      <c r="G56" s="1" t="s">
        <v>445</v>
      </c>
      <c r="H56" s="1">
        <v>54.828000000000003</v>
      </c>
      <c r="I56" s="1">
        <v>36.326000000000001</v>
      </c>
      <c r="J56" s="1" t="s">
        <v>445</v>
      </c>
      <c r="K56" s="1">
        <v>58.807000000000002</v>
      </c>
      <c r="L56" s="1">
        <v>60.79</v>
      </c>
      <c r="M56" s="1"/>
      <c r="N56" s="1" t="s">
        <v>445</v>
      </c>
      <c r="O56" s="1" t="s">
        <v>445</v>
      </c>
      <c r="P56" s="1" t="s">
        <v>445</v>
      </c>
      <c r="Q56" s="1">
        <v>67.466999999999999</v>
      </c>
      <c r="R56" s="1">
        <v>72.650999999999996</v>
      </c>
      <c r="S56" s="1">
        <v>69.656000000000006</v>
      </c>
      <c r="T56" s="1" t="s">
        <v>445</v>
      </c>
      <c r="U56" s="1">
        <v>59.164000000000001</v>
      </c>
      <c r="V56" s="1"/>
      <c r="W56" s="1"/>
      <c r="X56" s="1"/>
      <c r="Y56" s="1" t="s">
        <v>445</v>
      </c>
      <c r="Z56" s="1" t="s">
        <v>445</v>
      </c>
      <c r="AA56" s="1" t="s">
        <v>445</v>
      </c>
      <c r="AB56" s="1" t="s">
        <v>445</v>
      </c>
      <c r="AC56" s="1" t="s">
        <v>445</v>
      </c>
      <c r="AD56" s="1">
        <v>63.71</v>
      </c>
      <c r="AE56" s="1">
        <v>62.253999999999998</v>
      </c>
      <c r="AF56" s="1">
        <v>76.453999999999994</v>
      </c>
      <c r="AG56" s="1">
        <v>57.345999999999997</v>
      </c>
      <c r="AH56" s="1"/>
      <c r="AI56" s="1"/>
      <c r="AJ56" s="1" t="s">
        <v>445</v>
      </c>
      <c r="AK56" s="1" t="s">
        <v>445</v>
      </c>
      <c r="AL56" s="1" t="s">
        <v>445</v>
      </c>
      <c r="AM56" s="1">
        <v>69.192999999999998</v>
      </c>
      <c r="AN56" s="1" t="s">
        <v>445</v>
      </c>
      <c r="AO56" s="1">
        <v>100</v>
      </c>
      <c r="AP56" s="1">
        <v>75.067999999999998</v>
      </c>
      <c r="AQ56" s="140">
        <v>98.177000000000007</v>
      </c>
    </row>
    <row r="57" spans="1:43" s="3" customFormat="1" x14ac:dyDescent="0.35">
      <c r="A57" s="294"/>
      <c r="B57" s="207" t="s">
        <v>521</v>
      </c>
      <c r="C57" s="137" t="str">
        <f t="shared" ref="C57:AQ57" si="31">IF(C55="","",C55/C56)</f>
        <v/>
      </c>
      <c r="D57" s="1" t="str">
        <f t="shared" si="31"/>
        <v/>
      </c>
      <c r="E57" s="1" t="str">
        <f t="shared" si="31"/>
        <v/>
      </c>
      <c r="F57" s="1" t="str">
        <f t="shared" si="31"/>
        <v/>
      </c>
      <c r="G57" s="1" t="str">
        <f t="shared" si="31"/>
        <v/>
      </c>
      <c r="H57" s="1">
        <f t="shared" si="31"/>
        <v>1.1073539067629676</v>
      </c>
      <c r="I57" s="1">
        <f t="shared" si="31"/>
        <v>1.1695479821615371</v>
      </c>
      <c r="J57" s="1" t="str">
        <f t="shared" si="31"/>
        <v/>
      </c>
      <c r="K57" s="1">
        <f t="shared" si="31"/>
        <v>0.80709779448024899</v>
      </c>
      <c r="L57" s="1">
        <f t="shared" si="31"/>
        <v>0.7931732192794867</v>
      </c>
      <c r="M57" s="1" t="str">
        <f t="shared" si="31"/>
        <v/>
      </c>
      <c r="N57" s="1" t="str">
        <f t="shared" si="31"/>
        <v/>
      </c>
      <c r="O57" s="1" t="str">
        <f t="shared" si="31"/>
        <v/>
      </c>
      <c r="P57" s="1" t="str">
        <f t="shared" si="31"/>
        <v/>
      </c>
      <c r="Q57" s="1">
        <f t="shared" si="31"/>
        <v>0.93180369662205231</v>
      </c>
      <c r="R57" s="1">
        <f t="shared" si="31"/>
        <v>1.3764435451679951</v>
      </c>
      <c r="S57" s="1">
        <f t="shared" si="31"/>
        <v>1.0326030779832318</v>
      </c>
      <c r="T57" s="1" t="str">
        <f t="shared" si="31"/>
        <v/>
      </c>
      <c r="U57" s="1">
        <f t="shared" si="31"/>
        <v>1.6052329119058886</v>
      </c>
      <c r="V57" s="1" t="str">
        <f t="shared" si="31"/>
        <v/>
      </c>
      <c r="W57" s="1" t="str">
        <f t="shared" si="31"/>
        <v/>
      </c>
      <c r="X57" s="1" t="str">
        <f t="shared" si="31"/>
        <v/>
      </c>
      <c r="Y57" s="1" t="str">
        <f t="shared" si="31"/>
        <v/>
      </c>
      <c r="Z57" s="1" t="str">
        <f t="shared" si="31"/>
        <v/>
      </c>
      <c r="AA57" s="1" t="str">
        <f t="shared" si="31"/>
        <v/>
      </c>
      <c r="AB57" s="1" t="str">
        <f t="shared" si="31"/>
        <v/>
      </c>
      <c r="AC57" s="1" t="str">
        <f t="shared" si="31"/>
        <v/>
      </c>
      <c r="AD57" s="1">
        <f t="shared" si="31"/>
        <v>0.92403076440119281</v>
      </c>
      <c r="AE57" s="1">
        <f t="shared" si="31"/>
        <v>0.66323449095640441</v>
      </c>
      <c r="AF57" s="1">
        <f t="shared" si="31"/>
        <v>0.46924948334946504</v>
      </c>
      <c r="AG57" s="1">
        <f t="shared" si="31"/>
        <v>0.81599414082935162</v>
      </c>
      <c r="AH57" s="1" t="str">
        <f t="shared" si="31"/>
        <v/>
      </c>
      <c r="AI57" s="1" t="str">
        <f t="shared" si="31"/>
        <v/>
      </c>
      <c r="AJ57" s="1" t="str">
        <f t="shared" si="31"/>
        <v/>
      </c>
      <c r="AK57" s="1" t="str">
        <f t="shared" si="31"/>
        <v/>
      </c>
      <c r="AL57" s="1" t="str">
        <f t="shared" si="31"/>
        <v/>
      </c>
      <c r="AM57" s="1">
        <f t="shared" si="31"/>
        <v>0.76111745407772469</v>
      </c>
      <c r="AN57" s="1" t="str">
        <f t="shared" si="31"/>
        <v/>
      </c>
      <c r="AO57" s="1">
        <f t="shared" si="31"/>
        <v>0.43551000000000001</v>
      </c>
      <c r="AP57" s="1">
        <f t="shared" si="31"/>
        <v>0.71604411999786866</v>
      </c>
      <c r="AQ57" s="140">
        <f t="shared" si="31"/>
        <v>0.44731454413966604</v>
      </c>
    </row>
    <row r="58" spans="1:43" s="3" customFormat="1" ht="15" thickBot="1" x14ac:dyDescent="0.4">
      <c r="A58" s="294"/>
      <c r="B58" s="206" t="s">
        <v>525</v>
      </c>
      <c r="C58" s="137" t="str">
        <f t="shared" ref="C58:AQ58" si="32">IF(C57="","",C57/AVERAGE($C57:$AQ57))</f>
        <v/>
      </c>
      <c r="D58" s="1" t="str">
        <f t="shared" si="32"/>
        <v/>
      </c>
      <c r="E58" s="1" t="str">
        <f t="shared" si="32"/>
        <v/>
      </c>
      <c r="F58" s="1" t="str">
        <f t="shared" si="32"/>
        <v/>
      </c>
      <c r="G58" s="1" t="str">
        <f t="shared" si="32"/>
        <v/>
      </c>
      <c r="H58" s="1">
        <f t="shared" si="32"/>
        <v>1.2605276190274552</v>
      </c>
      <c r="I58" s="1">
        <f t="shared" si="32"/>
        <v>1.3313246327924089</v>
      </c>
      <c r="J58" s="1" t="str">
        <f t="shared" si="32"/>
        <v/>
      </c>
      <c r="K58" s="1">
        <f t="shared" si="32"/>
        <v>0.91873885573988368</v>
      </c>
      <c r="L58" s="1">
        <f t="shared" si="32"/>
        <v>0.90288817646148134</v>
      </c>
      <c r="M58" s="1" t="str">
        <f t="shared" si="32"/>
        <v/>
      </c>
      <c r="N58" s="1" t="str">
        <f t="shared" si="32"/>
        <v/>
      </c>
      <c r="O58" s="1" t="str">
        <f t="shared" si="32"/>
        <v/>
      </c>
      <c r="P58" s="1" t="str">
        <f t="shared" si="32"/>
        <v/>
      </c>
      <c r="Q58" s="1">
        <f t="shared" si="32"/>
        <v>1.0606945872774132</v>
      </c>
      <c r="R58" s="1">
        <f t="shared" si="32"/>
        <v>1.5668388345585293</v>
      </c>
      <c r="S58" s="1">
        <f t="shared" si="32"/>
        <v>1.1754369505008135</v>
      </c>
      <c r="T58" s="1" t="str">
        <f t="shared" si="32"/>
        <v/>
      </c>
      <c r="U58" s="1">
        <f t="shared" si="32"/>
        <v>1.8272752803520493</v>
      </c>
      <c r="V58" s="1" t="str">
        <f t="shared" si="32"/>
        <v/>
      </c>
      <c r="W58" s="1" t="str">
        <f t="shared" si="32"/>
        <v/>
      </c>
      <c r="X58" s="1" t="str">
        <f t="shared" si="32"/>
        <v/>
      </c>
      <c r="Y58" s="1" t="str">
        <f t="shared" si="32"/>
        <v/>
      </c>
      <c r="Z58" s="1" t="str">
        <f t="shared" si="32"/>
        <v/>
      </c>
      <c r="AA58" s="1" t="str">
        <f t="shared" si="32"/>
        <v/>
      </c>
      <c r="AB58" s="1" t="str">
        <f t="shared" si="32"/>
        <v/>
      </c>
      <c r="AC58" s="1" t="str">
        <f t="shared" si="32"/>
        <v/>
      </c>
      <c r="AD58" s="1">
        <f t="shared" si="32"/>
        <v>1.0518464713450248</v>
      </c>
      <c r="AE58" s="1">
        <f t="shared" si="32"/>
        <v>0.75497579286647742</v>
      </c>
      <c r="AF58" s="1">
        <f t="shared" si="32"/>
        <v>0.53415798721968788</v>
      </c>
      <c r="AG58" s="1">
        <f t="shared" si="32"/>
        <v>0.92886578102816764</v>
      </c>
      <c r="AH58" s="1" t="str">
        <f t="shared" si="32"/>
        <v/>
      </c>
      <c r="AI58" s="1" t="str">
        <f t="shared" si="32"/>
        <v/>
      </c>
      <c r="AJ58" s="1" t="str">
        <f t="shared" si="32"/>
        <v/>
      </c>
      <c r="AK58" s="1" t="str">
        <f t="shared" si="32"/>
        <v/>
      </c>
      <c r="AL58" s="1" t="str">
        <f t="shared" si="32"/>
        <v/>
      </c>
      <c r="AM58" s="1">
        <f t="shared" si="32"/>
        <v>0.86639832697515129</v>
      </c>
      <c r="AN58" s="1" t="str">
        <f t="shared" si="32"/>
        <v/>
      </c>
      <c r="AO58" s="1">
        <f t="shared" si="32"/>
        <v>0.49575152081904039</v>
      </c>
      <c r="AP58" s="1">
        <f t="shared" si="32"/>
        <v>0.81509026534976203</v>
      </c>
      <c r="AQ58" s="140">
        <f t="shared" si="32"/>
        <v>0.5091889176866552</v>
      </c>
    </row>
    <row r="59" spans="1:43" s="3" customFormat="1" x14ac:dyDescent="0.35">
      <c r="A59" s="294"/>
      <c r="B59" s="207" t="s">
        <v>520</v>
      </c>
      <c r="C59" s="180" t="str">
        <f t="shared" ref="C59:AQ59" si="33">IF(C53="","",C53/C57)</f>
        <v/>
      </c>
      <c r="D59" s="149" t="str">
        <f t="shared" si="33"/>
        <v/>
      </c>
      <c r="E59" s="149" t="str">
        <f t="shared" si="33"/>
        <v/>
      </c>
      <c r="F59" s="149" t="str">
        <f t="shared" si="33"/>
        <v/>
      </c>
      <c r="G59" s="149" t="str">
        <f t="shared" si="33"/>
        <v/>
      </c>
      <c r="H59" s="149">
        <f t="shared" si="33"/>
        <v>0.51711875333359636</v>
      </c>
      <c r="I59" s="149">
        <f t="shared" si="33"/>
        <v>0.47227937426237349</v>
      </c>
      <c r="J59" s="149" t="str">
        <f t="shared" si="33"/>
        <v/>
      </c>
      <c r="K59" s="149">
        <f t="shared" si="33"/>
        <v>0.76718149551866854</v>
      </c>
      <c r="L59" s="149">
        <f t="shared" si="33"/>
        <v>0.38913464685034049</v>
      </c>
      <c r="M59" s="149" t="str">
        <f t="shared" si="33"/>
        <v/>
      </c>
      <c r="N59" s="149" t="str">
        <f t="shared" si="33"/>
        <v/>
      </c>
      <c r="O59" s="149" t="str">
        <f t="shared" si="33"/>
        <v/>
      </c>
      <c r="P59" s="149" t="str">
        <f t="shared" si="33"/>
        <v/>
      </c>
      <c r="Q59" s="149">
        <f t="shared" si="33"/>
        <v>0.47907151901617118</v>
      </c>
      <c r="R59" s="149">
        <f t="shared" si="33"/>
        <v>0.37819925778976876</v>
      </c>
      <c r="S59" s="149">
        <f t="shared" si="33"/>
        <v>0.57992818465958562</v>
      </c>
      <c r="T59" s="149" t="str">
        <f t="shared" si="33"/>
        <v/>
      </c>
      <c r="U59" s="149">
        <f t="shared" si="33"/>
        <v>0.28171313431266204</v>
      </c>
      <c r="V59" s="149" t="str">
        <f t="shared" si="33"/>
        <v/>
      </c>
      <c r="W59" s="149" t="str">
        <f t="shared" si="33"/>
        <v/>
      </c>
      <c r="X59" s="149" t="str">
        <f t="shared" si="33"/>
        <v/>
      </c>
      <c r="Y59" s="149" t="str">
        <f t="shared" si="33"/>
        <v/>
      </c>
      <c r="Z59" s="149" t="str">
        <f t="shared" si="33"/>
        <v/>
      </c>
      <c r="AA59" s="149" t="str">
        <f t="shared" si="33"/>
        <v/>
      </c>
      <c r="AB59" s="149" t="str">
        <f t="shared" si="33"/>
        <v/>
      </c>
      <c r="AC59" s="149" t="str">
        <f t="shared" si="33"/>
        <v/>
      </c>
      <c r="AD59" s="149">
        <f t="shared" si="33"/>
        <v>1.2852925537589652</v>
      </c>
      <c r="AE59" s="149">
        <f t="shared" si="33"/>
        <v>2.194455548718742</v>
      </c>
      <c r="AF59" s="149">
        <f t="shared" si="33"/>
        <v>2.1956552040286201</v>
      </c>
      <c r="AG59" s="149">
        <f t="shared" si="33"/>
        <v>2.4643052394886915</v>
      </c>
      <c r="AH59" s="149" t="str">
        <f t="shared" si="33"/>
        <v/>
      </c>
      <c r="AI59" s="149" t="str">
        <f t="shared" si="33"/>
        <v/>
      </c>
      <c r="AJ59" s="149" t="str">
        <f t="shared" si="33"/>
        <v/>
      </c>
      <c r="AK59" s="149" t="str">
        <f t="shared" si="33"/>
        <v/>
      </c>
      <c r="AL59" s="149" t="str">
        <f t="shared" si="33"/>
        <v/>
      </c>
      <c r="AM59" s="149">
        <f t="shared" si="33"/>
        <v>1.6273893590102391</v>
      </c>
      <c r="AN59" s="149" t="str">
        <f t="shared" si="33"/>
        <v/>
      </c>
      <c r="AO59" s="149">
        <f t="shared" si="33"/>
        <v>1.7966981240384838</v>
      </c>
      <c r="AP59" s="149">
        <f t="shared" si="33"/>
        <v>2.2915605212329968</v>
      </c>
      <c r="AQ59" s="179">
        <f t="shared" si="33"/>
        <v>2.7888449883075177</v>
      </c>
    </row>
    <row r="60" spans="1:43" s="3" customFormat="1" ht="15" thickBot="1" x14ac:dyDescent="0.4">
      <c r="A60" s="295"/>
      <c r="B60" s="206" t="s">
        <v>524</v>
      </c>
      <c r="C60" s="171" t="str">
        <f t="shared" ref="C60:AQ60" si="34">IF(C59="","",C59/AVERAGE($C59:$AQ59))</f>
        <v/>
      </c>
      <c r="D60" s="139" t="str">
        <f t="shared" si="34"/>
        <v/>
      </c>
      <c r="E60" s="139" t="str">
        <f t="shared" si="34"/>
        <v/>
      </c>
      <c r="F60" s="139" t="str">
        <f t="shared" si="34"/>
        <v/>
      </c>
      <c r="G60" s="139" t="str">
        <f t="shared" si="34"/>
        <v/>
      </c>
      <c r="H60" s="139">
        <f t="shared" si="34"/>
        <v>0.40343115130395751</v>
      </c>
      <c r="I60" s="139">
        <f t="shared" si="34"/>
        <v>0.36844962683623372</v>
      </c>
      <c r="J60" s="139" t="str">
        <f t="shared" si="34"/>
        <v/>
      </c>
      <c r="K60" s="139">
        <f t="shared" si="34"/>
        <v>0.59851806185904244</v>
      </c>
      <c r="L60" s="139">
        <f t="shared" si="34"/>
        <v>0.30358411405323221</v>
      </c>
      <c r="M60" s="139" t="str">
        <f t="shared" si="34"/>
        <v/>
      </c>
      <c r="N60" s="139" t="str">
        <f t="shared" si="34"/>
        <v/>
      </c>
      <c r="O60" s="139" t="str">
        <f t="shared" si="34"/>
        <v/>
      </c>
      <c r="P60" s="139" t="str">
        <f t="shared" si="34"/>
        <v/>
      </c>
      <c r="Q60" s="139">
        <f t="shared" si="34"/>
        <v>0.3737485311211457</v>
      </c>
      <c r="R60" s="139">
        <f t="shared" si="34"/>
        <v>0.29505285006362952</v>
      </c>
      <c r="S60" s="139">
        <f t="shared" si="34"/>
        <v>0.45243204525576547</v>
      </c>
      <c r="T60" s="139" t="str">
        <f t="shared" si="34"/>
        <v/>
      </c>
      <c r="U60" s="139">
        <f t="shared" si="34"/>
        <v>0.21977902247897435</v>
      </c>
      <c r="V60" s="139" t="str">
        <f t="shared" si="34"/>
        <v/>
      </c>
      <c r="W60" s="139" t="str">
        <f t="shared" si="34"/>
        <v/>
      </c>
      <c r="X60" s="139" t="str">
        <f t="shared" si="34"/>
        <v/>
      </c>
      <c r="Y60" s="139" t="str">
        <f t="shared" si="34"/>
        <v/>
      </c>
      <c r="Z60" s="139" t="str">
        <f t="shared" si="34"/>
        <v/>
      </c>
      <c r="AA60" s="139" t="str">
        <f t="shared" si="34"/>
        <v/>
      </c>
      <c r="AB60" s="139" t="str">
        <f t="shared" si="34"/>
        <v/>
      </c>
      <c r="AC60" s="139" t="str">
        <f t="shared" si="34"/>
        <v/>
      </c>
      <c r="AD60" s="139">
        <f t="shared" si="34"/>
        <v>1.0027233616702316</v>
      </c>
      <c r="AE60" s="139">
        <f t="shared" si="34"/>
        <v>1.7120085527701605</v>
      </c>
      <c r="AF60" s="139">
        <f t="shared" si="34"/>
        <v>1.7129444660777171</v>
      </c>
      <c r="AG60" s="139">
        <f t="shared" si="34"/>
        <v>1.922532287839787</v>
      </c>
      <c r="AH60" s="139" t="str">
        <f t="shared" si="34"/>
        <v/>
      </c>
      <c r="AI60" s="139" t="str">
        <f t="shared" si="34"/>
        <v/>
      </c>
      <c r="AJ60" s="139" t="str">
        <f t="shared" si="34"/>
        <v/>
      </c>
      <c r="AK60" s="139" t="str">
        <f t="shared" si="34"/>
        <v/>
      </c>
      <c r="AL60" s="139" t="str">
        <f t="shared" si="34"/>
        <v/>
      </c>
      <c r="AM60" s="139">
        <f t="shared" si="34"/>
        <v>1.2696108166507987</v>
      </c>
      <c r="AN60" s="139" t="str">
        <f t="shared" si="34"/>
        <v/>
      </c>
      <c r="AO60" s="139">
        <f t="shared" si="34"/>
        <v>1.4016973626537674</v>
      </c>
      <c r="AP60" s="139">
        <f t="shared" si="34"/>
        <v>1.7877651765750853</v>
      </c>
      <c r="AQ60" s="138">
        <f t="shared" si="34"/>
        <v>2.1757225727904719</v>
      </c>
    </row>
    <row r="61" spans="1:43" ht="15" thickBot="1" x14ac:dyDescent="0.4">
      <c r="A61" s="137"/>
      <c r="B61" s="2"/>
      <c r="C61" s="104"/>
      <c r="D61" s="105"/>
      <c r="E61" s="105"/>
      <c r="F61" s="105"/>
      <c r="G61" s="105"/>
      <c r="H61" s="105"/>
      <c r="I61" s="105"/>
      <c r="J61" s="105"/>
      <c r="K61" s="105"/>
      <c r="L61" s="106"/>
      <c r="M61" s="2"/>
      <c r="N61" s="104"/>
      <c r="O61" s="105"/>
      <c r="P61" s="105"/>
      <c r="Q61" s="105"/>
      <c r="R61" s="105"/>
      <c r="S61" s="105"/>
      <c r="T61" s="105"/>
      <c r="U61" s="105"/>
      <c r="V61" s="2"/>
      <c r="Y61" s="105"/>
      <c r="Z61" s="105"/>
      <c r="AA61" s="105"/>
      <c r="AB61" s="105"/>
      <c r="AC61" s="105"/>
      <c r="AD61" s="105"/>
      <c r="AE61" s="105"/>
      <c r="AF61" s="105"/>
      <c r="AG61" s="105"/>
      <c r="AH61" s="2"/>
      <c r="AJ61" s="105"/>
      <c r="AK61" s="105"/>
      <c r="AL61" s="105"/>
      <c r="AM61" s="105"/>
      <c r="AN61" s="105"/>
      <c r="AO61" s="105"/>
      <c r="AP61" s="105"/>
      <c r="AQ61" s="105"/>
    </row>
    <row r="62" spans="1:43" s="3" customFormat="1" x14ac:dyDescent="0.35">
      <c r="A62" s="293" t="s">
        <v>471</v>
      </c>
      <c r="B62" s="180" t="s">
        <v>528</v>
      </c>
      <c r="C62" s="180">
        <v>16.581</v>
      </c>
      <c r="D62" s="149">
        <v>17.939</v>
      </c>
      <c r="E62" s="149">
        <v>15.425000000000001</v>
      </c>
      <c r="F62" s="149">
        <v>17.448</v>
      </c>
      <c r="G62" s="149">
        <v>13.55</v>
      </c>
      <c r="H62" s="149" t="s">
        <v>445</v>
      </c>
      <c r="I62" s="149" t="s">
        <v>445</v>
      </c>
      <c r="J62" s="149" t="s">
        <v>445</v>
      </c>
      <c r="K62" s="149" t="s">
        <v>445</v>
      </c>
      <c r="L62" s="149" t="s">
        <v>445</v>
      </c>
      <c r="M62" s="149"/>
      <c r="N62" s="149">
        <v>37.143999999999998</v>
      </c>
      <c r="O62" s="149">
        <v>13.183</v>
      </c>
      <c r="P62" s="149">
        <v>17.263999999999999</v>
      </c>
      <c r="Q62" s="149" t="s">
        <v>445</v>
      </c>
      <c r="R62" s="149" t="s">
        <v>445</v>
      </c>
      <c r="S62" s="149" t="s">
        <v>445</v>
      </c>
      <c r="T62" s="149" t="s">
        <v>445</v>
      </c>
      <c r="U62" s="149" t="s">
        <v>445</v>
      </c>
      <c r="V62" s="149"/>
      <c r="W62" s="149"/>
      <c r="X62" s="149"/>
      <c r="Y62" s="149">
        <v>58.935000000000002</v>
      </c>
      <c r="Z62" s="149">
        <v>43.658999999999999</v>
      </c>
      <c r="AA62" s="149" t="s">
        <v>445</v>
      </c>
      <c r="AB62" s="149">
        <v>63.411000000000001</v>
      </c>
      <c r="AC62" s="149">
        <v>100</v>
      </c>
      <c r="AD62" s="149" t="s">
        <v>445</v>
      </c>
      <c r="AE62" s="149" t="s">
        <v>445</v>
      </c>
      <c r="AF62" s="149" t="s">
        <v>445</v>
      </c>
      <c r="AG62" s="149" t="s">
        <v>445</v>
      </c>
      <c r="AH62" s="149"/>
      <c r="AI62" s="149"/>
      <c r="AJ62" s="149">
        <v>64.364999999999995</v>
      </c>
      <c r="AK62" s="149">
        <v>82.772999999999996</v>
      </c>
      <c r="AL62" s="149">
        <v>75.332999999999998</v>
      </c>
      <c r="AM62" s="149" t="s">
        <v>445</v>
      </c>
      <c r="AN62" s="149" t="s">
        <v>445</v>
      </c>
      <c r="AO62" s="149" t="s">
        <v>445</v>
      </c>
      <c r="AP62" s="149" t="s">
        <v>445</v>
      </c>
      <c r="AQ62" s="179" t="s">
        <v>445</v>
      </c>
    </row>
    <row r="63" spans="1:43" s="3" customFormat="1" x14ac:dyDescent="0.35">
      <c r="A63" s="294"/>
      <c r="B63" s="137" t="s">
        <v>446</v>
      </c>
      <c r="C63" s="137">
        <v>55.951000000000001</v>
      </c>
      <c r="D63" s="1">
        <v>74.840999999999994</v>
      </c>
      <c r="E63" s="1">
        <v>83.525999999999996</v>
      </c>
      <c r="F63" s="1">
        <v>48.292000000000002</v>
      </c>
      <c r="G63" s="1">
        <v>100</v>
      </c>
      <c r="H63" s="1" t="s">
        <v>445</v>
      </c>
      <c r="I63" s="1" t="s">
        <v>445</v>
      </c>
      <c r="J63" s="1" t="s">
        <v>445</v>
      </c>
      <c r="K63" s="1" t="s">
        <v>445</v>
      </c>
      <c r="L63" s="1" t="s">
        <v>445</v>
      </c>
      <c r="M63" s="1"/>
      <c r="N63" s="1">
        <v>69.361999999999995</v>
      </c>
      <c r="O63" s="1">
        <v>56.005000000000003</v>
      </c>
      <c r="P63" s="1">
        <v>36.341999999999999</v>
      </c>
      <c r="Q63" s="1" t="s">
        <v>445</v>
      </c>
      <c r="R63" s="1" t="s">
        <v>445</v>
      </c>
      <c r="S63" s="1" t="s">
        <v>445</v>
      </c>
      <c r="T63" s="1" t="s">
        <v>445</v>
      </c>
      <c r="U63" s="1" t="s">
        <v>445</v>
      </c>
      <c r="V63" s="1"/>
      <c r="W63" s="1"/>
      <c r="X63" s="1"/>
      <c r="Y63" s="1">
        <v>68.253</v>
      </c>
      <c r="Z63" s="1">
        <v>77.474000000000004</v>
      </c>
      <c r="AA63" s="1" t="s">
        <v>445</v>
      </c>
      <c r="AB63" s="1">
        <v>43.411000000000001</v>
      </c>
      <c r="AC63" s="1">
        <v>54.792999999999999</v>
      </c>
      <c r="AD63" s="1" t="s">
        <v>445</v>
      </c>
      <c r="AE63" s="1" t="s">
        <v>445</v>
      </c>
      <c r="AF63" s="1" t="s">
        <v>445</v>
      </c>
      <c r="AG63" s="1" t="s">
        <v>445</v>
      </c>
      <c r="AH63" s="1"/>
      <c r="AI63" s="1"/>
      <c r="AJ63" s="1">
        <v>53.442999999999998</v>
      </c>
      <c r="AK63" s="1">
        <v>32.234999999999999</v>
      </c>
      <c r="AL63" s="1">
        <v>59.401000000000003</v>
      </c>
      <c r="AM63" s="1" t="s">
        <v>445</v>
      </c>
      <c r="AN63" s="1" t="s">
        <v>445</v>
      </c>
      <c r="AO63" s="1" t="s">
        <v>445</v>
      </c>
      <c r="AP63" s="1" t="s">
        <v>445</v>
      </c>
      <c r="AQ63" s="140" t="s">
        <v>445</v>
      </c>
    </row>
    <row r="64" spans="1:43" s="3" customFormat="1" x14ac:dyDescent="0.35">
      <c r="A64" s="294"/>
      <c r="B64" s="137" t="s">
        <v>522</v>
      </c>
      <c r="C64" s="137">
        <f t="shared" ref="C64:AQ64" si="35">IF(C62="","",C62/C63)</f>
        <v>0.29634859073117548</v>
      </c>
      <c r="D64" s="1">
        <f t="shared" si="35"/>
        <v>0.2396948196843976</v>
      </c>
      <c r="E64" s="1">
        <f t="shared" si="35"/>
        <v>0.18467303594090465</v>
      </c>
      <c r="F64" s="1">
        <f t="shared" si="35"/>
        <v>0.36130207901929928</v>
      </c>
      <c r="G64" s="1">
        <f t="shared" si="35"/>
        <v>0.13550000000000001</v>
      </c>
      <c r="H64" s="1" t="str">
        <f t="shared" si="35"/>
        <v/>
      </c>
      <c r="I64" s="1" t="str">
        <f t="shared" si="35"/>
        <v/>
      </c>
      <c r="J64" s="1" t="str">
        <f t="shared" si="35"/>
        <v/>
      </c>
      <c r="K64" s="1" t="str">
        <f t="shared" si="35"/>
        <v/>
      </c>
      <c r="L64" s="1" t="str">
        <f t="shared" si="35"/>
        <v/>
      </c>
      <c r="M64" s="1" t="str">
        <f t="shared" si="35"/>
        <v/>
      </c>
      <c r="N64" s="1">
        <f t="shared" si="35"/>
        <v>0.53550935670828415</v>
      </c>
      <c r="O64" s="1">
        <f t="shared" si="35"/>
        <v>0.23538969734845103</v>
      </c>
      <c r="P64" s="1">
        <f t="shared" si="35"/>
        <v>0.4750426503769743</v>
      </c>
      <c r="Q64" s="1" t="str">
        <f t="shared" si="35"/>
        <v/>
      </c>
      <c r="R64" s="1" t="str">
        <f t="shared" si="35"/>
        <v/>
      </c>
      <c r="S64" s="1" t="str">
        <f t="shared" si="35"/>
        <v/>
      </c>
      <c r="T64" s="1" t="str">
        <f t="shared" si="35"/>
        <v/>
      </c>
      <c r="U64" s="1" t="str">
        <f t="shared" si="35"/>
        <v/>
      </c>
      <c r="V64" s="1" t="str">
        <f t="shared" si="35"/>
        <v/>
      </c>
      <c r="W64" s="1" t="str">
        <f t="shared" si="35"/>
        <v/>
      </c>
      <c r="X64" s="1" t="str">
        <f t="shared" si="35"/>
        <v/>
      </c>
      <c r="Y64" s="1">
        <f t="shared" si="35"/>
        <v>0.86347852841633344</v>
      </c>
      <c r="Z64" s="1">
        <f t="shared" si="35"/>
        <v>0.56353099104215598</v>
      </c>
      <c r="AA64" s="1" t="str">
        <f t="shared" si="35"/>
        <v/>
      </c>
      <c r="AB64" s="1">
        <f t="shared" si="35"/>
        <v>1.4607127225818342</v>
      </c>
      <c r="AC64" s="1">
        <f t="shared" si="35"/>
        <v>1.8250506451554032</v>
      </c>
      <c r="AD64" s="1" t="str">
        <f t="shared" si="35"/>
        <v/>
      </c>
      <c r="AE64" s="1" t="str">
        <f t="shared" si="35"/>
        <v/>
      </c>
      <c r="AF64" s="1" t="str">
        <f t="shared" si="35"/>
        <v/>
      </c>
      <c r="AG64" s="1" t="str">
        <f t="shared" si="35"/>
        <v/>
      </c>
      <c r="AH64" s="1" t="str">
        <f t="shared" si="35"/>
        <v/>
      </c>
      <c r="AI64" s="1" t="str">
        <f t="shared" si="35"/>
        <v/>
      </c>
      <c r="AJ64" s="1">
        <f t="shared" si="35"/>
        <v>1.2043672698014707</v>
      </c>
      <c r="AK64" s="1">
        <f t="shared" si="35"/>
        <v>2.5677989762680316</v>
      </c>
      <c r="AL64" s="1">
        <f t="shared" si="35"/>
        <v>1.2682109728792443</v>
      </c>
      <c r="AM64" s="1" t="str">
        <f t="shared" si="35"/>
        <v/>
      </c>
      <c r="AN64" s="1" t="str">
        <f t="shared" si="35"/>
        <v/>
      </c>
      <c r="AO64" s="1" t="str">
        <f t="shared" si="35"/>
        <v/>
      </c>
      <c r="AP64" s="1" t="str">
        <f t="shared" si="35"/>
        <v/>
      </c>
      <c r="AQ64" s="140" t="str">
        <f t="shared" si="35"/>
        <v/>
      </c>
    </row>
    <row r="65" spans="1:43" s="3" customFormat="1" ht="15" thickBot="1" x14ac:dyDescent="0.4">
      <c r="A65" s="294"/>
      <c r="B65" s="171" t="s">
        <v>527</v>
      </c>
      <c r="C65" s="171">
        <f t="shared" ref="C65:AQ65" si="36">IF(C64="","",C64/AVERAGE($C64:$AQ64))</f>
        <v>0.3638676145612299</v>
      </c>
      <c r="D65" s="139">
        <f t="shared" si="36"/>
        <v>0.29430604696332963</v>
      </c>
      <c r="E65" s="139">
        <f t="shared" si="36"/>
        <v>0.22674829293368481</v>
      </c>
      <c r="F65" s="139">
        <f t="shared" si="36"/>
        <v>0.44361987787558377</v>
      </c>
      <c r="G65" s="139">
        <f t="shared" si="36"/>
        <v>0.16637184489860282</v>
      </c>
      <c r="H65" s="139" t="str">
        <f t="shared" si="36"/>
        <v/>
      </c>
      <c r="I65" s="139" t="str">
        <f t="shared" si="36"/>
        <v/>
      </c>
      <c r="J65" s="139" t="str">
        <f t="shared" si="36"/>
        <v/>
      </c>
      <c r="K65" s="139" t="str">
        <f t="shared" si="36"/>
        <v/>
      </c>
      <c r="L65" s="139" t="str">
        <f t="shared" si="36"/>
        <v/>
      </c>
      <c r="M65" s="139" t="str">
        <f t="shared" si="36"/>
        <v/>
      </c>
      <c r="N65" s="139">
        <f t="shared" si="36"/>
        <v>0.65751793089314547</v>
      </c>
      <c r="O65" s="139">
        <f t="shared" si="36"/>
        <v>0.28902006064933988</v>
      </c>
      <c r="P65" s="139">
        <f t="shared" si="36"/>
        <v>0.58327470220471711</v>
      </c>
      <c r="Q65" s="139" t="str">
        <f t="shared" si="36"/>
        <v/>
      </c>
      <c r="R65" s="139" t="str">
        <f t="shared" si="36"/>
        <v/>
      </c>
      <c r="S65" s="139" t="str">
        <f t="shared" si="36"/>
        <v/>
      </c>
      <c r="T65" s="139" t="str">
        <f t="shared" si="36"/>
        <v/>
      </c>
      <c r="U65" s="139" t="str">
        <f t="shared" si="36"/>
        <v/>
      </c>
      <c r="V65" s="139" t="str">
        <f t="shared" si="36"/>
        <v/>
      </c>
      <c r="W65" s="139" t="str">
        <f t="shared" si="36"/>
        <v/>
      </c>
      <c r="X65" s="139" t="str">
        <f t="shared" si="36"/>
        <v/>
      </c>
      <c r="Y65" s="139">
        <f t="shared" si="36"/>
        <v>1.0602104487303028</v>
      </c>
      <c r="Z65" s="139">
        <f t="shared" si="36"/>
        <v>0.69192391614185611</v>
      </c>
      <c r="AA65" s="139" t="str">
        <f t="shared" si="36"/>
        <v/>
      </c>
      <c r="AB65" s="139">
        <f t="shared" si="36"/>
        <v>1.7935163876221458</v>
      </c>
      <c r="AC65" s="139">
        <f t="shared" si="36"/>
        <v>2.2408637850028761</v>
      </c>
      <c r="AD65" s="139" t="str">
        <f t="shared" si="36"/>
        <v/>
      </c>
      <c r="AE65" s="139" t="str">
        <f t="shared" si="36"/>
        <v/>
      </c>
      <c r="AF65" s="139" t="str">
        <f t="shared" si="36"/>
        <v/>
      </c>
      <c r="AG65" s="139" t="str">
        <f t="shared" si="36"/>
        <v/>
      </c>
      <c r="AH65" s="139" t="str">
        <f t="shared" si="36"/>
        <v/>
      </c>
      <c r="AI65" s="139" t="str">
        <f t="shared" si="36"/>
        <v/>
      </c>
      <c r="AJ65" s="139">
        <f t="shared" si="36"/>
        <v>1.4787660857001035</v>
      </c>
      <c r="AK65" s="139">
        <f t="shared" si="36"/>
        <v>3.1528372915900813</v>
      </c>
      <c r="AL65" s="139">
        <f t="shared" si="36"/>
        <v>1.5571557142330024</v>
      </c>
      <c r="AM65" s="139" t="str">
        <f t="shared" si="36"/>
        <v/>
      </c>
      <c r="AN65" s="139" t="str">
        <f t="shared" si="36"/>
        <v/>
      </c>
      <c r="AO65" s="139" t="str">
        <f t="shared" si="36"/>
        <v/>
      </c>
      <c r="AP65" s="139" t="str">
        <f t="shared" si="36"/>
        <v/>
      </c>
      <c r="AQ65" s="138" t="str">
        <f t="shared" si="36"/>
        <v/>
      </c>
    </row>
    <row r="66" spans="1:43" s="3" customFormat="1" x14ac:dyDescent="0.35">
      <c r="A66" s="294"/>
      <c r="B66" s="137" t="s">
        <v>526</v>
      </c>
      <c r="C66" s="180">
        <v>53.36</v>
      </c>
      <c r="D66" s="149">
        <v>62.506</v>
      </c>
      <c r="E66" s="149">
        <v>51.442</v>
      </c>
      <c r="F66" s="149">
        <v>45.69</v>
      </c>
      <c r="G66" s="149">
        <v>48.658999999999999</v>
      </c>
      <c r="H66" s="149" t="s">
        <v>445</v>
      </c>
      <c r="I66" s="149" t="s">
        <v>445</v>
      </c>
      <c r="J66" s="149" t="s">
        <v>445</v>
      </c>
      <c r="K66" s="149" t="s">
        <v>445</v>
      </c>
      <c r="L66" s="149" t="s">
        <v>445</v>
      </c>
      <c r="M66" s="149"/>
      <c r="N66" s="149">
        <v>64.846000000000004</v>
      </c>
      <c r="O66" s="149">
        <v>45.505000000000003</v>
      </c>
      <c r="P66" s="149">
        <v>73.156000000000006</v>
      </c>
      <c r="Q66" s="149" t="s">
        <v>445</v>
      </c>
      <c r="R66" s="149" t="s">
        <v>445</v>
      </c>
      <c r="S66" s="149" t="s">
        <v>445</v>
      </c>
      <c r="T66" s="149" t="s">
        <v>445</v>
      </c>
      <c r="U66" s="149" t="s">
        <v>445</v>
      </c>
      <c r="V66" s="149"/>
      <c r="W66" s="149"/>
      <c r="X66" s="149"/>
      <c r="Y66" s="149">
        <v>68.423000000000002</v>
      </c>
      <c r="Z66" s="149">
        <v>66.760000000000005</v>
      </c>
      <c r="AA66" s="149" t="s">
        <v>445</v>
      </c>
      <c r="AB66" s="149">
        <v>69.521000000000001</v>
      </c>
      <c r="AC66" s="149">
        <v>100</v>
      </c>
      <c r="AD66" s="149" t="s">
        <v>445</v>
      </c>
      <c r="AE66" s="149" t="s">
        <v>445</v>
      </c>
      <c r="AF66" s="149" t="s">
        <v>445</v>
      </c>
      <c r="AG66" s="149" t="s">
        <v>445</v>
      </c>
      <c r="AH66" s="149"/>
      <c r="AI66" s="149"/>
      <c r="AJ66" s="149">
        <v>56.843000000000004</v>
      </c>
      <c r="AK66" s="149">
        <v>81.923000000000002</v>
      </c>
      <c r="AL66" s="149">
        <v>88.933999999999997</v>
      </c>
      <c r="AM66" s="149" t="s">
        <v>445</v>
      </c>
      <c r="AN66" s="149" t="s">
        <v>445</v>
      </c>
      <c r="AO66" s="149" t="s">
        <v>445</v>
      </c>
      <c r="AP66" s="149" t="s">
        <v>445</v>
      </c>
      <c r="AQ66" s="179" t="s">
        <v>445</v>
      </c>
    </row>
    <row r="67" spans="1:43" s="3" customFormat="1" x14ac:dyDescent="0.35">
      <c r="A67" s="294"/>
      <c r="B67" s="137" t="s">
        <v>446</v>
      </c>
      <c r="C67" s="137">
        <v>91.917000000000002</v>
      </c>
      <c r="D67" s="1">
        <v>94.668000000000006</v>
      </c>
      <c r="E67" s="1">
        <v>86.683999999999997</v>
      </c>
      <c r="F67" s="1">
        <v>91.087000000000003</v>
      </c>
      <c r="G67" s="1">
        <v>100</v>
      </c>
      <c r="H67" s="1" t="s">
        <v>445</v>
      </c>
      <c r="I67" s="1" t="s">
        <v>445</v>
      </c>
      <c r="J67" s="1" t="s">
        <v>445</v>
      </c>
      <c r="K67" s="1" t="s">
        <v>445</v>
      </c>
      <c r="L67" s="1" t="s">
        <v>445</v>
      </c>
      <c r="M67" s="1"/>
      <c r="N67" s="1">
        <v>77.653999999999996</v>
      </c>
      <c r="O67" s="1">
        <v>90.62</v>
      </c>
      <c r="P67" s="1">
        <v>59.087000000000003</v>
      </c>
      <c r="Q67" s="1" t="s">
        <v>445</v>
      </c>
      <c r="R67" s="1" t="s">
        <v>445</v>
      </c>
      <c r="S67" s="1" t="s">
        <v>445</v>
      </c>
      <c r="T67" s="1" t="s">
        <v>445</v>
      </c>
      <c r="U67" s="1" t="s">
        <v>445</v>
      </c>
      <c r="V67" s="1"/>
      <c r="W67" s="1"/>
      <c r="X67" s="1"/>
      <c r="Y67" s="1">
        <v>63.965000000000003</v>
      </c>
      <c r="Z67" s="1">
        <v>80.382000000000005</v>
      </c>
      <c r="AA67" s="1" t="s">
        <v>445</v>
      </c>
      <c r="AB67" s="1">
        <v>63.374000000000002</v>
      </c>
      <c r="AC67" s="1">
        <v>80.355000000000004</v>
      </c>
      <c r="AD67" s="1" t="s">
        <v>445</v>
      </c>
      <c r="AE67" s="1" t="s">
        <v>445</v>
      </c>
      <c r="AF67" s="1" t="s">
        <v>445</v>
      </c>
      <c r="AG67" s="1" t="s">
        <v>445</v>
      </c>
      <c r="AH67" s="1"/>
      <c r="AI67" s="1"/>
      <c r="AJ67" s="1">
        <v>64.364999999999995</v>
      </c>
      <c r="AK67" s="1">
        <v>44.097999999999999</v>
      </c>
      <c r="AL67" s="1">
        <v>71.563000000000002</v>
      </c>
      <c r="AM67" s="1" t="s">
        <v>445</v>
      </c>
      <c r="AN67" s="1" t="s">
        <v>445</v>
      </c>
      <c r="AO67" s="1" t="s">
        <v>445</v>
      </c>
      <c r="AP67" s="1" t="s">
        <v>445</v>
      </c>
      <c r="AQ67" s="140" t="s">
        <v>445</v>
      </c>
    </row>
    <row r="68" spans="1:43" s="3" customFormat="1" x14ac:dyDescent="0.35">
      <c r="A68" s="294"/>
      <c r="B68" s="137" t="s">
        <v>521</v>
      </c>
      <c r="C68" s="137">
        <f t="shared" ref="C68:AQ68" si="37">IF(C66="","",C66/C67)</f>
        <v>0.58052373336814733</v>
      </c>
      <c r="D68" s="1">
        <f t="shared" si="37"/>
        <v>0.66026534837537498</v>
      </c>
      <c r="E68" s="1">
        <f t="shared" si="37"/>
        <v>0.59344284989156015</v>
      </c>
      <c r="F68" s="1">
        <f t="shared" si="37"/>
        <v>0.50160835245424695</v>
      </c>
      <c r="G68" s="1">
        <f t="shared" si="37"/>
        <v>0.48658999999999997</v>
      </c>
      <c r="H68" s="1" t="str">
        <f t="shared" si="37"/>
        <v/>
      </c>
      <c r="I68" s="1" t="str">
        <f t="shared" si="37"/>
        <v/>
      </c>
      <c r="J68" s="1" t="str">
        <f t="shared" si="37"/>
        <v/>
      </c>
      <c r="K68" s="1" t="str">
        <f t="shared" si="37"/>
        <v/>
      </c>
      <c r="L68" s="1" t="str">
        <f t="shared" si="37"/>
        <v/>
      </c>
      <c r="M68" s="1" t="str">
        <f t="shared" si="37"/>
        <v/>
      </c>
      <c r="N68" s="1">
        <f t="shared" si="37"/>
        <v>0.83506322919617804</v>
      </c>
      <c r="O68" s="1">
        <f t="shared" si="37"/>
        <v>0.50215184286029579</v>
      </c>
      <c r="P68" s="1">
        <f t="shared" si="37"/>
        <v>1.2381065208929207</v>
      </c>
      <c r="Q68" s="1" t="str">
        <f t="shared" si="37"/>
        <v/>
      </c>
      <c r="R68" s="1" t="str">
        <f t="shared" si="37"/>
        <v/>
      </c>
      <c r="S68" s="1" t="str">
        <f t="shared" si="37"/>
        <v/>
      </c>
      <c r="T68" s="1" t="str">
        <f t="shared" si="37"/>
        <v/>
      </c>
      <c r="U68" s="1" t="str">
        <f t="shared" si="37"/>
        <v/>
      </c>
      <c r="V68" s="1" t="str">
        <f t="shared" si="37"/>
        <v/>
      </c>
      <c r="W68" s="1" t="str">
        <f t="shared" si="37"/>
        <v/>
      </c>
      <c r="X68" s="1" t="str">
        <f t="shared" si="37"/>
        <v/>
      </c>
      <c r="Y68" s="1">
        <f t="shared" si="37"/>
        <v>1.06969436410537</v>
      </c>
      <c r="Z68" s="1">
        <f t="shared" si="37"/>
        <v>0.83053419919882565</v>
      </c>
      <c r="AA68" s="1" t="str">
        <f t="shared" si="37"/>
        <v/>
      </c>
      <c r="AB68" s="1">
        <f t="shared" si="37"/>
        <v>1.0969956133430112</v>
      </c>
      <c r="AC68" s="1">
        <f t="shared" si="37"/>
        <v>1.2444776305145915</v>
      </c>
      <c r="AD68" s="1" t="str">
        <f t="shared" si="37"/>
        <v/>
      </c>
      <c r="AE68" s="1" t="str">
        <f t="shared" si="37"/>
        <v/>
      </c>
      <c r="AF68" s="1" t="str">
        <f t="shared" si="37"/>
        <v/>
      </c>
      <c r="AG68" s="1" t="str">
        <f t="shared" si="37"/>
        <v/>
      </c>
      <c r="AH68" s="1" t="str">
        <f t="shared" si="37"/>
        <v/>
      </c>
      <c r="AI68" s="1" t="str">
        <f t="shared" si="37"/>
        <v/>
      </c>
      <c r="AJ68" s="1">
        <f t="shared" si="37"/>
        <v>0.88313524430979584</v>
      </c>
      <c r="AK68" s="1">
        <f t="shared" si="37"/>
        <v>1.8577486507324596</v>
      </c>
      <c r="AL68" s="1">
        <f t="shared" si="37"/>
        <v>1.2427371686486033</v>
      </c>
      <c r="AM68" s="1" t="str">
        <f t="shared" si="37"/>
        <v/>
      </c>
      <c r="AN68" s="1" t="str">
        <f t="shared" si="37"/>
        <v/>
      </c>
      <c r="AO68" s="1" t="str">
        <f t="shared" si="37"/>
        <v/>
      </c>
      <c r="AP68" s="1" t="str">
        <f t="shared" si="37"/>
        <v/>
      </c>
      <c r="AQ68" s="140" t="str">
        <f t="shared" si="37"/>
        <v/>
      </c>
    </row>
    <row r="69" spans="1:43" s="3" customFormat="1" ht="15" thickBot="1" x14ac:dyDescent="0.4">
      <c r="A69" s="294"/>
      <c r="B69" s="171" t="s">
        <v>525</v>
      </c>
      <c r="C69" s="171">
        <f t="shared" ref="C69:AQ69" si="38">IF(C68="","",C68/AVERAGE($C68:$AQ68))</f>
        <v>0.63919901796545875</v>
      </c>
      <c r="D69" s="139">
        <f t="shared" si="38"/>
        <v>0.72700035850303124</v>
      </c>
      <c r="E69" s="139">
        <f t="shared" si="38"/>
        <v>0.65342390856008659</v>
      </c>
      <c r="F69" s="139">
        <f t="shared" si="38"/>
        <v>0.55230742149295708</v>
      </c>
      <c r="G69" s="139">
        <f t="shared" si="38"/>
        <v>0.53577111886064765</v>
      </c>
      <c r="H69" s="139" t="str">
        <f t="shared" si="38"/>
        <v/>
      </c>
      <c r="I69" s="139" t="str">
        <f t="shared" si="38"/>
        <v/>
      </c>
      <c r="J69" s="139" t="str">
        <f t="shared" si="38"/>
        <v/>
      </c>
      <c r="K69" s="139" t="str">
        <f t="shared" si="38"/>
        <v/>
      </c>
      <c r="L69" s="139" t="str">
        <f t="shared" si="38"/>
        <v/>
      </c>
      <c r="M69" s="139" t="str">
        <f t="shared" si="38"/>
        <v/>
      </c>
      <c r="N69" s="139">
        <f t="shared" si="38"/>
        <v>0.91946558833067216</v>
      </c>
      <c r="O69" s="139">
        <f t="shared" si="38"/>
        <v>0.55290584411351817</v>
      </c>
      <c r="P69" s="139">
        <f t="shared" si="38"/>
        <v>1.3632456811020859</v>
      </c>
      <c r="Q69" s="139" t="str">
        <f t="shared" si="38"/>
        <v/>
      </c>
      <c r="R69" s="139" t="str">
        <f t="shared" si="38"/>
        <v/>
      </c>
      <c r="S69" s="139" t="str">
        <f t="shared" si="38"/>
        <v/>
      </c>
      <c r="T69" s="139" t="str">
        <f t="shared" si="38"/>
        <v/>
      </c>
      <c r="U69" s="139" t="str">
        <f t="shared" si="38"/>
        <v/>
      </c>
      <c r="V69" s="139" t="str">
        <f t="shared" si="38"/>
        <v/>
      </c>
      <c r="W69" s="139" t="str">
        <f t="shared" si="38"/>
        <v/>
      </c>
      <c r="X69" s="139" t="str">
        <f t="shared" si="38"/>
        <v/>
      </c>
      <c r="Y69" s="139">
        <f t="shared" si="38"/>
        <v>1.1778115996951501</v>
      </c>
      <c r="Z69" s="139">
        <f t="shared" si="38"/>
        <v>0.91447879561188439</v>
      </c>
      <c r="AA69" s="139" t="str">
        <f t="shared" si="38"/>
        <v/>
      </c>
      <c r="AB69" s="139">
        <f t="shared" si="38"/>
        <v>1.2078722685340997</v>
      </c>
      <c r="AC69" s="139">
        <f t="shared" si="38"/>
        <v>1.3702607379885536</v>
      </c>
      <c r="AD69" s="139" t="str">
        <f t="shared" si="38"/>
        <v/>
      </c>
      <c r="AE69" s="139" t="str">
        <f t="shared" si="38"/>
        <v/>
      </c>
      <c r="AF69" s="139" t="str">
        <f t="shared" si="38"/>
        <v/>
      </c>
      <c r="AG69" s="139" t="str">
        <f t="shared" si="38"/>
        <v/>
      </c>
      <c r="AH69" s="139" t="str">
        <f t="shared" si="38"/>
        <v/>
      </c>
      <c r="AI69" s="139" t="str">
        <f t="shared" si="38"/>
        <v/>
      </c>
      <c r="AJ69" s="139">
        <f t="shared" si="38"/>
        <v>0.97239638699753539</v>
      </c>
      <c r="AK69" s="139">
        <f t="shared" si="38"/>
        <v>2.045516909851802</v>
      </c>
      <c r="AL69" s="139">
        <f t="shared" si="38"/>
        <v>1.3683443623925184</v>
      </c>
      <c r="AM69" s="139" t="str">
        <f t="shared" si="38"/>
        <v/>
      </c>
      <c r="AN69" s="139" t="str">
        <f t="shared" si="38"/>
        <v/>
      </c>
      <c r="AO69" s="139" t="str">
        <f t="shared" si="38"/>
        <v/>
      </c>
      <c r="AP69" s="139" t="str">
        <f t="shared" si="38"/>
        <v/>
      </c>
      <c r="AQ69" s="138" t="str">
        <f t="shared" si="38"/>
        <v/>
      </c>
    </row>
    <row r="70" spans="1:43" s="3" customFormat="1" x14ac:dyDescent="0.35">
      <c r="A70" s="294"/>
      <c r="B70" s="137" t="s">
        <v>520</v>
      </c>
      <c r="C70" s="180">
        <f t="shared" ref="C70:AQ70" si="39">IF(C64="","",C64/C68)</f>
        <v>0.51048488407491488</v>
      </c>
      <c r="D70" s="149">
        <f t="shared" si="39"/>
        <v>0.36302801634855136</v>
      </c>
      <c r="E70" s="149">
        <f t="shared" si="39"/>
        <v>0.31118925095255584</v>
      </c>
      <c r="F70" s="149">
        <f t="shared" si="39"/>
        <v>0.72028720664545676</v>
      </c>
      <c r="G70" s="149">
        <f t="shared" si="39"/>
        <v>0.2784685258636635</v>
      </c>
      <c r="H70" s="149" t="str">
        <f t="shared" si="39"/>
        <v/>
      </c>
      <c r="I70" s="149" t="str">
        <f t="shared" si="39"/>
        <v/>
      </c>
      <c r="J70" s="149" t="str">
        <f t="shared" si="39"/>
        <v/>
      </c>
      <c r="K70" s="149" t="str">
        <f t="shared" si="39"/>
        <v/>
      </c>
      <c r="L70" s="149" t="str">
        <f t="shared" si="39"/>
        <v/>
      </c>
      <c r="M70" s="149" t="str">
        <f t="shared" si="39"/>
        <v/>
      </c>
      <c r="N70" s="149">
        <f t="shared" si="39"/>
        <v>0.64128001088463582</v>
      </c>
      <c r="O70" s="149">
        <f t="shared" si="39"/>
        <v>0.46876199041240807</v>
      </c>
      <c r="P70" s="149">
        <f t="shared" si="39"/>
        <v>0.38368479800459671</v>
      </c>
      <c r="Q70" s="149" t="str">
        <f t="shared" si="39"/>
        <v/>
      </c>
      <c r="R70" s="149" t="str">
        <f t="shared" si="39"/>
        <v/>
      </c>
      <c r="S70" s="149" t="str">
        <f t="shared" si="39"/>
        <v/>
      </c>
      <c r="T70" s="149" t="str">
        <f t="shared" si="39"/>
        <v/>
      </c>
      <c r="U70" s="149" t="str">
        <f t="shared" si="39"/>
        <v/>
      </c>
      <c r="V70" s="149" t="str">
        <f t="shared" si="39"/>
        <v/>
      </c>
      <c r="W70" s="149" t="str">
        <f t="shared" si="39"/>
        <v/>
      </c>
      <c r="X70" s="149" t="str">
        <f t="shared" si="39"/>
        <v/>
      </c>
      <c r="Y70" s="149">
        <f t="shared" si="39"/>
        <v>0.80721985399866669</v>
      </c>
      <c r="Z70" s="149">
        <f t="shared" si="39"/>
        <v>0.67851629901064381</v>
      </c>
      <c r="AA70" s="149" t="str">
        <f t="shared" si="39"/>
        <v/>
      </c>
      <c r="AB70" s="149">
        <f t="shared" si="39"/>
        <v>1.3315574873908771</v>
      </c>
      <c r="AC70" s="149">
        <f t="shared" si="39"/>
        <v>1.4665194459146242</v>
      </c>
      <c r="AD70" s="149" t="str">
        <f t="shared" si="39"/>
        <v/>
      </c>
      <c r="AE70" s="149" t="str">
        <f t="shared" si="39"/>
        <v/>
      </c>
      <c r="AF70" s="149" t="str">
        <f t="shared" si="39"/>
        <v/>
      </c>
      <c r="AG70" s="149" t="str">
        <f t="shared" si="39"/>
        <v/>
      </c>
      <c r="AH70" s="149" t="str">
        <f t="shared" si="39"/>
        <v/>
      </c>
      <c r="AI70" s="149" t="str">
        <f t="shared" si="39"/>
        <v/>
      </c>
      <c r="AJ70" s="149">
        <f t="shared" si="39"/>
        <v>1.3637404662099406</v>
      </c>
      <c r="AK70" s="149">
        <f t="shared" si="39"/>
        <v>1.3822101150527648</v>
      </c>
      <c r="AL70" s="149">
        <f t="shared" si="39"/>
        <v>1.0204981430291831</v>
      </c>
      <c r="AM70" s="149" t="str">
        <f t="shared" si="39"/>
        <v/>
      </c>
      <c r="AN70" s="149" t="str">
        <f t="shared" si="39"/>
        <v/>
      </c>
      <c r="AO70" s="149" t="str">
        <f t="shared" si="39"/>
        <v/>
      </c>
      <c r="AP70" s="149" t="str">
        <f t="shared" si="39"/>
        <v/>
      </c>
      <c r="AQ70" s="179" t="str">
        <f t="shared" si="39"/>
        <v/>
      </c>
    </row>
    <row r="71" spans="1:43" s="3" customFormat="1" ht="15" thickBot="1" x14ac:dyDescent="0.4">
      <c r="A71" s="295"/>
      <c r="B71" s="171" t="s">
        <v>524</v>
      </c>
      <c r="C71" s="171">
        <f t="shared" ref="C71:AQ71" si="40">IF(C70="","",C70/AVERAGE($C70:$AQ70))</f>
        <v>0.65293610720596185</v>
      </c>
      <c r="D71" s="139">
        <f t="shared" si="40"/>
        <v>0.46433128030983983</v>
      </c>
      <c r="E71" s="139">
        <f t="shared" si="40"/>
        <v>0.39802686516273578</v>
      </c>
      <c r="F71" s="139">
        <f t="shared" si="40"/>
        <v>0.92128393895464078</v>
      </c>
      <c r="G71" s="139">
        <f t="shared" si="40"/>
        <v>0.35617539505855439</v>
      </c>
      <c r="H71" s="139" t="str">
        <f t="shared" si="40"/>
        <v/>
      </c>
      <c r="I71" s="139" t="str">
        <f t="shared" si="40"/>
        <v/>
      </c>
      <c r="J71" s="139" t="str">
        <f t="shared" si="40"/>
        <v/>
      </c>
      <c r="K71" s="139" t="str">
        <f t="shared" si="40"/>
        <v/>
      </c>
      <c r="L71" s="139" t="str">
        <f t="shared" si="40"/>
        <v/>
      </c>
      <c r="M71" s="139" t="str">
        <f t="shared" si="40"/>
        <v/>
      </c>
      <c r="N71" s="139">
        <f t="shared" si="40"/>
        <v>0.82022972079730283</v>
      </c>
      <c r="O71" s="139">
        <f t="shared" si="40"/>
        <v>0.59957040604767331</v>
      </c>
      <c r="P71" s="139">
        <f t="shared" si="40"/>
        <v>0.49075235372975806</v>
      </c>
      <c r="Q71" s="139" t="str">
        <f t="shared" si="40"/>
        <v/>
      </c>
      <c r="R71" s="139" t="str">
        <f t="shared" si="40"/>
        <v/>
      </c>
      <c r="S71" s="139" t="str">
        <f t="shared" si="40"/>
        <v/>
      </c>
      <c r="T71" s="139" t="str">
        <f t="shared" si="40"/>
        <v/>
      </c>
      <c r="U71" s="139" t="str">
        <f t="shared" si="40"/>
        <v/>
      </c>
      <c r="V71" s="139" t="str">
        <f t="shared" si="40"/>
        <v/>
      </c>
      <c r="W71" s="139" t="str">
        <f t="shared" si="40"/>
        <v/>
      </c>
      <c r="X71" s="139" t="str">
        <f t="shared" si="40"/>
        <v/>
      </c>
      <c r="Y71" s="139">
        <f t="shared" si="40"/>
        <v>1.0324752124333354</v>
      </c>
      <c r="Z71" s="139">
        <f t="shared" si="40"/>
        <v>0.86785682548592524</v>
      </c>
      <c r="AA71" s="139" t="str">
        <f t="shared" si="40"/>
        <v/>
      </c>
      <c r="AB71" s="139">
        <f t="shared" si="40"/>
        <v>1.7031296899485884</v>
      </c>
      <c r="AC71" s="139">
        <f t="shared" si="40"/>
        <v>1.8757528930412306</v>
      </c>
      <c r="AD71" s="139" t="str">
        <f t="shared" si="40"/>
        <v/>
      </c>
      <c r="AE71" s="139" t="str">
        <f t="shared" si="40"/>
        <v/>
      </c>
      <c r="AF71" s="139" t="str">
        <f t="shared" si="40"/>
        <v/>
      </c>
      <c r="AG71" s="139" t="str">
        <f t="shared" si="40"/>
        <v/>
      </c>
      <c r="AH71" s="139" t="str">
        <f t="shared" si="40"/>
        <v/>
      </c>
      <c r="AI71" s="139" t="str">
        <f t="shared" si="40"/>
        <v/>
      </c>
      <c r="AJ71" s="139">
        <f t="shared" si="40"/>
        <v>1.7442933552478874</v>
      </c>
      <c r="AK71" s="139">
        <f t="shared" si="40"/>
        <v>1.7679169746597503</v>
      </c>
      <c r="AL71" s="139">
        <f t="shared" si="40"/>
        <v>1.3052689819168153</v>
      </c>
      <c r="AM71" s="139" t="str">
        <f t="shared" si="40"/>
        <v/>
      </c>
      <c r="AN71" s="139" t="str">
        <f t="shared" si="40"/>
        <v/>
      </c>
      <c r="AO71" s="139" t="str">
        <f t="shared" si="40"/>
        <v/>
      </c>
      <c r="AP71" s="139" t="str">
        <f t="shared" si="40"/>
        <v/>
      </c>
      <c r="AQ71" s="138" t="str">
        <f t="shared" si="40"/>
        <v/>
      </c>
    </row>
    <row r="72" spans="1:43" x14ac:dyDescent="0.35">
      <c r="B72" s="2"/>
      <c r="C72" s="104"/>
      <c r="D72" s="105"/>
      <c r="E72" s="105"/>
      <c r="F72" s="105"/>
      <c r="G72" s="105"/>
      <c r="H72" s="105"/>
      <c r="I72" s="105"/>
      <c r="J72" s="105"/>
      <c r="K72" s="105"/>
      <c r="L72" s="106"/>
      <c r="M72" s="2"/>
      <c r="N72" s="104"/>
      <c r="O72" s="105"/>
      <c r="P72" s="105"/>
      <c r="Q72" s="105"/>
      <c r="R72" s="105"/>
      <c r="S72" s="105"/>
      <c r="T72" s="105"/>
      <c r="U72" s="105"/>
      <c r="V72" s="2"/>
      <c r="Y72" s="105"/>
      <c r="Z72" s="105"/>
      <c r="AA72" s="105"/>
      <c r="AB72" s="105"/>
      <c r="AC72" s="105"/>
      <c r="AD72" s="105"/>
      <c r="AE72" s="105"/>
      <c r="AF72" s="105"/>
      <c r="AG72" s="105"/>
      <c r="AH72" s="2"/>
      <c r="AJ72" s="105"/>
      <c r="AK72" s="105"/>
      <c r="AL72" s="105"/>
      <c r="AM72" s="105"/>
      <c r="AN72" s="105"/>
      <c r="AO72" s="105"/>
      <c r="AP72" s="105"/>
      <c r="AQ72" s="105"/>
    </row>
    <row r="74" spans="1:43" ht="15" thickBot="1" x14ac:dyDescent="0.4">
      <c r="A74" s="19" t="s">
        <v>483</v>
      </c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x14ac:dyDescent="0.35">
      <c r="A75" s="289" t="s">
        <v>523</v>
      </c>
      <c r="B75" s="220" t="s">
        <v>522</v>
      </c>
      <c r="C75" s="218">
        <f t="shared" ref="C75:AQ75" si="41">IF(COUNT(C65,C54)=0,"",AVERAGE(C65,C54))</f>
        <v>0.3638676145612299</v>
      </c>
      <c r="D75" s="218">
        <f t="shared" si="41"/>
        <v>0.29430604696332963</v>
      </c>
      <c r="E75" s="218">
        <f t="shared" si="41"/>
        <v>0.22674829293368481</v>
      </c>
      <c r="F75" s="218">
        <f t="shared" si="41"/>
        <v>0.44361987787558377</v>
      </c>
      <c r="G75" s="218">
        <f t="shared" si="41"/>
        <v>0.16637184489860282</v>
      </c>
      <c r="H75" s="218">
        <f t="shared" si="41"/>
        <v>0.62478033776168629</v>
      </c>
      <c r="I75" s="218">
        <f t="shared" si="41"/>
        <v>0.60265344950159483</v>
      </c>
      <c r="J75" s="218" t="str">
        <f t="shared" si="41"/>
        <v/>
      </c>
      <c r="K75" s="218">
        <f t="shared" si="41"/>
        <v>0.67557707404510225</v>
      </c>
      <c r="L75" s="218">
        <f t="shared" si="41"/>
        <v>0.3367584997368821</v>
      </c>
      <c r="M75" s="218" t="str">
        <f t="shared" si="41"/>
        <v/>
      </c>
      <c r="N75" s="218">
        <f t="shared" si="41"/>
        <v>0.65751793089314547</v>
      </c>
      <c r="O75" s="218">
        <f t="shared" si="41"/>
        <v>0.28902006064933988</v>
      </c>
      <c r="P75" s="218">
        <f t="shared" si="41"/>
        <v>0.58327470220471711</v>
      </c>
      <c r="Q75" s="218">
        <f t="shared" si="41"/>
        <v>0.48705208326624277</v>
      </c>
      <c r="R75" s="218">
        <f t="shared" si="41"/>
        <v>0.56797562658190848</v>
      </c>
      <c r="S75" s="218">
        <f t="shared" si="41"/>
        <v>0.65336859383741364</v>
      </c>
      <c r="T75" s="218" t="str">
        <f t="shared" si="41"/>
        <v/>
      </c>
      <c r="U75" s="218">
        <f t="shared" si="41"/>
        <v>0.49339617076406855</v>
      </c>
      <c r="V75" s="218" t="str">
        <f t="shared" si="41"/>
        <v/>
      </c>
      <c r="W75" s="218" t="str">
        <f t="shared" si="41"/>
        <v/>
      </c>
      <c r="X75" s="218" t="str">
        <f t="shared" si="41"/>
        <v/>
      </c>
      <c r="Y75" s="218">
        <f t="shared" si="41"/>
        <v>1.0602104487303028</v>
      </c>
      <c r="Z75" s="218">
        <f t="shared" si="41"/>
        <v>0.69192391614185611</v>
      </c>
      <c r="AA75" s="218" t="str">
        <f t="shared" si="41"/>
        <v/>
      </c>
      <c r="AB75" s="218">
        <f t="shared" si="41"/>
        <v>1.7935163876221458</v>
      </c>
      <c r="AC75" s="218">
        <f t="shared" si="41"/>
        <v>2.2408637850028761</v>
      </c>
      <c r="AD75" s="218">
        <f t="shared" si="41"/>
        <v>1.2958031932147134</v>
      </c>
      <c r="AE75" s="218">
        <f t="shared" si="41"/>
        <v>1.5879781228711538</v>
      </c>
      <c r="AF75" s="218">
        <f t="shared" si="41"/>
        <v>1.1241352546428494</v>
      </c>
      <c r="AG75" s="218">
        <f t="shared" si="41"/>
        <v>2.1939774744893015</v>
      </c>
      <c r="AH75" s="218" t="str">
        <f t="shared" si="41"/>
        <v/>
      </c>
      <c r="AI75" s="218" t="str">
        <f t="shared" si="41"/>
        <v/>
      </c>
      <c r="AJ75" s="218">
        <f t="shared" si="41"/>
        <v>1.4787660857001035</v>
      </c>
      <c r="AK75" s="218">
        <f t="shared" si="41"/>
        <v>3.1528372915900813</v>
      </c>
      <c r="AL75" s="218">
        <f t="shared" si="41"/>
        <v>1.5571557142330024</v>
      </c>
      <c r="AM75" s="218">
        <f t="shared" si="41"/>
        <v>1.351430689124244</v>
      </c>
      <c r="AN75" s="218" t="str">
        <f t="shared" si="41"/>
        <v/>
      </c>
      <c r="AO75" s="218">
        <f t="shared" si="41"/>
        <v>0.85373653968475061</v>
      </c>
      <c r="AP75" s="218">
        <f t="shared" si="41"/>
        <v>1.7902832072222401</v>
      </c>
      <c r="AQ75" s="218">
        <f t="shared" si="41"/>
        <v>1.3610936832558487</v>
      </c>
    </row>
    <row r="76" spans="1:43" x14ac:dyDescent="0.35">
      <c r="A76" s="290"/>
      <c r="B76" s="216" t="s">
        <v>521</v>
      </c>
      <c r="C76" s="214">
        <f t="shared" ref="C76:AQ76" si="42">IF(COUNT(C69,C58)=0,"",AVERAGE(C69,C58))</f>
        <v>0.63919901796545875</v>
      </c>
      <c r="D76" s="214">
        <f t="shared" si="42"/>
        <v>0.72700035850303124</v>
      </c>
      <c r="E76" s="214">
        <f t="shared" si="42"/>
        <v>0.65342390856008659</v>
      </c>
      <c r="F76" s="214">
        <f t="shared" si="42"/>
        <v>0.55230742149295708</v>
      </c>
      <c r="G76" s="214">
        <f t="shared" si="42"/>
        <v>0.53577111886064765</v>
      </c>
      <c r="H76" s="214">
        <f t="shared" si="42"/>
        <v>1.2605276190274552</v>
      </c>
      <c r="I76" s="214">
        <f t="shared" si="42"/>
        <v>1.3313246327924089</v>
      </c>
      <c r="J76" s="214" t="str">
        <f t="shared" si="42"/>
        <v/>
      </c>
      <c r="K76" s="214">
        <f t="shared" si="42"/>
        <v>0.91873885573988368</v>
      </c>
      <c r="L76" s="214">
        <f t="shared" si="42"/>
        <v>0.90288817646148134</v>
      </c>
      <c r="M76" s="214" t="str">
        <f t="shared" si="42"/>
        <v/>
      </c>
      <c r="N76" s="214">
        <f t="shared" si="42"/>
        <v>0.91946558833067216</v>
      </c>
      <c r="O76" s="214">
        <f t="shared" si="42"/>
        <v>0.55290584411351817</v>
      </c>
      <c r="P76" s="214">
        <f t="shared" si="42"/>
        <v>1.3632456811020859</v>
      </c>
      <c r="Q76" s="214">
        <f t="shared" si="42"/>
        <v>1.0606945872774132</v>
      </c>
      <c r="R76" s="214">
        <f t="shared" si="42"/>
        <v>1.5668388345585293</v>
      </c>
      <c r="S76" s="214">
        <f t="shared" si="42"/>
        <v>1.1754369505008135</v>
      </c>
      <c r="T76" s="214" t="str">
        <f t="shared" si="42"/>
        <v/>
      </c>
      <c r="U76" s="214">
        <f t="shared" si="42"/>
        <v>1.8272752803520493</v>
      </c>
      <c r="V76" s="214" t="str">
        <f t="shared" si="42"/>
        <v/>
      </c>
      <c r="W76" s="214" t="str">
        <f t="shared" si="42"/>
        <v/>
      </c>
      <c r="X76" s="214" t="str">
        <f t="shared" si="42"/>
        <v/>
      </c>
      <c r="Y76" s="214">
        <f t="shared" si="42"/>
        <v>1.1778115996951501</v>
      </c>
      <c r="Z76" s="214">
        <f t="shared" si="42"/>
        <v>0.91447879561188439</v>
      </c>
      <c r="AA76" s="214" t="str">
        <f t="shared" si="42"/>
        <v/>
      </c>
      <c r="AB76" s="214">
        <f t="shared" si="42"/>
        <v>1.2078722685340997</v>
      </c>
      <c r="AC76" s="214">
        <f t="shared" si="42"/>
        <v>1.3702607379885536</v>
      </c>
      <c r="AD76" s="214">
        <f t="shared" si="42"/>
        <v>1.0518464713450248</v>
      </c>
      <c r="AE76" s="214">
        <f t="shared" si="42"/>
        <v>0.75497579286647742</v>
      </c>
      <c r="AF76" s="214">
        <f t="shared" si="42"/>
        <v>0.53415798721968788</v>
      </c>
      <c r="AG76" s="214">
        <f t="shared" si="42"/>
        <v>0.92886578102816764</v>
      </c>
      <c r="AH76" s="214" t="str">
        <f t="shared" si="42"/>
        <v/>
      </c>
      <c r="AI76" s="214" t="str">
        <f t="shared" si="42"/>
        <v/>
      </c>
      <c r="AJ76" s="214">
        <f t="shared" si="42"/>
        <v>0.97239638699753539</v>
      </c>
      <c r="AK76" s="214">
        <f t="shared" si="42"/>
        <v>2.045516909851802</v>
      </c>
      <c r="AL76" s="214">
        <f t="shared" si="42"/>
        <v>1.3683443623925184</v>
      </c>
      <c r="AM76" s="214">
        <f t="shared" si="42"/>
        <v>0.86639832697515129</v>
      </c>
      <c r="AN76" s="214" t="str">
        <f t="shared" si="42"/>
        <v/>
      </c>
      <c r="AO76" s="214">
        <f t="shared" si="42"/>
        <v>0.49575152081904039</v>
      </c>
      <c r="AP76" s="214">
        <f t="shared" si="42"/>
        <v>0.81509026534976203</v>
      </c>
      <c r="AQ76" s="214">
        <f t="shared" si="42"/>
        <v>0.5091889176866552</v>
      </c>
    </row>
    <row r="77" spans="1:43" ht="15" thickBot="1" x14ac:dyDescent="0.4">
      <c r="A77" s="290"/>
      <c r="B77" s="212" t="s">
        <v>520</v>
      </c>
      <c r="C77" s="210">
        <f t="shared" ref="C77:AQ77" si="43">IF(COUNT(C71,C60)=0,"",AVERAGE(C71,C60))</f>
        <v>0.65293610720596185</v>
      </c>
      <c r="D77" s="210">
        <f t="shared" si="43"/>
        <v>0.46433128030983983</v>
      </c>
      <c r="E77" s="210">
        <f t="shared" si="43"/>
        <v>0.39802686516273578</v>
      </c>
      <c r="F77" s="210">
        <f t="shared" si="43"/>
        <v>0.92128393895464078</v>
      </c>
      <c r="G77" s="210">
        <f t="shared" si="43"/>
        <v>0.35617539505855439</v>
      </c>
      <c r="H77" s="210">
        <f t="shared" si="43"/>
        <v>0.40343115130395751</v>
      </c>
      <c r="I77" s="210">
        <f t="shared" si="43"/>
        <v>0.36844962683623372</v>
      </c>
      <c r="J77" s="210" t="str">
        <f t="shared" si="43"/>
        <v/>
      </c>
      <c r="K77" s="210">
        <f t="shared" si="43"/>
        <v>0.59851806185904244</v>
      </c>
      <c r="L77" s="210">
        <f t="shared" si="43"/>
        <v>0.30358411405323221</v>
      </c>
      <c r="M77" s="210" t="str">
        <f t="shared" si="43"/>
        <v/>
      </c>
      <c r="N77" s="210">
        <f t="shared" si="43"/>
        <v>0.82022972079730283</v>
      </c>
      <c r="O77" s="210">
        <f t="shared" si="43"/>
        <v>0.59957040604767331</v>
      </c>
      <c r="P77" s="210">
        <f t="shared" si="43"/>
        <v>0.49075235372975806</v>
      </c>
      <c r="Q77" s="210">
        <f t="shared" si="43"/>
        <v>0.3737485311211457</v>
      </c>
      <c r="R77" s="210">
        <f t="shared" si="43"/>
        <v>0.29505285006362952</v>
      </c>
      <c r="S77" s="210">
        <f t="shared" si="43"/>
        <v>0.45243204525576547</v>
      </c>
      <c r="T77" s="210" t="str">
        <f t="shared" si="43"/>
        <v/>
      </c>
      <c r="U77" s="210">
        <f t="shared" si="43"/>
        <v>0.21977902247897435</v>
      </c>
      <c r="V77" s="210" t="str">
        <f t="shared" si="43"/>
        <v/>
      </c>
      <c r="W77" s="210" t="str">
        <f t="shared" si="43"/>
        <v/>
      </c>
      <c r="X77" s="210" t="str">
        <f t="shared" si="43"/>
        <v/>
      </c>
      <c r="Y77" s="210">
        <f t="shared" si="43"/>
        <v>1.0324752124333354</v>
      </c>
      <c r="Z77" s="210">
        <f t="shared" si="43"/>
        <v>0.86785682548592524</v>
      </c>
      <c r="AA77" s="210" t="str">
        <f t="shared" si="43"/>
        <v/>
      </c>
      <c r="AB77" s="210">
        <f t="shared" si="43"/>
        <v>1.7031296899485884</v>
      </c>
      <c r="AC77" s="210">
        <f t="shared" si="43"/>
        <v>1.8757528930412306</v>
      </c>
      <c r="AD77" s="210">
        <f t="shared" si="43"/>
        <v>1.0027233616702316</v>
      </c>
      <c r="AE77" s="210">
        <f t="shared" si="43"/>
        <v>1.7120085527701605</v>
      </c>
      <c r="AF77" s="210">
        <f t="shared" si="43"/>
        <v>1.7129444660777171</v>
      </c>
      <c r="AG77" s="210">
        <f t="shared" si="43"/>
        <v>1.922532287839787</v>
      </c>
      <c r="AH77" s="210" t="str">
        <f t="shared" si="43"/>
        <v/>
      </c>
      <c r="AI77" s="210" t="str">
        <f t="shared" si="43"/>
        <v/>
      </c>
      <c r="AJ77" s="210">
        <f t="shared" si="43"/>
        <v>1.7442933552478874</v>
      </c>
      <c r="AK77" s="210">
        <f t="shared" si="43"/>
        <v>1.7679169746597503</v>
      </c>
      <c r="AL77" s="210">
        <f t="shared" si="43"/>
        <v>1.3052689819168153</v>
      </c>
      <c r="AM77" s="210">
        <f t="shared" si="43"/>
        <v>1.2696108166507987</v>
      </c>
      <c r="AN77" s="210" t="str">
        <f t="shared" si="43"/>
        <v/>
      </c>
      <c r="AO77" s="210">
        <f t="shared" si="43"/>
        <v>1.4016973626537674</v>
      </c>
      <c r="AP77" s="210">
        <f t="shared" si="43"/>
        <v>1.7877651765750853</v>
      </c>
      <c r="AQ77" s="210">
        <f t="shared" si="43"/>
        <v>2.1757225727904719</v>
      </c>
    </row>
    <row r="78" spans="1:43" ht="15" thickBot="1" x14ac:dyDescent="0.4">
      <c r="A78" s="290"/>
      <c r="B78" s="82" t="s">
        <v>481</v>
      </c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  <c r="AL78" s="83"/>
      <c r="AM78" s="83"/>
      <c r="AN78" s="83"/>
      <c r="AO78" s="83"/>
      <c r="AP78" s="83"/>
      <c r="AQ78" s="84"/>
    </row>
    <row r="79" spans="1:43" x14ac:dyDescent="0.35">
      <c r="A79" s="291"/>
      <c r="B79" s="137" t="s">
        <v>522</v>
      </c>
      <c r="C79" s="2">
        <f t="shared" ref="C79:AQ79" si="44">IF(C75="","",C75/AVERAGE($C75:$L75))</f>
        <v>0.87686384560262309</v>
      </c>
      <c r="D79" s="2">
        <f t="shared" si="44"/>
        <v>0.70923138470446434</v>
      </c>
      <c r="E79" s="2">
        <f t="shared" si="44"/>
        <v>0.54642780002671343</v>
      </c>
      <c r="F79" s="2">
        <f t="shared" si="44"/>
        <v>1.0690542838466661</v>
      </c>
      <c r="G79" s="2">
        <f t="shared" si="44"/>
        <v>0.40093003575959385</v>
      </c>
      <c r="H79" s="2">
        <f t="shared" si="44"/>
        <v>1.5056225607965692</v>
      </c>
      <c r="I79" s="2">
        <f t="shared" si="44"/>
        <v>1.4523002326900694</v>
      </c>
      <c r="J79" s="2" t="str">
        <f t="shared" si="44"/>
        <v/>
      </c>
      <c r="K79" s="2">
        <f t="shared" si="44"/>
        <v>1.6280347231849401</v>
      </c>
      <c r="L79" s="2">
        <f t="shared" si="44"/>
        <v>0.81153513338836081</v>
      </c>
      <c r="M79" s="2" t="str">
        <f t="shared" si="44"/>
        <v/>
      </c>
      <c r="N79" s="2">
        <f t="shared" si="44"/>
        <v>1.5845150223959368</v>
      </c>
      <c r="O79" s="2">
        <f t="shared" si="44"/>
        <v>0.6964929872719885</v>
      </c>
      <c r="P79" s="2">
        <f t="shared" si="44"/>
        <v>1.4056004930108674</v>
      </c>
      <c r="Q79" s="2">
        <f t="shared" si="44"/>
        <v>1.1737190825751269</v>
      </c>
      <c r="R79" s="2">
        <f t="shared" si="44"/>
        <v>1.3687321218013053</v>
      </c>
      <c r="S79" s="2">
        <f t="shared" si="44"/>
        <v>1.5745157712897953</v>
      </c>
      <c r="T79" s="2" t="str">
        <f t="shared" si="44"/>
        <v/>
      </c>
      <c r="U79" s="2">
        <f t="shared" si="44"/>
        <v>1.1890073378019381</v>
      </c>
      <c r="V79" s="2" t="str">
        <f t="shared" si="44"/>
        <v/>
      </c>
      <c r="W79" s="2" t="str">
        <f t="shared" si="44"/>
        <v/>
      </c>
      <c r="X79" s="2" t="str">
        <f t="shared" si="44"/>
        <v/>
      </c>
      <c r="Y79" s="2">
        <f t="shared" si="44"/>
        <v>2.5549407917018598</v>
      </c>
      <c r="Z79" s="2">
        <f t="shared" si="44"/>
        <v>1.6674280471599332</v>
      </c>
      <c r="AA79" s="2" t="str">
        <f t="shared" si="44"/>
        <v/>
      </c>
      <c r="AB79" s="2">
        <f t="shared" si="44"/>
        <v>4.322093019182498</v>
      </c>
      <c r="AC79" s="2">
        <f t="shared" si="44"/>
        <v>5.4001300400385652</v>
      </c>
      <c r="AD79" s="2">
        <f t="shared" si="44"/>
        <v>3.1226823319150072</v>
      </c>
      <c r="AE79" s="2">
        <f t="shared" si="44"/>
        <v>3.8267780583680424</v>
      </c>
      <c r="AF79" s="2">
        <f t="shared" si="44"/>
        <v>2.7089895415733452</v>
      </c>
      <c r="AG79" s="2">
        <f t="shared" si="44"/>
        <v>5.2871413900521471</v>
      </c>
      <c r="AH79" s="2" t="str">
        <f t="shared" si="44"/>
        <v/>
      </c>
      <c r="AI79" s="2" t="str">
        <f t="shared" si="44"/>
        <v/>
      </c>
      <c r="AJ79" s="2">
        <f t="shared" si="44"/>
        <v>3.5635941885548936</v>
      </c>
      <c r="AK79" s="2">
        <f t="shared" si="44"/>
        <v>7.5978430655246516</v>
      </c>
      <c r="AL79" s="2">
        <f t="shared" si="44"/>
        <v>3.7525008908279318</v>
      </c>
      <c r="AM79" s="2">
        <f t="shared" si="44"/>
        <v>3.2567358668614848</v>
      </c>
      <c r="AN79" s="2" t="str">
        <f t="shared" si="44"/>
        <v/>
      </c>
      <c r="AO79" s="2">
        <f t="shared" si="44"/>
        <v>2.0573710749778042</v>
      </c>
      <c r="AP79" s="2">
        <f t="shared" si="44"/>
        <v>4.3143015618350038</v>
      </c>
      <c r="AQ79" s="5">
        <f t="shared" si="44"/>
        <v>3.2800221662055242</v>
      </c>
    </row>
    <row r="80" spans="1:43" x14ac:dyDescent="0.35">
      <c r="A80" s="291"/>
      <c r="B80" s="137" t="s">
        <v>521</v>
      </c>
      <c r="C80" s="2">
        <f t="shared" ref="C80:AQ80" si="45">IF(C76="","",C76/AVERAGE($C76:$L76))</f>
        <v>0.76487869099397965</v>
      </c>
      <c r="D80" s="2">
        <f t="shared" si="45"/>
        <v>0.86994358084887013</v>
      </c>
      <c r="E80" s="2">
        <f t="shared" si="45"/>
        <v>0.78190048763594422</v>
      </c>
      <c r="F80" s="2">
        <f t="shared" si="45"/>
        <v>0.66090241959761831</v>
      </c>
      <c r="G80" s="2">
        <f t="shared" si="45"/>
        <v>0.64111473977367239</v>
      </c>
      <c r="H80" s="2">
        <f t="shared" si="45"/>
        <v>1.50837327358907</v>
      </c>
      <c r="I80" s="2">
        <f t="shared" si="45"/>
        <v>1.5930904363080947</v>
      </c>
      <c r="J80" s="2" t="str">
        <f t="shared" si="45"/>
        <v/>
      </c>
      <c r="K80" s="2">
        <f t="shared" si="45"/>
        <v>1.0993818100352635</v>
      </c>
      <c r="L80" s="2">
        <f t="shared" si="45"/>
        <v>1.080414561217486</v>
      </c>
      <c r="M80" s="2" t="str">
        <f t="shared" si="45"/>
        <v/>
      </c>
      <c r="N80" s="2">
        <f t="shared" si="45"/>
        <v>1.1002514331997579</v>
      </c>
      <c r="O80" s="2">
        <f t="shared" si="45"/>
        <v>0.66161850441284986</v>
      </c>
      <c r="P80" s="2">
        <f t="shared" si="45"/>
        <v>1.631287819220189</v>
      </c>
      <c r="Q80" s="2">
        <f t="shared" si="45"/>
        <v>1.2692489579278246</v>
      </c>
      <c r="R80" s="2">
        <f t="shared" si="45"/>
        <v>1.8749115738479158</v>
      </c>
      <c r="S80" s="2">
        <f t="shared" si="45"/>
        <v>1.4065520296115372</v>
      </c>
      <c r="T80" s="2" t="str">
        <f t="shared" si="45"/>
        <v/>
      </c>
      <c r="U80" s="2">
        <f t="shared" si="45"/>
        <v>2.1865551811546418</v>
      </c>
      <c r="V80" s="2" t="str">
        <f t="shared" si="45"/>
        <v/>
      </c>
      <c r="W80" s="2" t="str">
        <f t="shared" si="45"/>
        <v/>
      </c>
      <c r="X80" s="2" t="str">
        <f t="shared" si="45"/>
        <v/>
      </c>
      <c r="Y80" s="2">
        <f t="shared" si="45"/>
        <v>1.4093935836757399</v>
      </c>
      <c r="Z80" s="2">
        <f t="shared" si="45"/>
        <v>1.0942841344715069</v>
      </c>
      <c r="AA80" s="2" t="str">
        <f t="shared" si="45"/>
        <v/>
      </c>
      <c r="AB80" s="2">
        <f t="shared" si="45"/>
        <v>1.4453647982516387</v>
      </c>
      <c r="AC80" s="2">
        <f t="shared" si="45"/>
        <v>1.6396821805658126</v>
      </c>
      <c r="AD80" s="2">
        <f t="shared" si="45"/>
        <v>1.2586611204282152</v>
      </c>
      <c r="AE80" s="2">
        <f t="shared" si="45"/>
        <v>0.90341956096537435</v>
      </c>
      <c r="AF80" s="2">
        <f t="shared" si="45"/>
        <v>0.63918443327560304</v>
      </c>
      <c r="AG80" s="2">
        <f t="shared" si="45"/>
        <v>1.1114998971107899</v>
      </c>
      <c r="AH80" s="2" t="str">
        <f t="shared" si="45"/>
        <v/>
      </c>
      <c r="AI80" s="2" t="str">
        <f t="shared" si="45"/>
        <v/>
      </c>
      <c r="AJ80" s="2">
        <f t="shared" si="45"/>
        <v>1.1635895154866178</v>
      </c>
      <c r="AK80" s="2">
        <f t="shared" si="45"/>
        <v>2.4477076034839018</v>
      </c>
      <c r="AL80" s="2">
        <f t="shared" si="45"/>
        <v>1.6373890061144285</v>
      </c>
      <c r="AM80" s="2">
        <f t="shared" si="45"/>
        <v>1.0367500568530885</v>
      </c>
      <c r="AN80" s="2" t="str">
        <f t="shared" si="45"/>
        <v/>
      </c>
      <c r="AO80" s="2">
        <f t="shared" si="45"/>
        <v>0.59322646569340165</v>
      </c>
      <c r="AP80" s="2">
        <f t="shared" si="45"/>
        <v>0.97535377508410293</v>
      </c>
      <c r="AQ80" s="5">
        <f t="shared" si="45"/>
        <v>0.60930593114562048</v>
      </c>
    </row>
    <row r="81" spans="1:44" ht="15" thickBot="1" x14ac:dyDescent="0.4">
      <c r="A81" s="292"/>
      <c r="B81" s="171" t="s">
        <v>520</v>
      </c>
      <c r="C81" s="7">
        <f t="shared" ref="C81:AQ81" si="46">IF(C77="","",C77/AVERAGE($C77:$L77))</f>
        <v>1.3155969489695023</v>
      </c>
      <c r="D81" s="7">
        <f t="shared" si="46"/>
        <v>0.93557824256460453</v>
      </c>
      <c r="E81" s="7">
        <f t="shared" si="46"/>
        <v>0.80198188404185311</v>
      </c>
      <c r="F81" s="7">
        <f t="shared" si="46"/>
        <v>1.8562893456909189</v>
      </c>
      <c r="G81" s="7">
        <f t="shared" si="46"/>
        <v>0.71765561417976786</v>
      </c>
      <c r="H81" s="7">
        <f t="shared" si="46"/>
        <v>0.81287094696896545</v>
      </c>
      <c r="I81" s="7">
        <f t="shared" si="46"/>
        <v>0.74238688834189004</v>
      </c>
      <c r="J81" s="7" t="str">
        <f t="shared" si="46"/>
        <v/>
      </c>
      <c r="K81" s="7">
        <f t="shared" si="46"/>
        <v>1.2059503638945124</v>
      </c>
      <c r="L81" s="7">
        <f t="shared" si="46"/>
        <v>0.61168976534798514</v>
      </c>
      <c r="M81" s="7" t="str">
        <f t="shared" si="46"/>
        <v/>
      </c>
      <c r="N81" s="7">
        <f t="shared" si="46"/>
        <v>1.6526758226814529</v>
      </c>
      <c r="O81" s="7">
        <f t="shared" si="46"/>
        <v>1.2080707257316805</v>
      </c>
      <c r="P81" s="7">
        <f t="shared" si="46"/>
        <v>0.98881390099447164</v>
      </c>
      <c r="Q81" s="7">
        <f t="shared" si="46"/>
        <v>0.75306361801448052</v>
      </c>
      <c r="R81" s="7">
        <f t="shared" si="46"/>
        <v>0.59450017397494404</v>
      </c>
      <c r="S81" s="7">
        <f t="shared" si="46"/>
        <v>0.91160254699586019</v>
      </c>
      <c r="T81" s="7" t="str">
        <f t="shared" si="46"/>
        <v/>
      </c>
      <c r="U81" s="7">
        <f t="shared" si="46"/>
        <v>0.44283140146457228</v>
      </c>
      <c r="V81" s="7" t="str">
        <f t="shared" si="46"/>
        <v/>
      </c>
      <c r="W81" s="7" t="str">
        <f t="shared" si="46"/>
        <v/>
      </c>
      <c r="X81" s="7" t="str">
        <f t="shared" si="46"/>
        <v/>
      </c>
      <c r="Y81" s="7">
        <f t="shared" si="46"/>
        <v>2.0803279591573678</v>
      </c>
      <c r="Z81" s="7">
        <f t="shared" si="46"/>
        <v>1.7486393831663043</v>
      </c>
      <c r="AA81" s="7" t="str">
        <f t="shared" si="46"/>
        <v/>
      </c>
      <c r="AB81" s="7">
        <f t="shared" si="46"/>
        <v>3.4316255435525385</v>
      </c>
      <c r="AC81" s="7">
        <f t="shared" si="46"/>
        <v>3.7794429743909674</v>
      </c>
      <c r="AD81" s="7">
        <f t="shared" si="46"/>
        <v>2.0203811379321959</v>
      </c>
      <c r="AE81" s="7">
        <f t="shared" si="46"/>
        <v>3.4495155096755092</v>
      </c>
      <c r="AF81" s="7">
        <f t="shared" si="46"/>
        <v>3.4514012756460728</v>
      </c>
      <c r="AG81" s="7">
        <f t="shared" si="46"/>
        <v>3.8736984894289921</v>
      </c>
      <c r="AH81" s="7" t="str">
        <f t="shared" si="46"/>
        <v/>
      </c>
      <c r="AI81" s="7" t="str">
        <f t="shared" si="46"/>
        <v/>
      </c>
      <c r="AJ81" s="7">
        <f t="shared" si="46"/>
        <v>3.5145659597410353</v>
      </c>
      <c r="AK81" s="7">
        <f t="shared" si="46"/>
        <v>3.5621650452853424</v>
      </c>
      <c r="AL81" s="7">
        <f t="shared" si="46"/>
        <v>2.6299784484925346</v>
      </c>
      <c r="AM81" s="7">
        <f t="shared" si="46"/>
        <v>2.5581310304801255</v>
      </c>
      <c r="AN81" s="7" t="str">
        <f t="shared" si="46"/>
        <v/>
      </c>
      <c r="AO81" s="7">
        <f t="shared" si="46"/>
        <v>2.8242714001175648</v>
      </c>
      <c r="AP81" s="7">
        <f t="shared" si="46"/>
        <v>3.6021570653224706</v>
      </c>
      <c r="AQ81" s="8">
        <f t="shared" si="46"/>
        <v>4.3838500382768917</v>
      </c>
    </row>
    <row r="82" spans="1:44" ht="15" thickBot="1" x14ac:dyDescent="0.4">
      <c r="A82" s="221" t="s">
        <v>519</v>
      </c>
      <c r="B82" s="133"/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101"/>
      <c r="P82" s="101"/>
      <c r="Q82" s="101"/>
      <c r="R82" s="101"/>
      <c r="S82" s="101"/>
      <c r="T82" s="101"/>
      <c r="U82" s="101"/>
      <c r="V82" s="101"/>
      <c r="W82" s="101"/>
      <c r="X82" s="101"/>
      <c r="Y82" s="101"/>
      <c r="Z82" s="101"/>
      <c r="AA82" s="101"/>
      <c r="AB82" s="101"/>
      <c r="AC82" s="101"/>
      <c r="AD82" s="101"/>
      <c r="AE82" s="101"/>
      <c r="AF82" s="101"/>
      <c r="AG82" s="101"/>
      <c r="AH82" s="101"/>
      <c r="AI82" s="101"/>
      <c r="AJ82" s="101"/>
      <c r="AK82" s="101"/>
      <c r="AL82" s="101"/>
      <c r="AM82" s="101"/>
      <c r="AN82" s="101"/>
      <c r="AO82" s="101"/>
      <c r="AP82" s="101"/>
      <c r="AQ82" s="101"/>
      <c r="AR82" s="101"/>
    </row>
    <row r="83" spans="1:44" s="3" customFormat="1" x14ac:dyDescent="0.35">
      <c r="A83" s="283" t="s">
        <v>518</v>
      </c>
      <c r="B83" s="180" t="s">
        <v>518</v>
      </c>
      <c r="C83" s="180" t="s">
        <v>445</v>
      </c>
      <c r="D83" s="149" t="s">
        <v>445</v>
      </c>
      <c r="E83" s="149" t="s">
        <v>445</v>
      </c>
      <c r="F83" s="149" t="s">
        <v>445</v>
      </c>
      <c r="G83" s="149" t="s">
        <v>445</v>
      </c>
      <c r="H83" s="149">
        <v>50.192999999999998</v>
      </c>
      <c r="I83" s="149">
        <v>48.366999999999997</v>
      </c>
      <c r="J83" s="149" t="s">
        <v>445</v>
      </c>
      <c r="K83" s="149">
        <v>52.701999999999998</v>
      </c>
      <c r="L83" s="149">
        <v>55.817</v>
      </c>
      <c r="M83" s="149"/>
      <c r="N83" s="149" t="s">
        <v>445</v>
      </c>
      <c r="O83" s="149" t="s">
        <v>445</v>
      </c>
      <c r="P83" s="149" t="s">
        <v>445</v>
      </c>
      <c r="Q83" s="149">
        <v>77.265000000000001</v>
      </c>
      <c r="R83" s="149">
        <v>100</v>
      </c>
      <c r="S83" s="149">
        <v>57.981000000000002</v>
      </c>
      <c r="T83" s="149" t="s">
        <v>445</v>
      </c>
      <c r="U83" s="149">
        <v>43.781999999999996</v>
      </c>
      <c r="V83" s="149"/>
      <c r="W83" s="149"/>
      <c r="X83" s="149"/>
      <c r="Y83" s="149" t="s">
        <v>445</v>
      </c>
      <c r="Z83" s="149" t="s">
        <v>445</v>
      </c>
      <c r="AA83" s="149" t="s">
        <v>445</v>
      </c>
      <c r="AB83" s="149" t="s">
        <v>445</v>
      </c>
      <c r="AC83" s="149" t="s">
        <v>445</v>
      </c>
      <c r="AD83" s="149">
        <v>23.911000000000001</v>
      </c>
      <c r="AE83" s="149">
        <v>41.331000000000003</v>
      </c>
      <c r="AF83" s="149">
        <v>33.981999999999999</v>
      </c>
      <c r="AG83" s="149">
        <v>52.677</v>
      </c>
      <c r="AH83" s="149"/>
      <c r="AI83" s="149"/>
      <c r="AJ83" s="149" t="s">
        <v>445</v>
      </c>
      <c r="AK83" s="149" t="s">
        <v>445</v>
      </c>
      <c r="AL83" s="149" t="s">
        <v>445</v>
      </c>
      <c r="AM83" s="149">
        <v>50.106999999999999</v>
      </c>
      <c r="AN83" s="149" t="s">
        <v>445</v>
      </c>
      <c r="AO83" s="149">
        <v>27.957999999999998</v>
      </c>
      <c r="AP83" s="149">
        <v>59.853999999999999</v>
      </c>
      <c r="AQ83" s="179">
        <v>49.603000000000002</v>
      </c>
    </row>
    <row r="84" spans="1:44" s="3" customFormat="1" x14ac:dyDescent="0.35">
      <c r="A84" s="284"/>
      <c r="B84" s="137" t="s">
        <v>517</v>
      </c>
      <c r="C84" s="137" t="s">
        <v>445</v>
      </c>
      <c r="D84" s="1" t="s">
        <v>445</v>
      </c>
      <c r="E84" s="1" t="s">
        <v>445</v>
      </c>
      <c r="F84" s="1" t="s">
        <v>445</v>
      </c>
      <c r="G84" s="1" t="s">
        <v>445</v>
      </c>
      <c r="H84" s="1">
        <v>46.713999999999999</v>
      </c>
      <c r="I84" s="1">
        <v>32.825000000000003</v>
      </c>
      <c r="J84" s="1" t="s">
        <v>445</v>
      </c>
      <c r="K84" s="1">
        <v>33.996000000000002</v>
      </c>
      <c r="L84" s="1">
        <v>52.305</v>
      </c>
      <c r="M84" s="1"/>
      <c r="N84" s="1" t="s">
        <v>445</v>
      </c>
      <c r="O84" s="1" t="s">
        <v>445</v>
      </c>
      <c r="P84" s="1" t="s">
        <v>445</v>
      </c>
      <c r="Q84" s="1">
        <v>57.481999999999999</v>
      </c>
      <c r="R84" s="1">
        <v>56.709000000000003</v>
      </c>
      <c r="S84" s="1">
        <v>62.523000000000003</v>
      </c>
      <c r="T84" s="1" t="s">
        <v>445</v>
      </c>
      <c r="U84" s="1">
        <v>62.771000000000001</v>
      </c>
      <c r="V84" s="1"/>
      <c r="W84" s="1"/>
      <c r="X84" s="1"/>
      <c r="Y84" s="1" t="s">
        <v>445</v>
      </c>
      <c r="Z84" s="1" t="s">
        <v>445</v>
      </c>
      <c r="AA84" s="1" t="s">
        <v>445</v>
      </c>
      <c r="AB84" s="1" t="s">
        <v>445</v>
      </c>
      <c r="AC84" s="1" t="s">
        <v>445</v>
      </c>
      <c r="AD84" s="1">
        <v>62.558</v>
      </c>
      <c r="AE84" s="1">
        <v>57.100999999999999</v>
      </c>
      <c r="AF84" s="1">
        <v>73.177000000000007</v>
      </c>
      <c r="AG84" s="1">
        <v>49.73</v>
      </c>
      <c r="AH84" s="1"/>
      <c r="AI84" s="1"/>
      <c r="AJ84" s="1" t="s">
        <v>445</v>
      </c>
      <c r="AK84" s="1" t="s">
        <v>445</v>
      </c>
      <c r="AL84" s="1" t="s">
        <v>445</v>
      </c>
      <c r="AM84" s="1">
        <v>65.174999999999997</v>
      </c>
      <c r="AN84" s="1" t="s">
        <v>445</v>
      </c>
      <c r="AO84" s="1">
        <v>100</v>
      </c>
      <c r="AP84" s="1">
        <v>53.213000000000001</v>
      </c>
      <c r="AQ84" s="140">
        <v>65.561999999999998</v>
      </c>
    </row>
    <row r="85" spans="1:44" s="3" customFormat="1" ht="15" thickBot="1" x14ac:dyDescent="0.4">
      <c r="A85" s="284"/>
      <c r="B85" s="137" t="s">
        <v>516</v>
      </c>
      <c r="C85" s="171" t="str">
        <f t="shared" ref="C85:AQ85" si="47">IF(C83="","",C83/C84)</f>
        <v/>
      </c>
      <c r="D85" s="139" t="str">
        <f t="shared" si="47"/>
        <v/>
      </c>
      <c r="E85" s="139" t="str">
        <f t="shared" si="47"/>
        <v/>
      </c>
      <c r="F85" s="139" t="str">
        <f t="shared" si="47"/>
        <v/>
      </c>
      <c r="G85" s="139" t="str">
        <f t="shared" si="47"/>
        <v/>
      </c>
      <c r="H85" s="139">
        <f t="shared" si="47"/>
        <v>1.0744744616175022</v>
      </c>
      <c r="I85" s="139">
        <f t="shared" si="47"/>
        <v>1.4734805788271133</v>
      </c>
      <c r="J85" s="139" t="str">
        <f t="shared" si="47"/>
        <v/>
      </c>
      <c r="K85" s="139">
        <f t="shared" si="47"/>
        <v>1.5502412048476291</v>
      </c>
      <c r="L85" s="139">
        <f t="shared" si="47"/>
        <v>1.067144632444317</v>
      </c>
      <c r="M85" s="139" t="str">
        <f t="shared" si="47"/>
        <v/>
      </c>
      <c r="N85" s="139" t="str">
        <f t="shared" si="47"/>
        <v/>
      </c>
      <c r="O85" s="139" t="str">
        <f t="shared" si="47"/>
        <v/>
      </c>
      <c r="P85" s="139" t="str">
        <f t="shared" si="47"/>
        <v/>
      </c>
      <c r="Q85" s="139">
        <f t="shared" si="47"/>
        <v>1.3441599109286386</v>
      </c>
      <c r="R85" s="139">
        <f t="shared" si="47"/>
        <v>1.7633885273942407</v>
      </c>
      <c r="S85" s="139">
        <f t="shared" si="47"/>
        <v>0.92735473345808739</v>
      </c>
      <c r="T85" s="139" t="str">
        <f t="shared" si="47"/>
        <v/>
      </c>
      <c r="U85" s="139">
        <f t="shared" si="47"/>
        <v>0.69748769336158412</v>
      </c>
      <c r="V85" s="139" t="str">
        <f t="shared" si="47"/>
        <v/>
      </c>
      <c r="W85" s="139" t="str">
        <f t="shared" si="47"/>
        <v/>
      </c>
      <c r="X85" s="139" t="str">
        <f t="shared" si="47"/>
        <v/>
      </c>
      <c r="Y85" s="139" t="str">
        <f t="shared" si="47"/>
        <v/>
      </c>
      <c r="Z85" s="139" t="str">
        <f t="shared" si="47"/>
        <v/>
      </c>
      <c r="AA85" s="139" t="str">
        <f t="shared" si="47"/>
        <v/>
      </c>
      <c r="AB85" s="139" t="str">
        <f t="shared" si="47"/>
        <v/>
      </c>
      <c r="AC85" s="139" t="str">
        <f t="shared" si="47"/>
        <v/>
      </c>
      <c r="AD85" s="139">
        <f t="shared" si="47"/>
        <v>0.38222129863486687</v>
      </c>
      <c r="AE85" s="139">
        <f t="shared" si="47"/>
        <v>0.72382270012784367</v>
      </c>
      <c r="AF85" s="139">
        <f t="shared" si="47"/>
        <v>0.46438088470421029</v>
      </c>
      <c r="AG85" s="139">
        <f t="shared" si="47"/>
        <v>1.0592600040217173</v>
      </c>
      <c r="AH85" s="139" t="str">
        <f t="shared" si="47"/>
        <v/>
      </c>
      <c r="AI85" s="139" t="str">
        <f t="shared" si="47"/>
        <v/>
      </c>
      <c r="AJ85" s="139" t="str">
        <f t="shared" si="47"/>
        <v/>
      </c>
      <c r="AK85" s="139" t="str">
        <f t="shared" si="47"/>
        <v/>
      </c>
      <c r="AL85" s="139" t="str">
        <f t="shared" si="47"/>
        <v/>
      </c>
      <c r="AM85" s="139">
        <f t="shared" si="47"/>
        <v>0.76880705792098203</v>
      </c>
      <c r="AN85" s="139" t="str">
        <f t="shared" si="47"/>
        <v/>
      </c>
      <c r="AO85" s="139">
        <f t="shared" si="47"/>
        <v>0.27958</v>
      </c>
      <c r="AP85" s="139">
        <f t="shared" si="47"/>
        <v>1.1248003307462462</v>
      </c>
      <c r="AQ85" s="138">
        <f t="shared" si="47"/>
        <v>0.75658155638937197</v>
      </c>
    </row>
    <row r="86" spans="1:44" s="3" customFormat="1" x14ac:dyDescent="0.35">
      <c r="A86" s="284"/>
      <c r="B86" s="137" t="s">
        <v>515</v>
      </c>
      <c r="C86" s="137" t="s">
        <v>445</v>
      </c>
      <c r="D86" s="1" t="s">
        <v>445</v>
      </c>
      <c r="E86" s="1" t="s">
        <v>445</v>
      </c>
      <c r="F86" s="1" t="s">
        <v>445</v>
      </c>
      <c r="G86" s="1" t="s">
        <v>445</v>
      </c>
      <c r="H86" s="1">
        <v>66.631</v>
      </c>
      <c r="I86" s="1">
        <v>67.643000000000001</v>
      </c>
      <c r="J86" s="1" t="s">
        <v>445</v>
      </c>
      <c r="K86" s="1">
        <v>56.014000000000003</v>
      </c>
      <c r="L86" s="1">
        <v>58.356999999999999</v>
      </c>
      <c r="M86" s="1"/>
      <c r="N86" s="1" t="s">
        <v>445</v>
      </c>
      <c r="O86" s="1" t="s">
        <v>445</v>
      </c>
      <c r="P86" s="1" t="s">
        <v>445</v>
      </c>
      <c r="Q86" s="1">
        <v>63.167000000000002</v>
      </c>
      <c r="R86" s="1">
        <v>81.686000000000007</v>
      </c>
      <c r="S86" s="1">
        <v>71.027000000000001</v>
      </c>
      <c r="T86" s="1" t="s">
        <v>445</v>
      </c>
      <c r="U86" s="1">
        <v>83.465999999999994</v>
      </c>
      <c r="V86" s="1"/>
      <c r="W86" s="1"/>
      <c r="X86" s="1"/>
      <c r="Y86" s="1" t="s">
        <v>445</v>
      </c>
      <c r="Z86" s="1" t="s">
        <v>445</v>
      </c>
      <c r="AA86" s="1" t="s">
        <v>445</v>
      </c>
      <c r="AB86" s="1" t="s">
        <v>445</v>
      </c>
      <c r="AC86" s="1" t="s">
        <v>445</v>
      </c>
      <c r="AD86" s="1">
        <v>88.183999999999997</v>
      </c>
      <c r="AE86" s="1">
        <v>71.302000000000007</v>
      </c>
      <c r="AF86" s="1">
        <v>88.605999999999995</v>
      </c>
      <c r="AG86" s="1">
        <v>83.097999999999999</v>
      </c>
      <c r="AH86" s="1"/>
      <c r="AI86" s="1"/>
      <c r="AJ86" s="1" t="s">
        <v>445</v>
      </c>
      <c r="AK86" s="1" t="s">
        <v>445</v>
      </c>
      <c r="AL86" s="1" t="s">
        <v>445</v>
      </c>
      <c r="AM86" s="1">
        <v>100</v>
      </c>
      <c r="AN86" s="1" t="s">
        <v>445</v>
      </c>
      <c r="AO86" s="1">
        <v>72.435000000000002</v>
      </c>
      <c r="AP86" s="1">
        <v>81.734999999999999</v>
      </c>
      <c r="AQ86" s="140">
        <v>83.067999999999998</v>
      </c>
    </row>
    <row r="87" spans="1:44" s="3" customFormat="1" x14ac:dyDescent="0.35">
      <c r="A87" s="284"/>
      <c r="B87" s="137" t="s">
        <v>514</v>
      </c>
      <c r="C87" s="137" t="s">
        <v>445</v>
      </c>
      <c r="D87" s="1" t="s">
        <v>445</v>
      </c>
      <c r="E87" s="1" t="s">
        <v>445</v>
      </c>
      <c r="F87" s="1" t="s">
        <v>445</v>
      </c>
      <c r="G87" s="1" t="s">
        <v>445</v>
      </c>
      <c r="H87" s="1">
        <v>54.828000000000003</v>
      </c>
      <c r="I87" s="1">
        <v>36.326000000000001</v>
      </c>
      <c r="J87" s="1" t="s">
        <v>445</v>
      </c>
      <c r="K87" s="1">
        <v>58.807000000000002</v>
      </c>
      <c r="L87" s="1">
        <v>60.79</v>
      </c>
      <c r="M87" s="1"/>
      <c r="N87" s="1" t="s">
        <v>445</v>
      </c>
      <c r="O87" s="1" t="s">
        <v>445</v>
      </c>
      <c r="P87" s="1" t="s">
        <v>445</v>
      </c>
      <c r="Q87" s="1">
        <v>67.466999999999999</v>
      </c>
      <c r="R87" s="1">
        <v>72.650999999999996</v>
      </c>
      <c r="S87" s="1">
        <v>69.656000000000006</v>
      </c>
      <c r="T87" s="1" t="s">
        <v>445</v>
      </c>
      <c r="U87" s="1">
        <v>59.164000000000001</v>
      </c>
      <c r="V87" s="1"/>
      <c r="W87" s="1"/>
      <c r="X87" s="1"/>
      <c r="Y87" s="1" t="s">
        <v>445</v>
      </c>
      <c r="Z87" s="1" t="s">
        <v>445</v>
      </c>
      <c r="AA87" s="1" t="s">
        <v>445</v>
      </c>
      <c r="AB87" s="1" t="s">
        <v>445</v>
      </c>
      <c r="AC87" s="1" t="s">
        <v>445</v>
      </c>
      <c r="AD87" s="1">
        <v>63.71</v>
      </c>
      <c r="AE87" s="1">
        <v>62.253999999999998</v>
      </c>
      <c r="AF87" s="1">
        <v>76.453999999999994</v>
      </c>
      <c r="AG87" s="1">
        <v>57.345999999999997</v>
      </c>
      <c r="AH87" s="1"/>
      <c r="AI87" s="1"/>
      <c r="AJ87" s="1" t="s">
        <v>445</v>
      </c>
      <c r="AK87" s="1" t="s">
        <v>445</v>
      </c>
      <c r="AL87" s="1" t="s">
        <v>445</v>
      </c>
      <c r="AM87" s="1">
        <v>69.192999999999998</v>
      </c>
      <c r="AN87" s="1" t="s">
        <v>445</v>
      </c>
      <c r="AO87" s="1">
        <v>100</v>
      </c>
      <c r="AP87" s="1">
        <v>75.067999999999998</v>
      </c>
      <c r="AQ87" s="140">
        <v>98.177000000000007</v>
      </c>
    </row>
    <row r="88" spans="1:44" s="3" customFormat="1" x14ac:dyDescent="0.35">
      <c r="A88" s="284"/>
      <c r="B88" s="137" t="s">
        <v>513</v>
      </c>
      <c r="C88" s="137" t="str">
        <f t="shared" ref="C88:AQ88" si="48">IF(C86="","",C86/C87)</f>
        <v/>
      </c>
      <c r="D88" s="1" t="str">
        <f t="shared" si="48"/>
        <v/>
      </c>
      <c r="E88" s="1" t="str">
        <f t="shared" si="48"/>
        <v/>
      </c>
      <c r="F88" s="1" t="str">
        <f t="shared" si="48"/>
        <v/>
      </c>
      <c r="G88" s="1" t="str">
        <f t="shared" si="48"/>
        <v/>
      </c>
      <c r="H88" s="1">
        <f t="shared" si="48"/>
        <v>1.2152732180637629</v>
      </c>
      <c r="I88" s="1">
        <f t="shared" si="48"/>
        <v>1.862109783626053</v>
      </c>
      <c r="J88" s="1" t="str">
        <f t="shared" si="48"/>
        <v/>
      </c>
      <c r="K88" s="1">
        <f t="shared" si="48"/>
        <v>0.95250565408879895</v>
      </c>
      <c r="L88" s="1">
        <f t="shared" si="48"/>
        <v>0.9599769698963645</v>
      </c>
      <c r="M88" s="1" t="str">
        <f t="shared" si="48"/>
        <v/>
      </c>
      <c r="N88" s="1" t="str">
        <f t="shared" si="48"/>
        <v/>
      </c>
      <c r="O88" s="1" t="str">
        <f t="shared" si="48"/>
        <v/>
      </c>
      <c r="P88" s="1" t="str">
        <f t="shared" si="48"/>
        <v/>
      </c>
      <c r="Q88" s="1">
        <f t="shared" si="48"/>
        <v>0.9362651370299554</v>
      </c>
      <c r="R88" s="1">
        <f t="shared" si="48"/>
        <v>1.1243616743059286</v>
      </c>
      <c r="S88" s="1">
        <f t="shared" si="48"/>
        <v>1.0196824394165613</v>
      </c>
      <c r="T88" s="1" t="str">
        <f t="shared" si="48"/>
        <v/>
      </c>
      <c r="U88" s="1">
        <f t="shared" si="48"/>
        <v>1.4107565411398821</v>
      </c>
      <c r="V88" s="1" t="str">
        <f t="shared" si="48"/>
        <v/>
      </c>
      <c r="W88" s="1" t="str">
        <f t="shared" si="48"/>
        <v/>
      </c>
      <c r="X88" s="1" t="str">
        <f t="shared" si="48"/>
        <v/>
      </c>
      <c r="Y88" s="1" t="str">
        <f t="shared" si="48"/>
        <v/>
      </c>
      <c r="Z88" s="1" t="str">
        <f t="shared" si="48"/>
        <v/>
      </c>
      <c r="AA88" s="1" t="str">
        <f t="shared" si="48"/>
        <v/>
      </c>
      <c r="AB88" s="1" t="str">
        <f t="shared" si="48"/>
        <v/>
      </c>
      <c r="AC88" s="1" t="str">
        <f t="shared" si="48"/>
        <v/>
      </c>
      <c r="AD88" s="1">
        <f t="shared" si="48"/>
        <v>1.3841469157118191</v>
      </c>
      <c r="AE88" s="1">
        <f t="shared" si="48"/>
        <v>1.1453400584701385</v>
      </c>
      <c r="AF88" s="1">
        <f t="shared" si="48"/>
        <v>1.1589452481230544</v>
      </c>
      <c r="AG88" s="1">
        <f t="shared" si="48"/>
        <v>1.4490635789767379</v>
      </c>
      <c r="AH88" s="1" t="str">
        <f t="shared" si="48"/>
        <v/>
      </c>
      <c r="AI88" s="1" t="str">
        <f t="shared" si="48"/>
        <v/>
      </c>
      <c r="AJ88" s="1" t="str">
        <f t="shared" si="48"/>
        <v/>
      </c>
      <c r="AK88" s="1" t="str">
        <f t="shared" si="48"/>
        <v/>
      </c>
      <c r="AL88" s="1" t="str">
        <f t="shared" si="48"/>
        <v/>
      </c>
      <c r="AM88" s="1">
        <f t="shared" si="48"/>
        <v>1.4452328992817194</v>
      </c>
      <c r="AN88" s="1" t="str">
        <f t="shared" si="48"/>
        <v/>
      </c>
      <c r="AO88" s="1">
        <f t="shared" si="48"/>
        <v>0.72435000000000005</v>
      </c>
      <c r="AP88" s="1">
        <f t="shared" si="48"/>
        <v>1.088812809719188</v>
      </c>
      <c r="AQ88" s="140">
        <f t="shared" si="48"/>
        <v>0.8461044847571223</v>
      </c>
    </row>
    <row r="89" spans="1:44" s="3" customFormat="1" ht="15" thickBot="1" x14ac:dyDescent="0.4">
      <c r="A89" s="284"/>
      <c r="B89" s="137" t="s">
        <v>512</v>
      </c>
      <c r="C89" s="137" t="str">
        <f t="shared" ref="C89:AQ89" si="49">IF(C85="","",C85/C88)</f>
        <v/>
      </c>
      <c r="D89" s="1" t="str">
        <f t="shared" si="49"/>
        <v/>
      </c>
      <c r="E89" s="1" t="str">
        <f t="shared" si="49"/>
        <v/>
      </c>
      <c r="F89" s="1" t="str">
        <f t="shared" si="49"/>
        <v/>
      </c>
      <c r="G89" s="1" t="str">
        <f t="shared" si="49"/>
        <v/>
      </c>
      <c r="H89" s="1">
        <f t="shared" si="49"/>
        <v>0.88414230285549389</v>
      </c>
      <c r="I89" s="1">
        <f t="shared" si="49"/>
        <v>0.79129629830837955</v>
      </c>
      <c r="J89" s="1" t="str">
        <f t="shared" si="49"/>
        <v/>
      </c>
      <c r="K89" s="1">
        <f t="shared" si="49"/>
        <v>1.6275401602005664</v>
      </c>
      <c r="L89" s="1">
        <f t="shared" si="49"/>
        <v>1.1116356599258022</v>
      </c>
      <c r="M89" s="1" t="str">
        <f t="shared" si="49"/>
        <v/>
      </c>
      <c r="N89" s="1" t="str">
        <f t="shared" si="49"/>
        <v/>
      </c>
      <c r="O89" s="1" t="str">
        <f t="shared" si="49"/>
        <v/>
      </c>
      <c r="P89" s="1" t="str">
        <f t="shared" si="49"/>
        <v/>
      </c>
      <c r="Q89" s="1">
        <f t="shared" si="49"/>
        <v>1.4356616067032226</v>
      </c>
      <c r="R89" s="1">
        <f t="shared" si="49"/>
        <v>1.5683463494811711</v>
      </c>
      <c r="S89" s="1">
        <f t="shared" si="49"/>
        <v>0.90945445131790081</v>
      </c>
      <c r="T89" s="1" t="str">
        <f t="shared" si="49"/>
        <v/>
      </c>
      <c r="U89" s="1">
        <f t="shared" si="49"/>
        <v>0.49440684698014487</v>
      </c>
      <c r="V89" s="1" t="str">
        <f t="shared" si="49"/>
        <v/>
      </c>
      <c r="W89" s="1" t="str">
        <f t="shared" si="49"/>
        <v/>
      </c>
      <c r="X89" s="1" t="str">
        <f t="shared" si="49"/>
        <v/>
      </c>
      <c r="Y89" s="1" t="str">
        <f t="shared" si="49"/>
        <v/>
      </c>
      <c r="Z89" s="1" t="str">
        <f t="shared" si="49"/>
        <v/>
      </c>
      <c r="AA89" s="1" t="str">
        <f t="shared" si="49"/>
        <v/>
      </c>
      <c r="AB89" s="1" t="str">
        <f t="shared" si="49"/>
        <v/>
      </c>
      <c r="AC89" s="1" t="str">
        <f t="shared" si="49"/>
        <v/>
      </c>
      <c r="AD89" s="1">
        <f t="shared" si="49"/>
        <v>0.27614214524207759</v>
      </c>
      <c r="AE89" s="1">
        <f t="shared" si="49"/>
        <v>0.63197187138872368</v>
      </c>
      <c r="AF89" s="1">
        <f t="shared" si="49"/>
        <v>0.40069268626476418</v>
      </c>
      <c r="AG89" s="1">
        <f t="shared" si="49"/>
        <v>0.73099622362306427</v>
      </c>
      <c r="AH89" s="1" t="str">
        <f t="shared" si="49"/>
        <v/>
      </c>
      <c r="AI89" s="1" t="str">
        <f t="shared" si="49"/>
        <v/>
      </c>
      <c r="AJ89" s="1" t="str">
        <f t="shared" si="49"/>
        <v/>
      </c>
      <c r="AK89" s="1" t="str">
        <f t="shared" si="49"/>
        <v/>
      </c>
      <c r="AL89" s="1" t="str">
        <f t="shared" si="49"/>
        <v/>
      </c>
      <c r="AM89" s="1">
        <f t="shared" si="49"/>
        <v>0.53196066758726501</v>
      </c>
      <c r="AN89" s="1" t="str">
        <f t="shared" si="49"/>
        <v/>
      </c>
      <c r="AO89" s="1">
        <f t="shared" si="49"/>
        <v>0.38597363153171804</v>
      </c>
      <c r="AP89" s="1">
        <f t="shared" si="49"/>
        <v>1.0330520735114603</v>
      </c>
      <c r="AQ89" s="140">
        <f t="shared" si="49"/>
        <v>0.89419400324600784</v>
      </c>
    </row>
    <row r="90" spans="1:44" x14ac:dyDescent="0.35">
      <c r="A90" s="284"/>
      <c r="B90" s="137" t="s">
        <v>511</v>
      </c>
      <c r="C90" s="199" t="str">
        <f t="shared" ref="C90:AQ90" si="50">IF(C85="","",C85/AVERAGE($C85:$L85))</f>
        <v/>
      </c>
      <c r="D90" s="198" t="str">
        <f t="shared" si="50"/>
        <v/>
      </c>
      <c r="E90" s="198" t="str">
        <f t="shared" si="50"/>
        <v/>
      </c>
      <c r="F90" s="198" t="str">
        <f t="shared" si="50"/>
        <v/>
      </c>
      <c r="G90" s="198" t="str">
        <f t="shared" si="50"/>
        <v/>
      </c>
      <c r="H90" s="198">
        <f t="shared" si="50"/>
        <v>0.83206470748031935</v>
      </c>
      <c r="I90" s="198">
        <f t="shared" si="50"/>
        <v>1.1410519566505655</v>
      </c>
      <c r="J90" s="198" t="str">
        <f t="shared" si="50"/>
        <v/>
      </c>
      <c r="K90" s="198">
        <f t="shared" si="50"/>
        <v>1.2004947913733355</v>
      </c>
      <c r="L90" s="198">
        <f t="shared" si="50"/>
        <v>0.82638854449577914</v>
      </c>
      <c r="M90" s="198" t="str">
        <f t="shared" si="50"/>
        <v/>
      </c>
      <c r="N90" s="198" t="str">
        <f t="shared" si="50"/>
        <v/>
      </c>
      <c r="O90" s="198" t="str">
        <f t="shared" si="50"/>
        <v/>
      </c>
      <c r="P90" s="198" t="str">
        <f t="shared" si="50"/>
        <v/>
      </c>
      <c r="Q90" s="198">
        <f t="shared" si="50"/>
        <v>1.0409070322713305</v>
      </c>
      <c r="R90" s="198">
        <f t="shared" si="50"/>
        <v>1.3655544283590071</v>
      </c>
      <c r="S90" s="198">
        <f t="shared" si="50"/>
        <v>0.71813632858588927</v>
      </c>
      <c r="T90" s="198" t="str">
        <f t="shared" si="50"/>
        <v/>
      </c>
      <c r="U90" s="198">
        <f t="shared" si="50"/>
        <v>0.54012907172718583</v>
      </c>
      <c r="V90" s="198" t="str">
        <f t="shared" si="50"/>
        <v/>
      </c>
      <c r="W90" s="198" t="str">
        <f t="shared" si="50"/>
        <v/>
      </c>
      <c r="X90" s="198" t="str">
        <f t="shared" si="50"/>
        <v/>
      </c>
      <c r="Y90" s="198" t="str">
        <f t="shared" si="50"/>
        <v/>
      </c>
      <c r="Z90" s="198" t="str">
        <f t="shared" si="50"/>
        <v/>
      </c>
      <c r="AA90" s="198" t="str">
        <f t="shared" si="50"/>
        <v/>
      </c>
      <c r="AB90" s="198" t="str">
        <f t="shared" si="50"/>
        <v/>
      </c>
      <c r="AC90" s="198" t="str">
        <f t="shared" si="50"/>
        <v/>
      </c>
      <c r="AD90" s="198">
        <f t="shared" si="50"/>
        <v>0.29598921556739943</v>
      </c>
      <c r="AE90" s="198">
        <f t="shared" si="50"/>
        <v>0.5605226971545163</v>
      </c>
      <c r="AF90" s="198">
        <f t="shared" si="50"/>
        <v>0.35961296316823194</v>
      </c>
      <c r="AG90" s="198">
        <f t="shared" si="50"/>
        <v>0.82028274926620681</v>
      </c>
      <c r="AH90" s="198" t="str">
        <f t="shared" si="50"/>
        <v/>
      </c>
      <c r="AI90" s="198" t="str">
        <f t="shared" si="50"/>
        <v/>
      </c>
      <c r="AJ90" s="198" t="str">
        <f t="shared" si="50"/>
        <v/>
      </c>
      <c r="AK90" s="198" t="str">
        <f t="shared" si="50"/>
        <v/>
      </c>
      <c r="AL90" s="198" t="str">
        <f t="shared" si="50"/>
        <v/>
      </c>
      <c r="AM90" s="198">
        <f t="shared" si="50"/>
        <v>0.59535823568559609</v>
      </c>
      <c r="AN90" s="198" t="str">
        <f t="shared" si="50"/>
        <v/>
      </c>
      <c r="AO90" s="198">
        <f t="shared" si="50"/>
        <v>0.21650458826834382</v>
      </c>
      <c r="AP90" s="198">
        <f t="shared" si="50"/>
        <v>0.87103667105055071</v>
      </c>
      <c r="AQ90" s="197">
        <f t="shared" si="50"/>
        <v>0.5858909019153864</v>
      </c>
    </row>
    <row r="91" spans="1:44" x14ac:dyDescent="0.35">
      <c r="A91" s="284"/>
      <c r="B91" s="137" t="s">
        <v>510</v>
      </c>
      <c r="C91" s="195" t="str">
        <f t="shared" ref="C91:AQ91" si="51">IF(C88="","",C88/AVERAGE($C88:$L88))</f>
        <v/>
      </c>
      <c r="D91" s="194" t="str">
        <f t="shared" si="51"/>
        <v/>
      </c>
      <c r="E91" s="194" t="str">
        <f t="shared" si="51"/>
        <v/>
      </c>
      <c r="F91" s="194" t="str">
        <f t="shared" si="51"/>
        <v/>
      </c>
      <c r="G91" s="194" t="str">
        <f t="shared" si="51"/>
        <v/>
      </c>
      <c r="H91" s="194">
        <f t="shared" si="51"/>
        <v>0.97419314204427943</v>
      </c>
      <c r="I91" s="194">
        <f t="shared" si="51"/>
        <v>1.4927133701113771</v>
      </c>
      <c r="J91" s="194" t="str">
        <f t="shared" si="51"/>
        <v/>
      </c>
      <c r="K91" s="194">
        <f t="shared" si="51"/>
        <v>0.76355214792779402</v>
      </c>
      <c r="L91" s="194">
        <f t="shared" si="51"/>
        <v>0.76954133991655016</v>
      </c>
      <c r="M91" s="194" t="str">
        <f t="shared" si="51"/>
        <v/>
      </c>
      <c r="N91" s="194" t="str">
        <f t="shared" si="51"/>
        <v/>
      </c>
      <c r="O91" s="194" t="str">
        <f t="shared" si="51"/>
        <v/>
      </c>
      <c r="P91" s="194" t="str">
        <f t="shared" si="51"/>
        <v/>
      </c>
      <c r="Q91" s="194">
        <f t="shared" si="51"/>
        <v>0.75053334679994066</v>
      </c>
      <c r="R91" s="194">
        <f t="shared" si="51"/>
        <v>0.90131619458496848</v>
      </c>
      <c r="S91" s="194">
        <f t="shared" si="51"/>
        <v>0.81740272457026653</v>
      </c>
      <c r="T91" s="194" t="str">
        <f t="shared" si="51"/>
        <v/>
      </c>
      <c r="U91" s="194">
        <f t="shared" si="51"/>
        <v>1.1308974204683513</v>
      </c>
      <c r="V91" s="194" t="str">
        <f t="shared" si="51"/>
        <v/>
      </c>
      <c r="W91" s="194" t="str">
        <f t="shared" si="51"/>
        <v/>
      </c>
      <c r="X91" s="194" t="str">
        <f t="shared" si="51"/>
        <v/>
      </c>
      <c r="Y91" s="194" t="str">
        <f t="shared" si="51"/>
        <v/>
      </c>
      <c r="Z91" s="194" t="str">
        <f t="shared" si="51"/>
        <v/>
      </c>
      <c r="AA91" s="194" t="str">
        <f t="shared" si="51"/>
        <v/>
      </c>
      <c r="AB91" s="194" t="str">
        <f t="shared" si="51"/>
        <v/>
      </c>
      <c r="AC91" s="194" t="str">
        <f t="shared" si="51"/>
        <v/>
      </c>
      <c r="AD91" s="194">
        <f t="shared" si="51"/>
        <v>1.1095664849889306</v>
      </c>
      <c r="AE91" s="194">
        <f t="shared" si="51"/>
        <v>0.91813298745110683</v>
      </c>
      <c r="AF91" s="194">
        <f t="shared" si="51"/>
        <v>0.9290392447923157</v>
      </c>
      <c r="AG91" s="194">
        <f t="shared" si="51"/>
        <v>1.161605291750295</v>
      </c>
      <c r="AH91" s="194" t="str">
        <f t="shared" si="51"/>
        <v/>
      </c>
      <c r="AI91" s="194" t="str">
        <f t="shared" si="51"/>
        <v/>
      </c>
      <c r="AJ91" s="194" t="str">
        <f t="shared" si="51"/>
        <v/>
      </c>
      <c r="AK91" s="194" t="str">
        <f t="shared" si="51"/>
        <v/>
      </c>
      <c r="AL91" s="194" t="str">
        <f t="shared" si="51"/>
        <v/>
      </c>
      <c r="AM91" s="194">
        <f t="shared" si="51"/>
        <v>1.1585345239321734</v>
      </c>
      <c r="AN91" s="194" t="str">
        <f t="shared" si="51"/>
        <v/>
      </c>
      <c r="AO91" s="194">
        <f t="shared" si="51"/>
        <v>0.58065691891413795</v>
      </c>
      <c r="AP91" s="194">
        <f t="shared" si="51"/>
        <v>0.87281934336410472</v>
      </c>
      <c r="AQ91" s="193">
        <f t="shared" si="51"/>
        <v>0.67825833257196766</v>
      </c>
    </row>
    <row r="92" spans="1:44" ht="15" thickBot="1" x14ac:dyDescent="0.4">
      <c r="A92" s="286"/>
      <c r="B92" s="171" t="s">
        <v>509</v>
      </c>
      <c r="C92" s="191" t="str">
        <f t="shared" ref="C92:AQ92" si="52">IF(C89="","",C89/AVERAGE($C89:$L89))</f>
        <v/>
      </c>
      <c r="D92" s="190" t="str">
        <f t="shared" si="52"/>
        <v/>
      </c>
      <c r="E92" s="190" t="str">
        <f t="shared" si="52"/>
        <v/>
      </c>
      <c r="F92" s="190" t="str">
        <f t="shared" si="52"/>
        <v/>
      </c>
      <c r="G92" s="190" t="str">
        <f t="shared" si="52"/>
        <v/>
      </c>
      <c r="H92" s="190">
        <f t="shared" si="52"/>
        <v>0.80110489250573247</v>
      </c>
      <c r="I92" s="190">
        <f t="shared" si="52"/>
        <v>0.71697885504311876</v>
      </c>
      <c r="J92" s="190" t="str">
        <f t="shared" si="52"/>
        <v/>
      </c>
      <c r="K92" s="190">
        <f t="shared" si="52"/>
        <v>1.4746838612690361</v>
      </c>
      <c r="L92" s="190">
        <f t="shared" si="52"/>
        <v>1.0072323911821126</v>
      </c>
      <c r="M92" s="190" t="str">
        <f t="shared" si="52"/>
        <v/>
      </c>
      <c r="N92" s="190" t="str">
        <f t="shared" si="52"/>
        <v/>
      </c>
      <c r="O92" s="190" t="str">
        <f t="shared" si="52"/>
        <v/>
      </c>
      <c r="P92" s="190" t="str">
        <f t="shared" si="52"/>
        <v/>
      </c>
      <c r="Q92" s="190">
        <f t="shared" si="52"/>
        <v>1.3008262735513172</v>
      </c>
      <c r="R92" s="190">
        <f t="shared" si="52"/>
        <v>1.4210494505862614</v>
      </c>
      <c r="S92" s="190">
        <f t="shared" si="52"/>
        <v>0.82403975933381568</v>
      </c>
      <c r="T92" s="190" t="str">
        <f t="shared" si="52"/>
        <v/>
      </c>
      <c r="U92" s="190">
        <f t="shared" si="52"/>
        <v>0.44797284636753987</v>
      </c>
      <c r="V92" s="190" t="str">
        <f t="shared" si="52"/>
        <v/>
      </c>
      <c r="W92" s="190" t="str">
        <f t="shared" si="52"/>
        <v/>
      </c>
      <c r="X92" s="190" t="str">
        <f t="shared" si="52"/>
        <v/>
      </c>
      <c r="Y92" s="190" t="str">
        <f t="shared" si="52"/>
        <v/>
      </c>
      <c r="Z92" s="190" t="str">
        <f t="shared" si="52"/>
        <v/>
      </c>
      <c r="AA92" s="190" t="str">
        <f t="shared" si="52"/>
        <v/>
      </c>
      <c r="AB92" s="190" t="str">
        <f t="shared" si="52"/>
        <v/>
      </c>
      <c r="AC92" s="190" t="str">
        <f t="shared" si="52"/>
        <v/>
      </c>
      <c r="AD92" s="190">
        <f t="shared" si="52"/>
        <v>0.2502072606027238</v>
      </c>
      <c r="AE92" s="190">
        <f t="shared" si="52"/>
        <v>0.57261795579784269</v>
      </c>
      <c r="AF92" s="190">
        <f t="shared" si="52"/>
        <v>0.3630601887515742</v>
      </c>
      <c r="AG92" s="190">
        <f t="shared" si="52"/>
        <v>0.66234207916116838</v>
      </c>
      <c r="AH92" s="190" t="str">
        <f t="shared" si="52"/>
        <v/>
      </c>
      <c r="AI92" s="190" t="str">
        <f t="shared" si="52"/>
        <v/>
      </c>
      <c r="AJ92" s="190" t="str">
        <f t="shared" si="52"/>
        <v/>
      </c>
      <c r="AK92" s="190" t="str">
        <f t="shared" si="52"/>
        <v/>
      </c>
      <c r="AL92" s="190" t="str">
        <f t="shared" si="52"/>
        <v/>
      </c>
      <c r="AM92" s="190">
        <f t="shared" si="52"/>
        <v>0.48199966458841126</v>
      </c>
      <c r="AN92" s="190" t="str">
        <f t="shared" si="52"/>
        <v/>
      </c>
      <c r="AO92" s="190">
        <f t="shared" si="52"/>
        <v>0.34972352708340138</v>
      </c>
      <c r="AP92" s="190">
        <f t="shared" si="52"/>
        <v>0.93602926545918752</v>
      </c>
      <c r="AQ92" s="189">
        <f t="shared" si="52"/>
        <v>0.81021255123310654</v>
      </c>
    </row>
    <row r="93" spans="1:44" ht="15" thickBot="1" x14ac:dyDescent="0.4">
      <c r="A93" s="19" t="s">
        <v>483</v>
      </c>
    </row>
    <row r="94" spans="1:44" s="3" customFormat="1" x14ac:dyDescent="0.35">
      <c r="A94" s="293" t="s">
        <v>472</v>
      </c>
      <c r="B94" s="222" t="s">
        <v>508</v>
      </c>
      <c r="C94" s="180" t="s">
        <v>445</v>
      </c>
      <c r="D94" s="149" t="s">
        <v>445</v>
      </c>
      <c r="E94" s="149" t="s">
        <v>445</v>
      </c>
      <c r="F94" s="149" t="s">
        <v>445</v>
      </c>
      <c r="G94" s="149" t="s">
        <v>445</v>
      </c>
      <c r="H94" s="149">
        <v>24.27</v>
      </c>
      <c r="I94" s="149">
        <v>25.983000000000001</v>
      </c>
      <c r="J94" s="149" t="s">
        <v>445</v>
      </c>
      <c r="K94" s="149">
        <v>29.666</v>
      </c>
      <c r="L94" s="149">
        <v>23.574000000000002</v>
      </c>
      <c r="M94" s="149"/>
      <c r="N94" s="149" t="s">
        <v>445</v>
      </c>
      <c r="O94" s="149" t="s">
        <v>445</v>
      </c>
      <c r="P94" s="149" t="s">
        <v>445</v>
      </c>
      <c r="Q94" s="149">
        <v>20.684000000000001</v>
      </c>
      <c r="R94" s="149">
        <v>17.59</v>
      </c>
      <c r="S94" s="149">
        <v>37.966999999999999</v>
      </c>
      <c r="T94" s="149" t="s">
        <v>445</v>
      </c>
      <c r="U94" s="149">
        <v>24.265999999999998</v>
      </c>
      <c r="V94" s="149"/>
      <c r="W94" s="149"/>
      <c r="X94" s="149"/>
      <c r="Y94" s="149" t="s">
        <v>445</v>
      </c>
      <c r="Z94" s="149" t="s">
        <v>445</v>
      </c>
      <c r="AA94" s="149" t="s">
        <v>445</v>
      </c>
      <c r="AB94" s="149" t="s">
        <v>445</v>
      </c>
      <c r="AC94" s="149" t="s">
        <v>445</v>
      </c>
      <c r="AD94" s="149">
        <v>63.607999999999997</v>
      </c>
      <c r="AE94" s="149">
        <v>100</v>
      </c>
      <c r="AF94" s="149">
        <v>90.623000000000005</v>
      </c>
      <c r="AG94" s="149">
        <v>74.738</v>
      </c>
      <c r="AH94" s="149"/>
      <c r="AI94" s="149"/>
      <c r="AJ94" s="149" t="s">
        <v>445</v>
      </c>
      <c r="AK94" s="149" t="s">
        <v>445</v>
      </c>
      <c r="AL94" s="149" t="s">
        <v>445</v>
      </c>
      <c r="AM94" s="149">
        <v>68.975999999999999</v>
      </c>
      <c r="AN94" s="149" t="s">
        <v>445</v>
      </c>
      <c r="AO94" s="149">
        <v>90.488</v>
      </c>
      <c r="AP94" s="149">
        <v>73.582999999999998</v>
      </c>
      <c r="AQ94" s="179">
        <v>64.150999999999996</v>
      </c>
    </row>
    <row r="95" spans="1:44" s="3" customFormat="1" x14ac:dyDescent="0.35">
      <c r="A95" s="294"/>
      <c r="B95" s="207" t="s">
        <v>446</v>
      </c>
      <c r="C95" s="137" t="s">
        <v>445</v>
      </c>
      <c r="D95" s="1" t="s">
        <v>445</v>
      </c>
      <c r="E95" s="1" t="s">
        <v>445</v>
      </c>
      <c r="F95" s="1" t="s">
        <v>445</v>
      </c>
      <c r="G95" s="1" t="s">
        <v>445</v>
      </c>
      <c r="H95" s="1">
        <v>75.861999999999995</v>
      </c>
      <c r="I95" s="1">
        <v>59.777000000000001</v>
      </c>
      <c r="J95" s="1" t="s">
        <v>445</v>
      </c>
      <c r="K95" s="1">
        <v>70.887</v>
      </c>
      <c r="L95" s="1">
        <v>86.363</v>
      </c>
      <c r="M95" s="1"/>
      <c r="N95" s="1" t="s">
        <v>445</v>
      </c>
      <c r="O95" s="1" t="s">
        <v>445</v>
      </c>
      <c r="P95" s="1" t="s">
        <v>445</v>
      </c>
      <c r="Q95" s="1">
        <v>75.088999999999999</v>
      </c>
      <c r="R95" s="1">
        <v>83.284000000000006</v>
      </c>
      <c r="S95" s="1">
        <v>78.308999999999997</v>
      </c>
      <c r="T95" s="1" t="s">
        <v>445</v>
      </c>
      <c r="U95" s="1">
        <v>83.683000000000007</v>
      </c>
      <c r="V95" s="1"/>
      <c r="W95" s="1"/>
      <c r="X95" s="1"/>
      <c r="Y95" s="1" t="s">
        <v>445</v>
      </c>
      <c r="Z95" s="1" t="s">
        <v>445</v>
      </c>
      <c r="AA95" s="1" t="s">
        <v>445</v>
      </c>
      <c r="AB95" s="1" t="s">
        <v>445</v>
      </c>
      <c r="AC95" s="1" t="s">
        <v>445</v>
      </c>
      <c r="AD95" s="1">
        <v>75.328000000000003</v>
      </c>
      <c r="AE95" s="1">
        <v>75.673000000000002</v>
      </c>
      <c r="AF95" s="1">
        <v>78.25</v>
      </c>
      <c r="AG95" s="1">
        <v>80.884</v>
      </c>
      <c r="AH95" s="1"/>
      <c r="AI95" s="1"/>
      <c r="AJ95" s="1" t="s">
        <v>445</v>
      </c>
      <c r="AK95" s="1" t="s">
        <v>445</v>
      </c>
      <c r="AL95" s="1" t="s">
        <v>445</v>
      </c>
      <c r="AM95" s="1">
        <v>84.293000000000006</v>
      </c>
      <c r="AN95" s="1" t="s">
        <v>445</v>
      </c>
      <c r="AO95" s="1">
        <v>100</v>
      </c>
      <c r="AP95" s="1">
        <v>80.757000000000005</v>
      </c>
      <c r="AQ95" s="140">
        <v>98.677000000000007</v>
      </c>
    </row>
    <row r="96" spans="1:44" s="3" customFormat="1" x14ac:dyDescent="0.35">
      <c r="A96" s="294"/>
      <c r="B96" s="207" t="s">
        <v>502</v>
      </c>
      <c r="C96" s="137" t="str">
        <f t="shared" ref="C96:AQ96" si="53">IF(C94="","",C94/C95)</f>
        <v/>
      </c>
      <c r="D96" s="1" t="str">
        <f t="shared" si="53"/>
        <v/>
      </c>
      <c r="E96" s="1" t="str">
        <f t="shared" si="53"/>
        <v/>
      </c>
      <c r="F96" s="1" t="str">
        <f t="shared" si="53"/>
        <v/>
      </c>
      <c r="G96" s="1" t="str">
        <f t="shared" si="53"/>
        <v/>
      </c>
      <c r="H96" s="1">
        <f t="shared" si="53"/>
        <v>0.31992301811183466</v>
      </c>
      <c r="I96" s="1">
        <f t="shared" si="53"/>
        <v>0.43466550680027438</v>
      </c>
      <c r="J96" s="1" t="str">
        <f t="shared" si="53"/>
        <v/>
      </c>
      <c r="K96" s="1">
        <f t="shared" si="53"/>
        <v>0.4184970445920973</v>
      </c>
      <c r="L96" s="1">
        <f t="shared" si="53"/>
        <v>0.27296411657770114</v>
      </c>
      <c r="M96" s="1" t="str">
        <f t="shared" si="53"/>
        <v/>
      </c>
      <c r="N96" s="1" t="str">
        <f t="shared" si="53"/>
        <v/>
      </c>
      <c r="O96" s="1" t="str">
        <f t="shared" si="53"/>
        <v/>
      </c>
      <c r="P96" s="1" t="str">
        <f t="shared" si="53"/>
        <v/>
      </c>
      <c r="Q96" s="1">
        <f t="shared" si="53"/>
        <v>0.27545978771857399</v>
      </c>
      <c r="R96" s="1">
        <f t="shared" si="53"/>
        <v>0.21120503337976079</v>
      </c>
      <c r="S96" s="1">
        <f t="shared" si="53"/>
        <v>0.48483571492421051</v>
      </c>
      <c r="T96" s="1" t="str">
        <f t="shared" si="53"/>
        <v/>
      </c>
      <c r="U96" s="1">
        <f t="shared" si="53"/>
        <v>0.28997526379312399</v>
      </c>
      <c r="V96" s="1" t="str">
        <f t="shared" si="53"/>
        <v/>
      </c>
      <c r="W96" s="1" t="str">
        <f t="shared" si="53"/>
        <v/>
      </c>
      <c r="X96" s="1" t="str">
        <f t="shared" si="53"/>
        <v/>
      </c>
      <c r="Y96" s="1" t="str">
        <f t="shared" si="53"/>
        <v/>
      </c>
      <c r="Z96" s="1" t="str">
        <f t="shared" si="53"/>
        <v/>
      </c>
      <c r="AA96" s="1" t="str">
        <f t="shared" si="53"/>
        <v/>
      </c>
      <c r="AB96" s="1" t="str">
        <f t="shared" si="53"/>
        <v/>
      </c>
      <c r="AC96" s="1" t="str">
        <f t="shared" si="53"/>
        <v/>
      </c>
      <c r="AD96" s="1">
        <f t="shared" si="53"/>
        <v>0.84441376380628708</v>
      </c>
      <c r="AE96" s="1">
        <f t="shared" si="53"/>
        <v>1.3214752950193596</v>
      </c>
      <c r="AF96" s="1">
        <f t="shared" si="53"/>
        <v>1.1581214057507987</v>
      </c>
      <c r="AG96" s="1">
        <f t="shared" si="53"/>
        <v>0.92401463824736663</v>
      </c>
      <c r="AH96" s="1" t="str">
        <f t="shared" si="53"/>
        <v/>
      </c>
      <c r="AI96" s="1" t="str">
        <f t="shared" si="53"/>
        <v/>
      </c>
      <c r="AJ96" s="1" t="str">
        <f t="shared" si="53"/>
        <v/>
      </c>
      <c r="AK96" s="1" t="str">
        <f t="shared" si="53"/>
        <v/>
      </c>
      <c r="AL96" s="1" t="str">
        <f t="shared" si="53"/>
        <v/>
      </c>
      <c r="AM96" s="1">
        <f t="shared" si="53"/>
        <v>0.8182885886135266</v>
      </c>
      <c r="AN96" s="1" t="str">
        <f t="shared" si="53"/>
        <v/>
      </c>
      <c r="AO96" s="1">
        <f t="shared" si="53"/>
        <v>0.90488000000000002</v>
      </c>
      <c r="AP96" s="1">
        <f t="shared" si="53"/>
        <v>0.91116559555208831</v>
      </c>
      <c r="AQ96" s="140">
        <f t="shared" si="53"/>
        <v>0.65011096810806968</v>
      </c>
    </row>
    <row r="97" spans="1:43" s="3" customFormat="1" ht="15" thickBot="1" x14ac:dyDescent="0.4">
      <c r="A97" s="294"/>
      <c r="B97" s="206" t="s">
        <v>507</v>
      </c>
      <c r="C97" s="171" t="str">
        <f t="shared" ref="C97:AQ97" si="54">IF(C96="","",C96/AVERAGE($C96:$AQ96))</f>
        <v/>
      </c>
      <c r="D97" s="139" t="str">
        <f t="shared" si="54"/>
        <v/>
      </c>
      <c r="E97" s="139" t="str">
        <f t="shared" si="54"/>
        <v/>
      </c>
      <c r="F97" s="139" t="str">
        <f t="shared" si="54"/>
        <v/>
      </c>
      <c r="G97" s="139" t="str">
        <f t="shared" si="54"/>
        <v/>
      </c>
      <c r="H97" s="139">
        <f t="shared" si="54"/>
        <v>0.49987992370902462</v>
      </c>
      <c r="I97" s="139">
        <f t="shared" si="54"/>
        <v>0.6791651368527396</v>
      </c>
      <c r="J97" s="139" t="str">
        <f t="shared" si="54"/>
        <v/>
      </c>
      <c r="K97" s="139">
        <f t="shared" si="54"/>
        <v>0.65390190414501836</v>
      </c>
      <c r="L97" s="139">
        <f t="shared" si="54"/>
        <v>0.42650660954462594</v>
      </c>
      <c r="M97" s="139" t="str">
        <f t="shared" si="54"/>
        <v/>
      </c>
      <c r="N97" s="139" t="str">
        <f t="shared" si="54"/>
        <v/>
      </c>
      <c r="O97" s="139" t="str">
        <f t="shared" si="54"/>
        <v/>
      </c>
      <c r="P97" s="139" t="str">
        <f t="shared" si="54"/>
        <v/>
      </c>
      <c r="Q97" s="139">
        <f t="shared" si="54"/>
        <v>0.43040609732410867</v>
      </c>
      <c r="R97" s="139">
        <f t="shared" si="54"/>
        <v>0.33000800191229285</v>
      </c>
      <c r="S97" s="139">
        <f t="shared" si="54"/>
        <v>0.75755611965064584</v>
      </c>
      <c r="T97" s="139" t="str">
        <f t="shared" si="54"/>
        <v/>
      </c>
      <c r="U97" s="139">
        <f t="shared" si="54"/>
        <v>0.45308653812380684</v>
      </c>
      <c r="V97" s="139" t="str">
        <f t="shared" si="54"/>
        <v/>
      </c>
      <c r="W97" s="139" t="str">
        <f t="shared" si="54"/>
        <v/>
      </c>
      <c r="X97" s="139" t="str">
        <f t="shared" si="54"/>
        <v/>
      </c>
      <c r="Y97" s="139" t="str">
        <f t="shared" si="54"/>
        <v/>
      </c>
      <c r="Z97" s="139" t="str">
        <f t="shared" si="54"/>
        <v/>
      </c>
      <c r="AA97" s="139" t="str">
        <f t="shared" si="54"/>
        <v/>
      </c>
      <c r="AB97" s="139" t="str">
        <f t="shared" si="54"/>
        <v/>
      </c>
      <c r="AC97" s="139" t="str">
        <f t="shared" si="54"/>
        <v/>
      </c>
      <c r="AD97" s="139">
        <f t="shared" si="54"/>
        <v>1.3193970547089013</v>
      </c>
      <c r="AE97" s="139">
        <f t="shared" si="54"/>
        <v>2.0648060072586629</v>
      </c>
      <c r="AF97" s="139">
        <f t="shared" si="54"/>
        <v>1.8095654491172795</v>
      </c>
      <c r="AG97" s="139">
        <f t="shared" si="54"/>
        <v>1.443773472753535</v>
      </c>
      <c r="AH97" s="139" t="str">
        <f t="shared" si="54"/>
        <v/>
      </c>
      <c r="AI97" s="139" t="str">
        <f t="shared" si="54"/>
        <v/>
      </c>
      <c r="AJ97" s="139" t="str">
        <f t="shared" si="54"/>
        <v/>
      </c>
      <c r="AK97" s="139" t="str">
        <f t="shared" si="54"/>
        <v/>
      </c>
      <c r="AL97" s="139" t="str">
        <f t="shared" si="54"/>
        <v/>
      </c>
      <c r="AM97" s="139">
        <f t="shared" si="54"/>
        <v>1.2785764514921709</v>
      </c>
      <c r="AN97" s="139" t="str">
        <f t="shared" si="54"/>
        <v/>
      </c>
      <c r="AO97" s="139">
        <f t="shared" si="54"/>
        <v>1.4138755880569429</v>
      </c>
      <c r="AP97" s="139">
        <f t="shared" si="54"/>
        <v>1.4236968351919188</v>
      </c>
      <c r="AQ97" s="138">
        <f t="shared" si="54"/>
        <v>1.0157988101583253</v>
      </c>
    </row>
    <row r="98" spans="1:43" s="3" customFormat="1" x14ac:dyDescent="0.35">
      <c r="A98" s="294"/>
      <c r="B98" s="222" t="s">
        <v>506</v>
      </c>
      <c r="C98" s="180" t="s">
        <v>445</v>
      </c>
      <c r="D98" s="149" t="s">
        <v>445</v>
      </c>
      <c r="E98" s="149" t="s">
        <v>445</v>
      </c>
      <c r="F98" s="149" t="s">
        <v>445</v>
      </c>
      <c r="G98" s="149" t="s">
        <v>445</v>
      </c>
      <c r="H98" s="149">
        <v>40.255000000000003</v>
      </c>
      <c r="I98" s="149">
        <v>43.292000000000002</v>
      </c>
      <c r="J98" s="149" t="s">
        <v>445</v>
      </c>
      <c r="K98" s="149">
        <v>43.341000000000001</v>
      </c>
      <c r="L98" s="149">
        <v>30.510999999999999</v>
      </c>
      <c r="M98" s="149"/>
      <c r="N98" s="149" t="s">
        <v>445</v>
      </c>
      <c r="O98" s="149" t="s">
        <v>445</v>
      </c>
      <c r="P98" s="149" t="s">
        <v>445</v>
      </c>
      <c r="Q98" s="149">
        <v>30.652000000000001</v>
      </c>
      <c r="R98" s="149">
        <v>28.695</v>
      </c>
      <c r="S98" s="149">
        <v>7.2649999999999997</v>
      </c>
      <c r="T98" s="149" t="s">
        <v>445</v>
      </c>
      <c r="U98" s="149">
        <v>52.988</v>
      </c>
      <c r="V98" s="149"/>
      <c r="W98" s="149"/>
      <c r="X98" s="149"/>
      <c r="Y98" s="149" t="s">
        <v>445</v>
      </c>
      <c r="Z98" s="149" t="s">
        <v>445</v>
      </c>
      <c r="AA98" s="149" t="s">
        <v>445</v>
      </c>
      <c r="AB98" s="149" t="s">
        <v>445</v>
      </c>
      <c r="AC98" s="149" t="s">
        <v>445</v>
      </c>
      <c r="AD98" s="149">
        <v>66.385000000000005</v>
      </c>
      <c r="AE98" s="149">
        <v>100</v>
      </c>
      <c r="AF98" s="149">
        <v>43.823999999999998</v>
      </c>
      <c r="AG98" s="149">
        <v>31.056999999999999</v>
      </c>
      <c r="AH98" s="149"/>
      <c r="AI98" s="149"/>
      <c r="AJ98" s="149" t="s">
        <v>445</v>
      </c>
      <c r="AK98" s="149" t="s">
        <v>445</v>
      </c>
      <c r="AL98" s="149" t="s">
        <v>445</v>
      </c>
      <c r="AM98" s="149">
        <v>82.275000000000006</v>
      </c>
      <c r="AN98" s="149" t="s">
        <v>445</v>
      </c>
      <c r="AO98" s="149">
        <v>75.197000000000003</v>
      </c>
      <c r="AP98" s="149">
        <v>67.594999999999999</v>
      </c>
      <c r="AQ98" s="179">
        <v>23.535</v>
      </c>
    </row>
    <row r="99" spans="1:43" s="3" customFormat="1" x14ac:dyDescent="0.35">
      <c r="A99" s="294"/>
      <c r="B99" s="207" t="s">
        <v>446</v>
      </c>
      <c r="C99" s="137" t="s">
        <v>445</v>
      </c>
      <c r="D99" s="1" t="s">
        <v>445</v>
      </c>
      <c r="E99" s="1" t="s">
        <v>445</v>
      </c>
      <c r="F99" s="1" t="s">
        <v>445</v>
      </c>
      <c r="G99" s="1" t="s">
        <v>445</v>
      </c>
      <c r="H99" s="1">
        <v>89.906000000000006</v>
      </c>
      <c r="I99" s="1">
        <v>69.024000000000001</v>
      </c>
      <c r="J99" s="1" t="s">
        <v>445</v>
      </c>
      <c r="K99" s="1">
        <v>81.584000000000003</v>
      </c>
      <c r="L99" s="1">
        <v>71.05</v>
      </c>
      <c r="M99" s="1"/>
      <c r="N99" s="1" t="s">
        <v>445</v>
      </c>
      <c r="O99" s="1" t="s">
        <v>445</v>
      </c>
      <c r="P99" s="1" t="s">
        <v>445</v>
      </c>
      <c r="Q99" s="1">
        <v>85.450999999999993</v>
      </c>
      <c r="R99" s="1">
        <v>84.971999999999994</v>
      </c>
      <c r="S99" s="1">
        <v>66.659000000000006</v>
      </c>
      <c r="T99" s="1" t="s">
        <v>445</v>
      </c>
      <c r="U99" s="1">
        <v>86.417000000000002</v>
      </c>
      <c r="V99" s="1"/>
      <c r="W99" s="1"/>
      <c r="X99" s="1"/>
      <c r="Y99" s="1" t="s">
        <v>445</v>
      </c>
      <c r="Z99" s="1" t="s">
        <v>445</v>
      </c>
      <c r="AA99" s="1" t="s">
        <v>445</v>
      </c>
      <c r="AB99" s="1" t="s">
        <v>445</v>
      </c>
      <c r="AC99" s="1" t="s">
        <v>445</v>
      </c>
      <c r="AD99" s="1">
        <v>90.706000000000003</v>
      </c>
      <c r="AE99" s="1">
        <v>75.05</v>
      </c>
      <c r="AF99" s="1">
        <v>73.024000000000001</v>
      </c>
      <c r="AG99" s="1">
        <v>79.975999999999999</v>
      </c>
      <c r="AH99" s="1"/>
      <c r="AI99" s="1"/>
      <c r="AJ99" s="1" t="s">
        <v>445</v>
      </c>
      <c r="AK99" s="1" t="s">
        <v>445</v>
      </c>
      <c r="AL99" s="1" t="s">
        <v>445</v>
      </c>
      <c r="AM99" s="1">
        <v>93.534999999999997</v>
      </c>
      <c r="AN99" s="1" t="s">
        <v>445</v>
      </c>
      <c r="AO99" s="1">
        <v>100</v>
      </c>
      <c r="AP99" s="1">
        <v>72.671000000000006</v>
      </c>
      <c r="AQ99" s="140">
        <v>92.725999999999999</v>
      </c>
    </row>
    <row r="100" spans="1:43" s="3" customFormat="1" x14ac:dyDescent="0.35">
      <c r="A100" s="294"/>
      <c r="B100" s="207" t="s">
        <v>501</v>
      </c>
      <c r="C100" s="137" t="str">
        <f t="shared" ref="C100:AQ100" si="55">IF(C98="","",C98/C99)</f>
        <v/>
      </c>
      <c r="D100" s="1" t="str">
        <f t="shared" si="55"/>
        <v/>
      </c>
      <c r="E100" s="1" t="str">
        <f t="shared" si="55"/>
        <v/>
      </c>
      <c r="F100" s="1" t="str">
        <f t="shared" si="55"/>
        <v/>
      </c>
      <c r="G100" s="1" t="str">
        <f t="shared" si="55"/>
        <v/>
      </c>
      <c r="H100" s="1">
        <f t="shared" si="55"/>
        <v>0.44774542299735282</v>
      </c>
      <c r="I100" s="1">
        <f t="shared" si="55"/>
        <v>0.62720213259156232</v>
      </c>
      <c r="J100" s="1" t="str">
        <f t="shared" si="55"/>
        <v/>
      </c>
      <c r="K100" s="1">
        <f t="shared" si="55"/>
        <v>0.53124387134732298</v>
      </c>
      <c r="L100" s="1">
        <f t="shared" si="55"/>
        <v>0.42942997888810697</v>
      </c>
      <c r="M100" s="1" t="str">
        <f t="shared" si="55"/>
        <v/>
      </c>
      <c r="N100" s="1" t="str">
        <f t="shared" si="55"/>
        <v/>
      </c>
      <c r="O100" s="1" t="str">
        <f t="shared" si="55"/>
        <v/>
      </c>
      <c r="P100" s="1" t="str">
        <f t="shared" si="55"/>
        <v/>
      </c>
      <c r="Q100" s="1">
        <f t="shared" si="55"/>
        <v>0.35870849960796247</v>
      </c>
      <c r="R100" s="1">
        <f t="shared" si="55"/>
        <v>0.33769947747493295</v>
      </c>
      <c r="S100" s="1">
        <f t="shared" si="55"/>
        <v>0.10898753356636012</v>
      </c>
      <c r="T100" s="1" t="str">
        <f t="shared" si="55"/>
        <v/>
      </c>
      <c r="U100" s="1">
        <f t="shared" si="55"/>
        <v>0.61316639087216629</v>
      </c>
      <c r="V100" s="1" t="str">
        <f t="shared" si="55"/>
        <v/>
      </c>
      <c r="W100" s="1" t="str">
        <f t="shared" si="55"/>
        <v/>
      </c>
      <c r="X100" s="1" t="str">
        <f t="shared" si="55"/>
        <v/>
      </c>
      <c r="Y100" s="1" t="str">
        <f t="shared" si="55"/>
        <v/>
      </c>
      <c r="Z100" s="1" t="str">
        <f t="shared" si="55"/>
        <v/>
      </c>
      <c r="AA100" s="1" t="str">
        <f t="shared" si="55"/>
        <v/>
      </c>
      <c r="AB100" s="1" t="str">
        <f t="shared" si="55"/>
        <v/>
      </c>
      <c r="AC100" s="1" t="str">
        <f t="shared" si="55"/>
        <v/>
      </c>
      <c r="AD100" s="1">
        <f t="shared" si="55"/>
        <v>0.7318699975745816</v>
      </c>
      <c r="AE100" s="1">
        <f t="shared" si="55"/>
        <v>1.3324450366422385</v>
      </c>
      <c r="AF100" s="1">
        <f t="shared" si="55"/>
        <v>0.60013146362839609</v>
      </c>
      <c r="AG100" s="1">
        <f t="shared" si="55"/>
        <v>0.38832899869960985</v>
      </c>
      <c r="AH100" s="1" t="str">
        <f t="shared" si="55"/>
        <v/>
      </c>
      <c r="AI100" s="1" t="str">
        <f t="shared" si="55"/>
        <v/>
      </c>
      <c r="AJ100" s="1" t="str">
        <f t="shared" si="55"/>
        <v/>
      </c>
      <c r="AK100" s="1" t="str">
        <f t="shared" si="55"/>
        <v/>
      </c>
      <c r="AL100" s="1" t="str">
        <f t="shared" si="55"/>
        <v/>
      </c>
      <c r="AM100" s="1">
        <f t="shared" si="55"/>
        <v>0.87961725557278037</v>
      </c>
      <c r="AN100" s="1" t="str">
        <f t="shared" si="55"/>
        <v/>
      </c>
      <c r="AO100" s="1">
        <f t="shared" si="55"/>
        <v>0.75197000000000003</v>
      </c>
      <c r="AP100" s="1">
        <f t="shared" si="55"/>
        <v>0.93015095430089023</v>
      </c>
      <c r="AQ100" s="140">
        <f t="shared" si="55"/>
        <v>0.25381230722774628</v>
      </c>
    </row>
    <row r="101" spans="1:43" s="3" customFormat="1" ht="15" thickBot="1" x14ac:dyDescent="0.4">
      <c r="A101" s="294"/>
      <c r="B101" s="206" t="s">
        <v>505</v>
      </c>
      <c r="C101" s="171" t="str">
        <f t="shared" ref="C101:AQ101" si="56">IF(C100="","",C100/AVERAGE($C100:$AQ100))</f>
        <v/>
      </c>
      <c r="D101" s="139" t="str">
        <f t="shared" si="56"/>
        <v/>
      </c>
      <c r="E101" s="139" t="str">
        <f t="shared" si="56"/>
        <v/>
      </c>
      <c r="F101" s="139" t="str">
        <f t="shared" si="56"/>
        <v/>
      </c>
      <c r="G101" s="139" t="str">
        <f t="shared" si="56"/>
        <v/>
      </c>
      <c r="H101" s="139">
        <f t="shared" si="56"/>
        <v>0.76845477127346351</v>
      </c>
      <c r="I101" s="139">
        <f t="shared" si="56"/>
        <v>1.0764520340964538</v>
      </c>
      <c r="J101" s="139" t="str">
        <f t="shared" si="56"/>
        <v/>
      </c>
      <c r="K101" s="139">
        <f t="shared" si="56"/>
        <v>0.91176116310417299</v>
      </c>
      <c r="L101" s="139">
        <f t="shared" si="56"/>
        <v>0.73702041216930436</v>
      </c>
      <c r="M101" s="139" t="str">
        <f t="shared" si="56"/>
        <v/>
      </c>
      <c r="N101" s="139" t="str">
        <f t="shared" si="56"/>
        <v/>
      </c>
      <c r="O101" s="139" t="str">
        <f t="shared" si="56"/>
        <v/>
      </c>
      <c r="P101" s="139" t="str">
        <f t="shared" si="56"/>
        <v/>
      </c>
      <c r="Q101" s="139">
        <f t="shared" si="56"/>
        <v>0.61564282706629425</v>
      </c>
      <c r="R101" s="139">
        <f t="shared" si="56"/>
        <v>0.57958554435899168</v>
      </c>
      <c r="S101" s="139">
        <f t="shared" si="56"/>
        <v>0.18705269976348002</v>
      </c>
      <c r="T101" s="139" t="str">
        <f t="shared" si="56"/>
        <v/>
      </c>
      <c r="U101" s="139">
        <f t="shared" si="56"/>
        <v>1.0523628259468136</v>
      </c>
      <c r="V101" s="139" t="str">
        <f t="shared" si="56"/>
        <v/>
      </c>
      <c r="W101" s="139" t="str">
        <f t="shared" si="56"/>
        <v/>
      </c>
      <c r="X101" s="139" t="str">
        <f t="shared" si="56"/>
        <v/>
      </c>
      <c r="Y101" s="139" t="str">
        <f t="shared" si="56"/>
        <v/>
      </c>
      <c r="Z101" s="139" t="str">
        <f t="shared" si="56"/>
        <v/>
      </c>
      <c r="AA101" s="139" t="str">
        <f t="shared" si="56"/>
        <v/>
      </c>
      <c r="AB101" s="139" t="str">
        <f t="shared" si="56"/>
        <v/>
      </c>
      <c r="AC101" s="139" t="str">
        <f t="shared" si="56"/>
        <v/>
      </c>
      <c r="AD101" s="139">
        <f t="shared" si="56"/>
        <v>1.2560909898824593</v>
      </c>
      <c r="AE101" s="139">
        <f t="shared" si="56"/>
        <v>2.286843579578985</v>
      </c>
      <c r="AF101" s="139">
        <f t="shared" si="56"/>
        <v>1.0299912917687035</v>
      </c>
      <c r="AG101" s="139">
        <f t="shared" si="56"/>
        <v>0.66647978191912438</v>
      </c>
      <c r="AH101" s="139" t="str">
        <f t="shared" si="56"/>
        <v/>
      </c>
      <c r="AI101" s="139" t="str">
        <f t="shared" si="56"/>
        <v/>
      </c>
      <c r="AJ101" s="139" t="str">
        <f t="shared" si="56"/>
        <v/>
      </c>
      <c r="AK101" s="139" t="str">
        <f t="shared" si="56"/>
        <v/>
      </c>
      <c r="AL101" s="139" t="str">
        <f t="shared" si="56"/>
        <v/>
      </c>
      <c r="AM101" s="139">
        <f t="shared" si="56"/>
        <v>1.5096660785818217</v>
      </c>
      <c r="AN101" s="139" t="str">
        <f t="shared" si="56"/>
        <v/>
      </c>
      <c r="AO101" s="139">
        <f t="shared" si="56"/>
        <v>1.2905881437852751</v>
      </c>
      <c r="AP101" s="139">
        <f t="shared" si="56"/>
        <v>1.5963958582806337</v>
      </c>
      <c r="AQ101" s="138">
        <f t="shared" si="56"/>
        <v>0.4356119984240262</v>
      </c>
    </row>
    <row r="102" spans="1:43" s="3" customFormat="1" x14ac:dyDescent="0.35">
      <c r="A102" s="294"/>
      <c r="B102" s="222" t="s">
        <v>500</v>
      </c>
      <c r="C102" s="137" t="str">
        <f t="shared" ref="C102:AQ102" si="57">IF(C96="","",C96/C100)</f>
        <v/>
      </c>
      <c r="D102" s="1" t="str">
        <f t="shared" si="57"/>
        <v/>
      </c>
      <c r="E102" s="1" t="str">
        <f t="shared" si="57"/>
        <v/>
      </c>
      <c r="F102" s="1" t="str">
        <f t="shared" si="57"/>
        <v/>
      </c>
      <c r="G102" s="1" t="str">
        <f t="shared" si="57"/>
        <v/>
      </c>
      <c r="H102" s="1">
        <f t="shared" si="57"/>
        <v>0.7145199072503442</v>
      </c>
      <c r="I102" s="1">
        <f t="shared" si="57"/>
        <v>0.69302300520609217</v>
      </c>
      <c r="J102" s="1" t="str">
        <f t="shared" si="57"/>
        <v/>
      </c>
      <c r="K102" s="1">
        <f t="shared" si="57"/>
        <v>0.78776823068230239</v>
      </c>
      <c r="L102" s="1">
        <f t="shared" si="57"/>
        <v>0.63564289871999169</v>
      </c>
      <c r="M102" s="1" t="str">
        <f t="shared" si="57"/>
        <v/>
      </c>
      <c r="N102" s="1" t="str">
        <f t="shared" si="57"/>
        <v/>
      </c>
      <c r="O102" s="1" t="str">
        <f t="shared" si="57"/>
        <v/>
      </c>
      <c r="P102" s="1" t="str">
        <f t="shared" si="57"/>
        <v/>
      </c>
      <c r="Q102" s="1">
        <f t="shared" si="57"/>
        <v>0.76792099439970851</v>
      </c>
      <c r="R102" s="1">
        <f t="shared" si="57"/>
        <v>0.62542303872957072</v>
      </c>
      <c r="S102" s="1">
        <f t="shared" si="57"/>
        <v>4.4485428659508539</v>
      </c>
      <c r="T102" s="1" t="str">
        <f t="shared" si="57"/>
        <v/>
      </c>
      <c r="U102" s="1">
        <f t="shared" si="57"/>
        <v>0.47291447820658261</v>
      </c>
      <c r="V102" s="1" t="str">
        <f t="shared" si="57"/>
        <v/>
      </c>
      <c r="W102" s="1" t="str">
        <f t="shared" si="57"/>
        <v/>
      </c>
      <c r="X102" s="1" t="str">
        <f t="shared" si="57"/>
        <v/>
      </c>
      <c r="Y102" s="1" t="str">
        <f t="shared" si="57"/>
        <v/>
      </c>
      <c r="Z102" s="1" t="str">
        <f t="shared" si="57"/>
        <v/>
      </c>
      <c r="AA102" s="1" t="str">
        <f t="shared" si="57"/>
        <v/>
      </c>
      <c r="AB102" s="1" t="str">
        <f t="shared" si="57"/>
        <v/>
      </c>
      <c r="AC102" s="1" t="str">
        <f t="shared" si="57"/>
        <v/>
      </c>
      <c r="AD102" s="1">
        <f t="shared" si="57"/>
        <v>1.1537756249124513</v>
      </c>
      <c r="AE102" s="1">
        <f t="shared" si="57"/>
        <v>0.99176720891202941</v>
      </c>
      <c r="AF102" s="1">
        <f t="shared" si="57"/>
        <v>1.9297795165559131</v>
      </c>
      <c r="AG102" s="1">
        <f t="shared" si="57"/>
        <v>2.3794633966085392</v>
      </c>
      <c r="AH102" s="1" t="str">
        <f t="shared" si="57"/>
        <v/>
      </c>
      <c r="AI102" s="1" t="str">
        <f t="shared" si="57"/>
        <v/>
      </c>
      <c r="AJ102" s="1" t="str">
        <f t="shared" si="57"/>
        <v/>
      </c>
      <c r="AK102" s="1" t="str">
        <f t="shared" si="57"/>
        <v/>
      </c>
      <c r="AL102" s="1" t="str">
        <f t="shared" si="57"/>
        <v/>
      </c>
      <c r="AM102" s="1">
        <f t="shared" si="57"/>
        <v>0.93027800833748042</v>
      </c>
      <c r="AN102" s="1" t="str">
        <f t="shared" si="57"/>
        <v/>
      </c>
      <c r="AO102" s="1">
        <f t="shared" si="57"/>
        <v>1.203345878160033</v>
      </c>
      <c r="AP102" s="1">
        <f t="shared" si="57"/>
        <v>0.97958894880339986</v>
      </c>
      <c r="AQ102" s="140">
        <f t="shared" si="57"/>
        <v>2.5613847303500688</v>
      </c>
    </row>
    <row r="103" spans="1:43" s="3" customFormat="1" ht="15" thickBot="1" x14ac:dyDescent="0.4">
      <c r="A103" s="295"/>
      <c r="B103" s="206" t="s">
        <v>504</v>
      </c>
      <c r="C103" s="171" t="str">
        <f t="shared" ref="C103:AQ103" si="58">IF(C102="","",C102/AVERAGE($C102:$AQ102))</f>
        <v/>
      </c>
      <c r="D103" s="139" t="str">
        <f t="shared" si="58"/>
        <v/>
      </c>
      <c r="E103" s="139" t="str">
        <f t="shared" si="58"/>
        <v/>
      </c>
      <c r="F103" s="139" t="str">
        <f t="shared" si="58"/>
        <v/>
      </c>
      <c r="G103" s="139" t="str">
        <f t="shared" si="58"/>
        <v/>
      </c>
      <c r="H103" s="139">
        <f t="shared" si="58"/>
        <v>0.53735576816359176</v>
      </c>
      <c r="I103" s="139">
        <f t="shared" si="58"/>
        <v>0.52118899073176406</v>
      </c>
      <c r="J103" s="139" t="str">
        <f t="shared" si="58"/>
        <v/>
      </c>
      <c r="K103" s="139">
        <f t="shared" si="58"/>
        <v>0.59244227968703422</v>
      </c>
      <c r="L103" s="139">
        <f t="shared" si="58"/>
        <v>0.47803619556780202</v>
      </c>
      <c r="M103" s="139" t="str">
        <f t="shared" si="58"/>
        <v/>
      </c>
      <c r="N103" s="139" t="str">
        <f t="shared" si="58"/>
        <v/>
      </c>
      <c r="O103" s="139" t="str">
        <f t="shared" si="58"/>
        <v/>
      </c>
      <c r="P103" s="139" t="str">
        <f t="shared" si="58"/>
        <v/>
      </c>
      <c r="Q103" s="139">
        <f t="shared" si="58"/>
        <v>0.57751613586607442</v>
      </c>
      <c r="R103" s="139">
        <f t="shared" si="58"/>
        <v>0.4703503345302692</v>
      </c>
      <c r="S103" s="139">
        <f t="shared" si="58"/>
        <v>3.3455333360000457</v>
      </c>
      <c r="T103" s="139" t="str">
        <f t="shared" si="58"/>
        <v/>
      </c>
      <c r="U103" s="139">
        <f t="shared" si="58"/>
        <v>0.3556560427970637</v>
      </c>
      <c r="V103" s="139" t="str">
        <f t="shared" si="58"/>
        <v/>
      </c>
      <c r="W103" s="139" t="str">
        <f t="shared" si="58"/>
        <v/>
      </c>
      <c r="X103" s="139" t="str">
        <f t="shared" si="58"/>
        <v/>
      </c>
      <c r="Y103" s="139" t="str">
        <f t="shared" si="58"/>
        <v/>
      </c>
      <c r="Z103" s="139" t="str">
        <f t="shared" si="58"/>
        <v/>
      </c>
      <c r="AA103" s="139" t="str">
        <f t="shared" si="58"/>
        <v/>
      </c>
      <c r="AB103" s="139" t="str">
        <f t="shared" si="58"/>
        <v/>
      </c>
      <c r="AC103" s="139" t="str">
        <f t="shared" si="58"/>
        <v/>
      </c>
      <c r="AD103" s="139">
        <f t="shared" si="58"/>
        <v>0.86769868959863017</v>
      </c>
      <c r="AE103" s="139">
        <f t="shared" si="58"/>
        <v>0.74586001730202778</v>
      </c>
      <c r="AF103" s="139">
        <f t="shared" si="58"/>
        <v>1.4512935804627547</v>
      </c>
      <c r="AG103" s="139">
        <f t="shared" si="58"/>
        <v>1.789479017067813</v>
      </c>
      <c r="AH103" s="139" t="str">
        <f t="shared" si="58"/>
        <v/>
      </c>
      <c r="AI103" s="139" t="str">
        <f t="shared" si="58"/>
        <v/>
      </c>
      <c r="AJ103" s="139" t="str">
        <f t="shared" si="58"/>
        <v/>
      </c>
      <c r="AK103" s="139" t="str">
        <f t="shared" si="58"/>
        <v/>
      </c>
      <c r="AL103" s="139" t="str">
        <f t="shared" si="58"/>
        <v/>
      </c>
      <c r="AM103" s="139">
        <f t="shared" si="58"/>
        <v>0.69961697176442417</v>
      </c>
      <c r="AN103" s="139" t="str">
        <f t="shared" si="58"/>
        <v/>
      </c>
      <c r="AO103" s="139">
        <f t="shared" si="58"/>
        <v>0.90497807291829657</v>
      </c>
      <c r="AP103" s="139">
        <f t="shared" si="58"/>
        <v>0.73670133851762287</v>
      </c>
      <c r="AQ103" s="138">
        <f t="shared" si="58"/>
        <v>1.9262932290247854</v>
      </c>
    </row>
    <row r="104" spans="1:43" ht="15" thickBot="1" x14ac:dyDescent="0.4">
      <c r="C104" s="2"/>
      <c r="D104" s="2"/>
      <c r="E104" s="2"/>
      <c r="F104" s="2"/>
      <c r="G104" s="2"/>
      <c r="H104" s="2"/>
      <c r="I104" s="2"/>
      <c r="J104" s="2"/>
      <c r="K104" s="2"/>
      <c r="L104" s="2"/>
      <c r="N104" s="2"/>
      <c r="O104" s="2"/>
      <c r="P104" s="2"/>
      <c r="Q104" s="2"/>
      <c r="R104" s="2"/>
      <c r="S104" s="2"/>
      <c r="T104" s="2"/>
      <c r="U104" s="2"/>
      <c r="Y104" s="2"/>
      <c r="Z104" s="2"/>
      <c r="AA104" s="2"/>
      <c r="AB104" s="2"/>
      <c r="AC104" s="2"/>
      <c r="AD104" s="2"/>
      <c r="AE104" s="2"/>
      <c r="AF104" s="2"/>
      <c r="AG104" s="2"/>
      <c r="AJ104" s="2"/>
      <c r="AK104" s="2"/>
      <c r="AL104" s="2"/>
      <c r="AM104" s="2"/>
      <c r="AN104" s="2"/>
      <c r="AO104" s="2"/>
      <c r="AP104" s="2"/>
      <c r="AQ104" s="2"/>
    </row>
    <row r="105" spans="1:43" s="3" customFormat="1" x14ac:dyDescent="0.35">
      <c r="A105" s="293" t="s">
        <v>471</v>
      </c>
      <c r="B105" s="222" t="s">
        <v>508</v>
      </c>
      <c r="C105" s="180" t="s">
        <v>445</v>
      </c>
      <c r="D105" s="149" t="s">
        <v>445</v>
      </c>
      <c r="E105" s="149" t="s">
        <v>445</v>
      </c>
      <c r="F105" s="149" t="s">
        <v>445</v>
      </c>
      <c r="G105" s="149" t="s">
        <v>445</v>
      </c>
      <c r="H105" s="149">
        <v>25.484999999999999</v>
      </c>
      <c r="I105" s="149" t="s">
        <v>445</v>
      </c>
      <c r="J105" s="149">
        <v>14.343999999999999</v>
      </c>
      <c r="K105" s="149">
        <v>27.021000000000001</v>
      </c>
      <c r="L105" s="149">
        <v>20.66</v>
      </c>
      <c r="M105" s="149"/>
      <c r="N105" s="149" t="s">
        <v>445</v>
      </c>
      <c r="O105" s="149" t="s">
        <v>445</v>
      </c>
      <c r="P105" s="149" t="s">
        <v>445</v>
      </c>
      <c r="Q105" s="149">
        <v>29.588999999999999</v>
      </c>
      <c r="R105" s="149" t="s">
        <v>445</v>
      </c>
      <c r="S105" s="149">
        <v>17.183</v>
      </c>
      <c r="T105" s="149">
        <v>16.113</v>
      </c>
      <c r="U105" s="149">
        <v>19.658999999999999</v>
      </c>
      <c r="V105" s="149"/>
      <c r="W105" s="149"/>
      <c r="X105" s="149"/>
      <c r="Y105" s="149" t="s">
        <v>445</v>
      </c>
      <c r="Z105" s="149" t="s">
        <v>445</v>
      </c>
      <c r="AA105" s="149" t="s">
        <v>445</v>
      </c>
      <c r="AB105" s="149" t="s">
        <v>445</v>
      </c>
      <c r="AC105" s="149" t="s">
        <v>445</v>
      </c>
      <c r="AD105" s="149">
        <v>89.893000000000001</v>
      </c>
      <c r="AE105" s="149">
        <v>73.174000000000007</v>
      </c>
      <c r="AF105" s="149">
        <v>55.47</v>
      </c>
      <c r="AG105" s="149">
        <v>48.856999999999999</v>
      </c>
      <c r="AH105" s="149"/>
      <c r="AI105" s="149"/>
      <c r="AJ105" s="149" t="s">
        <v>445</v>
      </c>
      <c r="AK105" s="149" t="s">
        <v>445</v>
      </c>
      <c r="AL105" s="149" t="s">
        <v>445</v>
      </c>
      <c r="AM105" s="149" t="s">
        <v>445</v>
      </c>
      <c r="AN105" s="149">
        <v>42.643999999999998</v>
      </c>
      <c r="AO105" s="149">
        <v>100</v>
      </c>
      <c r="AP105" s="149">
        <v>58.018000000000001</v>
      </c>
      <c r="AQ105" s="179">
        <v>47.234999999999999</v>
      </c>
    </row>
    <row r="106" spans="1:43" s="3" customFormat="1" x14ac:dyDescent="0.35">
      <c r="A106" s="294"/>
      <c r="B106" s="207" t="s">
        <v>446</v>
      </c>
      <c r="C106" s="137" t="s">
        <v>445</v>
      </c>
      <c r="D106" s="1" t="s">
        <v>445</v>
      </c>
      <c r="E106" s="1" t="s">
        <v>445</v>
      </c>
      <c r="F106" s="1" t="s">
        <v>445</v>
      </c>
      <c r="G106" s="1" t="s">
        <v>445</v>
      </c>
      <c r="H106" s="1">
        <v>72.933999999999997</v>
      </c>
      <c r="I106" s="1" t="s">
        <v>445</v>
      </c>
      <c r="J106" s="1">
        <v>51.174999999999997</v>
      </c>
      <c r="K106" s="1">
        <v>100</v>
      </c>
      <c r="L106" s="1">
        <v>66.367999999999995</v>
      </c>
      <c r="M106" s="1"/>
      <c r="N106" s="1" t="s">
        <v>445</v>
      </c>
      <c r="O106" s="1" t="s">
        <v>445</v>
      </c>
      <c r="P106" s="1" t="s">
        <v>445</v>
      </c>
      <c r="Q106" s="1">
        <v>78.263999999999996</v>
      </c>
      <c r="R106" s="1" t="s">
        <v>445</v>
      </c>
      <c r="S106" s="1">
        <v>90.066999999999993</v>
      </c>
      <c r="T106" s="1">
        <v>52.997999999999998</v>
      </c>
      <c r="U106" s="1">
        <v>68.159000000000006</v>
      </c>
      <c r="V106" s="1"/>
      <c r="W106" s="1"/>
      <c r="X106" s="1"/>
      <c r="Y106" s="1" t="s">
        <v>445</v>
      </c>
      <c r="Z106" s="1" t="s">
        <v>445</v>
      </c>
      <c r="AA106" s="1" t="s">
        <v>445</v>
      </c>
      <c r="AB106" s="1" t="s">
        <v>445</v>
      </c>
      <c r="AC106" s="1" t="s">
        <v>445</v>
      </c>
      <c r="AD106" s="1">
        <v>42.847999999999999</v>
      </c>
      <c r="AE106" s="1">
        <v>77.968000000000004</v>
      </c>
      <c r="AF106" s="1">
        <v>32.276000000000003</v>
      </c>
      <c r="AG106" s="1">
        <v>94.98</v>
      </c>
      <c r="AH106" s="1"/>
      <c r="AI106" s="1"/>
      <c r="AJ106" s="1" t="s">
        <v>445</v>
      </c>
      <c r="AK106" s="1" t="s">
        <v>445</v>
      </c>
      <c r="AL106" s="1" t="s">
        <v>445</v>
      </c>
      <c r="AM106" s="1" t="s">
        <v>445</v>
      </c>
      <c r="AN106" s="1">
        <v>41.64</v>
      </c>
      <c r="AO106" s="1">
        <v>71.653999999999996</v>
      </c>
      <c r="AP106" s="1">
        <v>65.397999999999996</v>
      </c>
      <c r="AQ106" s="140">
        <v>42.5</v>
      </c>
    </row>
    <row r="107" spans="1:43" s="3" customFormat="1" x14ac:dyDescent="0.35">
      <c r="A107" s="294"/>
      <c r="B107" s="207" t="s">
        <v>502</v>
      </c>
      <c r="C107" s="137" t="str">
        <f t="shared" ref="C107:AQ107" si="59">IF(C105="","",C105/C106)</f>
        <v/>
      </c>
      <c r="D107" s="1" t="str">
        <f t="shared" si="59"/>
        <v/>
      </c>
      <c r="E107" s="1" t="str">
        <f t="shared" si="59"/>
        <v/>
      </c>
      <c r="F107" s="1" t="str">
        <f t="shared" si="59"/>
        <v/>
      </c>
      <c r="G107" s="1" t="str">
        <f t="shared" si="59"/>
        <v/>
      </c>
      <c r="H107" s="1">
        <f t="shared" si="59"/>
        <v>0.34942550799352839</v>
      </c>
      <c r="I107" s="1" t="str">
        <f t="shared" si="59"/>
        <v/>
      </c>
      <c r="J107" s="1">
        <f t="shared" si="59"/>
        <v>0.28029311187103079</v>
      </c>
      <c r="K107" s="1">
        <f t="shared" si="59"/>
        <v>0.27021000000000001</v>
      </c>
      <c r="L107" s="1">
        <f t="shared" si="59"/>
        <v>0.31129459980713597</v>
      </c>
      <c r="M107" s="1" t="str">
        <f t="shared" si="59"/>
        <v/>
      </c>
      <c r="N107" s="1" t="str">
        <f t="shared" si="59"/>
        <v/>
      </c>
      <c r="O107" s="1" t="str">
        <f t="shared" si="59"/>
        <v/>
      </c>
      <c r="P107" s="1" t="str">
        <f t="shared" si="59"/>
        <v/>
      </c>
      <c r="Q107" s="1">
        <f t="shared" si="59"/>
        <v>0.37806654400490647</v>
      </c>
      <c r="R107" s="1" t="str">
        <f t="shared" si="59"/>
        <v/>
      </c>
      <c r="S107" s="1">
        <f t="shared" si="59"/>
        <v>0.19078019696448201</v>
      </c>
      <c r="T107" s="1">
        <f t="shared" si="59"/>
        <v>0.30403034076757612</v>
      </c>
      <c r="U107" s="1">
        <f t="shared" si="59"/>
        <v>0.28842852741384112</v>
      </c>
      <c r="V107" s="1" t="str">
        <f t="shared" si="59"/>
        <v/>
      </c>
      <c r="W107" s="1" t="str">
        <f t="shared" si="59"/>
        <v/>
      </c>
      <c r="X107" s="1" t="str">
        <f t="shared" si="59"/>
        <v/>
      </c>
      <c r="Y107" s="1" t="str">
        <f t="shared" si="59"/>
        <v/>
      </c>
      <c r="Z107" s="1" t="str">
        <f t="shared" si="59"/>
        <v/>
      </c>
      <c r="AA107" s="1" t="str">
        <f t="shared" si="59"/>
        <v/>
      </c>
      <c r="AB107" s="1" t="str">
        <f t="shared" si="59"/>
        <v/>
      </c>
      <c r="AC107" s="1" t="str">
        <f t="shared" si="59"/>
        <v/>
      </c>
      <c r="AD107" s="1">
        <f t="shared" si="59"/>
        <v>2.0979508961911875</v>
      </c>
      <c r="AE107" s="1">
        <f t="shared" si="59"/>
        <v>0.93851323619946647</v>
      </c>
      <c r="AF107" s="1">
        <f t="shared" si="59"/>
        <v>1.7186144503655965</v>
      </c>
      <c r="AG107" s="1">
        <f t="shared" si="59"/>
        <v>0.51439250368498624</v>
      </c>
      <c r="AH107" s="1" t="str">
        <f t="shared" si="59"/>
        <v/>
      </c>
      <c r="AI107" s="1" t="str">
        <f t="shared" si="59"/>
        <v/>
      </c>
      <c r="AJ107" s="1" t="str">
        <f t="shared" si="59"/>
        <v/>
      </c>
      <c r="AK107" s="1" t="str">
        <f t="shared" si="59"/>
        <v/>
      </c>
      <c r="AL107" s="1" t="str">
        <f t="shared" si="59"/>
        <v/>
      </c>
      <c r="AM107" s="1" t="str">
        <f t="shared" si="59"/>
        <v/>
      </c>
      <c r="AN107" s="1">
        <f t="shared" si="59"/>
        <v>1.0241114313160422</v>
      </c>
      <c r="AO107" s="1">
        <f t="shared" si="59"/>
        <v>1.3955955006001062</v>
      </c>
      <c r="AP107" s="1">
        <f t="shared" si="59"/>
        <v>0.88715251230924497</v>
      </c>
      <c r="AQ107" s="140">
        <f t="shared" si="59"/>
        <v>1.1114117647058823</v>
      </c>
    </row>
    <row r="108" spans="1:43" s="3" customFormat="1" ht="15" thickBot="1" x14ac:dyDescent="0.4">
      <c r="A108" s="294"/>
      <c r="B108" s="206" t="s">
        <v>507</v>
      </c>
      <c r="C108" s="171" t="str">
        <f t="shared" ref="C108:AQ108" si="60">IF(C107="","",C107/AVERAGE($C107:$AQ107))</f>
        <v/>
      </c>
      <c r="D108" s="139" t="str">
        <f t="shared" si="60"/>
        <v/>
      </c>
      <c r="E108" s="139" t="str">
        <f t="shared" si="60"/>
        <v/>
      </c>
      <c r="F108" s="139" t="str">
        <f t="shared" si="60"/>
        <v/>
      </c>
      <c r="G108" s="139" t="str">
        <f t="shared" si="60"/>
        <v/>
      </c>
      <c r="H108" s="139">
        <f t="shared" si="60"/>
        <v>0.46357234180915852</v>
      </c>
      <c r="I108" s="139" t="str">
        <f t="shared" si="60"/>
        <v/>
      </c>
      <c r="J108" s="139">
        <f t="shared" si="60"/>
        <v>0.37185646522816729</v>
      </c>
      <c r="K108" s="139">
        <f t="shared" si="60"/>
        <v>0.35847950311221316</v>
      </c>
      <c r="L108" s="139">
        <f t="shared" si="60"/>
        <v>0.4129852095051158</v>
      </c>
      <c r="M108" s="139" t="str">
        <f t="shared" si="60"/>
        <v/>
      </c>
      <c r="N108" s="139" t="str">
        <f t="shared" si="60"/>
        <v/>
      </c>
      <c r="O108" s="139" t="str">
        <f t="shared" si="60"/>
        <v/>
      </c>
      <c r="P108" s="139" t="str">
        <f t="shared" si="60"/>
        <v/>
      </c>
      <c r="Q108" s="139">
        <f t="shared" si="60"/>
        <v>0.50156954531005715</v>
      </c>
      <c r="R108" s="139" t="str">
        <f t="shared" si="60"/>
        <v/>
      </c>
      <c r="S108" s="139">
        <f t="shared" si="60"/>
        <v>0.25310236560999838</v>
      </c>
      <c r="T108" s="139">
        <f t="shared" si="60"/>
        <v>0.40334793490025361</v>
      </c>
      <c r="U108" s="139">
        <f t="shared" si="60"/>
        <v>0.38264947703897378</v>
      </c>
      <c r="V108" s="139" t="str">
        <f t="shared" si="60"/>
        <v/>
      </c>
      <c r="W108" s="139" t="str">
        <f t="shared" si="60"/>
        <v/>
      </c>
      <c r="X108" s="139" t="str">
        <f t="shared" si="60"/>
        <v/>
      </c>
      <c r="Y108" s="139" t="str">
        <f t="shared" si="60"/>
        <v/>
      </c>
      <c r="Z108" s="139" t="str">
        <f t="shared" si="60"/>
        <v/>
      </c>
      <c r="AA108" s="139" t="str">
        <f t="shared" si="60"/>
        <v/>
      </c>
      <c r="AB108" s="139" t="str">
        <f t="shared" si="60"/>
        <v/>
      </c>
      <c r="AC108" s="139" t="str">
        <f t="shared" si="60"/>
        <v/>
      </c>
      <c r="AD108" s="139">
        <f t="shared" si="60"/>
        <v>2.7832885341787468</v>
      </c>
      <c r="AE108" s="139">
        <f t="shared" si="60"/>
        <v>1.2450973634470222</v>
      </c>
      <c r="AF108" s="139">
        <f t="shared" si="60"/>
        <v>2.2800342482089055</v>
      </c>
      <c r="AG108" s="139">
        <f t="shared" si="60"/>
        <v>0.68242910745583485</v>
      </c>
      <c r="AH108" s="139" t="str">
        <f t="shared" si="60"/>
        <v/>
      </c>
      <c r="AI108" s="139" t="str">
        <f t="shared" si="60"/>
        <v/>
      </c>
      <c r="AJ108" s="139" t="str">
        <f t="shared" si="60"/>
        <v/>
      </c>
      <c r="AK108" s="139" t="str">
        <f t="shared" si="60"/>
        <v/>
      </c>
      <c r="AL108" s="139" t="str">
        <f t="shared" si="60"/>
        <v/>
      </c>
      <c r="AM108" s="139" t="str">
        <f t="shared" si="60"/>
        <v/>
      </c>
      <c r="AN108" s="139">
        <f t="shared" si="60"/>
        <v>1.3586579217264803</v>
      </c>
      <c r="AO108" s="139">
        <f t="shared" si="60"/>
        <v>1.8514946952398743</v>
      </c>
      <c r="AP108" s="139">
        <f t="shared" si="60"/>
        <v>1.1769586314250757</v>
      </c>
      <c r="AQ108" s="138">
        <f t="shared" si="60"/>
        <v>1.4744766558041251</v>
      </c>
    </row>
    <row r="109" spans="1:43" s="3" customFormat="1" x14ac:dyDescent="0.35">
      <c r="A109" s="294"/>
      <c r="B109" s="222" t="s">
        <v>506</v>
      </c>
      <c r="C109" s="180" t="s">
        <v>445</v>
      </c>
      <c r="D109" s="149" t="s">
        <v>445</v>
      </c>
      <c r="E109" s="149" t="s">
        <v>445</v>
      </c>
      <c r="F109" s="149" t="s">
        <v>445</v>
      </c>
      <c r="G109" s="149" t="s">
        <v>445</v>
      </c>
      <c r="H109" s="149">
        <v>44.372</v>
      </c>
      <c r="I109" s="149" t="s">
        <v>445</v>
      </c>
      <c r="J109" s="149">
        <v>50.423999999999999</v>
      </c>
      <c r="K109" s="149">
        <v>42.393000000000001</v>
      </c>
      <c r="L109" s="149">
        <v>34.07</v>
      </c>
      <c r="M109" s="149"/>
      <c r="N109" s="149" t="s">
        <v>445</v>
      </c>
      <c r="O109" s="149" t="s">
        <v>445</v>
      </c>
      <c r="P109" s="149" t="s">
        <v>445</v>
      </c>
      <c r="Q109" s="149">
        <v>37.945</v>
      </c>
      <c r="R109" s="149" t="s">
        <v>445</v>
      </c>
      <c r="S109" s="149">
        <v>37.243000000000002</v>
      </c>
      <c r="T109" s="149">
        <v>39.469000000000001</v>
      </c>
      <c r="U109" s="149">
        <v>45.951000000000001</v>
      </c>
      <c r="V109" s="149"/>
      <c r="W109" s="149"/>
      <c r="X109" s="149"/>
      <c r="Y109" s="149" t="s">
        <v>445</v>
      </c>
      <c r="Z109" s="149" t="s">
        <v>445</v>
      </c>
      <c r="AA109" s="149" t="s">
        <v>445</v>
      </c>
      <c r="AB109" s="149" t="s">
        <v>445</v>
      </c>
      <c r="AC109" s="149" t="s">
        <v>445</v>
      </c>
      <c r="AD109" s="149">
        <v>79.614000000000004</v>
      </c>
      <c r="AE109" s="149">
        <v>76.515000000000001</v>
      </c>
      <c r="AF109" s="149">
        <v>100</v>
      </c>
      <c r="AG109" s="149">
        <v>71.081999999999994</v>
      </c>
      <c r="AH109" s="149"/>
      <c r="AI109" s="149"/>
      <c r="AJ109" s="149" t="s">
        <v>445</v>
      </c>
      <c r="AK109" s="149" t="s">
        <v>445</v>
      </c>
      <c r="AL109" s="149" t="s">
        <v>445</v>
      </c>
      <c r="AM109" s="149" t="s">
        <v>445</v>
      </c>
      <c r="AN109" s="149">
        <v>89.162000000000006</v>
      </c>
      <c r="AO109" s="149">
        <v>96.572999999999993</v>
      </c>
      <c r="AP109" s="149">
        <v>76.569000000000003</v>
      </c>
      <c r="AQ109" s="179">
        <v>82.085999999999999</v>
      </c>
    </row>
    <row r="110" spans="1:43" s="3" customFormat="1" x14ac:dyDescent="0.35">
      <c r="A110" s="294"/>
      <c r="B110" s="207" t="s">
        <v>446</v>
      </c>
      <c r="C110" s="137" t="s">
        <v>445</v>
      </c>
      <c r="D110" s="1" t="s">
        <v>445</v>
      </c>
      <c r="E110" s="1" t="s">
        <v>445</v>
      </c>
      <c r="F110" s="1" t="s">
        <v>445</v>
      </c>
      <c r="G110" s="1" t="s">
        <v>445</v>
      </c>
      <c r="H110" s="1">
        <v>90.715000000000003</v>
      </c>
      <c r="I110" s="1" t="s">
        <v>445</v>
      </c>
      <c r="J110" s="1">
        <v>68.759</v>
      </c>
      <c r="K110" s="1">
        <v>80.361999999999995</v>
      </c>
      <c r="L110" s="1">
        <v>67.585999999999999</v>
      </c>
      <c r="M110" s="1"/>
      <c r="N110" s="1" t="s">
        <v>445</v>
      </c>
      <c r="O110" s="1" t="s">
        <v>445</v>
      </c>
      <c r="P110" s="1" t="s">
        <v>445</v>
      </c>
      <c r="Q110" s="1">
        <v>92.665000000000006</v>
      </c>
      <c r="R110" s="1" t="s">
        <v>445</v>
      </c>
      <c r="S110" s="1">
        <v>65.578999999999994</v>
      </c>
      <c r="T110" s="1">
        <v>56.81</v>
      </c>
      <c r="U110" s="1">
        <v>100</v>
      </c>
      <c r="V110" s="1"/>
      <c r="W110" s="1"/>
      <c r="X110" s="1"/>
      <c r="Y110" s="1" t="s">
        <v>445</v>
      </c>
      <c r="Z110" s="1" t="s">
        <v>445</v>
      </c>
      <c r="AA110" s="1" t="s">
        <v>445</v>
      </c>
      <c r="AB110" s="1" t="s">
        <v>445</v>
      </c>
      <c r="AC110" s="1" t="s">
        <v>445</v>
      </c>
      <c r="AD110" s="1">
        <v>59.917000000000002</v>
      </c>
      <c r="AE110" s="1">
        <v>83.462999999999994</v>
      </c>
      <c r="AF110" s="1">
        <v>40.482999999999997</v>
      </c>
      <c r="AG110" s="1">
        <v>52.52</v>
      </c>
      <c r="AH110" s="1"/>
      <c r="AI110" s="1"/>
      <c r="AJ110" s="1" t="s">
        <v>445</v>
      </c>
      <c r="AK110" s="1" t="s">
        <v>445</v>
      </c>
      <c r="AL110" s="1" t="s">
        <v>445</v>
      </c>
      <c r="AM110" s="1" t="s">
        <v>445</v>
      </c>
      <c r="AN110" s="1">
        <v>40.956000000000003</v>
      </c>
      <c r="AO110" s="1">
        <v>68.590999999999994</v>
      </c>
      <c r="AP110" s="1">
        <v>46.832000000000001</v>
      </c>
      <c r="AQ110" s="140">
        <v>66.066000000000003</v>
      </c>
    </row>
    <row r="111" spans="1:43" s="3" customFormat="1" x14ac:dyDescent="0.35">
      <c r="A111" s="294"/>
      <c r="B111" s="207" t="s">
        <v>501</v>
      </c>
      <c r="C111" s="137" t="str">
        <f t="shared" ref="C111:AQ111" si="61">IF(C109="","",C109/C110)</f>
        <v/>
      </c>
      <c r="D111" s="1" t="str">
        <f t="shared" si="61"/>
        <v/>
      </c>
      <c r="E111" s="1" t="str">
        <f t="shared" si="61"/>
        <v/>
      </c>
      <c r="F111" s="1" t="str">
        <f t="shared" si="61"/>
        <v/>
      </c>
      <c r="G111" s="1" t="str">
        <f t="shared" si="61"/>
        <v/>
      </c>
      <c r="H111" s="1">
        <f t="shared" si="61"/>
        <v>0.48913630601333846</v>
      </c>
      <c r="I111" s="1" t="str">
        <f t="shared" si="61"/>
        <v/>
      </c>
      <c r="J111" s="1">
        <f t="shared" si="61"/>
        <v>0.73334399860381916</v>
      </c>
      <c r="K111" s="1">
        <f t="shared" si="61"/>
        <v>0.52752544735073792</v>
      </c>
      <c r="L111" s="1">
        <f t="shared" si="61"/>
        <v>0.50409848193412843</v>
      </c>
      <c r="M111" s="1" t="str">
        <f t="shared" si="61"/>
        <v/>
      </c>
      <c r="N111" s="1" t="str">
        <f t="shared" si="61"/>
        <v/>
      </c>
      <c r="O111" s="1" t="str">
        <f t="shared" si="61"/>
        <v/>
      </c>
      <c r="P111" s="1" t="str">
        <f t="shared" si="61"/>
        <v/>
      </c>
      <c r="Q111" s="1">
        <f t="shared" si="61"/>
        <v>0.40948578211838338</v>
      </c>
      <c r="R111" s="1" t="str">
        <f t="shared" si="61"/>
        <v/>
      </c>
      <c r="S111" s="1">
        <f t="shared" si="61"/>
        <v>0.56791045914088356</v>
      </c>
      <c r="T111" s="1">
        <f t="shared" si="61"/>
        <v>0.69475444464002811</v>
      </c>
      <c r="U111" s="1">
        <f t="shared" si="61"/>
        <v>0.45951000000000003</v>
      </c>
      <c r="V111" s="1" t="str">
        <f t="shared" si="61"/>
        <v/>
      </c>
      <c r="W111" s="1" t="str">
        <f t="shared" si="61"/>
        <v/>
      </c>
      <c r="X111" s="1" t="str">
        <f t="shared" si="61"/>
        <v/>
      </c>
      <c r="Y111" s="1" t="str">
        <f t="shared" si="61"/>
        <v/>
      </c>
      <c r="Z111" s="1" t="str">
        <f t="shared" si="61"/>
        <v/>
      </c>
      <c r="AA111" s="1" t="str">
        <f t="shared" si="61"/>
        <v/>
      </c>
      <c r="AB111" s="1" t="str">
        <f t="shared" si="61"/>
        <v/>
      </c>
      <c r="AC111" s="1" t="str">
        <f t="shared" si="61"/>
        <v/>
      </c>
      <c r="AD111" s="1">
        <f t="shared" si="61"/>
        <v>1.3287380876879684</v>
      </c>
      <c r="AE111" s="1">
        <f t="shared" si="61"/>
        <v>0.91675353150497829</v>
      </c>
      <c r="AF111" s="1">
        <f t="shared" si="61"/>
        <v>2.4701726650692883</v>
      </c>
      <c r="AG111" s="1">
        <f t="shared" si="61"/>
        <v>1.3534272658035031</v>
      </c>
      <c r="AH111" s="1" t="str">
        <f t="shared" si="61"/>
        <v/>
      </c>
      <c r="AI111" s="1" t="str">
        <f t="shared" si="61"/>
        <v/>
      </c>
      <c r="AJ111" s="1" t="str">
        <f t="shared" si="61"/>
        <v/>
      </c>
      <c r="AK111" s="1" t="str">
        <f t="shared" si="61"/>
        <v/>
      </c>
      <c r="AL111" s="1" t="str">
        <f t="shared" si="61"/>
        <v/>
      </c>
      <c r="AM111" s="1" t="str">
        <f t="shared" si="61"/>
        <v/>
      </c>
      <c r="AN111" s="1">
        <f t="shared" si="61"/>
        <v>2.1770192401601718</v>
      </c>
      <c r="AO111" s="1">
        <f t="shared" si="61"/>
        <v>1.4079543963493752</v>
      </c>
      <c r="AP111" s="1">
        <f t="shared" si="61"/>
        <v>1.6349718141441749</v>
      </c>
      <c r="AQ111" s="140">
        <f t="shared" si="61"/>
        <v>1.2424847879393333</v>
      </c>
    </row>
    <row r="112" spans="1:43" s="3" customFormat="1" ht="15" thickBot="1" x14ac:dyDescent="0.4">
      <c r="A112" s="294"/>
      <c r="B112" s="206" t="s">
        <v>505</v>
      </c>
      <c r="C112" s="171" t="str">
        <f t="shared" ref="C112:AQ112" si="62">IF(C111="","",C111/AVERAGE($C111:$AQ111))</f>
        <v/>
      </c>
      <c r="D112" s="139" t="str">
        <f t="shared" si="62"/>
        <v/>
      </c>
      <c r="E112" s="139" t="str">
        <f t="shared" si="62"/>
        <v/>
      </c>
      <c r="F112" s="139" t="str">
        <f t="shared" si="62"/>
        <v/>
      </c>
      <c r="G112" s="139" t="str">
        <f t="shared" si="62"/>
        <v/>
      </c>
      <c r="H112" s="139">
        <f t="shared" si="62"/>
        <v>0.46261442695179034</v>
      </c>
      <c r="I112" s="139" t="str">
        <f t="shared" si="62"/>
        <v/>
      </c>
      <c r="J112" s="139">
        <f t="shared" si="62"/>
        <v>0.69358072484480238</v>
      </c>
      <c r="K112" s="139">
        <f t="shared" si="62"/>
        <v>0.49892203773970856</v>
      </c>
      <c r="L112" s="139">
        <f t="shared" si="62"/>
        <v>0.47676532590256127</v>
      </c>
      <c r="M112" s="139" t="str">
        <f t="shared" si="62"/>
        <v/>
      </c>
      <c r="N112" s="139" t="str">
        <f t="shared" si="62"/>
        <v/>
      </c>
      <c r="O112" s="139" t="str">
        <f t="shared" si="62"/>
        <v/>
      </c>
      <c r="P112" s="139" t="str">
        <f t="shared" si="62"/>
        <v/>
      </c>
      <c r="Q112" s="139">
        <f t="shared" si="62"/>
        <v>0.38728270240981838</v>
      </c>
      <c r="R112" s="139" t="str">
        <f t="shared" si="62"/>
        <v/>
      </c>
      <c r="S112" s="139">
        <f t="shared" si="62"/>
        <v>0.53711729917718209</v>
      </c>
      <c r="T112" s="139">
        <f t="shared" si="62"/>
        <v>0.65708356817535329</v>
      </c>
      <c r="U112" s="139">
        <f t="shared" si="62"/>
        <v>0.43459451428007551</v>
      </c>
      <c r="V112" s="139" t="str">
        <f t="shared" si="62"/>
        <v/>
      </c>
      <c r="W112" s="139" t="str">
        <f t="shared" si="62"/>
        <v/>
      </c>
      <c r="X112" s="139" t="str">
        <f t="shared" si="62"/>
        <v/>
      </c>
      <c r="Y112" s="139" t="str">
        <f t="shared" si="62"/>
        <v/>
      </c>
      <c r="Z112" s="139" t="str">
        <f t="shared" si="62"/>
        <v/>
      </c>
      <c r="AA112" s="139" t="str">
        <f t="shared" si="62"/>
        <v/>
      </c>
      <c r="AB112" s="139" t="str">
        <f t="shared" si="62"/>
        <v/>
      </c>
      <c r="AC112" s="139" t="str">
        <f t="shared" si="62"/>
        <v/>
      </c>
      <c r="AD112" s="139">
        <f t="shared" si="62"/>
        <v>1.256691440500074</v>
      </c>
      <c r="AE112" s="139">
        <f t="shared" si="62"/>
        <v>0.86704545219679641</v>
      </c>
      <c r="AF112" s="139">
        <f t="shared" si="62"/>
        <v>2.3362353149304842</v>
      </c>
      <c r="AG112" s="139">
        <f t="shared" si="62"/>
        <v>1.2800419255191051</v>
      </c>
      <c r="AH112" s="139" t="str">
        <f t="shared" si="62"/>
        <v/>
      </c>
      <c r="AI112" s="139" t="str">
        <f t="shared" si="62"/>
        <v/>
      </c>
      <c r="AJ112" s="139" t="str">
        <f t="shared" si="62"/>
        <v/>
      </c>
      <c r="AK112" s="139" t="str">
        <f t="shared" si="62"/>
        <v/>
      </c>
      <c r="AL112" s="139" t="str">
        <f t="shared" si="62"/>
        <v/>
      </c>
      <c r="AM112" s="139" t="str">
        <f t="shared" si="62"/>
        <v/>
      </c>
      <c r="AN112" s="139">
        <f t="shared" si="62"/>
        <v>2.0589772132397308</v>
      </c>
      <c r="AO112" s="139">
        <f t="shared" si="62"/>
        <v>1.3316124937649967</v>
      </c>
      <c r="AP112" s="139">
        <f t="shared" si="62"/>
        <v>1.5463206054919403</v>
      </c>
      <c r="AQ112" s="138">
        <f t="shared" si="62"/>
        <v>1.1751149548755786</v>
      </c>
    </row>
    <row r="113" spans="1:44" s="3" customFormat="1" x14ac:dyDescent="0.35">
      <c r="A113" s="294"/>
      <c r="B113" s="222" t="s">
        <v>500</v>
      </c>
      <c r="C113" s="137" t="str">
        <f t="shared" ref="C113:AQ113" si="63">IF(C107="","",C107/C111)</f>
        <v/>
      </c>
      <c r="D113" s="1" t="str">
        <f t="shared" si="63"/>
        <v/>
      </c>
      <c r="E113" s="1" t="str">
        <f t="shared" si="63"/>
        <v/>
      </c>
      <c r="F113" s="1" t="str">
        <f t="shared" si="63"/>
        <v/>
      </c>
      <c r="G113" s="1" t="str">
        <f t="shared" si="63"/>
        <v/>
      </c>
      <c r="H113" s="1">
        <f t="shared" si="63"/>
        <v>0.71437246366251084</v>
      </c>
      <c r="I113" s="1" t="str">
        <f t="shared" si="63"/>
        <v/>
      </c>
      <c r="J113" s="1">
        <f t="shared" si="63"/>
        <v>0.38221232109987713</v>
      </c>
      <c r="K113" s="1">
        <f t="shared" si="63"/>
        <v>0.51222173519213077</v>
      </c>
      <c r="L113" s="1">
        <f t="shared" si="63"/>
        <v>0.61752735023672112</v>
      </c>
      <c r="M113" s="1" t="str">
        <f t="shared" si="63"/>
        <v/>
      </c>
      <c r="N113" s="1" t="str">
        <f t="shared" si="63"/>
        <v/>
      </c>
      <c r="O113" s="1" t="str">
        <f t="shared" si="63"/>
        <v/>
      </c>
      <c r="P113" s="1" t="str">
        <f t="shared" si="63"/>
        <v/>
      </c>
      <c r="Q113" s="1">
        <f t="shared" si="63"/>
        <v>0.92327147977901336</v>
      </c>
      <c r="R113" s="1" t="str">
        <f t="shared" si="63"/>
        <v/>
      </c>
      <c r="S113" s="1">
        <f t="shared" si="63"/>
        <v>0.3359335858210607</v>
      </c>
      <c r="T113" s="1">
        <f t="shared" si="63"/>
        <v>0.43760834221809525</v>
      </c>
      <c r="U113" s="1">
        <f t="shared" si="63"/>
        <v>0.62768716113651735</v>
      </c>
      <c r="V113" s="1" t="str">
        <f t="shared" si="63"/>
        <v/>
      </c>
      <c r="W113" s="1" t="str">
        <f t="shared" si="63"/>
        <v/>
      </c>
      <c r="X113" s="1" t="str">
        <f t="shared" si="63"/>
        <v/>
      </c>
      <c r="Y113" s="1" t="str">
        <f t="shared" si="63"/>
        <v/>
      </c>
      <c r="Z113" s="1" t="str">
        <f t="shared" si="63"/>
        <v/>
      </c>
      <c r="AA113" s="1" t="str">
        <f t="shared" si="63"/>
        <v/>
      </c>
      <c r="AB113" s="1" t="str">
        <f t="shared" si="63"/>
        <v/>
      </c>
      <c r="AC113" s="1" t="str">
        <f t="shared" si="63"/>
        <v/>
      </c>
      <c r="AD113" s="1">
        <f t="shared" si="63"/>
        <v>1.578904763572831</v>
      </c>
      <c r="AE113" s="1">
        <f t="shared" si="63"/>
        <v>1.0237356104413</v>
      </c>
      <c r="AF113" s="1">
        <f t="shared" si="63"/>
        <v>0.6957466879415044</v>
      </c>
      <c r="AG113" s="1">
        <f t="shared" si="63"/>
        <v>0.38006660326855579</v>
      </c>
      <c r="AH113" s="1" t="str">
        <f t="shared" si="63"/>
        <v/>
      </c>
      <c r="AI113" s="1" t="str">
        <f t="shared" si="63"/>
        <v/>
      </c>
      <c r="AJ113" s="1" t="str">
        <f t="shared" si="63"/>
        <v/>
      </c>
      <c r="AK113" s="1" t="str">
        <f t="shared" si="63"/>
        <v/>
      </c>
      <c r="AL113" s="1" t="str">
        <f t="shared" si="63"/>
        <v/>
      </c>
      <c r="AM113" s="1" t="str">
        <f t="shared" si="63"/>
        <v/>
      </c>
      <c r="AN113" s="1">
        <f t="shared" si="63"/>
        <v>0.47041909985172864</v>
      </c>
      <c r="AO113" s="1">
        <f t="shared" si="63"/>
        <v>0.99122209087075974</v>
      </c>
      <c r="AP113" s="1">
        <f t="shared" si="63"/>
        <v>0.54261027904852566</v>
      </c>
      <c r="AQ113" s="140">
        <f t="shared" si="63"/>
        <v>0.89450734165459189</v>
      </c>
    </row>
    <row r="114" spans="1:44" s="3" customFormat="1" ht="15" thickBot="1" x14ac:dyDescent="0.4">
      <c r="A114" s="295"/>
      <c r="B114" s="206" t="s">
        <v>504</v>
      </c>
      <c r="C114" s="171" t="str">
        <f t="shared" ref="C114:AQ114" si="64">IF(C113="","",C113/AVERAGE($C113:$AQ113))</f>
        <v/>
      </c>
      <c r="D114" s="139" t="str">
        <f t="shared" si="64"/>
        <v/>
      </c>
      <c r="E114" s="139" t="str">
        <f t="shared" si="64"/>
        <v/>
      </c>
      <c r="F114" s="139" t="str">
        <f t="shared" si="64"/>
        <v/>
      </c>
      <c r="G114" s="139" t="str">
        <f t="shared" si="64"/>
        <v/>
      </c>
      <c r="H114" s="139">
        <f t="shared" si="64"/>
        <v>1.0271307719215219</v>
      </c>
      <c r="I114" s="139" t="str">
        <f t="shared" si="64"/>
        <v/>
      </c>
      <c r="J114" s="139">
        <f t="shared" si="64"/>
        <v>0.54954810883458116</v>
      </c>
      <c r="K114" s="139">
        <f t="shared" si="64"/>
        <v>0.73647674430999277</v>
      </c>
      <c r="L114" s="139">
        <f t="shared" si="64"/>
        <v>0.8878860485178881</v>
      </c>
      <c r="M114" s="139" t="str">
        <f t="shared" si="64"/>
        <v/>
      </c>
      <c r="N114" s="139" t="str">
        <f t="shared" si="64"/>
        <v/>
      </c>
      <c r="O114" s="139" t="str">
        <f t="shared" si="64"/>
        <v/>
      </c>
      <c r="P114" s="139" t="str">
        <f t="shared" si="64"/>
        <v/>
      </c>
      <c r="Q114" s="139">
        <f t="shared" si="64"/>
        <v>1.3274875446018821</v>
      </c>
      <c r="R114" s="139" t="str">
        <f t="shared" si="64"/>
        <v/>
      </c>
      <c r="S114" s="139">
        <f t="shared" si="64"/>
        <v>0.48300815172764122</v>
      </c>
      <c r="T114" s="139">
        <f t="shared" si="64"/>
        <v>0.6291969766546277</v>
      </c>
      <c r="U114" s="139">
        <f t="shared" si="64"/>
        <v>0.90249391058270356</v>
      </c>
      <c r="V114" s="139" t="str">
        <f t="shared" si="64"/>
        <v/>
      </c>
      <c r="W114" s="139" t="str">
        <f t="shared" si="64"/>
        <v/>
      </c>
      <c r="X114" s="139" t="str">
        <f t="shared" si="64"/>
        <v/>
      </c>
      <c r="Y114" s="139" t="str">
        <f t="shared" si="64"/>
        <v/>
      </c>
      <c r="Z114" s="139" t="str">
        <f t="shared" si="64"/>
        <v/>
      </c>
      <c r="AA114" s="139" t="str">
        <f t="shared" si="64"/>
        <v/>
      </c>
      <c r="AB114" s="139" t="str">
        <f t="shared" si="64"/>
        <v/>
      </c>
      <c r="AC114" s="139" t="str">
        <f t="shared" si="64"/>
        <v/>
      </c>
      <c r="AD114" s="139">
        <f t="shared" si="64"/>
        <v>2.2701626267684434</v>
      </c>
      <c r="AE114" s="139">
        <f t="shared" si="64"/>
        <v>1.4719357216054245</v>
      </c>
      <c r="AF114" s="139">
        <f t="shared" si="64"/>
        <v>1.0003504740138012</v>
      </c>
      <c r="AG114" s="139">
        <f t="shared" si="64"/>
        <v>0.54646297758370466</v>
      </c>
      <c r="AH114" s="139" t="str">
        <f t="shared" si="64"/>
        <v/>
      </c>
      <c r="AI114" s="139" t="str">
        <f t="shared" si="64"/>
        <v/>
      </c>
      <c r="AJ114" s="139" t="str">
        <f t="shared" si="64"/>
        <v/>
      </c>
      <c r="AK114" s="139" t="str">
        <f t="shared" si="64"/>
        <v/>
      </c>
      <c r="AL114" s="139" t="str">
        <f t="shared" si="64"/>
        <v/>
      </c>
      <c r="AM114" s="139" t="str">
        <f t="shared" si="64"/>
        <v/>
      </c>
      <c r="AN114" s="139">
        <f t="shared" si="64"/>
        <v>0.67637256156278991</v>
      </c>
      <c r="AO114" s="139">
        <f t="shared" si="64"/>
        <v>1.4251875080990435</v>
      </c>
      <c r="AP114" s="139">
        <f t="shared" si="64"/>
        <v>0.7801696497570535</v>
      </c>
      <c r="AQ114" s="138">
        <f t="shared" si="64"/>
        <v>1.2861302234588992</v>
      </c>
    </row>
    <row r="116" spans="1:44" ht="15" thickBot="1" x14ac:dyDescent="0.4">
      <c r="A116" s="19" t="s">
        <v>483</v>
      </c>
    </row>
    <row r="117" spans="1:44" x14ac:dyDescent="0.35">
      <c r="A117" s="289" t="s">
        <v>503</v>
      </c>
      <c r="B117" s="220" t="s">
        <v>502</v>
      </c>
      <c r="C117" s="218" t="str">
        <f t="shared" ref="C117:AQ117" si="65">IF(COUNT(C108,C97)=0,"",AVERAGE(C97,C108))</f>
        <v/>
      </c>
      <c r="D117" s="218" t="str">
        <f t="shared" si="65"/>
        <v/>
      </c>
      <c r="E117" s="218" t="str">
        <f t="shared" si="65"/>
        <v/>
      </c>
      <c r="F117" s="218" t="str">
        <f t="shared" si="65"/>
        <v/>
      </c>
      <c r="G117" s="218" t="str">
        <f t="shared" si="65"/>
        <v/>
      </c>
      <c r="H117" s="218">
        <f t="shared" si="65"/>
        <v>0.4817261327590916</v>
      </c>
      <c r="I117" s="218">
        <f t="shared" si="65"/>
        <v>0.6791651368527396</v>
      </c>
      <c r="J117" s="218">
        <f t="shared" si="65"/>
        <v>0.37185646522816729</v>
      </c>
      <c r="K117" s="218">
        <f t="shared" si="65"/>
        <v>0.50619070362861573</v>
      </c>
      <c r="L117" s="218">
        <f t="shared" si="65"/>
        <v>0.4197459095248709</v>
      </c>
      <c r="M117" s="218" t="str">
        <f t="shared" si="65"/>
        <v/>
      </c>
      <c r="N117" s="218" t="str">
        <f t="shared" si="65"/>
        <v/>
      </c>
      <c r="O117" s="218" t="str">
        <f t="shared" si="65"/>
        <v/>
      </c>
      <c r="P117" s="218" t="str">
        <f t="shared" si="65"/>
        <v/>
      </c>
      <c r="Q117" s="218">
        <f t="shared" si="65"/>
        <v>0.46598782131708294</v>
      </c>
      <c r="R117" s="218">
        <f t="shared" si="65"/>
        <v>0.33000800191229285</v>
      </c>
      <c r="S117" s="218">
        <f t="shared" si="65"/>
        <v>0.50532924263032208</v>
      </c>
      <c r="T117" s="218">
        <f t="shared" si="65"/>
        <v>0.40334793490025361</v>
      </c>
      <c r="U117" s="218">
        <f t="shared" si="65"/>
        <v>0.41786800758139031</v>
      </c>
      <c r="V117" s="218" t="str">
        <f t="shared" si="65"/>
        <v/>
      </c>
      <c r="W117" s="218" t="str">
        <f t="shared" si="65"/>
        <v/>
      </c>
      <c r="X117" s="218" t="str">
        <f t="shared" si="65"/>
        <v/>
      </c>
      <c r="Y117" s="218" t="str">
        <f t="shared" si="65"/>
        <v/>
      </c>
      <c r="Z117" s="218" t="str">
        <f t="shared" si="65"/>
        <v/>
      </c>
      <c r="AA117" s="218" t="str">
        <f t="shared" si="65"/>
        <v/>
      </c>
      <c r="AB117" s="218" t="str">
        <f t="shared" si="65"/>
        <v/>
      </c>
      <c r="AC117" s="218" t="str">
        <f t="shared" si="65"/>
        <v/>
      </c>
      <c r="AD117" s="218">
        <f t="shared" si="65"/>
        <v>2.0513427944438241</v>
      </c>
      <c r="AE117" s="218">
        <f t="shared" si="65"/>
        <v>1.6549516853528425</v>
      </c>
      <c r="AF117" s="218">
        <f t="shared" si="65"/>
        <v>2.0447998486630925</v>
      </c>
      <c r="AG117" s="218">
        <f t="shared" si="65"/>
        <v>1.0631012901046848</v>
      </c>
      <c r="AH117" s="218" t="str">
        <f t="shared" si="65"/>
        <v/>
      </c>
      <c r="AI117" s="218" t="str">
        <f t="shared" si="65"/>
        <v/>
      </c>
      <c r="AJ117" s="218" t="str">
        <f t="shared" si="65"/>
        <v/>
      </c>
      <c r="AK117" s="218" t="str">
        <f t="shared" si="65"/>
        <v/>
      </c>
      <c r="AL117" s="218" t="str">
        <f t="shared" si="65"/>
        <v/>
      </c>
      <c r="AM117" s="218">
        <f t="shared" si="65"/>
        <v>1.2785764514921709</v>
      </c>
      <c r="AN117" s="218">
        <f t="shared" si="65"/>
        <v>1.3586579217264803</v>
      </c>
      <c r="AO117" s="218">
        <f t="shared" si="65"/>
        <v>1.6326851416484085</v>
      </c>
      <c r="AP117" s="218">
        <f t="shared" si="65"/>
        <v>1.3003277333084973</v>
      </c>
      <c r="AQ117" s="218">
        <f t="shared" si="65"/>
        <v>1.2451377329812252</v>
      </c>
    </row>
    <row r="118" spans="1:44" x14ac:dyDescent="0.35">
      <c r="A118" s="290"/>
      <c r="B118" s="216" t="s">
        <v>501</v>
      </c>
      <c r="C118" s="214" t="str">
        <f t="shared" ref="C118:AQ118" si="66">IF(COUNT(C112,C101)=0,"",AVERAGE(C101,C112))</f>
        <v/>
      </c>
      <c r="D118" s="214" t="str">
        <f t="shared" si="66"/>
        <v/>
      </c>
      <c r="E118" s="214" t="str">
        <f t="shared" si="66"/>
        <v/>
      </c>
      <c r="F118" s="214" t="str">
        <f t="shared" si="66"/>
        <v/>
      </c>
      <c r="G118" s="214" t="str">
        <f t="shared" si="66"/>
        <v/>
      </c>
      <c r="H118" s="214">
        <f t="shared" si="66"/>
        <v>0.61553459911262687</v>
      </c>
      <c r="I118" s="214">
        <f t="shared" si="66"/>
        <v>1.0764520340964538</v>
      </c>
      <c r="J118" s="214">
        <f t="shared" si="66"/>
        <v>0.69358072484480238</v>
      </c>
      <c r="K118" s="214">
        <f t="shared" si="66"/>
        <v>0.70534160042194083</v>
      </c>
      <c r="L118" s="214">
        <f t="shared" si="66"/>
        <v>0.60689286903593276</v>
      </c>
      <c r="M118" s="214" t="str">
        <f t="shared" si="66"/>
        <v/>
      </c>
      <c r="N118" s="214" t="str">
        <f t="shared" si="66"/>
        <v/>
      </c>
      <c r="O118" s="214" t="str">
        <f t="shared" si="66"/>
        <v/>
      </c>
      <c r="P118" s="214" t="str">
        <f t="shared" si="66"/>
        <v/>
      </c>
      <c r="Q118" s="214">
        <f t="shared" si="66"/>
        <v>0.50146276473805629</v>
      </c>
      <c r="R118" s="214">
        <f t="shared" si="66"/>
        <v>0.57958554435899168</v>
      </c>
      <c r="S118" s="214">
        <f t="shared" si="66"/>
        <v>0.36208499947033107</v>
      </c>
      <c r="T118" s="214">
        <f t="shared" si="66"/>
        <v>0.65708356817535329</v>
      </c>
      <c r="U118" s="214">
        <f t="shared" si="66"/>
        <v>0.7434786701134446</v>
      </c>
      <c r="V118" s="214" t="str">
        <f t="shared" si="66"/>
        <v/>
      </c>
      <c r="W118" s="214" t="str">
        <f t="shared" si="66"/>
        <v/>
      </c>
      <c r="X118" s="214" t="str">
        <f t="shared" si="66"/>
        <v/>
      </c>
      <c r="Y118" s="214" t="str">
        <f t="shared" si="66"/>
        <v/>
      </c>
      <c r="Z118" s="214" t="str">
        <f t="shared" si="66"/>
        <v/>
      </c>
      <c r="AA118" s="214" t="str">
        <f t="shared" si="66"/>
        <v/>
      </c>
      <c r="AB118" s="214" t="str">
        <f t="shared" si="66"/>
        <v/>
      </c>
      <c r="AC118" s="214" t="str">
        <f t="shared" si="66"/>
        <v/>
      </c>
      <c r="AD118" s="214">
        <f t="shared" si="66"/>
        <v>1.2563912151912666</v>
      </c>
      <c r="AE118" s="214">
        <f t="shared" si="66"/>
        <v>1.5769445158878908</v>
      </c>
      <c r="AF118" s="214">
        <f t="shared" si="66"/>
        <v>1.683113303349594</v>
      </c>
      <c r="AG118" s="214">
        <f t="shared" si="66"/>
        <v>0.97326085371911475</v>
      </c>
      <c r="AH118" s="214" t="str">
        <f t="shared" si="66"/>
        <v/>
      </c>
      <c r="AI118" s="214" t="str">
        <f t="shared" si="66"/>
        <v/>
      </c>
      <c r="AJ118" s="214" t="str">
        <f t="shared" si="66"/>
        <v/>
      </c>
      <c r="AK118" s="214" t="str">
        <f t="shared" si="66"/>
        <v/>
      </c>
      <c r="AL118" s="214" t="str">
        <f t="shared" si="66"/>
        <v/>
      </c>
      <c r="AM118" s="214">
        <f t="shared" si="66"/>
        <v>1.5096660785818217</v>
      </c>
      <c r="AN118" s="214">
        <f t="shared" si="66"/>
        <v>2.0589772132397308</v>
      </c>
      <c r="AO118" s="214">
        <f t="shared" si="66"/>
        <v>1.3111003187751358</v>
      </c>
      <c r="AP118" s="214">
        <f t="shared" si="66"/>
        <v>1.5713582318862871</v>
      </c>
      <c r="AQ118" s="214">
        <f t="shared" si="66"/>
        <v>0.80536347664980235</v>
      </c>
    </row>
    <row r="119" spans="1:44" ht="15" thickBot="1" x14ac:dyDescent="0.4">
      <c r="A119" s="290"/>
      <c r="B119" s="212" t="s">
        <v>500</v>
      </c>
      <c r="C119" s="210" t="str">
        <f t="shared" ref="C119:AQ119" si="67">IF(COUNT(C114,C103)=0,"",AVERAGE(C103,C114))</f>
        <v/>
      </c>
      <c r="D119" s="210" t="str">
        <f t="shared" si="67"/>
        <v/>
      </c>
      <c r="E119" s="210" t="str">
        <f t="shared" si="67"/>
        <v/>
      </c>
      <c r="F119" s="210" t="str">
        <f t="shared" si="67"/>
        <v/>
      </c>
      <c r="G119" s="210" t="str">
        <f t="shared" si="67"/>
        <v/>
      </c>
      <c r="H119" s="210">
        <f t="shared" si="67"/>
        <v>0.78224327004255678</v>
      </c>
      <c r="I119" s="210">
        <f t="shared" si="67"/>
        <v>0.52118899073176406</v>
      </c>
      <c r="J119" s="210">
        <f t="shared" si="67"/>
        <v>0.54954810883458116</v>
      </c>
      <c r="K119" s="210">
        <f t="shared" si="67"/>
        <v>0.6644595119985135</v>
      </c>
      <c r="L119" s="210">
        <f t="shared" si="67"/>
        <v>0.68296112204284509</v>
      </c>
      <c r="M119" s="210" t="str">
        <f t="shared" si="67"/>
        <v/>
      </c>
      <c r="N119" s="210" t="str">
        <f t="shared" si="67"/>
        <v/>
      </c>
      <c r="O119" s="210" t="str">
        <f t="shared" si="67"/>
        <v/>
      </c>
      <c r="P119" s="210" t="str">
        <f t="shared" si="67"/>
        <v/>
      </c>
      <c r="Q119" s="210">
        <f t="shared" si="67"/>
        <v>0.95250184023397821</v>
      </c>
      <c r="R119" s="210">
        <f t="shared" si="67"/>
        <v>0.4703503345302692</v>
      </c>
      <c r="S119" s="210">
        <f t="shared" si="67"/>
        <v>1.9142707438638435</v>
      </c>
      <c r="T119" s="210">
        <f t="shared" si="67"/>
        <v>0.6291969766546277</v>
      </c>
      <c r="U119" s="210">
        <f t="shared" si="67"/>
        <v>0.62907497668988366</v>
      </c>
      <c r="V119" s="210" t="str">
        <f t="shared" si="67"/>
        <v/>
      </c>
      <c r="W119" s="210" t="str">
        <f t="shared" si="67"/>
        <v/>
      </c>
      <c r="X119" s="210" t="str">
        <f t="shared" si="67"/>
        <v/>
      </c>
      <c r="Y119" s="210" t="str">
        <f t="shared" si="67"/>
        <v/>
      </c>
      <c r="Z119" s="210" t="str">
        <f t="shared" si="67"/>
        <v/>
      </c>
      <c r="AA119" s="210" t="str">
        <f t="shared" si="67"/>
        <v/>
      </c>
      <c r="AB119" s="210" t="str">
        <f t="shared" si="67"/>
        <v/>
      </c>
      <c r="AC119" s="210" t="str">
        <f t="shared" si="67"/>
        <v/>
      </c>
      <c r="AD119" s="210">
        <f t="shared" si="67"/>
        <v>1.5689306581835367</v>
      </c>
      <c r="AE119" s="210">
        <f t="shared" si="67"/>
        <v>1.1088978694537261</v>
      </c>
      <c r="AF119" s="210">
        <f t="shared" si="67"/>
        <v>1.2258220272382778</v>
      </c>
      <c r="AG119" s="210">
        <f t="shared" si="67"/>
        <v>1.1679709973257588</v>
      </c>
      <c r="AH119" s="210" t="str">
        <f t="shared" si="67"/>
        <v/>
      </c>
      <c r="AI119" s="210" t="str">
        <f t="shared" si="67"/>
        <v/>
      </c>
      <c r="AJ119" s="210" t="str">
        <f t="shared" si="67"/>
        <v/>
      </c>
      <c r="AK119" s="210" t="str">
        <f t="shared" si="67"/>
        <v/>
      </c>
      <c r="AL119" s="210" t="str">
        <f t="shared" si="67"/>
        <v/>
      </c>
      <c r="AM119" s="210">
        <f t="shared" si="67"/>
        <v>0.69961697176442417</v>
      </c>
      <c r="AN119" s="210">
        <f t="shared" si="67"/>
        <v>0.67637256156278991</v>
      </c>
      <c r="AO119" s="210">
        <f t="shared" si="67"/>
        <v>1.16508279050867</v>
      </c>
      <c r="AP119" s="210">
        <f t="shared" si="67"/>
        <v>0.75843549413733813</v>
      </c>
      <c r="AQ119" s="210">
        <f t="shared" si="67"/>
        <v>1.6062117262418423</v>
      </c>
    </row>
    <row r="120" spans="1:44" ht="15" thickBot="1" x14ac:dyDescent="0.4">
      <c r="A120" s="290"/>
      <c r="B120" s="82" t="s">
        <v>481</v>
      </c>
      <c r="C120" s="83"/>
      <c r="D120" s="83"/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83"/>
      <c r="AL120" s="83"/>
      <c r="AM120" s="83"/>
      <c r="AN120" s="83"/>
      <c r="AO120" s="83"/>
      <c r="AP120" s="83"/>
      <c r="AQ120" s="84"/>
    </row>
    <row r="121" spans="1:44" x14ac:dyDescent="0.35">
      <c r="A121" s="291"/>
      <c r="B121" s="137" t="s">
        <v>502</v>
      </c>
      <c r="C121" s="2" t="str">
        <f t="shared" ref="C121:AQ121" si="68">IF(C117="","",C117/AVERAGE($C117:$L117))</f>
        <v/>
      </c>
      <c r="D121" s="2" t="str">
        <f t="shared" si="68"/>
        <v/>
      </c>
      <c r="E121" s="2" t="str">
        <f t="shared" si="68"/>
        <v/>
      </c>
      <c r="F121" s="2" t="str">
        <f t="shared" si="68"/>
        <v/>
      </c>
      <c r="G121" s="2" t="str">
        <f t="shared" si="68"/>
        <v/>
      </c>
      <c r="H121" s="2">
        <f t="shared" si="68"/>
        <v>0.97964208612672243</v>
      </c>
      <c r="I121" s="2">
        <f t="shared" si="68"/>
        <v>1.3811556115509531</v>
      </c>
      <c r="J121" s="2">
        <f t="shared" si="68"/>
        <v>0.75621025840839784</v>
      </c>
      <c r="K121" s="2">
        <f t="shared" si="68"/>
        <v>1.029393431575945</v>
      </c>
      <c r="L121" s="2">
        <f t="shared" si="68"/>
        <v>0.85359861233798184</v>
      </c>
      <c r="M121" s="2" t="str">
        <f t="shared" si="68"/>
        <v/>
      </c>
      <c r="N121" s="2" t="str">
        <f t="shared" si="68"/>
        <v/>
      </c>
      <c r="O121" s="2" t="str">
        <f t="shared" si="68"/>
        <v/>
      </c>
      <c r="P121" s="2" t="str">
        <f t="shared" si="68"/>
        <v/>
      </c>
      <c r="Q121" s="2">
        <f t="shared" si="68"/>
        <v>0.9476365310930871</v>
      </c>
      <c r="R121" s="2">
        <f t="shared" si="68"/>
        <v>0.67110689133725132</v>
      </c>
      <c r="S121" s="2">
        <f t="shared" si="68"/>
        <v>1.027641557654031</v>
      </c>
      <c r="T121" s="2">
        <f t="shared" si="68"/>
        <v>0.8202515610216965</v>
      </c>
      <c r="U121" s="2">
        <f t="shared" si="68"/>
        <v>0.84977969604436909</v>
      </c>
      <c r="V121" s="2" t="str">
        <f t="shared" si="68"/>
        <v/>
      </c>
      <c r="W121" s="2" t="str">
        <f t="shared" si="68"/>
        <v/>
      </c>
      <c r="X121" s="2" t="str">
        <f t="shared" si="68"/>
        <v/>
      </c>
      <c r="Y121" s="2" t="str">
        <f t="shared" si="68"/>
        <v/>
      </c>
      <c r="Z121" s="2" t="str">
        <f t="shared" si="68"/>
        <v/>
      </c>
      <c r="AA121" s="2" t="str">
        <f t="shared" si="68"/>
        <v/>
      </c>
      <c r="AB121" s="2" t="str">
        <f t="shared" si="68"/>
        <v/>
      </c>
      <c r="AC121" s="2" t="str">
        <f t="shared" si="68"/>
        <v/>
      </c>
      <c r="AD121" s="2">
        <f t="shared" si="68"/>
        <v>4.1716269844030824</v>
      </c>
      <c r="AE121" s="2">
        <f t="shared" si="68"/>
        <v>3.3655228795502703</v>
      </c>
      <c r="AF121" s="2">
        <f t="shared" si="68"/>
        <v>4.1583211979444199</v>
      </c>
      <c r="AG121" s="2">
        <f t="shared" si="68"/>
        <v>2.1619312193781082</v>
      </c>
      <c r="AH121" s="2" t="str">
        <f t="shared" si="68"/>
        <v/>
      </c>
      <c r="AI121" s="2" t="str">
        <f t="shared" si="68"/>
        <v/>
      </c>
      <c r="AJ121" s="2" t="str">
        <f t="shared" si="68"/>
        <v/>
      </c>
      <c r="AK121" s="2" t="str">
        <f t="shared" si="68"/>
        <v/>
      </c>
      <c r="AL121" s="2" t="str">
        <f t="shared" si="68"/>
        <v/>
      </c>
      <c r="AM121" s="2">
        <f t="shared" si="68"/>
        <v>2.6001232173939046</v>
      </c>
      <c r="AN121" s="2">
        <f t="shared" si="68"/>
        <v>2.7629775307173357</v>
      </c>
      <c r="AO121" s="2">
        <f t="shared" si="68"/>
        <v>3.3202414595855529</v>
      </c>
      <c r="AP121" s="2">
        <f t="shared" si="68"/>
        <v>2.6443567966943085</v>
      </c>
      <c r="AQ121" s="5">
        <f t="shared" si="68"/>
        <v>2.5321219740902761</v>
      </c>
    </row>
    <row r="122" spans="1:44" x14ac:dyDescent="0.35">
      <c r="A122" s="291"/>
      <c r="B122" s="137" t="s">
        <v>501</v>
      </c>
      <c r="C122" s="2" t="str">
        <f t="shared" ref="C122:AQ122" si="69">IF(C118="","",C118/AVERAGE($C118:$L118))</f>
        <v/>
      </c>
      <c r="D122" s="2" t="str">
        <f t="shared" si="69"/>
        <v/>
      </c>
      <c r="E122" s="2" t="str">
        <f t="shared" si="69"/>
        <v/>
      </c>
      <c r="F122" s="2" t="str">
        <f t="shared" si="69"/>
        <v/>
      </c>
      <c r="G122" s="2" t="str">
        <f t="shared" si="69"/>
        <v/>
      </c>
      <c r="H122" s="2">
        <f t="shared" si="69"/>
        <v>0.83229798110465392</v>
      </c>
      <c r="I122" s="2">
        <f t="shared" si="69"/>
        <v>1.455529642080355</v>
      </c>
      <c r="J122" s="2">
        <f t="shared" si="69"/>
        <v>0.93782841428188635</v>
      </c>
      <c r="K122" s="2">
        <f t="shared" si="69"/>
        <v>0.95373093708561962</v>
      </c>
      <c r="L122" s="2">
        <f t="shared" si="69"/>
        <v>0.8206130254474856</v>
      </c>
      <c r="M122" s="2" t="str">
        <f t="shared" si="69"/>
        <v/>
      </c>
      <c r="N122" s="2" t="str">
        <f t="shared" si="69"/>
        <v/>
      </c>
      <c r="O122" s="2" t="str">
        <f t="shared" si="69"/>
        <v/>
      </c>
      <c r="P122" s="2" t="str">
        <f t="shared" si="69"/>
        <v/>
      </c>
      <c r="Q122" s="2">
        <f t="shared" si="69"/>
        <v>0.67805521784206813</v>
      </c>
      <c r="R122" s="2">
        <f t="shared" si="69"/>
        <v>0.78368929893275763</v>
      </c>
      <c r="S122" s="2">
        <f t="shared" si="69"/>
        <v>0.48959492201070354</v>
      </c>
      <c r="T122" s="2">
        <f t="shared" si="69"/>
        <v>0.88847861354633972</v>
      </c>
      <c r="U122" s="2">
        <f t="shared" si="69"/>
        <v>1.0052981538679833</v>
      </c>
      <c r="V122" s="2" t="str">
        <f t="shared" si="69"/>
        <v/>
      </c>
      <c r="W122" s="2" t="str">
        <f t="shared" si="69"/>
        <v/>
      </c>
      <c r="X122" s="2" t="str">
        <f t="shared" si="69"/>
        <v/>
      </c>
      <c r="Y122" s="2" t="str">
        <f t="shared" si="69"/>
        <v/>
      </c>
      <c r="Z122" s="2" t="str">
        <f t="shared" si="69"/>
        <v/>
      </c>
      <c r="AA122" s="2" t="str">
        <f t="shared" si="69"/>
        <v/>
      </c>
      <c r="AB122" s="2" t="str">
        <f t="shared" si="69"/>
        <v/>
      </c>
      <c r="AC122" s="2" t="str">
        <f t="shared" si="69"/>
        <v/>
      </c>
      <c r="AD122" s="2">
        <f t="shared" si="69"/>
        <v>1.6988352456365812</v>
      </c>
      <c r="AE122" s="2">
        <f t="shared" si="69"/>
        <v>2.132272887307503</v>
      </c>
      <c r="AF122" s="2">
        <f t="shared" si="69"/>
        <v>2.2758295088005807</v>
      </c>
      <c r="AG122" s="2">
        <f t="shared" si="69"/>
        <v>1.3159992059039303</v>
      </c>
      <c r="AH122" s="2" t="str">
        <f t="shared" si="69"/>
        <v/>
      </c>
      <c r="AI122" s="2" t="str">
        <f t="shared" si="69"/>
        <v/>
      </c>
      <c r="AJ122" s="2" t="str">
        <f t="shared" si="69"/>
        <v/>
      </c>
      <c r="AK122" s="2" t="str">
        <f t="shared" si="69"/>
        <v/>
      </c>
      <c r="AL122" s="2" t="str">
        <f t="shared" si="69"/>
        <v/>
      </c>
      <c r="AM122" s="2">
        <f t="shared" si="69"/>
        <v>2.041302034292185</v>
      </c>
      <c r="AN122" s="2">
        <f t="shared" si="69"/>
        <v>2.7840556488464019</v>
      </c>
      <c r="AO122" s="2">
        <f t="shared" si="69"/>
        <v>1.7728104153939648</v>
      </c>
      <c r="AP122" s="2">
        <f t="shared" si="69"/>
        <v>2.1247193673216</v>
      </c>
      <c r="AQ122" s="5">
        <f t="shared" si="69"/>
        <v>1.0889759838640811</v>
      </c>
    </row>
    <row r="123" spans="1:44" ht="15" thickBot="1" x14ac:dyDescent="0.4">
      <c r="A123" s="292"/>
      <c r="B123" s="171" t="s">
        <v>500</v>
      </c>
      <c r="C123" s="7" t="str">
        <f t="shared" ref="C123:AQ123" si="70">IF(C119="","",C119/AVERAGE($C119:$L119))</f>
        <v/>
      </c>
      <c r="D123" s="7" t="str">
        <f t="shared" si="70"/>
        <v/>
      </c>
      <c r="E123" s="7" t="str">
        <f t="shared" si="70"/>
        <v/>
      </c>
      <c r="F123" s="7" t="str">
        <f t="shared" si="70"/>
        <v/>
      </c>
      <c r="G123" s="7" t="str">
        <f t="shared" si="70"/>
        <v/>
      </c>
      <c r="H123" s="7">
        <f t="shared" si="70"/>
        <v>1.2221019633951478</v>
      </c>
      <c r="I123" s="7">
        <f t="shared" si="70"/>
        <v>0.81425576066454641</v>
      </c>
      <c r="J123" s="7">
        <f t="shared" si="70"/>
        <v>0.85856133060792494</v>
      </c>
      <c r="K123" s="7">
        <f t="shared" si="70"/>
        <v>1.0380879009234396</v>
      </c>
      <c r="L123" s="7">
        <f t="shared" si="70"/>
        <v>1.0669930444089424</v>
      </c>
      <c r="M123" s="7" t="str">
        <f t="shared" si="70"/>
        <v/>
      </c>
      <c r="N123" s="7" t="str">
        <f t="shared" si="70"/>
        <v/>
      </c>
      <c r="O123" s="7" t="str">
        <f t="shared" si="70"/>
        <v/>
      </c>
      <c r="P123" s="7" t="str">
        <f t="shared" si="70"/>
        <v/>
      </c>
      <c r="Q123" s="7">
        <f t="shared" si="70"/>
        <v>1.4880976464317901</v>
      </c>
      <c r="R123" s="7">
        <f t="shared" si="70"/>
        <v>0.73483031344166694</v>
      </c>
      <c r="S123" s="7">
        <f t="shared" si="70"/>
        <v>2.990673265132239</v>
      </c>
      <c r="T123" s="7">
        <f t="shared" si="70"/>
        <v>0.98299709307831851</v>
      </c>
      <c r="U123" s="7">
        <f t="shared" si="70"/>
        <v>0.9828064920183186</v>
      </c>
      <c r="V123" s="7" t="str">
        <f t="shared" si="70"/>
        <v/>
      </c>
      <c r="W123" s="7" t="str">
        <f t="shared" si="70"/>
        <v/>
      </c>
      <c r="X123" s="7" t="str">
        <f t="shared" si="70"/>
        <v/>
      </c>
      <c r="Y123" s="7" t="str">
        <f t="shared" si="70"/>
        <v/>
      </c>
      <c r="Z123" s="7" t="str">
        <f t="shared" si="70"/>
        <v/>
      </c>
      <c r="AA123" s="7" t="str">
        <f t="shared" si="70"/>
        <v/>
      </c>
      <c r="AB123" s="7" t="str">
        <f t="shared" si="70"/>
        <v/>
      </c>
      <c r="AC123" s="7" t="str">
        <f t="shared" si="70"/>
        <v/>
      </c>
      <c r="AD123" s="7">
        <f t="shared" si="70"/>
        <v>2.4511469912583954</v>
      </c>
      <c r="AE123" s="7">
        <f t="shared" si="70"/>
        <v>1.7324358231811543</v>
      </c>
      <c r="AF123" s="7">
        <f t="shared" si="70"/>
        <v>1.9151069285382523</v>
      </c>
      <c r="AG123" s="7">
        <f t="shared" si="70"/>
        <v>1.8247260202606079</v>
      </c>
      <c r="AH123" s="7" t="str">
        <f t="shared" si="70"/>
        <v/>
      </c>
      <c r="AI123" s="7" t="str">
        <f t="shared" si="70"/>
        <v/>
      </c>
      <c r="AJ123" s="7" t="str">
        <f t="shared" si="70"/>
        <v/>
      </c>
      <c r="AK123" s="7" t="str">
        <f t="shared" si="70"/>
        <v/>
      </c>
      <c r="AL123" s="7" t="str">
        <f t="shared" si="70"/>
        <v/>
      </c>
      <c r="AM123" s="7">
        <f t="shared" si="70"/>
        <v>1.093014548749464</v>
      </c>
      <c r="AN123" s="7">
        <f t="shared" si="70"/>
        <v>1.0566997085542471</v>
      </c>
      <c r="AO123" s="7">
        <f t="shared" si="70"/>
        <v>1.8202137625563473</v>
      </c>
      <c r="AP123" s="7">
        <f t="shared" si="70"/>
        <v>1.1849069745827077</v>
      </c>
      <c r="AQ123" s="8">
        <f t="shared" si="70"/>
        <v>2.5093913612854388</v>
      </c>
    </row>
    <row r="124" spans="1:44" x14ac:dyDescent="0.35">
      <c r="C124" s="101"/>
      <c r="D124" s="101"/>
      <c r="E124" s="101"/>
      <c r="F124" s="101"/>
      <c r="G124" s="101"/>
      <c r="H124" s="101"/>
      <c r="I124" s="101"/>
      <c r="J124" s="101"/>
      <c r="K124" s="101"/>
      <c r="L124" s="101"/>
      <c r="M124" s="101"/>
      <c r="N124" s="101"/>
      <c r="O124" s="101"/>
      <c r="P124" s="101"/>
      <c r="Q124" s="101"/>
      <c r="R124" s="101"/>
      <c r="S124" s="101"/>
      <c r="T124" s="101"/>
      <c r="U124" s="101"/>
      <c r="V124" s="101"/>
      <c r="W124" s="101"/>
      <c r="X124" s="101"/>
      <c r="Y124" s="101"/>
      <c r="Z124" s="101"/>
      <c r="AA124" s="101"/>
      <c r="AB124" s="101"/>
      <c r="AC124" s="101"/>
      <c r="AD124" s="101"/>
      <c r="AE124" s="101"/>
      <c r="AF124" s="101"/>
      <c r="AG124" s="101"/>
      <c r="AH124" s="101"/>
      <c r="AI124" s="101"/>
      <c r="AJ124" s="101"/>
      <c r="AK124" s="101"/>
      <c r="AL124" s="101"/>
      <c r="AM124" s="101"/>
      <c r="AN124" s="101"/>
      <c r="AO124" s="101"/>
      <c r="AP124" s="101"/>
      <c r="AQ124" s="101"/>
      <c r="AR124" s="101"/>
    </row>
    <row r="125" spans="1:44" ht="15" thickBot="1" x14ac:dyDescent="0.4">
      <c r="A125" s="19" t="s">
        <v>499</v>
      </c>
    </row>
    <row r="126" spans="1:44" s="3" customFormat="1" x14ac:dyDescent="0.35">
      <c r="A126" s="283" t="s">
        <v>498</v>
      </c>
      <c r="B126" s="222" t="s">
        <v>498</v>
      </c>
      <c r="C126" s="180" t="s">
        <v>445</v>
      </c>
      <c r="D126" s="149" t="s">
        <v>445</v>
      </c>
      <c r="E126" s="149" t="s">
        <v>445</v>
      </c>
      <c r="F126" s="149" t="s">
        <v>445</v>
      </c>
      <c r="G126" s="149" t="s">
        <v>445</v>
      </c>
      <c r="H126" s="149">
        <v>14.582000000000001</v>
      </c>
      <c r="I126" s="149" t="s">
        <v>445</v>
      </c>
      <c r="J126" s="149">
        <v>76.135000000000005</v>
      </c>
      <c r="K126" s="149">
        <v>33.924999999999997</v>
      </c>
      <c r="L126" s="149">
        <v>13.25</v>
      </c>
      <c r="M126" s="149"/>
      <c r="N126" s="149" t="s">
        <v>445</v>
      </c>
      <c r="O126" s="149" t="s">
        <v>445</v>
      </c>
      <c r="P126" s="149" t="s">
        <v>445</v>
      </c>
      <c r="Q126" s="149">
        <v>25.643999999999998</v>
      </c>
      <c r="R126" s="149" t="s">
        <v>445</v>
      </c>
      <c r="S126" s="149">
        <v>26.26</v>
      </c>
      <c r="T126" s="149">
        <v>100</v>
      </c>
      <c r="U126" s="149">
        <v>43.518000000000001</v>
      </c>
      <c r="V126" s="149"/>
      <c r="W126" s="149"/>
      <c r="X126" s="149"/>
      <c r="Y126" s="149" t="s">
        <v>445</v>
      </c>
      <c r="Z126" s="149" t="s">
        <v>445</v>
      </c>
      <c r="AA126" s="149" t="s">
        <v>445</v>
      </c>
      <c r="AB126" s="149" t="s">
        <v>445</v>
      </c>
      <c r="AC126" s="149" t="s">
        <v>445</v>
      </c>
      <c r="AD126" s="149">
        <v>7.1909999999999998</v>
      </c>
      <c r="AE126" s="149">
        <v>7.101</v>
      </c>
      <c r="AF126" s="149">
        <v>37.704999999999998</v>
      </c>
      <c r="AG126" s="149">
        <v>10.39</v>
      </c>
      <c r="AH126" s="149"/>
      <c r="AI126" s="149"/>
      <c r="AJ126" s="149" t="s">
        <v>445</v>
      </c>
      <c r="AK126" s="149" t="s">
        <v>445</v>
      </c>
      <c r="AL126" s="149" t="s">
        <v>445</v>
      </c>
      <c r="AM126" s="149" t="s">
        <v>445</v>
      </c>
      <c r="AN126" s="149">
        <v>9.6199999999999992</v>
      </c>
      <c r="AO126" s="149">
        <v>15.448</v>
      </c>
      <c r="AP126" s="149">
        <v>15.108000000000001</v>
      </c>
      <c r="AQ126" s="179">
        <v>19.806000000000001</v>
      </c>
    </row>
    <row r="127" spans="1:44" s="3" customFormat="1" x14ac:dyDescent="0.35">
      <c r="A127" s="284"/>
      <c r="B127" s="207" t="s">
        <v>497</v>
      </c>
      <c r="C127" s="137" t="s">
        <v>445</v>
      </c>
      <c r="D127" s="1" t="s">
        <v>445</v>
      </c>
      <c r="E127" s="1" t="s">
        <v>445</v>
      </c>
      <c r="F127" s="1" t="s">
        <v>445</v>
      </c>
      <c r="G127" s="1" t="s">
        <v>445</v>
      </c>
      <c r="H127" s="1">
        <v>100</v>
      </c>
      <c r="I127" s="1" t="s">
        <v>445</v>
      </c>
      <c r="J127" s="1">
        <v>89.241</v>
      </c>
      <c r="K127" s="1">
        <v>81.262</v>
      </c>
      <c r="L127" s="1">
        <v>77.537000000000006</v>
      </c>
      <c r="M127" s="1"/>
      <c r="N127" s="1" t="s">
        <v>445</v>
      </c>
      <c r="O127" s="1" t="s">
        <v>445</v>
      </c>
      <c r="P127" s="1" t="s">
        <v>445</v>
      </c>
      <c r="Q127" s="1">
        <v>83.143000000000001</v>
      </c>
      <c r="R127" s="1" t="s">
        <v>445</v>
      </c>
      <c r="S127" s="1">
        <v>68.412999999999997</v>
      </c>
      <c r="T127" s="1">
        <v>73.762</v>
      </c>
      <c r="U127" s="1">
        <v>97.635000000000005</v>
      </c>
      <c r="V127" s="1"/>
      <c r="W127" s="1"/>
      <c r="X127" s="1"/>
      <c r="Y127" s="1" t="s">
        <v>445</v>
      </c>
      <c r="Z127" s="1" t="s">
        <v>445</v>
      </c>
      <c r="AA127" s="1" t="s">
        <v>445</v>
      </c>
      <c r="AB127" s="1" t="s">
        <v>445</v>
      </c>
      <c r="AC127" s="1" t="s">
        <v>445</v>
      </c>
      <c r="AD127" s="1">
        <v>97.974999999999994</v>
      </c>
      <c r="AE127" s="1">
        <v>79.918000000000006</v>
      </c>
      <c r="AF127" s="1">
        <v>75.176000000000002</v>
      </c>
      <c r="AG127" s="1">
        <v>70.671999999999997</v>
      </c>
      <c r="AH127" s="1"/>
      <c r="AI127" s="1"/>
      <c r="AJ127" s="1" t="s">
        <v>445</v>
      </c>
      <c r="AK127" s="1" t="s">
        <v>445</v>
      </c>
      <c r="AL127" s="1" t="s">
        <v>445</v>
      </c>
      <c r="AM127" s="1" t="s">
        <v>445</v>
      </c>
      <c r="AN127" s="1">
        <v>86.912999999999997</v>
      </c>
      <c r="AO127" s="1">
        <v>75.11</v>
      </c>
      <c r="AP127" s="1">
        <v>73.325999999999993</v>
      </c>
      <c r="AQ127" s="140">
        <v>64.325000000000003</v>
      </c>
    </row>
    <row r="128" spans="1:44" s="3" customFormat="1" ht="15" thickBot="1" x14ac:dyDescent="0.4">
      <c r="A128" s="284"/>
      <c r="B128" s="207" t="s">
        <v>496</v>
      </c>
      <c r="C128" s="171" t="str">
        <f t="shared" ref="C128:AQ128" si="71">IF(C126="","",C126/C127)</f>
        <v/>
      </c>
      <c r="D128" s="139" t="str">
        <f t="shared" si="71"/>
        <v/>
      </c>
      <c r="E128" s="139" t="str">
        <f t="shared" si="71"/>
        <v/>
      </c>
      <c r="F128" s="139" t="str">
        <f t="shared" si="71"/>
        <v/>
      </c>
      <c r="G128" s="139" t="str">
        <f t="shared" si="71"/>
        <v/>
      </c>
      <c r="H128" s="139">
        <f t="shared" si="71"/>
        <v>0.14582000000000001</v>
      </c>
      <c r="I128" s="139" t="str">
        <f t="shared" si="71"/>
        <v/>
      </c>
      <c r="J128" s="139">
        <f t="shared" si="71"/>
        <v>0.85313925213747055</v>
      </c>
      <c r="K128" s="139">
        <f t="shared" si="71"/>
        <v>0.4174768034259555</v>
      </c>
      <c r="L128" s="139">
        <f t="shared" si="71"/>
        <v>0.17088615757638287</v>
      </c>
      <c r="M128" s="139" t="str">
        <f t="shared" si="71"/>
        <v/>
      </c>
      <c r="N128" s="139" t="str">
        <f t="shared" si="71"/>
        <v/>
      </c>
      <c r="O128" s="139" t="str">
        <f t="shared" si="71"/>
        <v/>
      </c>
      <c r="P128" s="139" t="str">
        <f t="shared" si="71"/>
        <v/>
      </c>
      <c r="Q128" s="139">
        <f t="shared" si="71"/>
        <v>0.30843245973804168</v>
      </c>
      <c r="R128" s="139" t="str">
        <f t="shared" si="71"/>
        <v/>
      </c>
      <c r="S128" s="139">
        <f t="shared" si="71"/>
        <v>0.38384517562451587</v>
      </c>
      <c r="T128" s="139">
        <f t="shared" si="71"/>
        <v>1.3557116130256772</v>
      </c>
      <c r="U128" s="139">
        <f t="shared" si="71"/>
        <v>0.44572130895682899</v>
      </c>
      <c r="V128" s="139" t="str">
        <f t="shared" si="71"/>
        <v/>
      </c>
      <c r="W128" s="139" t="str">
        <f t="shared" si="71"/>
        <v/>
      </c>
      <c r="X128" s="139" t="str">
        <f t="shared" si="71"/>
        <v/>
      </c>
      <c r="Y128" s="139" t="str">
        <f t="shared" si="71"/>
        <v/>
      </c>
      <c r="Z128" s="139" t="str">
        <f t="shared" si="71"/>
        <v/>
      </c>
      <c r="AA128" s="139" t="str">
        <f t="shared" si="71"/>
        <v/>
      </c>
      <c r="AB128" s="139" t="str">
        <f t="shared" si="71"/>
        <v/>
      </c>
      <c r="AC128" s="139" t="str">
        <f t="shared" si="71"/>
        <v/>
      </c>
      <c r="AD128" s="139">
        <f t="shared" si="71"/>
        <v>7.3396274559836702E-2</v>
      </c>
      <c r="AE128" s="139">
        <f t="shared" si="71"/>
        <v>8.8853574914287137E-2</v>
      </c>
      <c r="AF128" s="139">
        <f t="shared" si="71"/>
        <v>0.50155634777056501</v>
      </c>
      <c r="AG128" s="139">
        <f t="shared" si="71"/>
        <v>0.14701720624858503</v>
      </c>
      <c r="AH128" s="139" t="str">
        <f t="shared" si="71"/>
        <v/>
      </c>
      <c r="AI128" s="139" t="str">
        <f t="shared" si="71"/>
        <v/>
      </c>
      <c r="AJ128" s="139" t="str">
        <f t="shared" si="71"/>
        <v/>
      </c>
      <c r="AK128" s="139" t="str">
        <f t="shared" si="71"/>
        <v/>
      </c>
      <c r="AL128" s="139" t="str">
        <f t="shared" si="71"/>
        <v/>
      </c>
      <c r="AM128" s="139" t="str">
        <f t="shared" si="71"/>
        <v/>
      </c>
      <c r="AN128" s="139">
        <f t="shared" si="71"/>
        <v>0.11068539804171988</v>
      </c>
      <c r="AO128" s="139">
        <f t="shared" si="71"/>
        <v>0.20567168153375051</v>
      </c>
      <c r="AP128" s="139">
        <f t="shared" si="71"/>
        <v>0.20603878569675152</v>
      </c>
      <c r="AQ128" s="138">
        <f t="shared" si="71"/>
        <v>0.30790516906335019</v>
      </c>
    </row>
    <row r="129" spans="1:43" s="3" customFormat="1" x14ac:dyDescent="0.35">
      <c r="A129" s="284"/>
      <c r="B129" s="207" t="s">
        <v>495</v>
      </c>
      <c r="C129" s="137" t="s">
        <v>445</v>
      </c>
      <c r="D129" s="1" t="s">
        <v>445</v>
      </c>
      <c r="E129" s="1" t="s">
        <v>445</v>
      </c>
      <c r="F129" s="1" t="s">
        <v>445</v>
      </c>
      <c r="G129" s="1" t="s">
        <v>445</v>
      </c>
      <c r="H129" s="1">
        <v>40.747</v>
      </c>
      <c r="I129" s="1" t="s">
        <v>445</v>
      </c>
      <c r="J129" s="1">
        <v>63.231999999999999</v>
      </c>
      <c r="K129" s="1">
        <v>65.411000000000001</v>
      </c>
      <c r="L129" s="1">
        <v>58.984999999999999</v>
      </c>
      <c r="M129" s="1"/>
      <c r="N129" s="1" t="s">
        <v>445</v>
      </c>
      <c r="O129" s="1" t="s">
        <v>445</v>
      </c>
      <c r="P129" s="1" t="s">
        <v>445</v>
      </c>
      <c r="Q129" s="1">
        <v>59.247999999999998</v>
      </c>
      <c r="R129" s="1" t="s">
        <v>445</v>
      </c>
      <c r="S129" s="1">
        <v>43.875</v>
      </c>
      <c r="T129" s="1">
        <v>100</v>
      </c>
      <c r="U129" s="1">
        <v>37.026000000000003</v>
      </c>
      <c r="V129" s="1"/>
      <c r="W129" s="1"/>
      <c r="X129" s="1"/>
      <c r="Y129" s="1" t="s">
        <v>445</v>
      </c>
      <c r="Z129" s="1" t="s">
        <v>445</v>
      </c>
      <c r="AA129" s="1" t="s">
        <v>445</v>
      </c>
      <c r="AB129" s="1" t="s">
        <v>445</v>
      </c>
      <c r="AC129" s="1" t="s">
        <v>445</v>
      </c>
      <c r="AD129" s="1">
        <v>62.335000000000001</v>
      </c>
      <c r="AE129" s="1">
        <v>57.978999999999999</v>
      </c>
      <c r="AF129" s="1">
        <v>91.572000000000003</v>
      </c>
      <c r="AG129" s="1">
        <v>70.019000000000005</v>
      </c>
      <c r="AH129" s="1"/>
      <c r="AI129" s="1"/>
      <c r="AJ129" s="1" t="s">
        <v>445</v>
      </c>
      <c r="AK129" s="1" t="s">
        <v>445</v>
      </c>
      <c r="AL129" s="1" t="s">
        <v>445</v>
      </c>
      <c r="AM129" s="1" t="s">
        <v>445</v>
      </c>
      <c r="AN129" s="1">
        <v>50.195999999999998</v>
      </c>
      <c r="AO129" s="1">
        <v>78.694000000000003</v>
      </c>
      <c r="AP129" s="1">
        <v>84.338999999999999</v>
      </c>
      <c r="AQ129" s="140">
        <v>83.084000000000003</v>
      </c>
    </row>
    <row r="130" spans="1:43" s="3" customFormat="1" x14ac:dyDescent="0.35">
      <c r="A130" s="284"/>
      <c r="B130" s="207" t="s">
        <v>446</v>
      </c>
      <c r="C130" s="137" t="s">
        <v>445</v>
      </c>
      <c r="D130" s="1" t="s">
        <v>445</v>
      </c>
      <c r="E130" s="1" t="s">
        <v>445</v>
      </c>
      <c r="F130" s="1" t="s">
        <v>445</v>
      </c>
      <c r="G130" s="1" t="s">
        <v>445</v>
      </c>
      <c r="H130" s="1">
        <v>67.834000000000003</v>
      </c>
      <c r="I130" s="1" t="s">
        <v>445</v>
      </c>
      <c r="J130" s="1">
        <v>93.606999999999999</v>
      </c>
      <c r="K130" s="1">
        <v>73.245999999999995</v>
      </c>
      <c r="L130" s="1">
        <v>85.438000000000002</v>
      </c>
      <c r="M130" s="1"/>
      <c r="N130" s="1" t="s">
        <v>445</v>
      </c>
      <c r="O130" s="1" t="s">
        <v>445</v>
      </c>
      <c r="P130" s="1" t="s">
        <v>445</v>
      </c>
      <c r="Q130" s="1">
        <v>71.096999999999994</v>
      </c>
      <c r="R130" s="1" t="s">
        <v>445</v>
      </c>
      <c r="S130" s="1">
        <v>90.757000000000005</v>
      </c>
      <c r="T130" s="1">
        <v>62.744999999999997</v>
      </c>
      <c r="U130" s="1">
        <v>76.177000000000007</v>
      </c>
      <c r="V130" s="1"/>
      <c r="W130" s="1"/>
      <c r="X130" s="1"/>
      <c r="Y130" s="1" t="s">
        <v>445</v>
      </c>
      <c r="Z130" s="1" t="s">
        <v>445</v>
      </c>
      <c r="AA130" s="1" t="s">
        <v>445</v>
      </c>
      <c r="AB130" s="1" t="s">
        <v>445</v>
      </c>
      <c r="AC130" s="1" t="s">
        <v>445</v>
      </c>
      <c r="AD130" s="1">
        <v>61.390999999999998</v>
      </c>
      <c r="AE130" s="1">
        <v>76.611000000000004</v>
      </c>
      <c r="AF130" s="1">
        <v>60.671999999999997</v>
      </c>
      <c r="AG130" s="1">
        <v>98.444000000000003</v>
      </c>
      <c r="AH130" s="1"/>
      <c r="AI130" s="1"/>
      <c r="AJ130" s="1" t="s">
        <v>445</v>
      </c>
      <c r="AK130" s="1" t="s">
        <v>445</v>
      </c>
      <c r="AL130" s="1" t="s">
        <v>445</v>
      </c>
      <c r="AM130" s="1" t="s">
        <v>445</v>
      </c>
      <c r="AN130" s="1">
        <v>100</v>
      </c>
      <c r="AO130" s="1">
        <v>64.947000000000003</v>
      </c>
      <c r="AP130" s="1">
        <v>71.090999999999994</v>
      </c>
      <c r="AQ130" s="140">
        <v>71.159000000000006</v>
      </c>
    </row>
    <row r="131" spans="1:43" s="3" customFormat="1" x14ac:dyDescent="0.35">
      <c r="A131" s="284"/>
      <c r="B131" s="207" t="s">
        <v>494</v>
      </c>
      <c r="C131" s="137" t="str">
        <f t="shared" ref="C131:AQ131" si="72">IF(C129="","",C129/C130)</f>
        <v/>
      </c>
      <c r="D131" s="1" t="str">
        <f t="shared" si="72"/>
        <v/>
      </c>
      <c r="E131" s="1" t="str">
        <f t="shared" si="72"/>
        <v/>
      </c>
      <c r="F131" s="1" t="str">
        <f t="shared" si="72"/>
        <v/>
      </c>
      <c r="G131" s="1" t="str">
        <f t="shared" si="72"/>
        <v/>
      </c>
      <c r="H131" s="1">
        <f t="shared" si="72"/>
        <v>0.6006869711354188</v>
      </c>
      <c r="I131" s="1" t="str">
        <f t="shared" si="72"/>
        <v/>
      </c>
      <c r="J131" s="1">
        <f t="shared" si="72"/>
        <v>0.67550503701646247</v>
      </c>
      <c r="K131" s="1">
        <f t="shared" si="72"/>
        <v>0.89303170138983712</v>
      </c>
      <c r="L131" s="1">
        <f t="shared" si="72"/>
        <v>0.69038367002972911</v>
      </c>
      <c r="M131" s="1" t="str">
        <f t="shared" si="72"/>
        <v/>
      </c>
      <c r="N131" s="1" t="str">
        <f t="shared" si="72"/>
        <v/>
      </c>
      <c r="O131" s="1" t="str">
        <f t="shared" si="72"/>
        <v/>
      </c>
      <c r="P131" s="1" t="str">
        <f t="shared" si="72"/>
        <v/>
      </c>
      <c r="Q131" s="1">
        <f t="shared" si="72"/>
        <v>0.83334036597887395</v>
      </c>
      <c r="R131" s="1" t="str">
        <f t="shared" si="72"/>
        <v/>
      </c>
      <c r="S131" s="1">
        <f t="shared" si="72"/>
        <v>0.48343378472183962</v>
      </c>
      <c r="T131" s="1">
        <f t="shared" si="72"/>
        <v>1.593752490238266</v>
      </c>
      <c r="U131" s="1">
        <f t="shared" si="72"/>
        <v>0.48605222048649854</v>
      </c>
      <c r="V131" s="1" t="str">
        <f t="shared" si="72"/>
        <v/>
      </c>
      <c r="W131" s="1" t="str">
        <f t="shared" si="72"/>
        <v/>
      </c>
      <c r="X131" s="1" t="str">
        <f t="shared" si="72"/>
        <v/>
      </c>
      <c r="Y131" s="1" t="str">
        <f t="shared" si="72"/>
        <v/>
      </c>
      <c r="Z131" s="1" t="str">
        <f t="shared" si="72"/>
        <v/>
      </c>
      <c r="AA131" s="1" t="str">
        <f t="shared" si="72"/>
        <v/>
      </c>
      <c r="AB131" s="1" t="str">
        <f t="shared" si="72"/>
        <v/>
      </c>
      <c r="AC131" s="1" t="str">
        <f t="shared" si="72"/>
        <v/>
      </c>
      <c r="AD131" s="1">
        <f t="shared" si="72"/>
        <v>1.0153768467690705</v>
      </c>
      <c r="AE131" s="1">
        <f t="shared" si="72"/>
        <v>0.75679732675464351</v>
      </c>
      <c r="AF131" s="1">
        <f t="shared" si="72"/>
        <v>1.5092958860759496</v>
      </c>
      <c r="AG131" s="1">
        <f t="shared" si="72"/>
        <v>0.71125716143188011</v>
      </c>
      <c r="AH131" s="1" t="str">
        <f t="shared" si="72"/>
        <v/>
      </c>
      <c r="AI131" s="1" t="str">
        <f t="shared" si="72"/>
        <v/>
      </c>
      <c r="AJ131" s="1" t="str">
        <f t="shared" si="72"/>
        <v/>
      </c>
      <c r="AK131" s="1" t="str">
        <f t="shared" si="72"/>
        <v/>
      </c>
      <c r="AL131" s="1" t="str">
        <f t="shared" si="72"/>
        <v/>
      </c>
      <c r="AM131" s="1" t="str">
        <f t="shared" si="72"/>
        <v/>
      </c>
      <c r="AN131" s="1">
        <f t="shared" si="72"/>
        <v>0.50195999999999996</v>
      </c>
      <c r="AO131" s="1">
        <f t="shared" si="72"/>
        <v>1.2116648959921166</v>
      </c>
      <c r="AP131" s="1">
        <f t="shared" si="72"/>
        <v>1.1863527028737815</v>
      </c>
      <c r="AQ131" s="140">
        <f t="shared" si="72"/>
        <v>1.1675824561896597</v>
      </c>
    </row>
    <row r="132" spans="1:43" s="3" customFormat="1" ht="15" thickBot="1" x14ac:dyDescent="0.4">
      <c r="A132" s="284"/>
      <c r="B132" s="206" t="s">
        <v>493</v>
      </c>
      <c r="C132" s="171" t="str">
        <f t="shared" ref="C132:AQ132" si="73">IF(C128="","",C128/C131)</f>
        <v/>
      </c>
      <c r="D132" s="139" t="str">
        <f t="shared" si="73"/>
        <v/>
      </c>
      <c r="E132" s="139" t="str">
        <f t="shared" si="73"/>
        <v/>
      </c>
      <c r="F132" s="139" t="str">
        <f t="shared" si="73"/>
        <v/>
      </c>
      <c r="G132" s="139" t="str">
        <f t="shared" si="73"/>
        <v/>
      </c>
      <c r="H132" s="139">
        <f t="shared" si="73"/>
        <v>0.242755390090068</v>
      </c>
      <c r="I132" s="139" t="str">
        <f t="shared" si="73"/>
        <v/>
      </c>
      <c r="J132" s="139">
        <f t="shared" si="73"/>
        <v>1.2629650489440822</v>
      </c>
      <c r="K132" s="139">
        <f t="shared" si="73"/>
        <v>0.46748262438638044</v>
      </c>
      <c r="L132" s="139">
        <f t="shared" si="73"/>
        <v>0.2475234641181826</v>
      </c>
      <c r="M132" s="139" t="str">
        <f t="shared" si="73"/>
        <v/>
      </c>
      <c r="N132" s="139" t="str">
        <f t="shared" si="73"/>
        <v/>
      </c>
      <c r="O132" s="139" t="str">
        <f t="shared" si="73"/>
        <v/>
      </c>
      <c r="P132" s="139" t="str">
        <f t="shared" si="73"/>
        <v/>
      </c>
      <c r="Q132" s="139">
        <f t="shared" si="73"/>
        <v>0.37011582821353545</v>
      </c>
      <c r="R132" s="139" t="str">
        <f t="shared" si="73"/>
        <v/>
      </c>
      <c r="S132" s="139">
        <f t="shared" si="73"/>
        <v>0.7939974154792977</v>
      </c>
      <c r="T132" s="139">
        <f t="shared" si="73"/>
        <v>0.85064125159296111</v>
      </c>
      <c r="U132" s="139">
        <f t="shared" si="73"/>
        <v>0.91702350111825104</v>
      </c>
      <c r="V132" s="139" t="str">
        <f t="shared" si="73"/>
        <v/>
      </c>
      <c r="W132" s="139" t="str">
        <f t="shared" si="73"/>
        <v/>
      </c>
      <c r="X132" s="139" t="str">
        <f t="shared" si="73"/>
        <v/>
      </c>
      <c r="Y132" s="139" t="str">
        <f t="shared" si="73"/>
        <v/>
      </c>
      <c r="Z132" s="139" t="str">
        <f t="shared" si="73"/>
        <v/>
      </c>
      <c r="AA132" s="139" t="str">
        <f t="shared" si="73"/>
        <v/>
      </c>
      <c r="AB132" s="139" t="str">
        <f t="shared" si="73"/>
        <v/>
      </c>
      <c r="AC132" s="139" t="str">
        <f t="shared" si="73"/>
        <v/>
      </c>
      <c r="AD132" s="139">
        <f t="shared" si="73"/>
        <v>7.2284762837939109E-2</v>
      </c>
      <c r="AE132" s="139">
        <f t="shared" si="73"/>
        <v>0.11740735831522539</v>
      </c>
      <c r="AF132" s="139">
        <f t="shared" si="73"/>
        <v>0.33231147874826056</v>
      </c>
      <c r="AG132" s="139">
        <f t="shared" si="73"/>
        <v>0.20670049346514094</v>
      </c>
      <c r="AH132" s="139" t="str">
        <f t="shared" si="73"/>
        <v/>
      </c>
      <c r="AI132" s="139" t="str">
        <f t="shared" si="73"/>
        <v/>
      </c>
      <c r="AJ132" s="139" t="str">
        <f t="shared" si="73"/>
        <v/>
      </c>
      <c r="AK132" s="139" t="str">
        <f t="shared" si="73"/>
        <v/>
      </c>
      <c r="AL132" s="139" t="str">
        <f t="shared" si="73"/>
        <v/>
      </c>
      <c r="AM132" s="139" t="str">
        <f t="shared" si="73"/>
        <v/>
      </c>
      <c r="AN132" s="139">
        <f t="shared" si="73"/>
        <v>0.22050641095250595</v>
      </c>
      <c r="AO132" s="139">
        <f t="shared" si="73"/>
        <v>0.16974303886665432</v>
      </c>
      <c r="AP132" s="139">
        <f t="shared" si="73"/>
        <v>0.17367414024315872</v>
      </c>
      <c r="AQ132" s="138">
        <f t="shared" si="73"/>
        <v>0.26371171254849235</v>
      </c>
    </row>
    <row r="133" spans="1:43" x14ac:dyDescent="0.35">
      <c r="A133" s="284"/>
      <c r="B133" s="198" t="s">
        <v>492</v>
      </c>
      <c r="C133" s="194" t="str">
        <f t="shared" ref="C133:AQ133" si="74">IF(C128="","",C128/AVERAGE($C128:$L128))</f>
        <v/>
      </c>
      <c r="D133" s="194" t="str">
        <f t="shared" si="74"/>
        <v/>
      </c>
      <c r="E133" s="194" t="str">
        <f t="shared" si="74"/>
        <v/>
      </c>
      <c r="F133" s="194" t="str">
        <f t="shared" si="74"/>
        <v/>
      </c>
      <c r="G133" s="194" t="str">
        <f t="shared" si="74"/>
        <v/>
      </c>
      <c r="H133" s="194">
        <f t="shared" si="74"/>
        <v>0.36746162510145985</v>
      </c>
      <c r="I133" s="194" t="str">
        <f t="shared" si="74"/>
        <v/>
      </c>
      <c r="J133" s="194">
        <f t="shared" si="74"/>
        <v>2.1498829792091549</v>
      </c>
      <c r="K133" s="194">
        <f t="shared" si="74"/>
        <v>1.0520278742906617</v>
      </c>
      <c r="L133" s="194">
        <f t="shared" si="74"/>
        <v>0.43062752139872301</v>
      </c>
      <c r="M133" s="194" t="str">
        <f t="shared" si="74"/>
        <v/>
      </c>
      <c r="N133" s="194" t="str">
        <f t="shared" si="74"/>
        <v/>
      </c>
      <c r="O133" s="194" t="str">
        <f t="shared" si="74"/>
        <v/>
      </c>
      <c r="P133" s="194" t="str">
        <f t="shared" si="74"/>
        <v/>
      </c>
      <c r="Q133" s="194">
        <f t="shared" si="74"/>
        <v>0.77723969887108335</v>
      </c>
      <c r="R133" s="194" t="str">
        <f t="shared" si="74"/>
        <v/>
      </c>
      <c r="S133" s="194">
        <f t="shared" si="74"/>
        <v>0.96727727350390791</v>
      </c>
      <c r="T133" s="194">
        <f t="shared" si="74"/>
        <v>3.4163488718374486</v>
      </c>
      <c r="U133" s="194">
        <f t="shared" si="74"/>
        <v>1.1232031033577441</v>
      </c>
      <c r="V133" s="194" t="str">
        <f t="shared" si="74"/>
        <v/>
      </c>
      <c r="W133" s="194" t="str">
        <f t="shared" si="74"/>
        <v/>
      </c>
      <c r="X133" s="194" t="str">
        <f t="shared" si="74"/>
        <v/>
      </c>
      <c r="Y133" s="194" t="str">
        <f t="shared" si="74"/>
        <v/>
      </c>
      <c r="Z133" s="194" t="str">
        <f t="shared" si="74"/>
        <v/>
      </c>
      <c r="AA133" s="194" t="str">
        <f t="shared" si="74"/>
        <v/>
      </c>
      <c r="AB133" s="194" t="str">
        <f t="shared" si="74"/>
        <v/>
      </c>
      <c r="AC133" s="194" t="str">
        <f t="shared" si="74"/>
        <v/>
      </c>
      <c r="AD133" s="194">
        <f t="shared" si="74"/>
        <v>0.18495620851838243</v>
      </c>
      <c r="AE133" s="194">
        <f t="shared" si="74"/>
        <v>0.22390809925989752</v>
      </c>
      <c r="AF133" s="194">
        <f t="shared" si="74"/>
        <v>1.263905572841344</v>
      </c>
      <c r="AG133" s="194">
        <f t="shared" si="74"/>
        <v>0.37047854564518962</v>
      </c>
      <c r="AH133" s="194" t="str">
        <f t="shared" si="74"/>
        <v/>
      </c>
      <c r="AI133" s="194" t="str">
        <f t="shared" si="74"/>
        <v/>
      </c>
      <c r="AJ133" s="194" t="str">
        <f t="shared" si="74"/>
        <v/>
      </c>
      <c r="AK133" s="194" t="str">
        <f t="shared" si="74"/>
        <v/>
      </c>
      <c r="AL133" s="194" t="str">
        <f t="shared" si="74"/>
        <v/>
      </c>
      <c r="AM133" s="194" t="str">
        <f t="shared" si="74"/>
        <v/>
      </c>
      <c r="AN133" s="194">
        <f t="shared" si="74"/>
        <v>0.27892357865459005</v>
      </c>
      <c r="AO133" s="194">
        <f t="shared" si="74"/>
        <v>0.51828590271390662</v>
      </c>
      <c r="AP133" s="194">
        <f t="shared" si="74"/>
        <v>0.51921099318378638</v>
      </c>
      <c r="AQ133" s="193">
        <f t="shared" si="74"/>
        <v>0.7759109436370758</v>
      </c>
    </row>
    <row r="134" spans="1:43" x14ac:dyDescent="0.35">
      <c r="A134" s="284"/>
      <c r="B134" s="194" t="s">
        <v>491</v>
      </c>
      <c r="C134" s="194" t="str">
        <f t="shared" ref="C134:AQ134" si="75">IF(C131="","",C131/AVERAGE($C131:$L131))</f>
        <v/>
      </c>
      <c r="D134" s="194" t="str">
        <f t="shared" si="75"/>
        <v/>
      </c>
      <c r="E134" s="194" t="str">
        <f t="shared" si="75"/>
        <v/>
      </c>
      <c r="F134" s="194" t="str">
        <f t="shared" si="75"/>
        <v/>
      </c>
      <c r="G134" s="194" t="str">
        <f t="shared" si="75"/>
        <v/>
      </c>
      <c r="H134" s="194">
        <f t="shared" si="75"/>
        <v>0.84023698557588722</v>
      </c>
      <c r="I134" s="194" t="str">
        <f t="shared" si="75"/>
        <v/>
      </c>
      <c r="J134" s="194">
        <f t="shared" si="75"/>
        <v>0.94489200418512898</v>
      </c>
      <c r="K134" s="194">
        <f t="shared" si="75"/>
        <v>1.2491668720251665</v>
      </c>
      <c r="L134" s="194">
        <f t="shared" si="75"/>
        <v>0.96570413821381706</v>
      </c>
      <c r="M134" s="194" t="str">
        <f t="shared" si="75"/>
        <v/>
      </c>
      <c r="N134" s="194" t="str">
        <f t="shared" si="75"/>
        <v/>
      </c>
      <c r="O134" s="194" t="str">
        <f t="shared" si="75"/>
        <v/>
      </c>
      <c r="P134" s="194" t="str">
        <f t="shared" si="75"/>
        <v/>
      </c>
      <c r="Q134" s="194">
        <f t="shared" si="75"/>
        <v>1.1656710245359092</v>
      </c>
      <c r="R134" s="194" t="str">
        <f t="shared" si="75"/>
        <v/>
      </c>
      <c r="S134" s="194">
        <f t="shared" si="75"/>
        <v>0.67622399938594224</v>
      </c>
      <c r="T134" s="194">
        <f t="shared" si="75"/>
        <v>2.2293305040737619</v>
      </c>
      <c r="U134" s="194">
        <f t="shared" si="75"/>
        <v>0.67988665011675875</v>
      </c>
      <c r="V134" s="194" t="str">
        <f t="shared" si="75"/>
        <v/>
      </c>
      <c r="W134" s="194" t="str">
        <f t="shared" si="75"/>
        <v/>
      </c>
      <c r="X134" s="194" t="str">
        <f t="shared" si="75"/>
        <v/>
      </c>
      <c r="Y134" s="194" t="str">
        <f t="shared" si="75"/>
        <v/>
      </c>
      <c r="Z134" s="194" t="str">
        <f t="shared" si="75"/>
        <v/>
      </c>
      <c r="AA134" s="194" t="str">
        <f t="shared" si="75"/>
        <v/>
      </c>
      <c r="AB134" s="194" t="str">
        <f t="shared" si="75"/>
        <v/>
      </c>
      <c r="AC134" s="194" t="str">
        <f t="shared" si="75"/>
        <v/>
      </c>
      <c r="AD134" s="194">
        <f t="shared" si="75"/>
        <v>1.4203024569355238</v>
      </c>
      <c r="AE134" s="194">
        <f t="shared" si="75"/>
        <v>1.0586031245562952</v>
      </c>
      <c r="AF134" s="194">
        <f t="shared" si="75"/>
        <v>2.1111931614921748</v>
      </c>
      <c r="AG134" s="194">
        <f t="shared" si="75"/>
        <v>0.99490184073937027</v>
      </c>
      <c r="AH134" s="194" t="str">
        <f t="shared" si="75"/>
        <v/>
      </c>
      <c r="AI134" s="194" t="str">
        <f t="shared" si="75"/>
        <v/>
      </c>
      <c r="AJ134" s="194" t="str">
        <f t="shared" si="75"/>
        <v/>
      </c>
      <c r="AK134" s="194" t="str">
        <f t="shared" si="75"/>
        <v/>
      </c>
      <c r="AL134" s="194" t="str">
        <f t="shared" si="75"/>
        <v/>
      </c>
      <c r="AM134" s="194" t="str">
        <f t="shared" si="75"/>
        <v/>
      </c>
      <c r="AN134" s="194">
        <f t="shared" si="75"/>
        <v>0.70213834750311177</v>
      </c>
      <c r="AO134" s="194">
        <f t="shared" si="75"/>
        <v>1.694868889551826</v>
      </c>
      <c r="AP134" s="194">
        <f t="shared" si="75"/>
        <v>1.6594623602511098</v>
      </c>
      <c r="AQ134" s="193">
        <f t="shared" si="75"/>
        <v>1.6332066626078414</v>
      </c>
    </row>
    <row r="135" spans="1:43" ht="15" thickBot="1" x14ac:dyDescent="0.4">
      <c r="A135" s="286"/>
      <c r="B135" s="190" t="s">
        <v>490</v>
      </c>
      <c r="C135" s="190" t="str">
        <f t="shared" ref="C135:AQ135" si="76">IF(C132="","",C132/AVERAGE($C132:$L132))</f>
        <v/>
      </c>
      <c r="D135" s="190" t="str">
        <f t="shared" si="76"/>
        <v/>
      </c>
      <c r="E135" s="190" t="str">
        <f t="shared" si="76"/>
        <v/>
      </c>
      <c r="F135" s="190" t="str">
        <f t="shared" si="76"/>
        <v/>
      </c>
      <c r="G135" s="190" t="str">
        <f t="shared" si="76"/>
        <v/>
      </c>
      <c r="H135" s="190">
        <f t="shared" si="76"/>
        <v>0.43725400148053317</v>
      </c>
      <c r="I135" s="190" t="str">
        <f t="shared" si="76"/>
        <v/>
      </c>
      <c r="J135" s="190">
        <f t="shared" si="76"/>
        <v>2.2748682168332683</v>
      </c>
      <c r="K135" s="190">
        <f t="shared" si="76"/>
        <v>0.84203546648222927</v>
      </c>
      <c r="L135" s="190">
        <f t="shared" si="76"/>
        <v>0.44584231520396889</v>
      </c>
      <c r="M135" s="190" t="str">
        <f t="shared" si="76"/>
        <v/>
      </c>
      <c r="N135" s="190" t="str">
        <f t="shared" si="76"/>
        <v/>
      </c>
      <c r="O135" s="190" t="str">
        <f t="shared" si="76"/>
        <v/>
      </c>
      <c r="P135" s="190" t="str">
        <f t="shared" si="76"/>
        <v/>
      </c>
      <c r="Q135" s="190">
        <f t="shared" si="76"/>
        <v>0.66665719281291969</v>
      </c>
      <c r="R135" s="190" t="str">
        <f t="shared" si="76"/>
        <v/>
      </c>
      <c r="S135" s="190">
        <f t="shared" si="76"/>
        <v>1.4301579336908354</v>
      </c>
      <c r="T135" s="190">
        <f t="shared" si="76"/>
        <v>1.532185509641744</v>
      </c>
      <c r="U135" s="190">
        <f t="shared" si="76"/>
        <v>1.6517540358913279</v>
      </c>
      <c r="V135" s="190" t="str">
        <f t="shared" si="76"/>
        <v/>
      </c>
      <c r="W135" s="190" t="str">
        <f t="shared" si="76"/>
        <v/>
      </c>
      <c r="X135" s="190" t="str">
        <f t="shared" si="76"/>
        <v/>
      </c>
      <c r="Y135" s="190" t="str">
        <f t="shared" si="76"/>
        <v/>
      </c>
      <c r="Z135" s="190" t="str">
        <f t="shared" si="76"/>
        <v/>
      </c>
      <c r="AA135" s="190" t="str">
        <f t="shared" si="76"/>
        <v/>
      </c>
      <c r="AB135" s="190" t="str">
        <f t="shared" si="76"/>
        <v/>
      </c>
      <c r="AC135" s="190" t="str">
        <f t="shared" si="76"/>
        <v/>
      </c>
      <c r="AD135" s="190">
        <f t="shared" si="76"/>
        <v>0.13020020599844703</v>
      </c>
      <c r="AE135" s="190">
        <f t="shared" si="76"/>
        <v>0.21147558127357696</v>
      </c>
      <c r="AF135" s="190">
        <f t="shared" si="76"/>
        <v>0.59856353247884087</v>
      </c>
      <c r="AG135" s="190">
        <f t="shared" si="76"/>
        <v>0.3723114771709099</v>
      </c>
      <c r="AH135" s="190" t="str">
        <f t="shared" si="76"/>
        <v/>
      </c>
      <c r="AI135" s="190" t="str">
        <f t="shared" si="76"/>
        <v/>
      </c>
      <c r="AJ135" s="190" t="str">
        <f t="shared" si="76"/>
        <v/>
      </c>
      <c r="AK135" s="190" t="str">
        <f t="shared" si="76"/>
        <v/>
      </c>
      <c r="AL135" s="190" t="str">
        <f t="shared" si="76"/>
        <v/>
      </c>
      <c r="AM135" s="190" t="str">
        <f t="shared" si="76"/>
        <v/>
      </c>
      <c r="AN135" s="190">
        <f t="shared" si="76"/>
        <v>0.39717886595770741</v>
      </c>
      <c r="AO135" s="190">
        <f t="shared" si="76"/>
        <v>0.30574325431197463</v>
      </c>
      <c r="AP135" s="190">
        <f t="shared" si="76"/>
        <v>0.31282400257657317</v>
      </c>
      <c r="AQ135" s="189">
        <f t="shared" si="76"/>
        <v>0.47500078785616273</v>
      </c>
    </row>
    <row r="137" spans="1:43" ht="15" thickBot="1" x14ac:dyDescent="0.4"/>
    <row r="138" spans="1:43" ht="14.5" customHeight="1" x14ac:dyDescent="0.35">
      <c r="A138" s="293" t="s">
        <v>472</v>
      </c>
      <c r="B138" s="203" t="s">
        <v>488</v>
      </c>
      <c r="C138" s="118" t="s">
        <v>445</v>
      </c>
      <c r="D138" s="117" t="s">
        <v>445</v>
      </c>
      <c r="E138" s="117" t="s">
        <v>445</v>
      </c>
      <c r="F138" s="117" t="s">
        <v>445</v>
      </c>
      <c r="G138" s="117" t="s">
        <v>445</v>
      </c>
      <c r="H138" s="117">
        <v>2601400</v>
      </c>
      <c r="I138" s="117">
        <v>2779893</v>
      </c>
      <c r="J138" s="117" t="s">
        <v>445</v>
      </c>
      <c r="K138" s="117">
        <v>3099466</v>
      </c>
      <c r="L138" s="117">
        <v>3847462</v>
      </c>
      <c r="M138" s="117" t="s">
        <v>445</v>
      </c>
      <c r="N138" s="117" t="s">
        <v>445</v>
      </c>
      <c r="O138" s="117" t="s">
        <v>445</v>
      </c>
      <c r="P138" s="117" t="s">
        <v>445</v>
      </c>
      <c r="Q138" s="117">
        <v>2359665</v>
      </c>
      <c r="R138" s="117">
        <v>3371067</v>
      </c>
      <c r="S138" s="117">
        <v>4080724</v>
      </c>
      <c r="T138" s="117" t="s">
        <v>445</v>
      </c>
      <c r="U138" s="117">
        <v>3184181</v>
      </c>
      <c r="V138" s="117" t="s">
        <v>445</v>
      </c>
      <c r="W138" s="117" t="s">
        <v>445</v>
      </c>
      <c r="X138" s="117" t="s">
        <v>445</v>
      </c>
      <c r="Y138" s="117" t="s">
        <v>445</v>
      </c>
      <c r="Z138" s="117" t="s">
        <v>445</v>
      </c>
      <c r="AA138" s="117" t="s">
        <v>445</v>
      </c>
      <c r="AB138" s="117" t="s">
        <v>445</v>
      </c>
      <c r="AC138" s="117" t="s">
        <v>445</v>
      </c>
      <c r="AD138" s="117">
        <v>7303518</v>
      </c>
      <c r="AE138" s="117">
        <v>7680515</v>
      </c>
      <c r="AF138" s="117">
        <v>10405299</v>
      </c>
      <c r="AG138" s="117">
        <v>8332325</v>
      </c>
      <c r="AH138" s="117" t="s">
        <v>445</v>
      </c>
      <c r="AI138" s="117" t="s">
        <v>445</v>
      </c>
      <c r="AJ138" s="117" t="s">
        <v>445</v>
      </c>
      <c r="AK138" s="117" t="s">
        <v>445</v>
      </c>
      <c r="AL138" s="117" t="s">
        <v>445</v>
      </c>
      <c r="AM138" s="117">
        <v>5020662</v>
      </c>
      <c r="AN138" s="117" t="s">
        <v>445</v>
      </c>
      <c r="AO138" s="117">
        <v>3877459</v>
      </c>
      <c r="AP138" s="117">
        <v>5290030</v>
      </c>
      <c r="AQ138" s="116">
        <v>8227676</v>
      </c>
    </row>
    <row r="139" spans="1:43" x14ac:dyDescent="0.35">
      <c r="A139" s="294"/>
      <c r="B139" s="202" t="s">
        <v>487</v>
      </c>
      <c r="C139" s="4" t="s">
        <v>445</v>
      </c>
      <c r="D139" s="2" t="s">
        <v>445</v>
      </c>
      <c r="E139" s="2" t="s">
        <v>445</v>
      </c>
      <c r="F139" s="2" t="s">
        <v>445</v>
      </c>
      <c r="G139" s="2" t="s">
        <v>445</v>
      </c>
      <c r="H139" s="2">
        <v>1865919</v>
      </c>
      <c r="I139" s="2">
        <v>2602346</v>
      </c>
      <c r="J139" s="2" t="s">
        <v>445</v>
      </c>
      <c r="K139" s="2">
        <v>815855</v>
      </c>
      <c r="L139" s="2">
        <v>2330458</v>
      </c>
      <c r="M139" s="2" t="s">
        <v>445</v>
      </c>
      <c r="N139" s="2" t="s">
        <v>445</v>
      </c>
      <c r="O139" s="2" t="s">
        <v>445</v>
      </c>
      <c r="P139" s="2" t="s">
        <v>445</v>
      </c>
      <c r="Q139" s="2">
        <v>604565</v>
      </c>
      <c r="R139" s="2">
        <v>999143</v>
      </c>
      <c r="S139" s="2">
        <v>774800</v>
      </c>
      <c r="T139" s="2" t="s">
        <v>445</v>
      </c>
      <c r="U139" s="2">
        <v>2751739</v>
      </c>
      <c r="V139" s="2" t="s">
        <v>445</v>
      </c>
      <c r="W139" s="2" t="s">
        <v>445</v>
      </c>
      <c r="X139" s="2" t="s">
        <v>445</v>
      </c>
      <c r="Y139" s="2" t="s">
        <v>445</v>
      </c>
      <c r="Z139" s="2" t="s">
        <v>445</v>
      </c>
      <c r="AA139" s="2" t="s">
        <v>445</v>
      </c>
      <c r="AB139" s="2" t="s">
        <v>445</v>
      </c>
      <c r="AC139" s="2" t="s">
        <v>445</v>
      </c>
      <c r="AD139" s="2">
        <v>2879700</v>
      </c>
      <c r="AE139" s="2">
        <v>1668570</v>
      </c>
      <c r="AF139" s="2">
        <v>1679275</v>
      </c>
      <c r="AG139" s="2">
        <v>1684507</v>
      </c>
      <c r="AH139" s="2" t="s">
        <v>445</v>
      </c>
      <c r="AI139" s="2" t="s">
        <v>445</v>
      </c>
      <c r="AJ139" s="2" t="s">
        <v>445</v>
      </c>
      <c r="AK139" s="2" t="s">
        <v>445</v>
      </c>
      <c r="AL139" s="2" t="s">
        <v>445</v>
      </c>
      <c r="AM139" s="2">
        <v>1985446</v>
      </c>
      <c r="AN139" s="2" t="s">
        <v>445</v>
      </c>
      <c r="AO139" s="2">
        <v>762476</v>
      </c>
      <c r="AP139" s="2">
        <v>856809</v>
      </c>
      <c r="AQ139" s="5">
        <v>1944941</v>
      </c>
    </row>
    <row r="140" spans="1:43" ht="15" thickBot="1" x14ac:dyDescent="0.4">
      <c r="A140" s="294"/>
      <c r="B140" s="201" t="s">
        <v>446</v>
      </c>
      <c r="C140" s="4" t="s">
        <v>445</v>
      </c>
      <c r="D140" s="2" t="s">
        <v>445</v>
      </c>
      <c r="E140" s="2" t="s">
        <v>445</v>
      </c>
      <c r="F140" s="2" t="s">
        <v>445</v>
      </c>
      <c r="G140" s="2" t="s">
        <v>445</v>
      </c>
      <c r="H140" s="2">
        <v>75.861999999999995</v>
      </c>
      <c r="I140" s="2">
        <v>59.777000000000001</v>
      </c>
      <c r="J140" s="2" t="s">
        <v>445</v>
      </c>
      <c r="K140" s="2">
        <v>70.887</v>
      </c>
      <c r="L140" s="2">
        <v>86.363</v>
      </c>
      <c r="M140" s="2" t="s">
        <v>445</v>
      </c>
      <c r="N140" s="2" t="s">
        <v>445</v>
      </c>
      <c r="O140" s="2" t="s">
        <v>445</v>
      </c>
      <c r="P140" s="2" t="s">
        <v>445</v>
      </c>
      <c r="Q140" s="2">
        <v>75.088999999999999</v>
      </c>
      <c r="R140" s="2">
        <v>83.284000000000006</v>
      </c>
      <c r="S140" s="2">
        <v>78.308999999999997</v>
      </c>
      <c r="T140" s="2" t="s">
        <v>445</v>
      </c>
      <c r="U140" s="2">
        <v>83.683000000000007</v>
      </c>
      <c r="V140" s="2" t="s">
        <v>445</v>
      </c>
      <c r="W140" s="2" t="s">
        <v>445</v>
      </c>
      <c r="X140" s="2" t="s">
        <v>445</v>
      </c>
      <c r="Y140" s="2" t="s">
        <v>445</v>
      </c>
      <c r="Z140" s="2" t="s">
        <v>445</v>
      </c>
      <c r="AA140" s="2" t="s">
        <v>445</v>
      </c>
      <c r="AB140" s="2" t="s">
        <v>445</v>
      </c>
      <c r="AC140" s="2" t="s">
        <v>445</v>
      </c>
      <c r="AD140" s="2">
        <v>75.328000000000003</v>
      </c>
      <c r="AE140" s="2">
        <v>75.673000000000002</v>
      </c>
      <c r="AF140" s="2">
        <v>78.25</v>
      </c>
      <c r="AG140" s="2">
        <v>80.884</v>
      </c>
      <c r="AH140" s="2" t="s">
        <v>445</v>
      </c>
      <c r="AI140" s="2" t="s">
        <v>445</v>
      </c>
      <c r="AJ140" s="2" t="s">
        <v>445</v>
      </c>
      <c r="AK140" s="2" t="s">
        <v>445</v>
      </c>
      <c r="AL140" s="2" t="s">
        <v>445</v>
      </c>
      <c r="AM140" s="2">
        <v>84.293000000000006</v>
      </c>
      <c r="AN140" s="2" t="s">
        <v>445</v>
      </c>
      <c r="AO140" s="2">
        <v>100</v>
      </c>
      <c r="AP140" s="2">
        <v>80.757000000000005</v>
      </c>
      <c r="AQ140" s="5">
        <v>98.677000000000007</v>
      </c>
    </row>
    <row r="141" spans="1:43" x14ac:dyDescent="0.35">
      <c r="A141" s="294"/>
      <c r="B141" s="203" t="s">
        <v>480</v>
      </c>
      <c r="C141" s="118" t="str">
        <f t="shared" ref="C141:AQ141" si="77">IF(C138="","",C138/C140)</f>
        <v/>
      </c>
      <c r="D141" s="117" t="str">
        <f t="shared" si="77"/>
        <v/>
      </c>
      <c r="E141" s="117" t="str">
        <f t="shared" si="77"/>
        <v/>
      </c>
      <c r="F141" s="117" t="str">
        <f t="shared" si="77"/>
        <v/>
      </c>
      <c r="G141" s="117" t="str">
        <f t="shared" si="77"/>
        <v/>
      </c>
      <c r="H141" s="117">
        <f t="shared" si="77"/>
        <v>34291.212992011817</v>
      </c>
      <c r="I141" s="117">
        <f t="shared" si="77"/>
        <v>46504.39132107667</v>
      </c>
      <c r="J141" s="117" t="str">
        <f t="shared" si="77"/>
        <v/>
      </c>
      <c r="K141" s="117">
        <f t="shared" si="77"/>
        <v>43724.039668768601</v>
      </c>
      <c r="L141" s="117">
        <f t="shared" si="77"/>
        <v>44549.888262334563</v>
      </c>
      <c r="M141" s="117" t="str">
        <f t="shared" si="77"/>
        <v/>
      </c>
      <c r="N141" s="117" t="str">
        <f t="shared" si="77"/>
        <v/>
      </c>
      <c r="O141" s="117" t="str">
        <f t="shared" si="77"/>
        <v/>
      </c>
      <c r="P141" s="117" t="str">
        <f t="shared" si="77"/>
        <v/>
      </c>
      <c r="Q141" s="117">
        <f t="shared" si="77"/>
        <v>31424.909107858675</v>
      </c>
      <c r="R141" s="117">
        <f t="shared" si="77"/>
        <v>40476.7662456174</v>
      </c>
      <c r="S141" s="117">
        <f t="shared" si="77"/>
        <v>52110.536464518766</v>
      </c>
      <c r="T141" s="117" t="str">
        <f t="shared" si="77"/>
        <v/>
      </c>
      <c r="U141" s="117">
        <f t="shared" si="77"/>
        <v>38050.51205143219</v>
      </c>
      <c r="V141" s="117" t="str">
        <f t="shared" si="77"/>
        <v/>
      </c>
      <c r="W141" s="117" t="str">
        <f t="shared" si="77"/>
        <v/>
      </c>
      <c r="X141" s="117" t="str">
        <f t="shared" si="77"/>
        <v/>
      </c>
      <c r="Y141" s="117" t="str">
        <f t="shared" si="77"/>
        <v/>
      </c>
      <c r="Z141" s="117" t="str">
        <f t="shared" si="77"/>
        <v/>
      </c>
      <c r="AA141" s="117" t="str">
        <f t="shared" si="77"/>
        <v/>
      </c>
      <c r="AB141" s="117" t="str">
        <f t="shared" si="77"/>
        <v/>
      </c>
      <c r="AC141" s="117" t="str">
        <f t="shared" si="77"/>
        <v/>
      </c>
      <c r="AD141" s="117">
        <f t="shared" si="77"/>
        <v>96956.218139337288</v>
      </c>
      <c r="AE141" s="117">
        <f t="shared" si="77"/>
        <v>101496.10825525617</v>
      </c>
      <c r="AF141" s="117">
        <f t="shared" si="77"/>
        <v>132975.06709265176</v>
      </c>
      <c r="AG141" s="117">
        <f t="shared" si="77"/>
        <v>103015.73858859601</v>
      </c>
      <c r="AH141" s="117" t="str">
        <f t="shared" si="77"/>
        <v/>
      </c>
      <c r="AI141" s="117" t="str">
        <f t="shared" si="77"/>
        <v/>
      </c>
      <c r="AJ141" s="117" t="str">
        <f t="shared" si="77"/>
        <v/>
      </c>
      <c r="AK141" s="117" t="str">
        <f t="shared" si="77"/>
        <v/>
      </c>
      <c r="AL141" s="117" t="str">
        <f t="shared" si="77"/>
        <v/>
      </c>
      <c r="AM141" s="117">
        <f t="shared" si="77"/>
        <v>59562.027689131952</v>
      </c>
      <c r="AN141" s="117" t="str">
        <f t="shared" si="77"/>
        <v/>
      </c>
      <c r="AO141" s="117">
        <f t="shared" si="77"/>
        <v>38774.589999999997</v>
      </c>
      <c r="AP141" s="117">
        <f t="shared" si="77"/>
        <v>65505.528932476438</v>
      </c>
      <c r="AQ141" s="116">
        <f t="shared" si="77"/>
        <v>83379.875756255249</v>
      </c>
    </row>
    <row r="142" spans="1:43" ht="15" thickBot="1" x14ac:dyDescent="0.4">
      <c r="A142" s="294"/>
      <c r="B142" s="201" t="s">
        <v>486</v>
      </c>
      <c r="C142" s="4" t="str">
        <f t="shared" ref="C142:AQ142" si="78">IF(C141="","",C141/AVERAGE($C141:$AQ141))</f>
        <v/>
      </c>
      <c r="D142" s="2" t="str">
        <f t="shared" si="78"/>
        <v/>
      </c>
      <c r="E142" s="2" t="str">
        <f t="shared" si="78"/>
        <v/>
      </c>
      <c r="F142" s="2" t="str">
        <f t="shared" si="78"/>
        <v/>
      </c>
      <c r="G142" s="2" t="str">
        <f t="shared" si="78"/>
        <v/>
      </c>
      <c r="H142" s="2">
        <f t="shared" si="78"/>
        <v>0.54172670876484064</v>
      </c>
      <c r="I142" s="2">
        <f t="shared" si="78"/>
        <v>0.73466840789060883</v>
      </c>
      <c r="J142" s="2" t="str">
        <f t="shared" si="78"/>
        <v/>
      </c>
      <c r="K142" s="2">
        <f t="shared" si="78"/>
        <v>0.69074488876153617</v>
      </c>
      <c r="L142" s="2">
        <f t="shared" si="78"/>
        <v>0.70379150337487106</v>
      </c>
      <c r="M142" s="2" t="str">
        <f t="shared" si="78"/>
        <v/>
      </c>
      <c r="N142" s="2" t="str">
        <f t="shared" si="78"/>
        <v/>
      </c>
      <c r="O142" s="2" t="str">
        <f t="shared" si="78"/>
        <v/>
      </c>
      <c r="P142" s="2" t="str">
        <f t="shared" si="78"/>
        <v/>
      </c>
      <c r="Q142" s="2">
        <f t="shared" si="78"/>
        <v>0.49644533100069221</v>
      </c>
      <c r="R142" s="2">
        <f t="shared" si="78"/>
        <v>0.63944501948035815</v>
      </c>
      <c r="S142" s="2">
        <f t="shared" si="78"/>
        <v>0.82323332853434206</v>
      </c>
      <c r="T142" s="2" t="str">
        <f t="shared" si="78"/>
        <v/>
      </c>
      <c r="U142" s="2">
        <f t="shared" si="78"/>
        <v>0.60111547133783472</v>
      </c>
      <c r="V142" s="2" t="str">
        <f t="shared" si="78"/>
        <v/>
      </c>
      <c r="W142" s="2" t="str">
        <f t="shared" si="78"/>
        <v/>
      </c>
      <c r="X142" s="2" t="str">
        <f t="shared" si="78"/>
        <v/>
      </c>
      <c r="Y142" s="2" t="str">
        <f t="shared" si="78"/>
        <v/>
      </c>
      <c r="Z142" s="2" t="str">
        <f t="shared" si="78"/>
        <v/>
      </c>
      <c r="AA142" s="2" t="str">
        <f t="shared" si="78"/>
        <v/>
      </c>
      <c r="AB142" s="2" t="str">
        <f t="shared" si="78"/>
        <v/>
      </c>
      <c r="AC142" s="2" t="str">
        <f t="shared" si="78"/>
        <v/>
      </c>
      <c r="AD142" s="2">
        <f t="shared" si="78"/>
        <v>1.5316977255702389</v>
      </c>
      <c r="AE142" s="2">
        <f t="shared" si="78"/>
        <v>1.6034181319385901</v>
      </c>
      <c r="AF142" s="2">
        <f t="shared" si="78"/>
        <v>2.1007173313077905</v>
      </c>
      <c r="AG142" s="2">
        <f t="shared" si="78"/>
        <v>1.6274249916320975</v>
      </c>
      <c r="AH142" s="2" t="str">
        <f t="shared" si="78"/>
        <v/>
      </c>
      <c r="AI142" s="2" t="str">
        <f t="shared" si="78"/>
        <v/>
      </c>
      <c r="AJ142" s="2" t="str">
        <f t="shared" si="78"/>
        <v/>
      </c>
      <c r="AK142" s="2" t="str">
        <f t="shared" si="78"/>
        <v/>
      </c>
      <c r="AL142" s="2" t="str">
        <f t="shared" si="78"/>
        <v/>
      </c>
      <c r="AM142" s="2">
        <f t="shared" si="78"/>
        <v>0.94095071046073064</v>
      </c>
      <c r="AN142" s="2" t="str">
        <f t="shared" si="78"/>
        <v/>
      </c>
      <c r="AO142" s="2">
        <f t="shared" si="78"/>
        <v>0.61255433073479482</v>
      </c>
      <c r="AP142" s="2">
        <f t="shared" si="78"/>
        <v>1.0348451249816399</v>
      </c>
      <c r="AQ142" s="5">
        <f t="shared" si="78"/>
        <v>1.3172209942290372</v>
      </c>
    </row>
    <row r="143" spans="1:43" x14ac:dyDescent="0.35">
      <c r="A143" s="294"/>
      <c r="B143" s="203" t="s">
        <v>479</v>
      </c>
      <c r="C143" s="118" t="str">
        <f t="shared" ref="C143:AQ143" si="79">IF(C139="","",C139/C140)</f>
        <v/>
      </c>
      <c r="D143" s="117" t="str">
        <f t="shared" si="79"/>
        <v/>
      </c>
      <c r="E143" s="117" t="str">
        <f t="shared" si="79"/>
        <v/>
      </c>
      <c r="F143" s="117" t="str">
        <f t="shared" si="79"/>
        <v/>
      </c>
      <c r="G143" s="117" t="str">
        <f t="shared" si="79"/>
        <v/>
      </c>
      <c r="H143" s="117">
        <f t="shared" si="79"/>
        <v>24596.227360206693</v>
      </c>
      <c r="I143" s="117">
        <f t="shared" si="79"/>
        <v>43534.235575555816</v>
      </c>
      <c r="J143" s="117" t="str">
        <f t="shared" si="79"/>
        <v/>
      </c>
      <c r="K143" s="117">
        <f t="shared" si="79"/>
        <v>11509.23300464119</v>
      </c>
      <c r="L143" s="117">
        <f t="shared" si="79"/>
        <v>26984.449359100541</v>
      </c>
      <c r="M143" s="117" t="str">
        <f t="shared" si="79"/>
        <v/>
      </c>
      <c r="N143" s="117" t="str">
        <f t="shared" si="79"/>
        <v/>
      </c>
      <c r="O143" s="117" t="str">
        <f t="shared" si="79"/>
        <v/>
      </c>
      <c r="P143" s="117" t="str">
        <f t="shared" si="79"/>
        <v/>
      </c>
      <c r="Q143" s="117">
        <f t="shared" si="79"/>
        <v>8051.3124425681526</v>
      </c>
      <c r="R143" s="117">
        <f t="shared" si="79"/>
        <v>11996.818116324863</v>
      </c>
      <c r="S143" s="117">
        <f t="shared" si="79"/>
        <v>9894.1373277656476</v>
      </c>
      <c r="T143" s="117" t="str">
        <f t="shared" si="79"/>
        <v/>
      </c>
      <c r="U143" s="117">
        <f t="shared" si="79"/>
        <v>32882.891387737051</v>
      </c>
      <c r="V143" s="117" t="str">
        <f t="shared" si="79"/>
        <v/>
      </c>
      <c r="W143" s="117" t="str">
        <f t="shared" si="79"/>
        <v/>
      </c>
      <c r="X143" s="117" t="str">
        <f t="shared" si="79"/>
        <v/>
      </c>
      <c r="Y143" s="117" t="str">
        <f t="shared" si="79"/>
        <v/>
      </c>
      <c r="Z143" s="117" t="str">
        <f t="shared" si="79"/>
        <v/>
      </c>
      <c r="AA143" s="117" t="str">
        <f t="shared" si="79"/>
        <v/>
      </c>
      <c r="AB143" s="117" t="str">
        <f t="shared" si="79"/>
        <v/>
      </c>
      <c r="AC143" s="117" t="str">
        <f t="shared" si="79"/>
        <v/>
      </c>
      <c r="AD143" s="117">
        <f t="shared" si="79"/>
        <v>38228.812659303308</v>
      </c>
      <c r="AE143" s="117">
        <f t="shared" si="79"/>
        <v>22049.740330104527</v>
      </c>
      <c r="AF143" s="117">
        <f t="shared" si="79"/>
        <v>21460.38338658147</v>
      </c>
      <c r="AG143" s="117">
        <f t="shared" si="79"/>
        <v>20826.207902675436</v>
      </c>
      <c r="AH143" s="117" t="str">
        <f t="shared" si="79"/>
        <v/>
      </c>
      <c r="AI143" s="117" t="str">
        <f t="shared" si="79"/>
        <v/>
      </c>
      <c r="AJ143" s="117" t="str">
        <f t="shared" si="79"/>
        <v/>
      </c>
      <c r="AK143" s="117" t="str">
        <f t="shared" si="79"/>
        <v/>
      </c>
      <c r="AL143" s="117" t="str">
        <f t="shared" si="79"/>
        <v/>
      </c>
      <c r="AM143" s="117">
        <f t="shared" si="79"/>
        <v>23554.102950422926</v>
      </c>
      <c r="AN143" s="117" t="str">
        <f t="shared" si="79"/>
        <v/>
      </c>
      <c r="AO143" s="117">
        <f t="shared" si="79"/>
        <v>7624.76</v>
      </c>
      <c r="AP143" s="117">
        <f t="shared" si="79"/>
        <v>10609.718043017941</v>
      </c>
      <c r="AQ143" s="116">
        <f t="shared" si="79"/>
        <v>19710.17562349889</v>
      </c>
    </row>
    <row r="144" spans="1:43" ht="15" thickBot="1" x14ac:dyDescent="0.4">
      <c r="A144" s="294"/>
      <c r="B144" s="201" t="s">
        <v>485</v>
      </c>
      <c r="C144" s="6" t="str">
        <f t="shared" ref="C144:AQ144" si="80">IF(C143="","",C143/AVERAGE($C143:$AQ143))</f>
        <v/>
      </c>
      <c r="D144" s="7" t="str">
        <f t="shared" si="80"/>
        <v/>
      </c>
      <c r="E144" s="7" t="str">
        <f t="shared" si="80"/>
        <v/>
      </c>
      <c r="F144" s="7" t="str">
        <f t="shared" si="80"/>
        <v/>
      </c>
      <c r="G144" s="7" t="str">
        <f t="shared" si="80"/>
        <v/>
      </c>
      <c r="H144" s="7">
        <f t="shared" si="80"/>
        <v>1.1799821755462432</v>
      </c>
      <c r="I144" s="7">
        <f t="shared" si="80"/>
        <v>2.088516309956379</v>
      </c>
      <c r="J144" s="7" t="str">
        <f t="shared" si="80"/>
        <v/>
      </c>
      <c r="K144" s="7">
        <f t="shared" si="80"/>
        <v>0.55214523759268952</v>
      </c>
      <c r="L144" s="7">
        <f t="shared" si="80"/>
        <v>1.2945550061138038</v>
      </c>
      <c r="M144" s="7" t="str">
        <f t="shared" si="80"/>
        <v/>
      </c>
      <c r="N144" s="7" t="str">
        <f t="shared" si="80"/>
        <v/>
      </c>
      <c r="O144" s="7" t="str">
        <f t="shared" si="80"/>
        <v/>
      </c>
      <c r="P144" s="7" t="str">
        <f t="shared" si="80"/>
        <v/>
      </c>
      <c r="Q144" s="7">
        <f t="shared" si="80"/>
        <v>0.38625456794054736</v>
      </c>
      <c r="R144" s="7">
        <f t="shared" si="80"/>
        <v>0.57553670053628236</v>
      </c>
      <c r="S144" s="7">
        <f t="shared" si="80"/>
        <v>0.47466245608294344</v>
      </c>
      <c r="T144" s="7" t="str">
        <f t="shared" si="80"/>
        <v/>
      </c>
      <c r="U144" s="7">
        <f t="shared" si="80"/>
        <v>1.5775275268729962</v>
      </c>
      <c r="V144" s="7" t="str">
        <f t="shared" si="80"/>
        <v/>
      </c>
      <c r="W144" s="7" t="str">
        <f t="shared" si="80"/>
        <v/>
      </c>
      <c r="X144" s="7" t="str">
        <f t="shared" si="80"/>
        <v/>
      </c>
      <c r="Y144" s="7" t="str">
        <f t="shared" si="80"/>
        <v/>
      </c>
      <c r="Z144" s="7" t="str">
        <f t="shared" si="80"/>
        <v/>
      </c>
      <c r="AA144" s="7" t="str">
        <f t="shared" si="80"/>
        <v/>
      </c>
      <c r="AB144" s="7" t="str">
        <f t="shared" si="80"/>
        <v/>
      </c>
      <c r="AC144" s="7" t="str">
        <f t="shared" si="80"/>
        <v/>
      </c>
      <c r="AD144" s="7">
        <f t="shared" si="80"/>
        <v>1.8339933547392371</v>
      </c>
      <c r="AE144" s="7">
        <f t="shared" si="80"/>
        <v>1.0578167205853897</v>
      </c>
      <c r="AF144" s="7">
        <f t="shared" si="80"/>
        <v>1.029542844343835</v>
      </c>
      <c r="AG144" s="7">
        <f t="shared" si="80"/>
        <v>0.99911883840916049</v>
      </c>
      <c r="AH144" s="7" t="str">
        <f t="shared" si="80"/>
        <v/>
      </c>
      <c r="AI144" s="7" t="str">
        <f t="shared" si="80"/>
        <v/>
      </c>
      <c r="AJ144" s="7" t="str">
        <f t="shared" si="80"/>
        <v/>
      </c>
      <c r="AK144" s="7" t="str">
        <f t="shared" si="80"/>
        <v/>
      </c>
      <c r="AL144" s="7" t="str">
        <f t="shared" si="80"/>
        <v/>
      </c>
      <c r="AM144" s="7">
        <f t="shared" si="80"/>
        <v>1.1299871819954859</v>
      </c>
      <c r="AN144" s="7" t="str">
        <f t="shared" si="80"/>
        <v/>
      </c>
      <c r="AO144" s="7">
        <f t="shared" si="80"/>
        <v>0.36579109312406222</v>
      </c>
      <c r="AP144" s="7">
        <f t="shared" si="80"/>
        <v>0.50899180573468794</v>
      </c>
      <c r="AQ144" s="8">
        <f t="shared" si="80"/>
        <v>0.94557818042625641</v>
      </c>
    </row>
    <row r="145" spans="1:43" x14ac:dyDescent="0.35">
      <c r="A145" s="294"/>
      <c r="B145" s="203" t="s">
        <v>478</v>
      </c>
      <c r="C145" s="4" t="str">
        <f t="shared" ref="C145:AQ145" si="81">IF(C139="","",C139/C138)</f>
        <v/>
      </c>
      <c r="D145" s="2" t="str">
        <f t="shared" si="81"/>
        <v/>
      </c>
      <c r="E145" s="2" t="str">
        <f t="shared" si="81"/>
        <v/>
      </c>
      <c r="F145" s="2" t="str">
        <f t="shared" si="81"/>
        <v/>
      </c>
      <c r="G145" s="2" t="str">
        <f t="shared" si="81"/>
        <v/>
      </c>
      <c r="H145" s="2">
        <f t="shared" si="81"/>
        <v>0.71727492888444688</v>
      </c>
      <c r="I145" s="2">
        <f t="shared" si="81"/>
        <v>0.93613171442210186</v>
      </c>
      <c r="J145" s="2" t="str">
        <f t="shared" si="81"/>
        <v/>
      </c>
      <c r="K145" s="2">
        <f t="shared" si="81"/>
        <v>0.26322437477939747</v>
      </c>
      <c r="L145" s="2">
        <f t="shared" si="81"/>
        <v>0.60571306487237564</v>
      </c>
      <c r="M145" s="2" t="str">
        <f t="shared" si="81"/>
        <v/>
      </c>
      <c r="N145" s="2" t="str">
        <f t="shared" si="81"/>
        <v/>
      </c>
      <c r="O145" s="2" t="str">
        <f t="shared" si="81"/>
        <v/>
      </c>
      <c r="P145" s="2" t="str">
        <f t="shared" si="81"/>
        <v/>
      </c>
      <c r="Q145" s="2">
        <f t="shared" si="81"/>
        <v>0.25620797867493905</v>
      </c>
      <c r="R145" s="2">
        <f t="shared" si="81"/>
        <v>0.29638776090774821</v>
      </c>
      <c r="S145" s="2">
        <f t="shared" si="81"/>
        <v>0.18986826847392765</v>
      </c>
      <c r="T145" s="2" t="str">
        <f t="shared" si="81"/>
        <v/>
      </c>
      <c r="U145" s="2">
        <f t="shared" si="81"/>
        <v>0.86419050927067276</v>
      </c>
      <c r="V145" s="2" t="str">
        <f t="shared" si="81"/>
        <v/>
      </c>
      <c r="W145" s="2" t="str">
        <f t="shared" si="81"/>
        <v/>
      </c>
      <c r="X145" s="2" t="str">
        <f t="shared" si="81"/>
        <v/>
      </c>
      <c r="Y145" s="2" t="str">
        <f t="shared" si="81"/>
        <v/>
      </c>
      <c r="Z145" s="2" t="str">
        <f t="shared" si="81"/>
        <v/>
      </c>
      <c r="AA145" s="2" t="str">
        <f t="shared" si="81"/>
        <v/>
      </c>
      <c r="AB145" s="2" t="str">
        <f t="shared" si="81"/>
        <v/>
      </c>
      <c r="AC145" s="2" t="str">
        <f t="shared" si="81"/>
        <v/>
      </c>
      <c r="AD145" s="2">
        <f t="shared" si="81"/>
        <v>0.39428943695353391</v>
      </c>
      <c r="AE145" s="2">
        <f t="shared" si="81"/>
        <v>0.21724715074444878</v>
      </c>
      <c r="AF145" s="2">
        <f t="shared" si="81"/>
        <v>0.16138652046423654</v>
      </c>
      <c r="AG145" s="2">
        <f t="shared" si="81"/>
        <v>0.20216530200154217</v>
      </c>
      <c r="AH145" s="2" t="str">
        <f t="shared" si="81"/>
        <v/>
      </c>
      <c r="AI145" s="2" t="str">
        <f t="shared" si="81"/>
        <v/>
      </c>
      <c r="AJ145" s="2" t="str">
        <f t="shared" si="81"/>
        <v/>
      </c>
      <c r="AK145" s="2" t="str">
        <f t="shared" si="81"/>
        <v/>
      </c>
      <c r="AL145" s="2" t="str">
        <f t="shared" si="81"/>
        <v/>
      </c>
      <c r="AM145" s="2">
        <f t="shared" si="81"/>
        <v>0.39545502166845725</v>
      </c>
      <c r="AN145" s="2" t="str">
        <f t="shared" si="81"/>
        <v/>
      </c>
      <c r="AO145" s="2">
        <f t="shared" si="81"/>
        <v>0.19664321402237908</v>
      </c>
      <c r="AP145" s="2">
        <f t="shared" si="81"/>
        <v>0.16196675633219471</v>
      </c>
      <c r="AQ145" s="5">
        <f t="shared" si="81"/>
        <v>0.23639008147622731</v>
      </c>
    </row>
    <row r="146" spans="1:43" ht="15" thickBot="1" x14ac:dyDescent="0.4">
      <c r="A146" s="295"/>
      <c r="B146" s="201" t="s">
        <v>484</v>
      </c>
      <c r="C146" s="6" t="str">
        <f t="shared" ref="C146:AQ146" si="82">IF(C145="","",C145/AVERAGE($C145:$AQ145))</f>
        <v/>
      </c>
      <c r="D146" s="7" t="str">
        <f t="shared" si="82"/>
        <v/>
      </c>
      <c r="E146" s="7" t="str">
        <f t="shared" si="82"/>
        <v/>
      </c>
      <c r="F146" s="7" t="str">
        <f t="shared" si="82"/>
        <v/>
      </c>
      <c r="G146" s="7" t="str">
        <f t="shared" si="82"/>
        <v/>
      </c>
      <c r="H146" s="7">
        <f t="shared" si="82"/>
        <v>1.8830617139188965</v>
      </c>
      <c r="I146" s="7">
        <f t="shared" si="82"/>
        <v>2.4576263851228299</v>
      </c>
      <c r="J146" s="7" t="str">
        <f t="shared" si="82"/>
        <v/>
      </c>
      <c r="K146" s="7">
        <f t="shared" si="82"/>
        <v>0.69104289353625836</v>
      </c>
      <c r="L146" s="7">
        <f t="shared" si="82"/>
        <v>1.5901783767286719</v>
      </c>
      <c r="M146" s="7" t="str">
        <f t="shared" si="82"/>
        <v/>
      </c>
      <c r="N146" s="7" t="str">
        <f t="shared" si="82"/>
        <v/>
      </c>
      <c r="O146" s="7" t="str">
        <f t="shared" si="82"/>
        <v/>
      </c>
      <c r="P146" s="7" t="str">
        <f t="shared" si="82"/>
        <v/>
      </c>
      <c r="Q146" s="7">
        <f t="shared" si="82"/>
        <v>0.67262275037784081</v>
      </c>
      <c r="R146" s="7">
        <f t="shared" si="82"/>
        <v>0.77810672388556479</v>
      </c>
      <c r="S146" s="7">
        <f t="shared" si="82"/>
        <v>0.49846112369686091</v>
      </c>
      <c r="T146" s="7" t="str">
        <f t="shared" si="82"/>
        <v/>
      </c>
      <c r="U146" s="7">
        <f t="shared" si="82"/>
        <v>2.2687591549736701</v>
      </c>
      <c r="V146" s="7" t="str">
        <f t="shared" si="82"/>
        <v/>
      </c>
      <c r="W146" s="7" t="str">
        <f t="shared" si="82"/>
        <v/>
      </c>
      <c r="X146" s="7" t="str">
        <f t="shared" si="82"/>
        <v/>
      </c>
      <c r="Y146" s="7" t="str">
        <f t="shared" si="82"/>
        <v/>
      </c>
      <c r="Z146" s="7" t="str">
        <f t="shared" si="82"/>
        <v/>
      </c>
      <c r="AA146" s="7" t="str">
        <f t="shared" si="82"/>
        <v/>
      </c>
      <c r="AB146" s="7" t="str">
        <f t="shared" si="82"/>
        <v/>
      </c>
      <c r="AC146" s="7" t="str">
        <f t="shared" si="82"/>
        <v/>
      </c>
      <c r="AD146" s="7">
        <f t="shared" si="82"/>
        <v>1.0351279725956384</v>
      </c>
      <c r="AE146" s="7">
        <f t="shared" si="82"/>
        <v>0.57033889733338639</v>
      </c>
      <c r="AF146" s="7">
        <f t="shared" si="82"/>
        <v>0.42368799687650982</v>
      </c>
      <c r="AG146" s="7">
        <f t="shared" si="82"/>
        <v>0.53074452312731613</v>
      </c>
      <c r="AH146" s="7" t="str">
        <f t="shared" si="82"/>
        <v/>
      </c>
      <c r="AI146" s="7" t="str">
        <f t="shared" si="82"/>
        <v/>
      </c>
      <c r="AJ146" s="7" t="str">
        <f t="shared" si="82"/>
        <v/>
      </c>
      <c r="AK146" s="7" t="str">
        <f t="shared" si="82"/>
        <v/>
      </c>
      <c r="AL146" s="7" t="str">
        <f t="shared" si="82"/>
        <v/>
      </c>
      <c r="AM146" s="7">
        <f t="shared" si="82"/>
        <v>1.0381879818927915</v>
      </c>
      <c r="AN146" s="7" t="str">
        <f t="shared" si="82"/>
        <v/>
      </c>
      <c r="AO146" s="7">
        <f t="shared" si="82"/>
        <v>0.51624738676340309</v>
      </c>
      <c r="AP146" s="7">
        <f t="shared" si="82"/>
        <v>0.42521128997375196</v>
      </c>
      <c r="AQ146" s="8">
        <f t="shared" si="82"/>
        <v>0.62059482919660758</v>
      </c>
    </row>
    <row r="147" spans="1:43" ht="15" thickBot="1" x14ac:dyDescent="0.4">
      <c r="A147" s="208"/>
      <c r="C147" s="4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</row>
    <row r="148" spans="1:43" x14ac:dyDescent="0.35">
      <c r="A148" s="293" t="s">
        <v>471</v>
      </c>
      <c r="B148" s="203" t="s">
        <v>488</v>
      </c>
      <c r="C148" s="118" t="s">
        <v>445</v>
      </c>
      <c r="D148" s="117" t="s">
        <v>445</v>
      </c>
      <c r="E148" s="117" t="s">
        <v>445</v>
      </c>
      <c r="F148" s="117" t="s">
        <v>445</v>
      </c>
      <c r="G148" s="117" t="s">
        <v>445</v>
      </c>
      <c r="H148" s="117">
        <v>3824233</v>
      </c>
      <c r="I148" s="117" t="s">
        <v>445</v>
      </c>
      <c r="J148" s="117">
        <v>9143880</v>
      </c>
      <c r="K148" s="117">
        <v>8955114</v>
      </c>
      <c r="L148" s="117">
        <v>6088394</v>
      </c>
      <c r="M148" s="117" t="s">
        <v>445</v>
      </c>
      <c r="N148" s="117" t="s">
        <v>445</v>
      </c>
      <c r="O148" s="117" t="s">
        <v>445</v>
      </c>
      <c r="P148" s="117" t="s">
        <v>445</v>
      </c>
      <c r="Q148" s="117">
        <v>4325605</v>
      </c>
      <c r="R148" s="117" t="s">
        <v>445</v>
      </c>
      <c r="S148" s="117">
        <v>4685547</v>
      </c>
      <c r="T148" s="117">
        <v>7141537</v>
      </c>
      <c r="U148" s="117">
        <v>5989400</v>
      </c>
      <c r="V148" s="117" t="s">
        <v>445</v>
      </c>
      <c r="W148" s="117" t="s">
        <v>445</v>
      </c>
      <c r="X148" s="117" t="s">
        <v>445</v>
      </c>
      <c r="Y148" s="117" t="s">
        <v>445</v>
      </c>
      <c r="Z148" s="117" t="s">
        <v>445</v>
      </c>
      <c r="AA148" s="117" t="s">
        <v>445</v>
      </c>
      <c r="AB148" s="117" t="s">
        <v>445</v>
      </c>
      <c r="AC148" s="117" t="s">
        <v>445</v>
      </c>
      <c r="AD148" s="117">
        <v>14390555</v>
      </c>
      <c r="AE148" s="117">
        <v>15848559</v>
      </c>
      <c r="AF148" s="117">
        <v>24451269</v>
      </c>
      <c r="AG148" s="117">
        <v>19138071</v>
      </c>
      <c r="AH148" s="117" t="s">
        <v>445</v>
      </c>
      <c r="AI148" s="117" t="s">
        <v>445</v>
      </c>
      <c r="AJ148" s="117" t="s">
        <v>445</v>
      </c>
      <c r="AK148" s="117" t="s">
        <v>445</v>
      </c>
      <c r="AL148" s="117" t="s">
        <v>445</v>
      </c>
      <c r="AM148" s="117" t="s">
        <v>445</v>
      </c>
      <c r="AN148" s="117">
        <v>11669498</v>
      </c>
      <c r="AO148" s="117">
        <v>14752435</v>
      </c>
      <c r="AP148" s="117">
        <v>26981772</v>
      </c>
      <c r="AQ148" s="116">
        <v>14534086</v>
      </c>
    </row>
    <row r="149" spans="1:43" x14ac:dyDescent="0.35">
      <c r="A149" s="294"/>
      <c r="B149" s="202" t="s">
        <v>487</v>
      </c>
      <c r="C149" s="4" t="s">
        <v>445</v>
      </c>
      <c r="D149" s="2" t="s">
        <v>445</v>
      </c>
      <c r="E149" s="2" t="s">
        <v>445</v>
      </c>
      <c r="F149" s="2" t="s">
        <v>445</v>
      </c>
      <c r="G149" s="2" t="s">
        <v>445</v>
      </c>
      <c r="H149" s="2">
        <v>2966232</v>
      </c>
      <c r="I149" s="2" t="s">
        <v>445</v>
      </c>
      <c r="J149" s="2">
        <v>5356238</v>
      </c>
      <c r="K149" s="2">
        <v>2998279</v>
      </c>
      <c r="L149" s="2">
        <v>2627267</v>
      </c>
      <c r="M149" s="2" t="s">
        <v>445</v>
      </c>
      <c r="N149" s="2" t="s">
        <v>445</v>
      </c>
      <c r="O149" s="2" t="s">
        <v>445</v>
      </c>
      <c r="P149" s="2" t="s">
        <v>445</v>
      </c>
      <c r="Q149" s="2">
        <v>2909269</v>
      </c>
      <c r="R149" s="2" t="s">
        <v>445</v>
      </c>
      <c r="S149" s="2">
        <v>3411385</v>
      </c>
      <c r="T149" s="2">
        <v>3696726</v>
      </c>
      <c r="U149" s="2">
        <v>2721808</v>
      </c>
      <c r="V149" s="2" t="s">
        <v>445</v>
      </c>
      <c r="W149" s="2" t="s">
        <v>445</v>
      </c>
      <c r="X149" s="2" t="s">
        <v>445</v>
      </c>
      <c r="Y149" s="2" t="s">
        <v>445</v>
      </c>
      <c r="Z149" s="2" t="s">
        <v>445</v>
      </c>
      <c r="AA149" s="2" t="s">
        <v>445</v>
      </c>
      <c r="AB149" s="2" t="s">
        <v>445</v>
      </c>
      <c r="AC149" s="2" t="s">
        <v>445</v>
      </c>
      <c r="AD149" s="2">
        <v>4486093</v>
      </c>
      <c r="AE149" s="2">
        <v>5563061</v>
      </c>
      <c r="AF149" s="2">
        <v>5105232</v>
      </c>
      <c r="AG149" s="2">
        <v>5437230</v>
      </c>
      <c r="AH149" s="2" t="s">
        <v>445</v>
      </c>
      <c r="AI149" s="2" t="s">
        <v>445</v>
      </c>
      <c r="AJ149" s="2" t="s">
        <v>445</v>
      </c>
      <c r="AK149" s="2" t="s">
        <v>445</v>
      </c>
      <c r="AL149" s="2" t="s">
        <v>445</v>
      </c>
      <c r="AM149" s="2" t="s">
        <v>445</v>
      </c>
      <c r="AN149" s="2">
        <v>5327947</v>
      </c>
      <c r="AO149" s="2">
        <v>3408564</v>
      </c>
      <c r="AP149" s="2">
        <v>5215432</v>
      </c>
      <c r="AQ149" s="5">
        <v>3591809</v>
      </c>
    </row>
    <row r="150" spans="1:43" ht="15" thickBot="1" x14ac:dyDescent="0.4">
      <c r="A150" s="294"/>
      <c r="B150" s="201" t="s">
        <v>446</v>
      </c>
      <c r="C150" s="4" t="s">
        <v>445</v>
      </c>
      <c r="D150" s="2" t="s">
        <v>445</v>
      </c>
      <c r="E150" s="2" t="s">
        <v>445</v>
      </c>
      <c r="F150" s="2" t="s">
        <v>445</v>
      </c>
      <c r="G150" s="2" t="s">
        <v>445</v>
      </c>
      <c r="H150" s="2">
        <v>100</v>
      </c>
      <c r="I150" s="2" t="s">
        <v>445</v>
      </c>
      <c r="J150" s="2">
        <v>89.241</v>
      </c>
      <c r="K150" s="2">
        <v>81.262</v>
      </c>
      <c r="L150" s="2">
        <v>77.537000000000006</v>
      </c>
      <c r="M150" s="2" t="s">
        <v>445</v>
      </c>
      <c r="N150" s="2" t="s">
        <v>445</v>
      </c>
      <c r="O150" s="2" t="s">
        <v>445</v>
      </c>
      <c r="P150" s="2" t="s">
        <v>445</v>
      </c>
      <c r="Q150" s="2">
        <v>83.143000000000001</v>
      </c>
      <c r="R150" s="2" t="s">
        <v>445</v>
      </c>
      <c r="S150" s="2">
        <v>68.412999999999997</v>
      </c>
      <c r="T150" s="2">
        <v>73.762</v>
      </c>
      <c r="U150" s="2">
        <v>97.635000000000005</v>
      </c>
      <c r="V150" s="2" t="s">
        <v>445</v>
      </c>
      <c r="W150" s="2" t="s">
        <v>445</v>
      </c>
      <c r="X150" s="2" t="s">
        <v>445</v>
      </c>
      <c r="Y150" s="2" t="s">
        <v>445</v>
      </c>
      <c r="Z150" s="2" t="s">
        <v>445</v>
      </c>
      <c r="AA150" s="2" t="s">
        <v>445</v>
      </c>
      <c r="AB150" s="2" t="s">
        <v>445</v>
      </c>
      <c r="AC150" s="2" t="s">
        <v>445</v>
      </c>
      <c r="AD150" s="2">
        <v>97.974999999999994</v>
      </c>
      <c r="AE150" s="2">
        <v>79.918000000000006</v>
      </c>
      <c r="AF150" s="2">
        <v>75.176000000000002</v>
      </c>
      <c r="AG150" s="2">
        <v>70.671999999999997</v>
      </c>
      <c r="AH150" s="2" t="s">
        <v>445</v>
      </c>
      <c r="AI150" s="2" t="s">
        <v>445</v>
      </c>
      <c r="AJ150" s="2" t="s">
        <v>445</v>
      </c>
      <c r="AK150" s="2" t="s">
        <v>445</v>
      </c>
      <c r="AL150" s="2" t="s">
        <v>445</v>
      </c>
      <c r="AM150" s="2" t="s">
        <v>445</v>
      </c>
      <c r="AN150" s="2">
        <v>86.912999999999997</v>
      </c>
      <c r="AO150" s="2">
        <v>75.11</v>
      </c>
      <c r="AP150" s="2">
        <v>73.325999999999993</v>
      </c>
      <c r="AQ150" s="5">
        <v>64.325000000000003</v>
      </c>
    </row>
    <row r="151" spans="1:43" x14ac:dyDescent="0.35">
      <c r="A151" s="294"/>
      <c r="B151" s="203" t="s">
        <v>480</v>
      </c>
      <c r="C151" s="118" t="str">
        <f t="shared" ref="C151:AQ151" si="83">IF(C148="","",C148/C150)</f>
        <v/>
      </c>
      <c r="D151" s="117" t="str">
        <f t="shared" si="83"/>
        <v/>
      </c>
      <c r="E151" s="117" t="str">
        <f t="shared" si="83"/>
        <v/>
      </c>
      <c r="F151" s="117" t="str">
        <f t="shared" si="83"/>
        <v/>
      </c>
      <c r="G151" s="117" t="str">
        <f t="shared" si="83"/>
        <v/>
      </c>
      <c r="H151" s="117">
        <f t="shared" si="83"/>
        <v>38242.33</v>
      </c>
      <c r="I151" s="117" t="str">
        <f t="shared" si="83"/>
        <v/>
      </c>
      <c r="J151" s="117">
        <f t="shared" si="83"/>
        <v>102462.76935489292</v>
      </c>
      <c r="K151" s="117">
        <f t="shared" si="83"/>
        <v>110200.5119243927</v>
      </c>
      <c r="L151" s="117">
        <f t="shared" si="83"/>
        <v>78522.434450649365</v>
      </c>
      <c r="M151" s="117" t="str">
        <f t="shared" si="83"/>
        <v/>
      </c>
      <c r="N151" s="117" t="str">
        <f t="shared" si="83"/>
        <v/>
      </c>
      <c r="O151" s="117" t="str">
        <f t="shared" si="83"/>
        <v/>
      </c>
      <c r="P151" s="117" t="str">
        <f t="shared" si="83"/>
        <v/>
      </c>
      <c r="Q151" s="117">
        <f t="shared" si="83"/>
        <v>52026.087584041954</v>
      </c>
      <c r="R151" s="117" t="str">
        <f t="shared" si="83"/>
        <v/>
      </c>
      <c r="S151" s="117">
        <f t="shared" si="83"/>
        <v>68489.132182479938</v>
      </c>
      <c r="T151" s="117">
        <f t="shared" si="83"/>
        <v>96818.646457525552</v>
      </c>
      <c r="U151" s="117">
        <f t="shared" si="83"/>
        <v>61344.804629487371</v>
      </c>
      <c r="V151" s="117" t="str">
        <f t="shared" si="83"/>
        <v/>
      </c>
      <c r="W151" s="117" t="str">
        <f t="shared" si="83"/>
        <v/>
      </c>
      <c r="X151" s="117" t="str">
        <f t="shared" si="83"/>
        <v/>
      </c>
      <c r="Y151" s="117" t="str">
        <f t="shared" si="83"/>
        <v/>
      </c>
      <c r="Z151" s="117" t="str">
        <f t="shared" si="83"/>
        <v/>
      </c>
      <c r="AA151" s="117" t="str">
        <f t="shared" si="83"/>
        <v/>
      </c>
      <c r="AB151" s="117" t="str">
        <f t="shared" si="83"/>
        <v/>
      </c>
      <c r="AC151" s="117" t="str">
        <f t="shared" si="83"/>
        <v/>
      </c>
      <c r="AD151" s="117">
        <f t="shared" si="83"/>
        <v>146879.86731309007</v>
      </c>
      <c r="AE151" s="117">
        <f t="shared" si="83"/>
        <v>198310.25551189968</v>
      </c>
      <c r="AF151" s="117">
        <f t="shared" si="83"/>
        <v>325253.65808236669</v>
      </c>
      <c r="AG151" s="117">
        <f t="shared" si="83"/>
        <v>270801.32159836992</v>
      </c>
      <c r="AH151" s="117" t="str">
        <f t="shared" si="83"/>
        <v/>
      </c>
      <c r="AI151" s="117" t="str">
        <f t="shared" si="83"/>
        <v/>
      </c>
      <c r="AJ151" s="117" t="str">
        <f t="shared" si="83"/>
        <v/>
      </c>
      <c r="AK151" s="117" t="str">
        <f t="shared" si="83"/>
        <v/>
      </c>
      <c r="AL151" s="117" t="str">
        <f t="shared" si="83"/>
        <v/>
      </c>
      <c r="AM151" s="117" t="str">
        <f t="shared" si="83"/>
        <v/>
      </c>
      <c r="AN151" s="117">
        <f t="shared" si="83"/>
        <v>134266.42734688713</v>
      </c>
      <c r="AO151" s="117">
        <f t="shared" si="83"/>
        <v>196411.06377313274</v>
      </c>
      <c r="AP151" s="117">
        <f t="shared" si="83"/>
        <v>367970.05155060964</v>
      </c>
      <c r="AQ151" s="116">
        <f t="shared" si="83"/>
        <v>225947.70307034589</v>
      </c>
    </row>
    <row r="152" spans="1:43" ht="15" thickBot="1" x14ac:dyDescent="0.4">
      <c r="A152" s="294"/>
      <c r="B152" s="201" t="s">
        <v>486</v>
      </c>
      <c r="C152" s="4" t="str">
        <f t="shared" ref="C152:AQ152" si="84">IF(C151="","",C151/AVERAGE($C151:$AQ151))</f>
        <v/>
      </c>
      <c r="D152" s="2" t="str">
        <f t="shared" si="84"/>
        <v/>
      </c>
      <c r="E152" s="2" t="str">
        <f t="shared" si="84"/>
        <v/>
      </c>
      <c r="F152" s="2" t="str">
        <f t="shared" si="84"/>
        <v/>
      </c>
      <c r="G152" s="2" t="str">
        <f t="shared" si="84"/>
        <v/>
      </c>
      <c r="H152" s="2">
        <f t="shared" si="84"/>
        <v>0.24732836393247706</v>
      </c>
      <c r="I152" s="2" t="str">
        <f t="shared" si="84"/>
        <v/>
      </c>
      <c r="J152" s="2">
        <f t="shared" si="84"/>
        <v>0.66266749720888907</v>
      </c>
      <c r="K152" s="2">
        <f t="shared" si="84"/>
        <v>0.71271055709161746</v>
      </c>
      <c r="L152" s="2">
        <f t="shared" si="84"/>
        <v>0.50783582602509525</v>
      </c>
      <c r="M152" s="2" t="str">
        <f t="shared" si="84"/>
        <v/>
      </c>
      <c r="N152" s="2" t="str">
        <f t="shared" si="84"/>
        <v/>
      </c>
      <c r="O152" s="2" t="str">
        <f t="shared" si="84"/>
        <v/>
      </c>
      <c r="P152" s="2" t="str">
        <f t="shared" si="84"/>
        <v/>
      </c>
      <c r="Q152" s="2">
        <f t="shared" si="84"/>
        <v>0.33647340849704643</v>
      </c>
      <c r="R152" s="2" t="str">
        <f t="shared" si="84"/>
        <v/>
      </c>
      <c r="S152" s="2">
        <f t="shared" si="84"/>
        <v>0.4429464682159252</v>
      </c>
      <c r="T152" s="2">
        <f t="shared" si="84"/>
        <v>0.62616470875327701</v>
      </c>
      <c r="U152" s="2">
        <f t="shared" si="84"/>
        <v>0.39674125935236043</v>
      </c>
      <c r="V152" s="2" t="str">
        <f t="shared" si="84"/>
        <v/>
      </c>
      <c r="W152" s="2" t="str">
        <f t="shared" si="84"/>
        <v/>
      </c>
      <c r="X152" s="2" t="str">
        <f t="shared" si="84"/>
        <v/>
      </c>
      <c r="Y152" s="2" t="str">
        <f t="shared" si="84"/>
        <v/>
      </c>
      <c r="Z152" s="2" t="str">
        <f t="shared" si="84"/>
        <v/>
      </c>
      <c r="AA152" s="2" t="str">
        <f t="shared" si="84"/>
        <v/>
      </c>
      <c r="AB152" s="2" t="str">
        <f t="shared" si="84"/>
        <v/>
      </c>
      <c r="AC152" s="2" t="str">
        <f t="shared" si="84"/>
        <v/>
      </c>
      <c r="AD152" s="2">
        <f t="shared" si="84"/>
        <v>0.94993054233792451</v>
      </c>
      <c r="AE152" s="2">
        <f t="shared" si="84"/>
        <v>1.2825513258943593</v>
      </c>
      <c r="AF152" s="2">
        <f t="shared" si="84"/>
        <v>2.1035448184398033</v>
      </c>
      <c r="AG152" s="2">
        <f t="shared" si="84"/>
        <v>1.751379892953107</v>
      </c>
      <c r="AH152" s="2" t="str">
        <f t="shared" si="84"/>
        <v/>
      </c>
      <c r="AI152" s="2" t="str">
        <f t="shared" si="84"/>
        <v/>
      </c>
      <c r="AJ152" s="2" t="str">
        <f t="shared" si="84"/>
        <v/>
      </c>
      <c r="AK152" s="2" t="str">
        <f t="shared" si="84"/>
        <v/>
      </c>
      <c r="AL152" s="2" t="str">
        <f t="shared" si="84"/>
        <v/>
      </c>
      <c r="AM152" s="2" t="str">
        <f t="shared" si="84"/>
        <v/>
      </c>
      <c r="AN152" s="2">
        <f t="shared" si="84"/>
        <v>0.86835440745279868</v>
      </c>
      <c r="AO152" s="2">
        <f t="shared" si="84"/>
        <v>1.2702684972711216</v>
      </c>
      <c r="AP152" s="2">
        <f t="shared" si="84"/>
        <v>2.3798087309575937</v>
      </c>
      <c r="AQ152" s="5">
        <f t="shared" si="84"/>
        <v>1.4612936956166052</v>
      </c>
    </row>
    <row r="153" spans="1:43" x14ac:dyDescent="0.35">
      <c r="A153" s="294"/>
      <c r="B153" s="203" t="s">
        <v>479</v>
      </c>
      <c r="C153" s="118" t="str">
        <f t="shared" ref="C153:AQ153" si="85">IF(C149="","",C149/C150)</f>
        <v/>
      </c>
      <c r="D153" s="117" t="str">
        <f t="shared" si="85"/>
        <v/>
      </c>
      <c r="E153" s="117" t="str">
        <f t="shared" si="85"/>
        <v/>
      </c>
      <c r="F153" s="117" t="str">
        <f t="shared" si="85"/>
        <v/>
      </c>
      <c r="G153" s="117" t="str">
        <f t="shared" si="85"/>
        <v/>
      </c>
      <c r="H153" s="117">
        <f t="shared" si="85"/>
        <v>29662.32</v>
      </c>
      <c r="I153" s="117" t="str">
        <f t="shared" si="85"/>
        <v/>
      </c>
      <c r="J153" s="117">
        <f t="shared" si="85"/>
        <v>60019.923577727728</v>
      </c>
      <c r="K153" s="117">
        <f t="shared" si="85"/>
        <v>36896.446063350646</v>
      </c>
      <c r="L153" s="117">
        <f t="shared" si="85"/>
        <v>33884.042457149488</v>
      </c>
      <c r="M153" s="117" t="str">
        <f t="shared" si="85"/>
        <v/>
      </c>
      <c r="N153" s="117" t="str">
        <f t="shared" si="85"/>
        <v/>
      </c>
      <c r="O153" s="117" t="str">
        <f t="shared" si="85"/>
        <v/>
      </c>
      <c r="P153" s="117" t="str">
        <f t="shared" si="85"/>
        <v/>
      </c>
      <c r="Q153" s="117">
        <f t="shared" si="85"/>
        <v>34991.147781533022</v>
      </c>
      <c r="R153" s="117" t="str">
        <f t="shared" si="85"/>
        <v/>
      </c>
      <c r="S153" s="117">
        <f t="shared" si="85"/>
        <v>49864.572522766146</v>
      </c>
      <c r="T153" s="117">
        <f t="shared" si="85"/>
        <v>50116.943683739592</v>
      </c>
      <c r="U153" s="117">
        <f t="shared" si="85"/>
        <v>27877.380037896244</v>
      </c>
      <c r="V153" s="117" t="str">
        <f t="shared" si="85"/>
        <v/>
      </c>
      <c r="W153" s="117" t="str">
        <f t="shared" si="85"/>
        <v/>
      </c>
      <c r="X153" s="117" t="str">
        <f t="shared" si="85"/>
        <v/>
      </c>
      <c r="Y153" s="117" t="str">
        <f t="shared" si="85"/>
        <v/>
      </c>
      <c r="Z153" s="117" t="str">
        <f t="shared" si="85"/>
        <v/>
      </c>
      <c r="AA153" s="117" t="str">
        <f t="shared" si="85"/>
        <v/>
      </c>
      <c r="AB153" s="117" t="str">
        <f t="shared" si="85"/>
        <v/>
      </c>
      <c r="AC153" s="117" t="str">
        <f t="shared" si="85"/>
        <v/>
      </c>
      <c r="AD153" s="117">
        <f t="shared" si="85"/>
        <v>45788.139831589695</v>
      </c>
      <c r="AE153" s="117">
        <f t="shared" si="85"/>
        <v>69609.612352661468</v>
      </c>
      <c r="AF153" s="117">
        <f t="shared" si="85"/>
        <v>67910.396935192082</v>
      </c>
      <c r="AG153" s="117">
        <f t="shared" si="85"/>
        <v>76936.127462078337</v>
      </c>
      <c r="AH153" s="117" t="str">
        <f t="shared" si="85"/>
        <v/>
      </c>
      <c r="AI153" s="117" t="str">
        <f t="shared" si="85"/>
        <v/>
      </c>
      <c r="AJ153" s="117" t="str">
        <f t="shared" si="85"/>
        <v/>
      </c>
      <c r="AK153" s="117" t="str">
        <f t="shared" si="85"/>
        <v/>
      </c>
      <c r="AL153" s="117" t="str">
        <f t="shared" si="85"/>
        <v/>
      </c>
      <c r="AM153" s="117" t="str">
        <f t="shared" si="85"/>
        <v/>
      </c>
      <c r="AN153" s="117">
        <f t="shared" si="85"/>
        <v>61302.072187129663</v>
      </c>
      <c r="AO153" s="117">
        <f t="shared" si="85"/>
        <v>45380.961256823328</v>
      </c>
      <c r="AP153" s="117">
        <f t="shared" si="85"/>
        <v>71126.639936720952</v>
      </c>
      <c r="AQ153" s="116">
        <f t="shared" si="85"/>
        <v>55838.460940536337</v>
      </c>
    </row>
    <row r="154" spans="1:43" ht="15" thickBot="1" x14ac:dyDescent="0.4">
      <c r="A154" s="294"/>
      <c r="B154" s="201" t="s">
        <v>485</v>
      </c>
      <c r="C154" s="6" t="str">
        <f t="shared" ref="C154:AQ154" si="86">IF(C153="","",C153/AVERAGE($C153:$AQ153))</f>
        <v/>
      </c>
      <c r="D154" s="7" t="str">
        <f t="shared" si="86"/>
        <v/>
      </c>
      <c r="E154" s="7" t="str">
        <f t="shared" si="86"/>
        <v/>
      </c>
      <c r="F154" s="7" t="str">
        <f t="shared" si="86"/>
        <v/>
      </c>
      <c r="G154" s="7" t="str">
        <f t="shared" si="86"/>
        <v/>
      </c>
      <c r="H154" s="7">
        <f t="shared" si="86"/>
        <v>0.58075637249275158</v>
      </c>
      <c r="I154" s="7" t="str">
        <f t="shared" si="86"/>
        <v/>
      </c>
      <c r="J154" s="7">
        <f t="shared" si="86"/>
        <v>1.1751256508018701</v>
      </c>
      <c r="K154" s="7">
        <f t="shared" si="86"/>
        <v>0.72239279239203091</v>
      </c>
      <c r="L154" s="7">
        <f t="shared" si="86"/>
        <v>0.6634131646750665</v>
      </c>
      <c r="M154" s="7" t="str">
        <f t="shared" si="86"/>
        <v/>
      </c>
      <c r="N154" s="7" t="str">
        <f t="shared" si="86"/>
        <v/>
      </c>
      <c r="O154" s="7" t="str">
        <f t="shared" si="86"/>
        <v/>
      </c>
      <c r="P154" s="7" t="str">
        <f t="shared" si="86"/>
        <v/>
      </c>
      <c r="Q154" s="7">
        <f t="shared" si="86"/>
        <v>0.68508909805304885</v>
      </c>
      <c r="R154" s="7" t="str">
        <f t="shared" si="86"/>
        <v/>
      </c>
      <c r="S154" s="7">
        <f t="shared" si="86"/>
        <v>0.97629478254645641</v>
      </c>
      <c r="T154" s="7">
        <f t="shared" si="86"/>
        <v>0.98123593886763161</v>
      </c>
      <c r="U154" s="7">
        <f t="shared" si="86"/>
        <v>0.54580916480607278</v>
      </c>
      <c r="V154" s="7" t="str">
        <f t="shared" si="86"/>
        <v/>
      </c>
      <c r="W154" s="7" t="str">
        <f t="shared" si="86"/>
        <v/>
      </c>
      <c r="X154" s="7" t="str">
        <f t="shared" si="86"/>
        <v/>
      </c>
      <c r="Y154" s="7" t="str">
        <f t="shared" si="86"/>
        <v/>
      </c>
      <c r="Z154" s="7" t="str">
        <f t="shared" si="86"/>
        <v/>
      </c>
      <c r="AA154" s="7" t="str">
        <f t="shared" si="86"/>
        <v/>
      </c>
      <c r="AB154" s="7" t="str">
        <f t="shared" si="86"/>
        <v/>
      </c>
      <c r="AC154" s="7" t="str">
        <f t="shared" si="86"/>
        <v/>
      </c>
      <c r="AD154" s="7">
        <f t="shared" si="86"/>
        <v>0.89648260796137669</v>
      </c>
      <c r="AE154" s="7">
        <f t="shared" si="86"/>
        <v>1.3628814590550675</v>
      </c>
      <c r="AF154" s="7">
        <f t="shared" si="86"/>
        <v>1.3296126458963773</v>
      </c>
      <c r="AG154" s="7">
        <f t="shared" si="86"/>
        <v>1.5063267572636458</v>
      </c>
      <c r="AH154" s="7" t="str">
        <f t="shared" si="86"/>
        <v/>
      </c>
      <c r="AI154" s="7" t="str">
        <f t="shared" si="86"/>
        <v/>
      </c>
      <c r="AJ154" s="7" t="str">
        <f t="shared" si="86"/>
        <v/>
      </c>
      <c r="AK154" s="7" t="str">
        <f t="shared" si="86"/>
        <v/>
      </c>
      <c r="AL154" s="7" t="str">
        <f t="shared" si="86"/>
        <v/>
      </c>
      <c r="AM154" s="7" t="str">
        <f t="shared" si="86"/>
        <v/>
      </c>
      <c r="AN154" s="7">
        <f t="shared" si="86"/>
        <v>1.2002287437289538</v>
      </c>
      <c r="AO154" s="7">
        <f t="shared" si="86"/>
        <v>0.8885104887192512</v>
      </c>
      <c r="AP154" s="7">
        <f t="shared" si="86"/>
        <v>1.3925832300793781</v>
      </c>
      <c r="AQ154" s="8">
        <f t="shared" si="86"/>
        <v>1.0932571026610218</v>
      </c>
    </row>
    <row r="155" spans="1:43" x14ac:dyDescent="0.35">
      <c r="A155" s="294"/>
      <c r="B155" s="203" t="s">
        <v>478</v>
      </c>
      <c r="C155" s="4" t="str">
        <f t="shared" ref="C155:AQ155" si="87">IF(C149="","",C149/C148)</f>
        <v/>
      </c>
      <c r="D155" s="2" t="str">
        <f t="shared" si="87"/>
        <v/>
      </c>
      <c r="E155" s="2" t="str">
        <f t="shared" si="87"/>
        <v/>
      </c>
      <c r="F155" s="2" t="str">
        <f t="shared" si="87"/>
        <v/>
      </c>
      <c r="G155" s="2" t="str">
        <f t="shared" si="87"/>
        <v/>
      </c>
      <c r="H155" s="2">
        <f t="shared" si="87"/>
        <v>0.7756410239648055</v>
      </c>
      <c r="I155" s="2" t="str">
        <f t="shared" si="87"/>
        <v/>
      </c>
      <c r="J155" s="2">
        <f t="shared" si="87"/>
        <v>0.58577299789586035</v>
      </c>
      <c r="K155" s="2">
        <f t="shared" si="87"/>
        <v>0.33481192980904545</v>
      </c>
      <c r="L155" s="2">
        <f t="shared" si="87"/>
        <v>0.43152052905905891</v>
      </c>
      <c r="M155" s="2" t="str">
        <f t="shared" si="87"/>
        <v/>
      </c>
      <c r="N155" s="2" t="str">
        <f t="shared" si="87"/>
        <v/>
      </c>
      <c r="O155" s="2" t="str">
        <f t="shared" si="87"/>
        <v/>
      </c>
      <c r="P155" s="2" t="str">
        <f t="shared" si="87"/>
        <v/>
      </c>
      <c r="Q155" s="2">
        <f t="shared" si="87"/>
        <v>0.67256927065693706</v>
      </c>
      <c r="R155" s="2" t="str">
        <f t="shared" si="87"/>
        <v/>
      </c>
      <c r="S155" s="2">
        <f t="shared" si="87"/>
        <v>0.72806547453264259</v>
      </c>
      <c r="T155" s="2">
        <f t="shared" si="87"/>
        <v>0.51763730972758382</v>
      </c>
      <c r="U155" s="2">
        <f t="shared" si="87"/>
        <v>0.45443750626106122</v>
      </c>
      <c r="V155" s="2" t="str">
        <f t="shared" si="87"/>
        <v/>
      </c>
      <c r="W155" s="2" t="str">
        <f t="shared" si="87"/>
        <v/>
      </c>
      <c r="X155" s="2" t="str">
        <f t="shared" si="87"/>
        <v/>
      </c>
      <c r="Y155" s="2" t="str">
        <f t="shared" si="87"/>
        <v/>
      </c>
      <c r="Z155" s="2" t="str">
        <f t="shared" si="87"/>
        <v/>
      </c>
      <c r="AA155" s="2" t="str">
        <f t="shared" si="87"/>
        <v/>
      </c>
      <c r="AB155" s="2" t="str">
        <f t="shared" si="87"/>
        <v/>
      </c>
      <c r="AC155" s="2" t="str">
        <f t="shared" si="87"/>
        <v/>
      </c>
      <c r="AD155" s="2">
        <f t="shared" si="87"/>
        <v>0.31173870639457618</v>
      </c>
      <c r="AE155" s="2">
        <f t="shared" si="87"/>
        <v>0.3510136789092308</v>
      </c>
      <c r="AF155" s="2">
        <f t="shared" si="87"/>
        <v>0.20879210809058621</v>
      </c>
      <c r="AG155" s="2">
        <f t="shared" si="87"/>
        <v>0.28410543570457025</v>
      </c>
      <c r="AH155" s="2" t="str">
        <f t="shared" si="87"/>
        <v/>
      </c>
      <c r="AI155" s="2" t="str">
        <f t="shared" si="87"/>
        <v/>
      </c>
      <c r="AJ155" s="2" t="str">
        <f t="shared" si="87"/>
        <v/>
      </c>
      <c r="AK155" s="2" t="str">
        <f t="shared" si="87"/>
        <v/>
      </c>
      <c r="AL155" s="2" t="str">
        <f t="shared" si="87"/>
        <v/>
      </c>
      <c r="AM155" s="2" t="str">
        <f t="shared" si="87"/>
        <v/>
      </c>
      <c r="AN155" s="2">
        <f t="shared" si="87"/>
        <v>0.45657036832261338</v>
      </c>
      <c r="AO155" s="2">
        <f t="shared" si="87"/>
        <v>0.23105094175978405</v>
      </c>
      <c r="AP155" s="2">
        <f t="shared" si="87"/>
        <v>0.1932946435096998</v>
      </c>
      <c r="AQ155" s="5">
        <f t="shared" si="87"/>
        <v>0.24713002248645013</v>
      </c>
    </row>
    <row r="156" spans="1:43" ht="15" thickBot="1" x14ac:dyDescent="0.4">
      <c r="A156" s="295"/>
      <c r="B156" s="201" t="s">
        <v>484</v>
      </c>
      <c r="C156" s="6" t="str">
        <f t="shared" ref="C156:AQ156" si="88">IF(C155="","",C155/AVERAGE($C155:$AQ155))</f>
        <v/>
      </c>
      <c r="D156" s="7" t="str">
        <f t="shared" si="88"/>
        <v/>
      </c>
      <c r="E156" s="7" t="str">
        <f t="shared" si="88"/>
        <v/>
      </c>
      <c r="F156" s="7" t="str">
        <f t="shared" si="88"/>
        <v/>
      </c>
      <c r="G156" s="7" t="str">
        <f t="shared" si="88"/>
        <v/>
      </c>
      <c r="H156" s="7">
        <f t="shared" si="88"/>
        <v>1.8293010652230755</v>
      </c>
      <c r="I156" s="7" t="str">
        <f t="shared" si="88"/>
        <v/>
      </c>
      <c r="J156" s="7">
        <f t="shared" si="88"/>
        <v>1.3815091465281151</v>
      </c>
      <c r="K156" s="7">
        <f t="shared" si="88"/>
        <v>0.789633091759818</v>
      </c>
      <c r="L156" s="7">
        <f t="shared" si="88"/>
        <v>1.0177143022146022</v>
      </c>
      <c r="M156" s="7" t="str">
        <f t="shared" si="88"/>
        <v/>
      </c>
      <c r="N156" s="7" t="str">
        <f t="shared" si="88"/>
        <v/>
      </c>
      <c r="O156" s="7" t="str">
        <f t="shared" si="88"/>
        <v/>
      </c>
      <c r="P156" s="7" t="str">
        <f t="shared" si="88"/>
        <v/>
      </c>
      <c r="Q156" s="7">
        <f t="shared" si="88"/>
        <v>1.5862127520795857</v>
      </c>
      <c r="R156" s="7" t="str">
        <f t="shared" si="88"/>
        <v/>
      </c>
      <c r="S156" s="7">
        <f t="shared" si="88"/>
        <v>1.7170970938421373</v>
      </c>
      <c r="T156" s="7">
        <f t="shared" si="88"/>
        <v>1.2208153679695546</v>
      </c>
      <c r="U156" s="7">
        <f t="shared" si="88"/>
        <v>1.0717625661821588</v>
      </c>
      <c r="V156" s="7" t="str">
        <f t="shared" si="88"/>
        <v/>
      </c>
      <c r="W156" s="7" t="str">
        <f t="shared" si="88"/>
        <v/>
      </c>
      <c r="X156" s="7" t="str">
        <f t="shared" si="88"/>
        <v/>
      </c>
      <c r="Y156" s="7" t="str">
        <f t="shared" si="88"/>
        <v/>
      </c>
      <c r="Z156" s="7" t="str">
        <f t="shared" si="88"/>
        <v/>
      </c>
      <c r="AA156" s="7" t="str">
        <f t="shared" si="88"/>
        <v/>
      </c>
      <c r="AB156" s="7" t="str">
        <f t="shared" si="88"/>
        <v/>
      </c>
      <c r="AC156" s="7" t="str">
        <f t="shared" si="88"/>
        <v/>
      </c>
      <c r="AD156" s="7">
        <f t="shared" si="88"/>
        <v>0.73521633082772242</v>
      </c>
      <c r="AE156" s="7">
        <f t="shared" si="88"/>
        <v>0.82784390832538279</v>
      </c>
      <c r="AF156" s="7">
        <f t="shared" si="88"/>
        <v>0.49242318796898948</v>
      </c>
      <c r="AG156" s="7">
        <f t="shared" si="88"/>
        <v>0.6700449822953386</v>
      </c>
      <c r="AH156" s="7" t="str">
        <f t="shared" si="88"/>
        <v/>
      </c>
      <c r="AI156" s="7" t="str">
        <f t="shared" si="88"/>
        <v/>
      </c>
      <c r="AJ156" s="7" t="str">
        <f t="shared" si="88"/>
        <v/>
      </c>
      <c r="AK156" s="7" t="str">
        <f t="shared" si="88"/>
        <v/>
      </c>
      <c r="AL156" s="7" t="str">
        <f t="shared" si="88"/>
        <v/>
      </c>
      <c r="AM156" s="7" t="str">
        <f t="shared" si="88"/>
        <v/>
      </c>
      <c r="AN156" s="7">
        <f t="shared" si="88"/>
        <v>1.076792788566771</v>
      </c>
      <c r="AO156" s="7">
        <f t="shared" si="88"/>
        <v>0.5449192613890752</v>
      </c>
      <c r="AP156" s="7">
        <f t="shared" si="88"/>
        <v>0.4558733825949009</v>
      </c>
      <c r="AQ156" s="8">
        <f t="shared" si="88"/>
        <v>0.58284077223277275</v>
      </c>
    </row>
    <row r="157" spans="1:43" ht="15" thickBot="1" x14ac:dyDescent="0.4">
      <c r="C157" s="4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5"/>
    </row>
    <row r="158" spans="1:43" x14ac:dyDescent="0.35">
      <c r="A158" s="293" t="s">
        <v>489</v>
      </c>
      <c r="B158" s="203" t="s">
        <v>488</v>
      </c>
      <c r="C158" s="118">
        <v>4038831</v>
      </c>
      <c r="D158" s="117">
        <v>8711068</v>
      </c>
      <c r="E158" s="117">
        <v>8930694</v>
      </c>
      <c r="F158" s="117">
        <v>7877671</v>
      </c>
      <c r="G158" s="117">
        <v>8922648</v>
      </c>
      <c r="H158" s="117" t="s">
        <v>445</v>
      </c>
      <c r="I158" s="117" t="s">
        <v>445</v>
      </c>
      <c r="J158" s="117" t="s">
        <v>445</v>
      </c>
      <c r="K158" s="117" t="s">
        <v>445</v>
      </c>
      <c r="L158" s="117" t="s">
        <v>445</v>
      </c>
      <c r="M158" s="117" t="s">
        <v>445</v>
      </c>
      <c r="N158" s="117">
        <v>4880964</v>
      </c>
      <c r="O158" s="117">
        <v>6384596</v>
      </c>
      <c r="P158" s="117">
        <v>6063660</v>
      </c>
      <c r="Q158" s="117" t="s">
        <v>445</v>
      </c>
      <c r="R158" s="117" t="s">
        <v>445</v>
      </c>
      <c r="S158" s="117" t="s">
        <v>445</v>
      </c>
      <c r="T158" s="117" t="s">
        <v>445</v>
      </c>
      <c r="U158" s="117" t="s">
        <v>445</v>
      </c>
      <c r="V158" s="117" t="s">
        <v>445</v>
      </c>
      <c r="W158" s="117" t="s">
        <v>445</v>
      </c>
      <c r="X158" s="117" t="s">
        <v>445</v>
      </c>
      <c r="Y158" s="117">
        <v>26690962</v>
      </c>
      <c r="Z158" s="117">
        <v>17439339</v>
      </c>
      <c r="AA158" s="117" t="s">
        <v>445</v>
      </c>
      <c r="AB158" s="117">
        <v>13095651</v>
      </c>
      <c r="AC158" s="117">
        <v>15243925</v>
      </c>
      <c r="AD158" s="117" t="s">
        <v>445</v>
      </c>
      <c r="AE158" s="117" t="s">
        <v>445</v>
      </c>
      <c r="AF158" s="117" t="s">
        <v>445</v>
      </c>
      <c r="AG158" s="117" t="s">
        <v>445</v>
      </c>
      <c r="AH158" s="117" t="s">
        <v>445</v>
      </c>
      <c r="AI158" s="117" t="s">
        <v>445</v>
      </c>
      <c r="AJ158" s="117">
        <v>6184704</v>
      </c>
      <c r="AK158" s="117">
        <v>9750473</v>
      </c>
      <c r="AL158" s="117">
        <v>11393699</v>
      </c>
      <c r="AM158" s="117" t="s">
        <v>445</v>
      </c>
      <c r="AN158" s="117" t="s">
        <v>445</v>
      </c>
      <c r="AO158" s="117" t="s">
        <v>445</v>
      </c>
      <c r="AP158" s="117" t="s">
        <v>445</v>
      </c>
      <c r="AQ158" s="116" t="s">
        <v>445</v>
      </c>
    </row>
    <row r="159" spans="1:43" x14ac:dyDescent="0.35">
      <c r="A159" s="294"/>
      <c r="B159" s="202" t="s">
        <v>487</v>
      </c>
      <c r="C159" s="4">
        <v>1017405</v>
      </c>
      <c r="D159" s="2">
        <v>2013310</v>
      </c>
      <c r="E159" s="2">
        <v>1085731</v>
      </c>
      <c r="F159" s="2">
        <v>1053596</v>
      </c>
      <c r="G159" s="2">
        <v>2588827</v>
      </c>
      <c r="H159" s="2" t="s">
        <v>445</v>
      </c>
      <c r="I159" s="2" t="s">
        <v>445</v>
      </c>
      <c r="J159" s="2" t="s">
        <v>445</v>
      </c>
      <c r="K159" s="2" t="s">
        <v>445</v>
      </c>
      <c r="L159" s="2" t="s">
        <v>445</v>
      </c>
      <c r="M159" s="2" t="s">
        <v>445</v>
      </c>
      <c r="N159" s="2">
        <v>1455215</v>
      </c>
      <c r="O159" s="2">
        <v>578119</v>
      </c>
      <c r="P159" s="2">
        <v>1953448</v>
      </c>
      <c r="Q159" s="2" t="s">
        <v>445</v>
      </c>
      <c r="R159" s="2" t="s">
        <v>445</v>
      </c>
      <c r="S159" s="2" t="s">
        <v>445</v>
      </c>
      <c r="T159" s="2" t="s">
        <v>445</v>
      </c>
      <c r="U159" s="2" t="s">
        <v>445</v>
      </c>
      <c r="V159" s="2" t="s">
        <v>445</v>
      </c>
      <c r="W159" s="2" t="s">
        <v>445</v>
      </c>
      <c r="X159" s="2" t="s">
        <v>445</v>
      </c>
      <c r="Y159" s="2">
        <v>2062243</v>
      </c>
      <c r="Z159" s="2">
        <v>1929294</v>
      </c>
      <c r="AA159" s="2" t="s">
        <v>445</v>
      </c>
      <c r="AB159" s="2">
        <v>1741855</v>
      </c>
      <c r="AC159" s="2">
        <v>2493517</v>
      </c>
      <c r="AD159" s="2" t="s">
        <v>445</v>
      </c>
      <c r="AE159" s="2" t="s">
        <v>445</v>
      </c>
      <c r="AF159" s="2" t="s">
        <v>445</v>
      </c>
      <c r="AG159" s="2" t="s">
        <v>445</v>
      </c>
      <c r="AH159" s="2" t="s">
        <v>445</v>
      </c>
      <c r="AI159" s="2" t="s">
        <v>445</v>
      </c>
      <c r="AJ159" s="2">
        <v>956454</v>
      </c>
      <c r="AK159" s="2">
        <v>1335620</v>
      </c>
      <c r="AL159" s="2">
        <v>1533178</v>
      </c>
      <c r="AM159" s="2" t="s">
        <v>445</v>
      </c>
      <c r="AN159" s="2" t="s">
        <v>445</v>
      </c>
      <c r="AO159" s="2" t="s">
        <v>445</v>
      </c>
      <c r="AP159" s="2" t="s">
        <v>445</v>
      </c>
      <c r="AQ159" s="5" t="s">
        <v>445</v>
      </c>
    </row>
    <row r="160" spans="1:43" ht="15" thickBot="1" x14ac:dyDescent="0.4">
      <c r="A160" s="294"/>
      <c r="B160" s="201" t="s">
        <v>446</v>
      </c>
      <c r="C160" s="6">
        <v>84.516000000000005</v>
      </c>
      <c r="D160" s="7">
        <v>56.75</v>
      </c>
      <c r="E160" s="7">
        <v>78.474999999999994</v>
      </c>
      <c r="F160" s="7">
        <v>100</v>
      </c>
      <c r="G160" s="7">
        <v>97.001000000000005</v>
      </c>
      <c r="H160" s="7" t="s">
        <v>445</v>
      </c>
      <c r="I160" s="7" t="s">
        <v>445</v>
      </c>
      <c r="J160" s="7" t="s">
        <v>445</v>
      </c>
      <c r="K160" s="7" t="s">
        <v>445</v>
      </c>
      <c r="L160" s="7" t="s">
        <v>445</v>
      </c>
      <c r="M160" s="7" t="s">
        <v>445</v>
      </c>
      <c r="N160" s="7">
        <v>64.960999999999999</v>
      </c>
      <c r="O160" s="7">
        <v>93.847999999999999</v>
      </c>
      <c r="P160" s="7">
        <v>60.366</v>
      </c>
      <c r="Q160" s="7" t="s">
        <v>445</v>
      </c>
      <c r="R160" s="7" t="s">
        <v>445</v>
      </c>
      <c r="S160" s="7" t="s">
        <v>445</v>
      </c>
      <c r="T160" s="7" t="s">
        <v>445</v>
      </c>
      <c r="U160" s="7" t="s">
        <v>445</v>
      </c>
      <c r="V160" s="7" t="s">
        <v>445</v>
      </c>
      <c r="W160" s="7" t="s">
        <v>445</v>
      </c>
      <c r="X160" s="7" t="s">
        <v>445</v>
      </c>
      <c r="Y160" s="7">
        <v>53.735999999999997</v>
      </c>
      <c r="Z160" s="7">
        <v>93.144000000000005</v>
      </c>
      <c r="AA160" s="7" t="s">
        <v>445</v>
      </c>
      <c r="AB160" s="7">
        <v>80.260000000000005</v>
      </c>
      <c r="AC160" s="7">
        <v>73.796000000000006</v>
      </c>
      <c r="AD160" s="7" t="s">
        <v>445</v>
      </c>
      <c r="AE160" s="7" t="s">
        <v>445</v>
      </c>
      <c r="AF160" s="7" t="s">
        <v>445</v>
      </c>
      <c r="AG160" s="7" t="s">
        <v>445</v>
      </c>
      <c r="AH160" s="7" t="s">
        <v>445</v>
      </c>
      <c r="AI160" s="7" t="s">
        <v>445</v>
      </c>
      <c r="AJ160" s="7">
        <v>49.625</v>
      </c>
      <c r="AK160" s="7">
        <v>48.792000000000002</v>
      </c>
      <c r="AL160" s="7">
        <v>71.027000000000001</v>
      </c>
      <c r="AM160" s="7" t="s">
        <v>445</v>
      </c>
      <c r="AN160" s="7" t="s">
        <v>445</v>
      </c>
      <c r="AO160" s="7" t="s">
        <v>445</v>
      </c>
      <c r="AP160" s="7" t="s">
        <v>445</v>
      </c>
      <c r="AQ160" s="8" t="s">
        <v>445</v>
      </c>
    </row>
    <row r="161" spans="1:43" x14ac:dyDescent="0.35">
      <c r="A161" s="294"/>
      <c r="B161" s="203" t="s">
        <v>480</v>
      </c>
      <c r="C161" s="4">
        <f t="shared" ref="C161:AQ161" si="89">IF(C158="","",C158/C160)</f>
        <v>47787.76799659236</v>
      </c>
      <c r="D161" s="2">
        <f t="shared" si="89"/>
        <v>153498.99559471366</v>
      </c>
      <c r="E161" s="2">
        <f t="shared" si="89"/>
        <v>113803.04555590953</v>
      </c>
      <c r="F161" s="2">
        <f t="shared" si="89"/>
        <v>78776.710000000006</v>
      </c>
      <c r="G161" s="2">
        <f t="shared" si="89"/>
        <v>91985.113555530348</v>
      </c>
      <c r="H161" s="2" t="str">
        <f t="shared" si="89"/>
        <v/>
      </c>
      <c r="I161" s="2" t="str">
        <f t="shared" si="89"/>
        <v/>
      </c>
      <c r="J161" s="2" t="str">
        <f t="shared" si="89"/>
        <v/>
      </c>
      <c r="K161" s="2" t="str">
        <f t="shared" si="89"/>
        <v/>
      </c>
      <c r="L161" s="2" t="str">
        <f t="shared" si="89"/>
        <v/>
      </c>
      <c r="M161" s="2" t="str">
        <f t="shared" si="89"/>
        <v/>
      </c>
      <c r="N161" s="2">
        <f t="shared" si="89"/>
        <v>75136.835947722488</v>
      </c>
      <c r="O161" s="2">
        <f t="shared" si="89"/>
        <v>68031.242008353933</v>
      </c>
      <c r="P161" s="2">
        <f t="shared" si="89"/>
        <v>100448.26557996223</v>
      </c>
      <c r="Q161" s="2" t="str">
        <f t="shared" si="89"/>
        <v/>
      </c>
      <c r="R161" s="2" t="str">
        <f t="shared" si="89"/>
        <v/>
      </c>
      <c r="S161" s="2" t="str">
        <f t="shared" si="89"/>
        <v/>
      </c>
      <c r="T161" s="2" t="str">
        <f t="shared" si="89"/>
        <v/>
      </c>
      <c r="U161" s="2" t="str">
        <f t="shared" si="89"/>
        <v/>
      </c>
      <c r="V161" s="2" t="str">
        <f t="shared" si="89"/>
        <v/>
      </c>
      <c r="W161" s="2" t="str">
        <f t="shared" si="89"/>
        <v/>
      </c>
      <c r="X161" s="2" t="str">
        <f t="shared" si="89"/>
        <v/>
      </c>
      <c r="Y161" s="2">
        <f t="shared" si="89"/>
        <v>496705.41164210218</v>
      </c>
      <c r="Z161" s="2">
        <f t="shared" si="89"/>
        <v>187229.86987889718</v>
      </c>
      <c r="AA161" s="2" t="str">
        <f t="shared" si="89"/>
        <v/>
      </c>
      <c r="AB161" s="2">
        <f t="shared" si="89"/>
        <v>163165.35011213555</v>
      </c>
      <c r="AC161" s="2">
        <f t="shared" si="89"/>
        <v>206568.44544419751</v>
      </c>
      <c r="AD161" s="2" t="str">
        <f t="shared" si="89"/>
        <v/>
      </c>
      <c r="AE161" s="2" t="str">
        <f t="shared" si="89"/>
        <v/>
      </c>
      <c r="AF161" s="2" t="str">
        <f t="shared" si="89"/>
        <v/>
      </c>
      <c r="AG161" s="2" t="str">
        <f t="shared" si="89"/>
        <v/>
      </c>
      <c r="AH161" s="2" t="str">
        <f t="shared" si="89"/>
        <v/>
      </c>
      <c r="AI161" s="2" t="str">
        <f t="shared" si="89"/>
        <v/>
      </c>
      <c r="AJ161" s="2">
        <f t="shared" si="89"/>
        <v>124628.7959697733</v>
      </c>
      <c r="AK161" s="2">
        <f t="shared" si="89"/>
        <v>199837.53484177732</v>
      </c>
      <c r="AL161" s="2">
        <f t="shared" si="89"/>
        <v>160413.63143593282</v>
      </c>
      <c r="AM161" s="2" t="str">
        <f t="shared" si="89"/>
        <v/>
      </c>
      <c r="AN161" s="2" t="str">
        <f t="shared" si="89"/>
        <v/>
      </c>
      <c r="AO161" s="2" t="str">
        <f t="shared" si="89"/>
        <v/>
      </c>
      <c r="AP161" s="2" t="str">
        <f t="shared" si="89"/>
        <v/>
      </c>
      <c r="AQ161" s="5" t="str">
        <f t="shared" si="89"/>
        <v/>
      </c>
    </row>
    <row r="162" spans="1:43" ht="15" thickBot="1" x14ac:dyDescent="0.4">
      <c r="A162" s="294"/>
      <c r="B162" s="201" t="s">
        <v>486</v>
      </c>
      <c r="C162" s="4">
        <f t="shared" ref="C162:AQ162" si="90">IF(C161="","",C161/AVERAGE($C161:$AQ161))</f>
        <v>0.3160542954616048</v>
      </c>
      <c r="D162" s="2">
        <f t="shared" si="90"/>
        <v>1.0151973808488113</v>
      </c>
      <c r="E162" s="2">
        <f t="shared" si="90"/>
        <v>0.75265999841471343</v>
      </c>
      <c r="F162" s="2">
        <f t="shared" si="90"/>
        <v>0.52100607794882914</v>
      </c>
      <c r="G162" s="2">
        <f t="shared" si="90"/>
        <v>0.60836258893325879</v>
      </c>
      <c r="H162" s="2" t="str">
        <f t="shared" si="90"/>
        <v/>
      </c>
      <c r="I162" s="2" t="str">
        <f t="shared" si="90"/>
        <v/>
      </c>
      <c r="J162" s="2" t="str">
        <f t="shared" si="90"/>
        <v/>
      </c>
      <c r="K162" s="2" t="str">
        <f t="shared" si="90"/>
        <v/>
      </c>
      <c r="L162" s="2" t="str">
        <f t="shared" si="90"/>
        <v/>
      </c>
      <c r="M162" s="2" t="str">
        <f t="shared" si="90"/>
        <v/>
      </c>
      <c r="N162" s="2">
        <f t="shared" si="90"/>
        <v>0.49693301746934448</v>
      </c>
      <c r="O162" s="2">
        <f t="shared" si="90"/>
        <v>0.44993870113083045</v>
      </c>
      <c r="P162" s="2">
        <f t="shared" si="90"/>
        <v>0.66433539667470864</v>
      </c>
      <c r="Q162" s="2" t="str">
        <f t="shared" si="90"/>
        <v/>
      </c>
      <c r="R162" s="2" t="str">
        <f t="shared" si="90"/>
        <v/>
      </c>
      <c r="S162" s="2" t="str">
        <f t="shared" si="90"/>
        <v/>
      </c>
      <c r="T162" s="2" t="str">
        <f t="shared" si="90"/>
        <v/>
      </c>
      <c r="U162" s="2" t="str">
        <f t="shared" si="90"/>
        <v/>
      </c>
      <c r="V162" s="2" t="str">
        <f t="shared" si="90"/>
        <v/>
      </c>
      <c r="W162" s="2" t="str">
        <f t="shared" si="90"/>
        <v/>
      </c>
      <c r="X162" s="2" t="str">
        <f t="shared" si="90"/>
        <v/>
      </c>
      <c r="Y162" s="2">
        <f t="shared" si="90"/>
        <v>3.2850640552976929</v>
      </c>
      <c r="Z162" s="2">
        <f t="shared" si="90"/>
        <v>1.2382835000404793</v>
      </c>
      <c r="AA162" s="2" t="str">
        <f t="shared" si="90"/>
        <v/>
      </c>
      <c r="AB162" s="2">
        <f t="shared" si="90"/>
        <v>1.0791278173342258</v>
      </c>
      <c r="AC162" s="2">
        <f t="shared" si="90"/>
        <v>1.3661831725248237</v>
      </c>
      <c r="AD162" s="2" t="str">
        <f t="shared" si="90"/>
        <v/>
      </c>
      <c r="AE162" s="2" t="str">
        <f t="shared" si="90"/>
        <v/>
      </c>
      <c r="AF162" s="2" t="str">
        <f t="shared" si="90"/>
        <v/>
      </c>
      <c r="AG162" s="2" t="str">
        <f t="shared" si="90"/>
        <v/>
      </c>
      <c r="AH162" s="2" t="str">
        <f t="shared" si="90"/>
        <v/>
      </c>
      <c r="AI162" s="2" t="str">
        <f t="shared" si="90"/>
        <v/>
      </c>
      <c r="AJ162" s="2">
        <f t="shared" si="90"/>
        <v>0.82425833965008721</v>
      </c>
      <c r="AK162" s="2">
        <f t="shared" si="90"/>
        <v>1.3216669019926941</v>
      </c>
      <c r="AL162" s="2">
        <f t="shared" si="90"/>
        <v>1.0609287562778942</v>
      </c>
      <c r="AM162" s="2" t="str">
        <f t="shared" si="90"/>
        <v/>
      </c>
      <c r="AN162" s="2" t="str">
        <f t="shared" si="90"/>
        <v/>
      </c>
      <c r="AO162" s="2" t="str">
        <f t="shared" si="90"/>
        <v/>
      </c>
      <c r="AP162" s="2" t="str">
        <f t="shared" si="90"/>
        <v/>
      </c>
      <c r="AQ162" s="5" t="str">
        <f t="shared" si="90"/>
        <v/>
      </c>
    </row>
    <row r="163" spans="1:43" x14ac:dyDescent="0.35">
      <c r="A163" s="294"/>
      <c r="B163" s="203" t="s">
        <v>479</v>
      </c>
      <c r="C163" s="118">
        <f t="shared" ref="C163:AQ163" si="91">IF(C159="","",C159/C160)</f>
        <v>12038.016470254151</v>
      </c>
      <c r="D163" s="117">
        <f t="shared" si="91"/>
        <v>35476.828193832596</v>
      </c>
      <c r="E163" s="117">
        <f t="shared" si="91"/>
        <v>13835.374323032815</v>
      </c>
      <c r="F163" s="117">
        <f t="shared" si="91"/>
        <v>10535.96</v>
      </c>
      <c r="G163" s="117">
        <f t="shared" si="91"/>
        <v>26688.66300347419</v>
      </c>
      <c r="H163" s="117" t="str">
        <f t="shared" si="91"/>
        <v/>
      </c>
      <c r="I163" s="117" t="str">
        <f t="shared" si="91"/>
        <v/>
      </c>
      <c r="J163" s="117" t="str">
        <f t="shared" si="91"/>
        <v/>
      </c>
      <c r="K163" s="117" t="str">
        <f t="shared" si="91"/>
        <v/>
      </c>
      <c r="L163" s="117" t="str">
        <f t="shared" si="91"/>
        <v/>
      </c>
      <c r="M163" s="117" t="str">
        <f t="shared" si="91"/>
        <v/>
      </c>
      <c r="N163" s="117">
        <f t="shared" si="91"/>
        <v>22401.363895260234</v>
      </c>
      <c r="O163" s="117">
        <f t="shared" si="91"/>
        <v>6160.1632426903079</v>
      </c>
      <c r="P163" s="117">
        <f t="shared" si="91"/>
        <v>32360.070238213564</v>
      </c>
      <c r="Q163" s="117" t="str">
        <f t="shared" si="91"/>
        <v/>
      </c>
      <c r="R163" s="117" t="str">
        <f t="shared" si="91"/>
        <v/>
      </c>
      <c r="S163" s="117" t="str">
        <f t="shared" si="91"/>
        <v/>
      </c>
      <c r="T163" s="117" t="str">
        <f t="shared" si="91"/>
        <v/>
      </c>
      <c r="U163" s="117" t="str">
        <f t="shared" si="91"/>
        <v/>
      </c>
      <c r="V163" s="117" t="str">
        <f t="shared" si="91"/>
        <v/>
      </c>
      <c r="W163" s="117" t="str">
        <f t="shared" si="91"/>
        <v/>
      </c>
      <c r="X163" s="117" t="str">
        <f t="shared" si="91"/>
        <v/>
      </c>
      <c r="Y163" s="117">
        <f t="shared" si="91"/>
        <v>38377.307577787702</v>
      </c>
      <c r="Z163" s="117">
        <f t="shared" si="91"/>
        <v>20713.02499355836</v>
      </c>
      <c r="AA163" s="117" t="str">
        <f t="shared" si="91"/>
        <v/>
      </c>
      <c r="AB163" s="117">
        <f t="shared" si="91"/>
        <v>21702.653874906551</v>
      </c>
      <c r="AC163" s="117">
        <f t="shared" si="91"/>
        <v>33789.324624640896</v>
      </c>
      <c r="AD163" s="117" t="str">
        <f t="shared" si="91"/>
        <v/>
      </c>
      <c r="AE163" s="117" t="str">
        <f t="shared" si="91"/>
        <v/>
      </c>
      <c r="AF163" s="117" t="str">
        <f t="shared" si="91"/>
        <v/>
      </c>
      <c r="AG163" s="117" t="str">
        <f t="shared" si="91"/>
        <v/>
      </c>
      <c r="AH163" s="117" t="str">
        <f t="shared" si="91"/>
        <v/>
      </c>
      <c r="AI163" s="117" t="str">
        <f t="shared" si="91"/>
        <v/>
      </c>
      <c r="AJ163" s="117">
        <f t="shared" si="91"/>
        <v>19273.632241813601</v>
      </c>
      <c r="AK163" s="117">
        <f t="shared" si="91"/>
        <v>27373.749795048367</v>
      </c>
      <c r="AL163" s="117">
        <f t="shared" si="91"/>
        <v>21585.847635406255</v>
      </c>
      <c r="AM163" s="117" t="str">
        <f t="shared" si="91"/>
        <v/>
      </c>
      <c r="AN163" s="117" t="str">
        <f t="shared" si="91"/>
        <v/>
      </c>
      <c r="AO163" s="117" t="str">
        <f t="shared" si="91"/>
        <v/>
      </c>
      <c r="AP163" s="117" t="str">
        <f t="shared" si="91"/>
        <v/>
      </c>
      <c r="AQ163" s="116" t="str">
        <f t="shared" si="91"/>
        <v/>
      </c>
    </row>
    <row r="164" spans="1:43" ht="15" thickBot="1" x14ac:dyDescent="0.4">
      <c r="A164" s="294"/>
      <c r="B164" s="201" t="s">
        <v>485</v>
      </c>
      <c r="C164" s="6">
        <f t="shared" ref="C164:AQ164" si="92">IF(C163="","",C163/AVERAGE($C163:$AQ163))</f>
        <v>0.52750197932257448</v>
      </c>
      <c r="D164" s="7">
        <f t="shared" si="92"/>
        <v>1.554583110811985</v>
      </c>
      <c r="E164" s="7">
        <f t="shared" si="92"/>
        <v>0.60626161777584375</v>
      </c>
      <c r="F164" s="7">
        <f t="shared" si="92"/>
        <v>0.46168235172269489</v>
      </c>
      <c r="G164" s="7">
        <f t="shared" si="92"/>
        <v>1.16948856105931</v>
      </c>
      <c r="H164" s="7" t="str">
        <f t="shared" si="92"/>
        <v/>
      </c>
      <c r="I164" s="7" t="str">
        <f t="shared" si="92"/>
        <v/>
      </c>
      <c r="J164" s="7" t="str">
        <f t="shared" si="92"/>
        <v/>
      </c>
      <c r="K164" s="7" t="str">
        <f t="shared" si="92"/>
        <v/>
      </c>
      <c r="L164" s="7" t="str">
        <f t="shared" si="92"/>
        <v/>
      </c>
      <c r="M164" s="7" t="str">
        <f t="shared" si="92"/>
        <v/>
      </c>
      <c r="N164" s="7">
        <f t="shared" si="92"/>
        <v>0.98162050396543032</v>
      </c>
      <c r="O164" s="7">
        <f t="shared" si="92"/>
        <v>0.26993635633401836</v>
      </c>
      <c r="P164" s="7">
        <f t="shared" si="92"/>
        <v>1.4180077875665842</v>
      </c>
      <c r="Q164" s="7" t="str">
        <f t="shared" si="92"/>
        <v/>
      </c>
      <c r="R164" s="7" t="str">
        <f t="shared" si="92"/>
        <v/>
      </c>
      <c r="S164" s="7" t="str">
        <f t="shared" si="92"/>
        <v/>
      </c>
      <c r="T164" s="7" t="str">
        <f t="shared" si="92"/>
        <v/>
      </c>
      <c r="U164" s="7" t="str">
        <f t="shared" si="92"/>
        <v/>
      </c>
      <c r="V164" s="7" t="str">
        <f t="shared" si="92"/>
        <v/>
      </c>
      <c r="W164" s="7" t="str">
        <f t="shared" si="92"/>
        <v/>
      </c>
      <c r="X164" s="7" t="str">
        <f t="shared" si="92"/>
        <v/>
      </c>
      <c r="Y164" s="7">
        <f t="shared" si="92"/>
        <v>1.6816811771588187</v>
      </c>
      <c r="Z164" s="7">
        <f t="shared" si="92"/>
        <v>0.9076380406073089</v>
      </c>
      <c r="AA164" s="7" t="str">
        <f t="shared" si="92"/>
        <v/>
      </c>
      <c r="AB164" s="7">
        <f t="shared" si="92"/>
        <v>0.95100325737669034</v>
      </c>
      <c r="AC164" s="7">
        <f t="shared" si="92"/>
        <v>1.4806372514536668</v>
      </c>
      <c r="AD164" s="7" t="str">
        <f t="shared" si="92"/>
        <v/>
      </c>
      <c r="AE164" s="7" t="str">
        <f t="shared" si="92"/>
        <v/>
      </c>
      <c r="AF164" s="7" t="str">
        <f t="shared" si="92"/>
        <v/>
      </c>
      <c r="AG164" s="7" t="str">
        <f t="shared" si="92"/>
        <v/>
      </c>
      <c r="AH164" s="7" t="str">
        <f t="shared" si="92"/>
        <v/>
      </c>
      <c r="AI164" s="7" t="str">
        <f t="shared" si="92"/>
        <v/>
      </c>
      <c r="AJ164" s="7">
        <f t="shared" si="92"/>
        <v>0.84456431683860422</v>
      </c>
      <c r="AK164" s="7">
        <f t="shared" si="92"/>
        <v>1.1995088421792195</v>
      </c>
      <c r="AL164" s="7">
        <f t="shared" si="92"/>
        <v>0.94588484582725574</v>
      </c>
      <c r="AM164" s="7" t="str">
        <f t="shared" si="92"/>
        <v/>
      </c>
      <c r="AN164" s="7" t="str">
        <f t="shared" si="92"/>
        <v/>
      </c>
      <c r="AO164" s="7" t="str">
        <f t="shared" si="92"/>
        <v/>
      </c>
      <c r="AP164" s="7" t="str">
        <f t="shared" si="92"/>
        <v/>
      </c>
      <c r="AQ164" s="8" t="str">
        <f t="shared" si="92"/>
        <v/>
      </c>
    </row>
    <row r="165" spans="1:43" x14ac:dyDescent="0.35">
      <c r="A165" s="294"/>
      <c r="B165" s="203" t="s">
        <v>478</v>
      </c>
      <c r="C165" s="4">
        <f t="shared" ref="C165:AQ165" si="93">IF(C159="","",C159/C158)</f>
        <v>0.25190581135977219</v>
      </c>
      <c r="D165" s="2">
        <f t="shared" si="93"/>
        <v>0.23112091422085099</v>
      </c>
      <c r="E165" s="2">
        <f t="shared" si="93"/>
        <v>0.12157297070082124</v>
      </c>
      <c r="F165" s="2">
        <f t="shared" si="93"/>
        <v>0.13374460548047767</v>
      </c>
      <c r="G165" s="2">
        <f t="shared" si="93"/>
        <v>0.29014111057614289</v>
      </c>
      <c r="H165" s="2" t="str">
        <f t="shared" si="93"/>
        <v/>
      </c>
      <c r="I165" s="2" t="str">
        <f t="shared" si="93"/>
        <v/>
      </c>
      <c r="J165" s="2" t="str">
        <f t="shared" si="93"/>
        <v/>
      </c>
      <c r="K165" s="2" t="str">
        <f t="shared" si="93"/>
        <v/>
      </c>
      <c r="L165" s="2" t="str">
        <f t="shared" si="93"/>
        <v/>
      </c>
      <c r="M165" s="2" t="str">
        <f t="shared" si="93"/>
        <v/>
      </c>
      <c r="N165" s="2">
        <f t="shared" si="93"/>
        <v>0.2981409000353209</v>
      </c>
      <c r="O165" s="2">
        <f t="shared" si="93"/>
        <v>9.05490339561031E-2</v>
      </c>
      <c r="P165" s="2">
        <f t="shared" si="93"/>
        <v>0.32215658529666902</v>
      </c>
      <c r="Q165" s="2" t="str">
        <f t="shared" si="93"/>
        <v/>
      </c>
      <c r="R165" s="2" t="str">
        <f t="shared" si="93"/>
        <v/>
      </c>
      <c r="S165" s="2" t="str">
        <f t="shared" si="93"/>
        <v/>
      </c>
      <c r="T165" s="2" t="str">
        <f t="shared" si="93"/>
        <v/>
      </c>
      <c r="U165" s="2" t="str">
        <f t="shared" si="93"/>
        <v/>
      </c>
      <c r="V165" s="2" t="str">
        <f t="shared" si="93"/>
        <v/>
      </c>
      <c r="W165" s="2" t="str">
        <f t="shared" si="93"/>
        <v/>
      </c>
      <c r="X165" s="2" t="str">
        <f t="shared" si="93"/>
        <v/>
      </c>
      <c r="Y165" s="2">
        <f t="shared" si="93"/>
        <v>7.7263719456795901E-2</v>
      </c>
      <c r="Z165" s="2">
        <f t="shared" si="93"/>
        <v>0.11062884894891944</v>
      </c>
      <c r="AA165" s="2" t="str">
        <f t="shared" si="93"/>
        <v/>
      </c>
      <c r="AB165" s="2">
        <f t="shared" si="93"/>
        <v>0.13301018788603941</v>
      </c>
      <c r="AC165" s="2">
        <f t="shared" si="93"/>
        <v>0.16357447310977979</v>
      </c>
      <c r="AD165" s="2" t="str">
        <f t="shared" si="93"/>
        <v/>
      </c>
      <c r="AE165" s="2" t="str">
        <f t="shared" si="93"/>
        <v/>
      </c>
      <c r="AF165" s="2" t="str">
        <f t="shared" si="93"/>
        <v/>
      </c>
      <c r="AG165" s="2" t="str">
        <f t="shared" si="93"/>
        <v/>
      </c>
      <c r="AH165" s="2" t="str">
        <f t="shared" si="93"/>
        <v/>
      </c>
      <c r="AI165" s="2" t="str">
        <f t="shared" si="93"/>
        <v/>
      </c>
      <c r="AJ165" s="2">
        <f t="shared" si="93"/>
        <v>0.15464830653172731</v>
      </c>
      <c r="AK165" s="2">
        <f t="shared" si="93"/>
        <v>0.13698002137947565</v>
      </c>
      <c r="AL165" s="2">
        <f t="shared" si="93"/>
        <v>0.13456367418517901</v>
      </c>
      <c r="AM165" s="2" t="str">
        <f t="shared" si="93"/>
        <v/>
      </c>
      <c r="AN165" s="2" t="str">
        <f t="shared" si="93"/>
        <v/>
      </c>
      <c r="AO165" s="2" t="str">
        <f t="shared" si="93"/>
        <v/>
      </c>
      <c r="AP165" s="2" t="str">
        <f t="shared" si="93"/>
        <v/>
      </c>
      <c r="AQ165" s="5" t="str">
        <f t="shared" si="93"/>
        <v/>
      </c>
    </row>
    <row r="166" spans="1:43" ht="15" thickBot="1" x14ac:dyDescent="0.4">
      <c r="A166" s="295"/>
      <c r="B166" s="201" t="s">
        <v>484</v>
      </c>
      <c r="C166" s="6">
        <f t="shared" ref="C166:AQ166" si="94">IF(C165="","",C165/AVERAGE($C165:$AQ165))</f>
        <v>1.4258813252527116</v>
      </c>
      <c r="D166" s="7">
        <f t="shared" si="94"/>
        <v>1.3082310157274624</v>
      </c>
      <c r="E166" s="7">
        <f t="shared" si="94"/>
        <v>0.68814858872080309</v>
      </c>
      <c r="F166" s="7">
        <f t="shared" si="94"/>
        <v>0.75704460440390953</v>
      </c>
      <c r="G166" s="7">
        <f t="shared" si="94"/>
        <v>1.6423074522395502</v>
      </c>
      <c r="H166" s="7" t="str">
        <f t="shared" si="94"/>
        <v/>
      </c>
      <c r="I166" s="7" t="str">
        <f t="shared" si="94"/>
        <v/>
      </c>
      <c r="J166" s="7" t="str">
        <f t="shared" si="94"/>
        <v/>
      </c>
      <c r="K166" s="7" t="str">
        <f t="shared" si="94"/>
        <v/>
      </c>
      <c r="L166" s="7" t="str">
        <f t="shared" si="94"/>
        <v/>
      </c>
      <c r="M166" s="7" t="str">
        <f t="shared" si="94"/>
        <v/>
      </c>
      <c r="N166" s="7">
        <f t="shared" si="94"/>
        <v>1.68758925949212</v>
      </c>
      <c r="O166" s="7">
        <f t="shared" si="94"/>
        <v>0.51254147667630789</v>
      </c>
      <c r="P166" s="7">
        <f t="shared" si="94"/>
        <v>1.8235270409289936</v>
      </c>
      <c r="Q166" s="7" t="str">
        <f t="shared" si="94"/>
        <v/>
      </c>
      <c r="R166" s="7" t="str">
        <f t="shared" si="94"/>
        <v/>
      </c>
      <c r="S166" s="7" t="str">
        <f t="shared" si="94"/>
        <v/>
      </c>
      <c r="T166" s="7" t="str">
        <f t="shared" si="94"/>
        <v/>
      </c>
      <c r="U166" s="7" t="str">
        <f t="shared" si="94"/>
        <v/>
      </c>
      <c r="V166" s="7" t="str">
        <f t="shared" si="94"/>
        <v/>
      </c>
      <c r="W166" s="7" t="str">
        <f t="shared" si="94"/>
        <v/>
      </c>
      <c r="X166" s="7" t="str">
        <f t="shared" si="94"/>
        <v/>
      </c>
      <c r="Y166" s="7">
        <f t="shared" si="94"/>
        <v>0.43734161629033047</v>
      </c>
      <c r="Z166" s="7">
        <f t="shared" si="94"/>
        <v>0.62620075693759081</v>
      </c>
      <c r="AA166" s="7" t="str">
        <f t="shared" si="94"/>
        <v/>
      </c>
      <c r="AB166" s="7">
        <f t="shared" si="94"/>
        <v>0.75288752550527727</v>
      </c>
      <c r="AC166" s="7">
        <f t="shared" si="94"/>
        <v>0.92589283762960262</v>
      </c>
      <c r="AD166" s="7" t="str">
        <f t="shared" si="94"/>
        <v/>
      </c>
      <c r="AE166" s="7" t="str">
        <f t="shared" si="94"/>
        <v/>
      </c>
      <c r="AF166" s="7" t="str">
        <f t="shared" si="94"/>
        <v/>
      </c>
      <c r="AG166" s="7" t="str">
        <f t="shared" si="94"/>
        <v/>
      </c>
      <c r="AH166" s="7" t="str">
        <f t="shared" si="94"/>
        <v/>
      </c>
      <c r="AI166" s="7" t="str">
        <f t="shared" si="94"/>
        <v/>
      </c>
      <c r="AJ166" s="7">
        <f t="shared" si="94"/>
        <v>0.87536738860944374</v>
      </c>
      <c r="AK166" s="7">
        <f t="shared" si="94"/>
        <v>0.77535827126575962</v>
      </c>
      <c r="AL166" s="7">
        <f t="shared" si="94"/>
        <v>0.76168084032013683</v>
      </c>
      <c r="AM166" s="7" t="str">
        <f t="shared" si="94"/>
        <v/>
      </c>
      <c r="AN166" s="7" t="str">
        <f t="shared" si="94"/>
        <v/>
      </c>
      <c r="AO166" s="7" t="str">
        <f t="shared" si="94"/>
        <v/>
      </c>
      <c r="AP166" s="7" t="str">
        <f t="shared" si="94"/>
        <v/>
      </c>
      <c r="AQ166" s="8" t="str">
        <f t="shared" si="94"/>
        <v/>
      </c>
    </row>
    <row r="169" spans="1:43" ht="15" thickBot="1" x14ac:dyDescent="0.4">
      <c r="A169" s="19" t="s">
        <v>483</v>
      </c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</row>
    <row r="170" spans="1:43" x14ac:dyDescent="0.35">
      <c r="A170" s="289" t="s">
        <v>482</v>
      </c>
      <c r="B170" s="220" t="s">
        <v>480</v>
      </c>
      <c r="C170" s="219">
        <f t="shared" ref="C170:AQ170" si="95">IF(COUNT(C162,C152,C142)=0,"",AVERAGE(C152,C162,C142))</f>
        <v>0.3160542954616048</v>
      </c>
      <c r="D170" s="218">
        <f t="shared" si="95"/>
        <v>1.0151973808488113</v>
      </c>
      <c r="E170" s="218">
        <f t="shared" si="95"/>
        <v>0.75265999841471343</v>
      </c>
      <c r="F170" s="218">
        <f t="shared" si="95"/>
        <v>0.52100607794882914</v>
      </c>
      <c r="G170" s="218">
        <f t="shared" si="95"/>
        <v>0.60836258893325879</v>
      </c>
      <c r="H170" s="218">
        <f t="shared" si="95"/>
        <v>0.39452753634865884</v>
      </c>
      <c r="I170" s="218">
        <f t="shared" si="95"/>
        <v>0.73466840789060883</v>
      </c>
      <c r="J170" s="218">
        <f t="shared" si="95"/>
        <v>0.66266749720888907</v>
      </c>
      <c r="K170" s="218">
        <f t="shared" si="95"/>
        <v>0.70172772292657681</v>
      </c>
      <c r="L170" s="218">
        <f t="shared" si="95"/>
        <v>0.60581366469998321</v>
      </c>
      <c r="M170" s="218" t="str">
        <f t="shared" si="95"/>
        <v/>
      </c>
      <c r="N170" s="218">
        <f t="shared" si="95"/>
        <v>0.49693301746934448</v>
      </c>
      <c r="O170" s="218">
        <f t="shared" si="95"/>
        <v>0.44993870113083045</v>
      </c>
      <c r="P170" s="218">
        <f t="shared" si="95"/>
        <v>0.66433539667470864</v>
      </c>
      <c r="Q170" s="218">
        <f t="shared" si="95"/>
        <v>0.41645936974886932</v>
      </c>
      <c r="R170" s="218">
        <f t="shared" si="95"/>
        <v>0.63944501948035815</v>
      </c>
      <c r="S170" s="218">
        <f t="shared" si="95"/>
        <v>0.63308989837513363</v>
      </c>
      <c r="T170" s="218">
        <f t="shared" si="95"/>
        <v>0.62616470875327701</v>
      </c>
      <c r="U170" s="218">
        <f t="shared" si="95"/>
        <v>0.49892836534509755</v>
      </c>
      <c r="V170" s="218" t="str">
        <f t="shared" si="95"/>
        <v/>
      </c>
      <c r="W170" s="218" t="str">
        <f t="shared" si="95"/>
        <v/>
      </c>
      <c r="X170" s="218" t="str">
        <f t="shared" si="95"/>
        <v/>
      </c>
      <c r="Y170" s="218">
        <f t="shared" si="95"/>
        <v>3.2850640552976929</v>
      </c>
      <c r="Z170" s="218">
        <f t="shared" si="95"/>
        <v>1.2382835000404793</v>
      </c>
      <c r="AA170" s="218" t="str">
        <f t="shared" si="95"/>
        <v/>
      </c>
      <c r="AB170" s="218">
        <f t="shared" si="95"/>
        <v>1.0791278173342258</v>
      </c>
      <c r="AC170" s="218">
        <f t="shared" si="95"/>
        <v>1.3661831725248237</v>
      </c>
      <c r="AD170" s="218">
        <f t="shared" si="95"/>
        <v>1.2408141339540817</v>
      </c>
      <c r="AE170" s="218">
        <f t="shared" si="95"/>
        <v>1.4429847289164748</v>
      </c>
      <c r="AF170" s="218">
        <f t="shared" si="95"/>
        <v>2.1021310748737969</v>
      </c>
      <c r="AG170" s="218">
        <f t="shared" si="95"/>
        <v>1.6894024422926024</v>
      </c>
      <c r="AH170" s="218" t="str">
        <f t="shared" si="95"/>
        <v/>
      </c>
      <c r="AI170" s="218" t="str">
        <f t="shared" si="95"/>
        <v/>
      </c>
      <c r="AJ170" s="218">
        <f t="shared" si="95"/>
        <v>0.82425833965008721</v>
      </c>
      <c r="AK170" s="218">
        <f t="shared" si="95"/>
        <v>1.3216669019926941</v>
      </c>
      <c r="AL170" s="218">
        <f t="shared" si="95"/>
        <v>1.0609287562778942</v>
      </c>
      <c r="AM170" s="218">
        <f t="shared" si="95"/>
        <v>0.94095071046073064</v>
      </c>
      <c r="AN170" s="218">
        <f t="shared" si="95"/>
        <v>0.86835440745279868</v>
      </c>
      <c r="AO170" s="218">
        <f t="shared" si="95"/>
        <v>0.94141141400295814</v>
      </c>
      <c r="AP170" s="218">
        <f t="shared" si="95"/>
        <v>1.7073269279696168</v>
      </c>
      <c r="AQ170" s="217">
        <f t="shared" si="95"/>
        <v>1.3892573449228212</v>
      </c>
    </row>
    <row r="171" spans="1:43" x14ac:dyDescent="0.35">
      <c r="A171" s="290"/>
      <c r="B171" s="216" t="s">
        <v>479</v>
      </c>
      <c r="C171" s="215">
        <f t="shared" ref="C171:AQ171" si="96">IF(COUNT(C164,C154,C144)=0,"",AVERAGE(C154,C164,C144))</f>
        <v>0.52750197932257448</v>
      </c>
      <c r="D171" s="214">
        <f t="shared" si="96"/>
        <v>1.554583110811985</v>
      </c>
      <c r="E171" s="214">
        <f t="shared" si="96"/>
        <v>0.60626161777584375</v>
      </c>
      <c r="F171" s="214">
        <f t="shared" si="96"/>
        <v>0.46168235172269489</v>
      </c>
      <c r="G171" s="214">
        <f t="shared" si="96"/>
        <v>1.16948856105931</v>
      </c>
      <c r="H171" s="214">
        <f t="shared" si="96"/>
        <v>0.88036927401949738</v>
      </c>
      <c r="I171" s="214">
        <f t="shared" si="96"/>
        <v>2.088516309956379</v>
      </c>
      <c r="J171" s="214">
        <f t="shared" si="96"/>
        <v>1.1751256508018701</v>
      </c>
      <c r="K171" s="214">
        <f t="shared" si="96"/>
        <v>0.63726901499236022</v>
      </c>
      <c r="L171" s="214">
        <f t="shared" si="96"/>
        <v>0.97898408539443516</v>
      </c>
      <c r="M171" s="214" t="str">
        <f t="shared" si="96"/>
        <v/>
      </c>
      <c r="N171" s="214">
        <f t="shared" si="96"/>
        <v>0.98162050396543032</v>
      </c>
      <c r="O171" s="214">
        <f t="shared" si="96"/>
        <v>0.26993635633401836</v>
      </c>
      <c r="P171" s="214">
        <f t="shared" si="96"/>
        <v>1.4180077875665842</v>
      </c>
      <c r="Q171" s="214">
        <f t="shared" si="96"/>
        <v>0.5356718329967981</v>
      </c>
      <c r="R171" s="214">
        <f t="shared" si="96"/>
        <v>0.57553670053628236</v>
      </c>
      <c r="S171" s="214">
        <f t="shared" si="96"/>
        <v>0.72547861931469992</v>
      </c>
      <c r="T171" s="214">
        <f t="shared" si="96"/>
        <v>0.98123593886763161</v>
      </c>
      <c r="U171" s="214">
        <f t="shared" si="96"/>
        <v>1.0616683458395344</v>
      </c>
      <c r="V171" s="214" t="str">
        <f t="shared" si="96"/>
        <v/>
      </c>
      <c r="W171" s="214" t="str">
        <f t="shared" si="96"/>
        <v/>
      </c>
      <c r="X171" s="214" t="str">
        <f t="shared" si="96"/>
        <v/>
      </c>
      <c r="Y171" s="214">
        <f t="shared" si="96"/>
        <v>1.6816811771588187</v>
      </c>
      <c r="Z171" s="214">
        <f t="shared" si="96"/>
        <v>0.9076380406073089</v>
      </c>
      <c r="AA171" s="214" t="str">
        <f t="shared" si="96"/>
        <v/>
      </c>
      <c r="AB171" s="214">
        <f t="shared" si="96"/>
        <v>0.95100325737669034</v>
      </c>
      <c r="AC171" s="214">
        <f t="shared" si="96"/>
        <v>1.4806372514536668</v>
      </c>
      <c r="AD171" s="214">
        <f t="shared" si="96"/>
        <v>1.3652379813503068</v>
      </c>
      <c r="AE171" s="214">
        <f t="shared" si="96"/>
        <v>1.2103490898202285</v>
      </c>
      <c r="AF171" s="214">
        <f t="shared" si="96"/>
        <v>1.1795777451201062</v>
      </c>
      <c r="AG171" s="214">
        <f t="shared" si="96"/>
        <v>1.2527227978364031</v>
      </c>
      <c r="AH171" s="214" t="str">
        <f t="shared" si="96"/>
        <v/>
      </c>
      <c r="AI171" s="214" t="str">
        <f t="shared" si="96"/>
        <v/>
      </c>
      <c r="AJ171" s="214">
        <f t="shared" si="96"/>
        <v>0.84456431683860422</v>
      </c>
      <c r="AK171" s="214">
        <f t="shared" si="96"/>
        <v>1.1995088421792195</v>
      </c>
      <c r="AL171" s="214">
        <f t="shared" si="96"/>
        <v>0.94588484582725574</v>
      </c>
      <c r="AM171" s="214">
        <f t="shared" si="96"/>
        <v>1.1299871819954859</v>
      </c>
      <c r="AN171" s="214">
        <f t="shared" si="96"/>
        <v>1.2002287437289538</v>
      </c>
      <c r="AO171" s="214">
        <f t="shared" si="96"/>
        <v>0.62715079092165671</v>
      </c>
      <c r="AP171" s="214">
        <f t="shared" si="96"/>
        <v>0.95078751790703309</v>
      </c>
      <c r="AQ171" s="213">
        <f t="shared" si="96"/>
        <v>1.0194176415436391</v>
      </c>
    </row>
    <row r="172" spans="1:43" ht="15" thickBot="1" x14ac:dyDescent="0.4">
      <c r="A172" s="290"/>
      <c r="B172" s="212" t="s">
        <v>478</v>
      </c>
      <c r="C172" s="211">
        <f t="shared" ref="C172:AQ172" si="97">IF(COUNT(C166,C156,C146)=0,"",AVERAGE(C156,C166,C146))</f>
        <v>1.4258813252527116</v>
      </c>
      <c r="D172" s="210">
        <f t="shared" si="97"/>
        <v>1.3082310157274624</v>
      </c>
      <c r="E172" s="210">
        <f t="shared" si="97"/>
        <v>0.68814858872080309</v>
      </c>
      <c r="F172" s="210">
        <f t="shared" si="97"/>
        <v>0.75704460440390953</v>
      </c>
      <c r="G172" s="210">
        <f t="shared" si="97"/>
        <v>1.6423074522395502</v>
      </c>
      <c r="H172" s="210">
        <f t="shared" si="97"/>
        <v>1.856181389570986</v>
      </c>
      <c r="I172" s="210">
        <f t="shared" si="97"/>
        <v>2.4576263851228299</v>
      </c>
      <c r="J172" s="210">
        <f t="shared" si="97"/>
        <v>1.3815091465281151</v>
      </c>
      <c r="K172" s="210">
        <f t="shared" si="97"/>
        <v>0.74033799264803823</v>
      </c>
      <c r="L172" s="210">
        <f t="shared" si="97"/>
        <v>1.3039463394716371</v>
      </c>
      <c r="M172" s="210" t="str">
        <f t="shared" si="97"/>
        <v/>
      </c>
      <c r="N172" s="210">
        <f t="shared" si="97"/>
        <v>1.68758925949212</v>
      </c>
      <c r="O172" s="210">
        <f t="shared" si="97"/>
        <v>0.51254147667630789</v>
      </c>
      <c r="P172" s="210">
        <f t="shared" si="97"/>
        <v>1.8235270409289936</v>
      </c>
      <c r="Q172" s="210">
        <f t="shared" si="97"/>
        <v>1.1294177512287131</v>
      </c>
      <c r="R172" s="210">
        <f t="shared" si="97"/>
        <v>0.77810672388556479</v>
      </c>
      <c r="S172" s="210">
        <f t="shared" si="97"/>
        <v>1.107779108769499</v>
      </c>
      <c r="T172" s="210">
        <f t="shared" si="97"/>
        <v>1.2208153679695546</v>
      </c>
      <c r="U172" s="210">
        <f t="shared" si="97"/>
        <v>1.6702608605779146</v>
      </c>
      <c r="V172" s="210" t="str">
        <f t="shared" si="97"/>
        <v/>
      </c>
      <c r="W172" s="210" t="str">
        <f t="shared" si="97"/>
        <v/>
      </c>
      <c r="X172" s="210" t="str">
        <f t="shared" si="97"/>
        <v/>
      </c>
      <c r="Y172" s="210">
        <f t="shared" si="97"/>
        <v>0.43734161629033047</v>
      </c>
      <c r="Z172" s="210">
        <f t="shared" si="97"/>
        <v>0.62620075693759081</v>
      </c>
      <c r="AA172" s="210" t="str">
        <f t="shared" si="97"/>
        <v/>
      </c>
      <c r="AB172" s="210">
        <f t="shared" si="97"/>
        <v>0.75288752550527727</v>
      </c>
      <c r="AC172" s="210">
        <f t="shared" si="97"/>
        <v>0.92589283762960262</v>
      </c>
      <c r="AD172" s="210">
        <f t="shared" si="97"/>
        <v>0.8851721517116804</v>
      </c>
      <c r="AE172" s="210">
        <f t="shared" si="97"/>
        <v>0.69909140282938464</v>
      </c>
      <c r="AF172" s="210">
        <f t="shared" si="97"/>
        <v>0.45805559242274962</v>
      </c>
      <c r="AG172" s="210">
        <f t="shared" si="97"/>
        <v>0.60039475271132736</v>
      </c>
      <c r="AH172" s="210" t="str">
        <f t="shared" si="97"/>
        <v/>
      </c>
      <c r="AI172" s="210" t="str">
        <f t="shared" si="97"/>
        <v/>
      </c>
      <c r="AJ172" s="210">
        <f t="shared" si="97"/>
        <v>0.87536738860944374</v>
      </c>
      <c r="AK172" s="210">
        <f t="shared" si="97"/>
        <v>0.77535827126575962</v>
      </c>
      <c r="AL172" s="210">
        <f t="shared" si="97"/>
        <v>0.76168084032013683</v>
      </c>
      <c r="AM172" s="210">
        <f t="shared" si="97"/>
        <v>1.0381879818927915</v>
      </c>
      <c r="AN172" s="210">
        <f t="shared" si="97"/>
        <v>1.076792788566771</v>
      </c>
      <c r="AO172" s="210">
        <f t="shared" si="97"/>
        <v>0.5305833240762392</v>
      </c>
      <c r="AP172" s="210">
        <f t="shared" si="97"/>
        <v>0.44054233628432643</v>
      </c>
      <c r="AQ172" s="209">
        <f t="shared" si="97"/>
        <v>0.60171780071469017</v>
      </c>
    </row>
    <row r="173" spans="1:43" ht="15" thickBot="1" x14ac:dyDescent="0.4">
      <c r="A173" s="290"/>
      <c r="B173" s="82" t="s">
        <v>481</v>
      </c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39"/>
      <c r="O173" s="139"/>
      <c r="P173" s="139"/>
      <c r="Q173" s="139"/>
      <c r="R173" s="139"/>
      <c r="S173" s="139"/>
      <c r="T173" s="139"/>
      <c r="U173" s="139"/>
      <c r="V173" s="139"/>
      <c r="W173" s="139"/>
      <c r="X173" s="139"/>
      <c r="Y173" s="139"/>
      <c r="Z173" s="139"/>
      <c r="AA173" s="139"/>
      <c r="AB173" s="139"/>
      <c r="AC173" s="139"/>
      <c r="AD173" s="139"/>
      <c r="AE173" s="139"/>
      <c r="AF173" s="139"/>
      <c r="AG173" s="139"/>
      <c r="AH173" s="139"/>
      <c r="AI173" s="139"/>
      <c r="AJ173" s="139"/>
      <c r="AK173" s="139"/>
      <c r="AL173" s="139"/>
      <c r="AM173" s="139"/>
      <c r="AN173" s="139"/>
      <c r="AO173" s="139"/>
      <c r="AP173" s="139"/>
      <c r="AQ173" s="138"/>
    </row>
    <row r="174" spans="1:43" x14ac:dyDescent="0.35">
      <c r="A174" s="291"/>
      <c r="B174" s="137" t="s">
        <v>480</v>
      </c>
      <c r="C174" s="118">
        <f t="shared" ref="C174:AQ174" si="98">IF(C170="","",C170/AVERAGE($C170:$L170))</f>
        <v>0.50066538551527784</v>
      </c>
      <c r="D174" s="117">
        <f t="shared" si="98"/>
        <v>1.6081863001242362</v>
      </c>
      <c r="E174" s="117">
        <f t="shared" si="98"/>
        <v>1.1922976959318352</v>
      </c>
      <c r="F174" s="117">
        <f t="shared" si="98"/>
        <v>0.82533195282499239</v>
      </c>
      <c r="G174" s="117">
        <f t="shared" si="98"/>
        <v>0.96371444557172459</v>
      </c>
      <c r="H174" s="117">
        <f t="shared" si="98"/>
        <v>0.62497578396744213</v>
      </c>
      <c r="I174" s="117">
        <f t="shared" si="98"/>
        <v>1.1637970024271709</v>
      </c>
      <c r="J174" s="117">
        <f t="shared" si="98"/>
        <v>1.0497394995817664</v>
      </c>
      <c r="K174" s="117">
        <f t="shared" si="98"/>
        <v>1.1116152698151616</v>
      </c>
      <c r="L174" s="117">
        <f t="shared" si="98"/>
        <v>0.95967666424039266</v>
      </c>
      <c r="M174" s="117" t="str">
        <f t="shared" si="98"/>
        <v/>
      </c>
      <c r="N174" s="117">
        <f t="shared" si="98"/>
        <v>0.7871975301053431</v>
      </c>
      <c r="O174" s="117">
        <f t="shared" si="98"/>
        <v>0.71275327212655115</v>
      </c>
      <c r="P174" s="117">
        <f t="shared" si="98"/>
        <v>1.0523816390528837</v>
      </c>
      <c r="Q174" s="117">
        <f t="shared" si="98"/>
        <v>0.65971826328839533</v>
      </c>
      <c r="R174" s="117">
        <f t="shared" si="98"/>
        <v>1.0129524951602829</v>
      </c>
      <c r="S174" s="117">
        <f t="shared" si="98"/>
        <v>1.0028852718893686</v>
      </c>
      <c r="T174" s="117">
        <f t="shared" si="98"/>
        <v>0.99191499627033508</v>
      </c>
      <c r="U174" s="117">
        <f t="shared" si="98"/>
        <v>0.79035838451484242</v>
      </c>
      <c r="V174" s="117" t="str">
        <f t="shared" si="98"/>
        <v/>
      </c>
      <c r="W174" s="117" t="str">
        <f t="shared" si="98"/>
        <v/>
      </c>
      <c r="X174" s="117" t="str">
        <f t="shared" si="98"/>
        <v/>
      </c>
      <c r="Y174" s="117">
        <f t="shared" si="98"/>
        <v>5.2039092184646689</v>
      </c>
      <c r="Z174" s="117">
        <f t="shared" si="98"/>
        <v>1.9615796868683575</v>
      </c>
      <c r="AA174" s="117" t="str">
        <f t="shared" si="98"/>
        <v/>
      </c>
      <c r="AB174" s="117">
        <f t="shared" si="98"/>
        <v>1.7094592683728784</v>
      </c>
      <c r="AC174" s="117">
        <f t="shared" si="98"/>
        <v>2.1641870861385604</v>
      </c>
      <c r="AD174" s="117">
        <f t="shared" si="98"/>
        <v>1.9655884942857706</v>
      </c>
      <c r="AE174" s="117">
        <f t="shared" si="98"/>
        <v>2.2858493492090228</v>
      </c>
      <c r="AF174" s="117">
        <f t="shared" si="98"/>
        <v>3.3300109510240508</v>
      </c>
      <c r="AG174" s="117">
        <f t="shared" si="98"/>
        <v>2.6762025930561384</v>
      </c>
      <c r="AH174" s="117" t="str">
        <f t="shared" si="98"/>
        <v/>
      </c>
      <c r="AI174" s="117" t="str">
        <f t="shared" si="98"/>
        <v/>
      </c>
      <c r="AJ174" s="117">
        <f t="shared" si="98"/>
        <v>1.3057174837075645</v>
      </c>
      <c r="AK174" s="117">
        <f t="shared" si="98"/>
        <v>2.0936683301282386</v>
      </c>
      <c r="AL174" s="117">
        <f t="shared" si="98"/>
        <v>1.6806299183193485</v>
      </c>
      <c r="AM174" s="117">
        <f t="shared" si="98"/>
        <v>1.4905712624966587</v>
      </c>
      <c r="AN174" s="117">
        <f t="shared" si="98"/>
        <v>1.3755705915538219</v>
      </c>
      <c r="AO174" s="117">
        <f t="shared" si="98"/>
        <v>1.4913010684821799</v>
      </c>
      <c r="AP174" s="117">
        <f t="shared" si="98"/>
        <v>2.7045969849707889</v>
      </c>
      <c r="AQ174" s="116">
        <f t="shared" si="98"/>
        <v>2.2007391583140605</v>
      </c>
    </row>
    <row r="175" spans="1:43" x14ac:dyDescent="0.35">
      <c r="A175" s="291"/>
      <c r="B175" s="137" t="s">
        <v>479</v>
      </c>
      <c r="C175" s="4">
        <f t="shared" ref="C175:AQ175" si="99">IF(C171="","",C171/AVERAGE($C171:$L171))</f>
        <v>0.52332677594882349</v>
      </c>
      <c r="D175" s="2">
        <f t="shared" si="99"/>
        <v>1.5422785112020005</v>
      </c>
      <c r="E175" s="2">
        <f t="shared" si="99"/>
        <v>0.60146302810009666</v>
      </c>
      <c r="F175" s="2">
        <f t="shared" si="99"/>
        <v>0.45802811384667902</v>
      </c>
      <c r="G175" s="2">
        <f t="shared" si="99"/>
        <v>1.1602320032128945</v>
      </c>
      <c r="H175" s="2">
        <f t="shared" si="99"/>
        <v>0.87340110914596769</v>
      </c>
      <c r="I175" s="2">
        <f t="shared" si="99"/>
        <v>2.0719856035604289</v>
      </c>
      <c r="J175" s="2">
        <f t="shared" si="99"/>
        <v>1.1658244751207663</v>
      </c>
      <c r="K175" s="2">
        <f t="shared" si="99"/>
        <v>0.632225000285913</v>
      </c>
      <c r="L175" s="2">
        <f t="shared" si="99"/>
        <v>0.97123537957642747</v>
      </c>
      <c r="M175" s="2" t="str">
        <f t="shared" si="99"/>
        <v/>
      </c>
      <c r="N175" s="2">
        <f t="shared" si="99"/>
        <v>0.97385093076844831</v>
      </c>
      <c r="O175" s="2">
        <f t="shared" si="99"/>
        <v>0.26779979717435187</v>
      </c>
      <c r="P175" s="2">
        <f t="shared" si="99"/>
        <v>1.4067841881665282</v>
      </c>
      <c r="Q175" s="2">
        <f t="shared" si="99"/>
        <v>0.53143196484080779</v>
      </c>
      <c r="R175" s="2">
        <f t="shared" si="99"/>
        <v>0.57098130004871916</v>
      </c>
      <c r="S175" s="2">
        <f t="shared" si="99"/>
        <v>0.71973642137482319</v>
      </c>
      <c r="T175" s="2">
        <f t="shared" si="99"/>
        <v>0.97346940952177563</v>
      </c>
      <c r="U175" s="2">
        <f t="shared" si="99"/>
        <v>1.0532651901489218</v>
      </c>
      <c r="V175" s="2" t="str">
        <f t="shared" si="99"/>
        <v/>
      </c>
      <c r="W175" s="2" t="str">
        <f t="shared" si="99"/>
        <v/>
      </c>
      <c r="X175" s="2" t="str">
        <f t="shared" si="99"/>
        <v/>
      </c>
      <c r="Y175" s="2">
        <f t="shared" si="99"/>
        <v>1.668370590280142</v>
      </c>
      <c r="Z175" s="2">
        <f t="shared" si="99"/>
        <v>0.90045404214316094</v>
      </c>
      <c r="AA175" s="2" t="str">
        <f t="shared" si="99"/>
        <v/>
      </c>
      <c r="AB175" s="2">
        <f t="shared" si="99"/>
        <v>0.94347602114954576</v>
      </c>
      <c r="AC175" s="2">
        <f t="shared" si="99"/>
        <v>1.4689179368541088</v>
      </c>
      <c r="AD175" s="2">
        <f t="shared" si="99"/>
        <v>1.354432057488131</v>
      </c>
      <c r="AE175" s="2">
        <f t="shared" si="99"/>
        <v>1.2007691189360934</v>
      </c>
      <c r="AF175" s="2">
        <f t="shared" si="99"/>
        <v>1.1702413308997239</v>
      </c>
      <c r="AG175" s="2">
        <f t="shared" si="99"/>
        <v>1.2428074370284337</v>
      </c>
      <c r="AH175" s="2" t="str">
        <f t="shared" si="99"/>
        <v/>
      </c>
      <c r="AI175" s="2" t="str">
        <f t="shared" si="99"/>
        <v/>
      </c>
      <c r="AJ175" s="2">
        <f t="shared" si="99"/>
        <v>0.83787954991215075</v>
      </c>
      <c r="AK175" s="2">
        <f t="shared" si="99"/>
        <v>1.1900146723731793</v>
      </c>
      <c r="AL175" s="2">
        <f t="shared" si="99"/>
        <v>0.93839812207211526</v>
      </c>
      <c r="AM175" s="2">
        <f t="shared" si="99"/>
        <v>1.1210432794519887</v>
      </c>
      <c r="AN175" s="2">
        <f t="shared" si="99"/>
        <v>1.1907288758677459</v>
      </c>
      <c r="AO175" s="2">
        <f t="shared" si="99"/>
        <v>0.62218686244224242</v>
      </c>
      <c r="AP175" s="2">
        <f t="shared" si="99"/>
        <v>0.94326198926810023</v>
      </c>
      <c r="AQ175" s="5">
        <f t="shared" si="99"/>
        <v>1.0113489021965369</v>
      </c>
    </row>
    <row r="176" spans="1:43" ht="15" thickBot="1" x14ac:dyDescent="0.4">
      <c r="A176" s="292"/>
      <c r="B176" s="171" t="s">
        <v>478</v>
      </c>
      <c r="C176" s="6">
        <f t="shared" ref="C176:AQ176" si="100">IF(C172="","",C172/AVERAGE($C172:$L172))</f>
        <v>1.0514407486314603</v>
      </c>
      <c r="D176" s="7">
        <f t="shared" si="100"/>
        <v>0.96468575203170681</v>
      </c>
      <c r="E176" s="7">
        <f t="shared" si="100"/>
        <v>0.50743877101135915</v>
      </c>
      <c r="F176" s="7">
        <f t="shared" si="100"/>
        <v>0.55824249290927486</v>
      </c>
      <c r="G176" s="7">
        <f t="shared" si="100"/>
        <v>1.211032746192771</v>
      </c>
      <c r="H176" s="7">
        <f t="shared" si="100"/>
        <v>1.3687427665134786</v>
      </c>
      <c r="I176" s="7">
        <f t="shared" si="100"/>
        <v>1.8122465597001927</v>
      </c>
      <c r="J176" s="7">
        <f t="shared" si="100"/>
        <v>1.0187208328920982</v>
      </c>
      <c r="K176" s="7">
        <f t="shared" si="100"/>
        <v>0.54592308591474459</v>
      </c>
      <c r="L176" s="7">
        <f t="shared" si="100"/>
        <v>0.96152624420291188</v>
      </c>
      <c r="M176" s="7" t="str">
        <f t="shared" si="100"/>
        <v/>
      </c>
      <c r="N176" s="7">
        <f t="shared" si="100"/>
        <v>1.2444234193671946</v>
      </c>
      <c r="O176" s="7">
        <f t="shared" si="100"/>
        <v>0.37794659653439239</v>
      </c>
      <c r="P176" s="7">
        <f t="shared" si="100"/>
        <v>1.3446635446496789</v>
      </c>
      <c r="Q176" s="7">
        <f t="shared" si="100"/>
        <v>0.83282937004530366</v>
      </c>
      <c r="R176" s="7">
        <f t="shared" si="100"/>
        <v>0.57377363865286057</v>
      </c>
      <c r="S176" s="7">
        <f t="shared" si="100"/>
        <v>0.81687309793222851</v>
      </c>
      <c r="T176" s="7">
        <f t="shared" si="100"/>
        <v>0.90022570722090267</v>
      </c>
      <c r="U176" s="7">
        <f t="shared" si="100"/>
        <v>1.2316455083277134</v>
      </c>
      <c r="V176" s="7" t="str">
        <f t="shared" si="100"/>
        <v/>
      </c>
      <c r="W176" s="7" t="str">
        <f t="shared" si="100"/>
        <v/>
      </c>
      <c r="X176" s="7" t="str">
        <f t="shared" si="100"/>
        <v/>
      </c>
      <c r="Y176" s="7">
        <f t="shared" si="100"/>
        <v>0.3224944378582838</v>
      </c>
      <c r="Z176" s="7">
        <f t="shared" si="100"/>
        <v>0.46175861974442778</v>
      </c>
      <c r="AA176" s="7" t="str">
        <f t="shared" si="100"/>
        <v/>
      </c>
      <c r="AB176" s="7">
        <f t="shared" si="100"/>
        <v>0.55517707500114477</v>
      </c>
      <c r="AC176" s="7">
        <f t="shared" si="100"/>
        <v>0.68275068977233255</v>
      </c>
      <c r="AD176" s="7">
        <f t="shared" si="100"/>
        <v>0.65272337422505977</v>
      </c>
      <c r="AE176" s="7">
        <f t="shared" si="100"/>
        <v>0.51550797035824225</v>
      </c>
      <c r="AF176" s="7">
        <f t="shared" si="100"/>
        <v>0.33776886370711451</v>
      </c>
      <c r="AG176" s="7">
        <f t="shared" si="100"/>
        <v>0.44272934716591206</v>
      </c>
      <c r="AH176" s="7" t="str">
        <f t="shared" si="100"/>
        <v/>
      </c>
      <c r="AI176" s="7" t="str">
        <f t="shared" si="100"/>
        <v/>
      </c>
      <c r="AJ176" s="7">
        <f t="shared" si="100"/>
        <v>0.64549337038547461</v>
      </c>
      <c r="AK176" s="7">
        <f t="shared" si="100"/>
        <v>0.5717469376722345</v>
      </c>
      <c r="AL176" s="7">
        <f t="shared" si="100"/>
        <v>0.56166123981075788</v>
      </c>
      <c r="AM176" s="7">
        <f t="shared" si="100"/>
        <v>0.76555680305868135</v>
      </c>
      <c r="AN176" s="7">
        <f t="shared" si="100"/>
        <v>0.79402387539576225</v>
      </c>
      <c r="AO176" s="7">
        <f t="shared" si="100"/>
        <v>0.39125060241546827</v>
      </c>
      <c r="AP176" s="7">
        <f t="shared" si="100"/>
        <v>0.32485463948730109</v>
      </c>
      <c r="AQ176" s="8">
        <f t="shared" si="100"/>
        <v>0.44370495892159911</v>
      </c>
    </row>
    <row r="177" spans="1:44" x14ac:dyDescent="0.35">
      <c r="C177" s="101"/>
      <c r="D177" s="101"/>
      <c r="E177" s="101"/>
      <c r="F177" s="101"/>
      <c r="G177" s="101"/>
      <c r="H177" s="101"/>
      <c r="I177" s="101"/>
      <c r="J177" s="101"/>
      <c r="K177" s="101"/>
      <c r="L177" s="101"/>
      <c r="M177" s="101"/>
      <c r="N177" s="101"/>
      <c r="O177" s="101"/>
      <c r="P177" s="101"/>
      <c r="Q177" s="101"/>
      <c r="R177" s="101"/>
      <c r="S177" s="101"/>
      <c r="T177" s="101"/>
      <c r="U177" s="101"/>
      <c r="V177" s="101"/>
      <c r="W177" s="101"/>
      <c r="X177" s="101"/>
      <c r="Y177" s="101"/>
      <c r="Z177" s="101"/>
      <c r="AA177" s="101"/>
      <c r="AB177" s="101"/>
      <c r="AC177" s="101"/>
      <c r="AD177" s="101"/>
      <c r="AE177" s="101"/>
      <c r="AF177" s="101"/>
      <c r="AG177" s="101"/>
      <c r="AH177" s="101"/>
      <c r="AI177" s="101"/>
      <c r="AJ177" s="101"/>
      <c r="AK177" s="101"/>
      <c r="AL177" s="101"/>
      <c r="AM177" s="101"/>
      <c r="AN177" s="101"/>
      <c r="AO177" s="101"/>
      <c r="AP177" s="101"/>
      <c r="AQ177" s="101"/>
      <c r="AR177" s="101"/>
    </row>
    <row r="178" spans="1:44" ht="15" thickBot="1" x14ac:dyDescent="0.4"/>
    <row r="179" spans="1:44" ht="14.5" customHeight="1" x14ac:dyDescent="0.35">
      <c r="A179" s="293" t="s">
        <v>472</v>
      </c>
      <c r="B179" s="203" t="s">
        <v>477</v>
      </c>
      <c r="C179" s="118" t="s">
        <v>445</v>
      </c>
      <c r="D179" s="117" t="s">
        <v>445</v>
      </c>
      <c r="E179" s="117" t="s">
        <v>445</v>
      </c>
      <c r="F179" s="117" t="s">
        <v>445</v>
      </c>
      <c r="G179" s="117" t="s">
        <v>445</v>
      </c>
      <c r="H179" s="117">
        <v>18.698</v>
      </c>
      <c r="I179" s="117" t="s">
        <v>445</v>
      </c>
      <c r="J179" s="117">
        <v>57.737000000000002</v>
      </c>
      <c r="K179" s="117">
        <v>34.231999999999999</v>
      </c>
      <c r="L179" s="117">
        <v>46.94</v>
      </c>
      <c r="M179" s="117" t="s">
        <v>445</v>
      </c>
      <c r="N179" s="117" t="s">
        <v>445</v>
      </c>
      <c r="O179" s="117" t="s">
        <v>445</v>
      </c>
      <c r="P179" s="117" t="s">
        <v>445</v>
      </c>
      <c r="Q179" s="117">
        <v>23.542000000000002</v>
      </c>
      <c r="R179" s="117" t="s">
        <v>445</v>
      </c>
      <c r="S179" s="117">
        <v>32.468000000000004</v>
      </c>
      <c r="T179" s="117">
        <v>47.304000000000002</v>
      </c>
      <c r="U179" s="117">
        <v>19.068000000000001</v>
      </c>
      <c r="V179" s="117" t="s">
        <v>445</v>
      </c>
      <c r="W179" s="117" t="s">
        <v>445</v>
      </c>
      <c r="X179" s="117" t="s">
        <v>445</v>
      </c>
      <c r="Y179" s="117" t="s">
        <v>445</v>
      </c>
      <c r="Z179" s="117" t="s">
        <v>445</v>
      </c>
      <c r="AA179" s="117" t="s">
        <v>445</v>
      </c>
      <c r="AB179" s="117" t="s">
        <v>445</v>
      </c>
      <c r="AC179" s="117" t="s">
        <v>445</v>
      </c>
      <c r="AD179" s="117">
        <v>56.932000000000002</v>
      </c>
      <c r="AE179" s="117">
        <v>49.91</v>
      </c>
      <c r="AF179" s="117">
        <v>100</v>
      </c>
      <c r="AG179" s="117">
        <v>62.438000000000002</v>
      </c>
      <c r="AH179" s="117" t="s">
        <v>445</v>
      </c>
      <c r="AI179" s="117" t="s">
        <v>445</v>
      </c>
      <c r="AJ179" s="117" t="s">
        <v>445</v>
      </c>
      <c r="AK179" s="117" t="s">
        <v>445</v>
      </c>
      <c r="AL179" s="117" t="s">
        <v>445</v>
      </c>
      <c r="AM179" s="117" t="s">
        <v>445</v>
      </c>
      <c r="AN179" s="117">
        <v>58.726999999999997</v>
      </c>
      <c r="AO179" s="117">
        <v>54.341999999999999</v>
      </c>
      <c r="AP179" s="117">
        <v>39.286999999999999</v>
      </c>
      <c r="AQ179" s="116">
        <v>80.725999999999999</v>
      </c>
    </row>
    <row r="180" spans="1:44" x14ac:dyDescent="0.35">
      <c r="A180" s="294"/>
      <c r="B180" s="202" t="s">
        <v>446</v>
      </c>
      <c r="C180" s="4" t="s">
        <v>445</v>
      </c>
      <c r="D180" s="2" t="s">
        <v>445</v>
      </c>
      <c r="E180" s="2" t="s">
        <v>445</v>
      </c>
      <c r="F180" s="2" t="s">
        <v>445</v>
      </c>
      <c r="G180" s="2" t="s">
        <v>445</v>
      </c>
      <c r="H180" s="2">
        <v>67.834000000000003</v>
      </c>
      <c r="I180" s="2" t="s">
        <v>445</v>
      </c>
      <c r="J180" s="2">
        <v>93.606999999999999</v>
      </c>
      <c r="K180" s="2">
        <v>73.245999999999995</v>
      </c>
      <c r="L180" s="2">
        <v>85.438000000000002</v>
      </c>
      <c r="M180" s="2" t="s">
        <v>445</v>
      </c>
      <c r="N180" s="2" t="s">
        <v>445</v>
      </c>
      <c r="O180" s="2" t="s">
        <v>445</v>
      </c>
      <c r="P180" s="2" t="s">
        <v>445</v>
      </c>
      <c r="Q180" s="2">
        <v>71.096999999999994</v>
      </c>
      <c r="R180" s="2" t="s">
        <v>445</v>
      </c>
      <c r="S180" s="2">
        <v>90.757000000000005</v>
      </c>
      <c r="T180" s="2">
        <v>62.744999999999997</v>
      </c>
      <c r="U180" s="2">
        <v>76.177000000000007</v>
      </c>
      <c r="V180" s="2" t="s">
        <v>445</v>
      </c>
      <c r="W180" s="2" t="s">
        <v>445</v>
      </c>
      <c r="X180" s="2" t="s">
        <v>445</v>
      </c>
      <c r="Y180" s="2" t="s">
        <v>445</v>
      </c>
      <c r="Z180" s="2" t="s">
        <v>445</v>
      </c>
      <c r="AA180" s="2" t="s">
        <v>445</v>
      </c>
      <c r="AB180" s="2" t="s">
        <v>445</v>
      </c>
      <c r="AC180" s="2" t="s">
        <v>445</v>
      </c>
      <c r="AD180" s="2">
        <v>61.390999999999998</v>
      </c>
      <c r="AE180" s="2">
        <v>76.611000000000004</v>
      </c>
      <c r="AF180" s="2">
        <v>60.671999999999997</v>
      </c>
      <c r="AG180" s="2">
        <v>98.444000000000003</v>
      </c>
      <c r="AH180" s="2" t="s">
        <v>445</v>
      </c>
      <c r="AI180" s="2" t="s">
        <v>445</v>
      </c>
      <c r="AJ180" s="2" t="s">
        <v>445</v>
      </c>
      <c r="AK180" s="2" t="s">
        <v>445</v>
      </c>
      <c r="AL180" s="2" t="s">
        <v>445</v>
      </c>
      <c r="AM180" s="2" t="s">
        <v>445</v>
      </c>
      <c r="AN180" s="2">
        <v>100</v>
      </c>
      <c r="AO180" s="2">
        <v>64.947000000000003</v>
      </c>
      <c r="AP180" s="2">
        <v>71.090999999999994</v>
      </c>
      <c r="AQ180" s="5">
        <v>71.159000000000006</v>
      </c>
    </row>
    <row r="181" spans="1:44" x14ac:dyDescent="0.35">
      <c r="A181" s="294"/>
      <c r="B181" s="202" t="s">
        <v>476</v>
      </c>
      <c r="C181" s="4" t="str">
        <f t="shared" ref="C181:AQ181" si="101">IF(C179="","",C179/C180)</f>
        <v/>
      </c>
      <c r="D181" s="2" t="str">
        <f t="shared" si="101"/>
        <v/>
      </c>
      <c r="E181" s="2" t="str">
        <f t="shared" si="101"/>
        <v/>
      </c>
      <c r="F181" s="2" t="str">
        <f t="shared" si="101"/>
        <v/>
      </c>
      <c r="G181" s="2" t="str">
        <f t="shared" si="101"/>
        <v/>
      </c>
      <c r="H181" s="2">
        <f t="shared" si="101"/>
        <v>0.27564348261933541</v>
      </c>
      <c r="I181" s="2" t="str">
        <f t="shared" si="101"/>
        <v/>
      </c>
      <c r="J181" s="2">
        <f t="shared" si="101"/>
        <v>0.61680216223145712</v>
      </c>
      <c r="K181" s="2">
        <f t="shared" si="101"/>
        <v>0.46735657919886414</v>
      </c>
      <c r="L181" s="2">
        <f t="shared" si="101"/>
        <v>0.54940424635408125</v>
      </c>
      <c r="M181" s="2" t="str">
        <f t="shared" si="101"/>
        <v/>
      </c>
      <c r="N181" s="2" t="str">
        <f t="shared" si="101"/>
        <v/>
      </c>
      <c r="O181" s="2" t="str">
        <f t="shared" si="101"/>
        <v/>
      </c>
      <c r="P181" s="2" t="str">
        <f t="shared" si="101"/>
        <v/>
      </c>
      <c r="Q181" s="2">
        <f t="shared" si="101"/>
        <v>0.33112508263358514</v>
      </c>
      <c r="R181" s="2" t="str">
        <f t="shared" si="101"/>
        <v/>
      </c>
      <c r="S181" s="2">
        <f t="shared" si="101"/>
        <v>0.35774650991108126</v>
      </c>
      <c r="T181" s="2">
        <f t="shared" si="101"/>
        <v>0.75390867798230943</v>
      </c>
      <c r="U181" s="2">
        <f t="shared" si="101"/>
        <v>0.25031177389500769</v>
      </c>
      <c r="V181" s="2" t="str">
        <f t="shared" si="101"/>
        <v/>
      </c>
      <c r="W181" s="2" t="str">
        <f t="shared" si="101"/>
        <v/>
      </c>
      <c r="X181" s="2" t="str">
        <f t="shared" si="101"/>
        <v/>
      </c>
      <c r="Y181" s="2" t="str">
        <f t="shared" si="101"/>
        <v/>
      </c>
      <c r="Z181" s="2" t="str">
        <f t="shared" si="101"/>
        <v/>
      </c>
      <c r="AA181" s="2" t="str">
        <f t="shared" si="101"/>
        <v/>
      </c>
      <c r="AB181" s="2" t="str">
        <f t="shared" si="101"/>
        <v/>
      </c>
      <c r="AC181" s="2" t="str">
        <f t="shared" si="101"/>
        <v/>
      </c>
      <c r="AD181" s="2">
        <f t="shared" si="101"/>
        <v>0.92736720366177461</v>
      </c>
      <c r="AE181" s="2">
        <f t="shared" si="101"/>
        <v>0.65147302606675273</v>
      </c>
      <c r="AF181" s="2">
        <f t="shared" si="101"/>
        <v>1.6482067510548524</v>
      </c>
      <c r="AG181" s="2">
        <f t="shared" si="101"/>
        <v>0.63424891308764375</v>
      </c>
      <c r="AH181" s="2" t="str">
        <f t="shared" si="101"/>
        <v/>
      </c>
      <c r="AI181" s="2" t="str">
        <f t="shared" si="101"/>
        <v/>
      </c>
      <c r="AJ181" s="2" t="str">
        <f t="shared" si="101"/>
        <v/>
      </c>
      <c r="AK181" s="2" t="str">
        <f t="shared" si="101"/>
        <v/>
      </c>
      <c r="AL181" s="2" t="str">
        <f t="shared" si="101"/>
        <v/>
      </c>
      <c r="AM181" s="2" t="str">
        <f t="shared" si="101"/>
        <v/>
      </c>
      <c r="AN181" s="2">
        <f t="shared" si="101"/>
        <v>0.58726999999999996</v>
      </c>
      <c r="AO181" s="2">
        <f t="shared" si="101"/>
        <v>0.83671301214836713</v>
      </c>
      <c r="AP181" s="2">
        <f t="shared" si="101"/>
        <v>0.5526297280949769</v>
      </c>
      <c r="AQ181" s="5">
        <f t="shared" si="101"/>
        <v>1.1344453969280062</v>
      </c>
    </row>
    <row r="182" spans="1:44" ht="15" thickBot="1" x14ac:dyDescent="0.4">
      <c r="A182" s="294"/>
      <c r="B182" s="201" t="s">
        <v>475</v>
      </c>
      <c r="C182" s="6" t="str">
        <f t="shared" ref="C182:AQ182" si="102">IF(C181="","",C181/AVERAGE($C181:$AQ181))</f>
        <v/>
      </c>
      <c r="D182" s="7" t="str">
        <f t="shared" si="102"/>
        <v/>
      </c>
      <c r="E182" s="7" t="str">
        <f t="shared" si="102"/>
        <v/>
      </c>
      <c r="F182" s="7" t="str">
        <f t="shared" si="102"/>
        <v/>
      </c>
      <c r="G182" s="7" t="str">
        <f t="shared" si="102"/>
        <v/>
      </c>
      <c r="H182" s="7">
        <f t="shared" si="102"/>
        <v>0.41706294393877091</v>
      </c>
      <c r="I182" s="7" t="str">
        <f t="shared" si="102"/>
        <v/>
      </c>
      <c r="J182" s="7">
        <f t="shared" si="102"/>
        <v>0.93325379277444243</v>
      </c>
      <c r="K182" s="7">
        <f t="shared" si="102"/>
        <v>0.70713484294135409</v>
      </c>
      <c r="L182" s="7">
        <f t="shared" si="102"/>
        <v>0.83127723615846438</v>
      </c>
      <c r="M182" s="7" t="str">
        <f t="shared" si="102"/>
        <v/>
      </c>
      <c r="N182" s="7" t="str">
        <f t="shared" si="102"/>
        <v/>
      </c>
      <c r="O182" s="7" t="str">
        <f t="shared" si="102"/>
        <v/>
      </c>
      <c r="P182" s="7" t="str">
        <f t="shared" si="102"/>
        <v/>
      </c>
      <c r="Q182" s="7">
        <f t="shared" si="102"/>
        <v>0.50100949408569317</v>
      </c>
      <c r="R182" s="7" t="str">
        <f t="shared" si="102"/>
        <v/>
      </c>
      <c r="S182" s="7">
        <f t="shared" si="102"/>
        <v>0.54128909992544905</v>
      </c>
      <c r="T182" s="7">
        <f t="shared" si="102"/>
        <v>1.1407030912264089</v>
      </c>
      <c r="U182" s="7">
        <f t="shared" si="102"/>
        <v>0.37873474943486618</v>
      </c>
      <c r="V182" s="7" t="str">
        <f t="shared" si="102"/>
        <v/>
      </c>
      <c r="W182" s="7" t="str">
        <f t="shared" si="102"/>
        <v/>
      </c>
      <c r="X182" s="7" t="str">
        <f t="shared" si="102"/>
        <v/>
      </c>
      <c r="Y182" s="7" t="str">
        <f t="shared" si="102"/>
        <v/>
      </c>
      <c r="Z182" s="7" t="str">
        <f t="shared" si="102"/>
        <v/>
      </c>
      <c r="AA182" s="7" t="str">
        <f t="shared" si="102"/>
        <v/>
      </c>
      <c r="AB182" s="7" t="str">
        <f t="shared" si="102"/>
        <v/>
      </c>
      <c r="AC182" s="7" t="str">
        <f t="shared" si="102"/>
        <v/>
      </c>
      <c r="AD182" s="7">
        <f t="shared" si="102"/>
        <v>1.403154873810591</v>
      </c>
      <c r="AE182" s="7">
        <f t="shared" si="102"/>
        <v>0.98571261531811871</v>
      </c>
      <c r="AF182" s="7">
        <f t="shared" si="102"/>
        <v>2.4938226483083716</v>
      </c>
      <c r="AG182" s="7">
        <f t="shared" si="102"/>
        <v>0.95965163539746645</v>
      </c>
      <c r="AH182" s="7" t="str">
        <f t="shared" si="102"/>
        <v/>
      </c>
      <c r="AI182" s="7" t="str">
        <f t="shared" si="102"/>
        <v/>
      </c>
      <c r="AJ182" s="7" t="str">
        <f t="shared" si="102"/>
        <v/>
      </c>
      <c r="AK182" s="7" t="str">
        <f t="shared" si="102"/>
        <v/>
      </c>
      <c r="AL182" s="7" t="str">
        <f t="shared" si="102"/>
        <v/>
      </c>
      <c r="AM182" s="7" t="str">
        <f t="shared" si="102"/>
        <v/>
      </c>
      <c r="AN182" s="7">
        <f t="shared" si="102"/>
        <v>0.88857009336647053</v>
      </c>
      <c r="AO182" s="7">
        <f t="shared" si="102"/>
        <v>1.2659903610360064</v>
      </c>
      <c r="AP182" s="7">
        <f t="shared" si="102"/>
        <v>0.8361575580064381</v>
      </c>
      <c r="AQ182" s="8">
        <f t="shared" si="102"/>
        <v>1.716474964271087</v>
      </c>
    </row>
    <row r="183" spans="1:44" x14ac:dyDescent="0.35">
      <c r="A183" s="293" t="s">
        <v>471</v>
      </c>
      <c r="B183" s="203" t="s">
        <v>477</v>
      </c>
      <c r="C183" s="4" t="s">
        <v>445</v>
      </c>
      <c r="D183" s="2" t="s">
        <v>445</v>
      </c>
      <c r="E183" s="2" t="s">
        <v>445</v>
      </c>
      <c r="F183" s="2" t="s">
        <v>445</v>
      </c>
      <c r="G183" s="2" t="s">
        <v>445</v>
      </c>
      <c r="H183" s="2">
        <v>9.5050000000000008</v>
      </c>
      <c r="I183" s="2" t="s">
        <v>445</v>
      </c>
      <c r="J183" s="2">
        <v>38.658999999999999</v>
      </c>
      <c r="K183" s="2">
        <v>16.199000000000002</v>
      </c>
      <c r="L183" s="2">
        <v>11.981999999999999</v>
      </c>
      <c r="M183" s="2" t="s">
        <v>445</v>
      </c>
      <c r="N183" s="2" t="s">
        <v>445</v>
      </c>
      <c r="O183" s="2" t="s">
        <v>445</v>
      </c>
      <c r="P183" s="2" t="s">
        <v>445</v>
      </c>
      <c r="Q183" s="2">
        <v>18.260999999999999</v>
      </c>
      <c r="R183" s="2" t="s">
        <v>445</v>
      </c>
      <c r="S183" s="2">
        <v>15.932</v>
      </c>
      <c r="T183" s="2">
        <v>41.965000000000003</v>
      </c>
      <c r="U183" s="2">
        <v>10.481</v>
      </c>
      <c r="V183" s="2" t="s">
        <v>445</v>
      </c>
      <c r="W183" s="2" t="s">
        <v>445</v>
      </c>
      <c r="X183" s="2" t="s">
        <v>445</v>
      </c>
      <c r="Y183" s="2" t="s">
        <v>445</v>
      </c>
      <c r="Z183" s="2" t="s">
        <v>445</v>
      </c>
      <c r="AA183" s="2" t="s">
        <v>445</v>
      </c>
      <c r="AB183" s="2" t="s">
        <v>445</v>
      </c>
      <c r="AC183" s="2" t="s">
        <v>445</v>
      </c>
      <c r="AD183" s="2">
        <v>70.665000000000006</v>
      </c>
      <c r="AE183" s="2">
        <v>52.929000000000002</v>
      </c>
      <c r="AF183" s="2">
        <v>100</v>
      </c>
      <c r="AG183" s="2">
        <v>62.225999999999999</v>
      </c>
      <c r="AH183" s="2" t="s">
        <v>445</v>
      </c>
      <c r="AI183" s="2" t="s">
        <v>445</v>
      </c>
      <c r="AJ183" s="2" t="s">
        <v>445</v>
      </c>
      <c r="AK183" s="2" t="s">
        <v>445</v>
      </c>
      <c r="AL183" s="2" t="s">
        <v>445</v>
      </c>
      <c r="AM183" s="2" t="s">
        <v>445</v>
      </c>
      <c r="AN183" s="2">
        <v>52.539000000000001</v>
      </c>
      <c r="AO183" s="2">
        <v>84.289000000000001</v>
      </c>
      <c r="AP183" s="2">
        <v>60.463000000000001</v>
      </c>
      <c r="AQ183" s="5">
        <v>62.829000000000001</v>
      </c>
    </row>
    <row r="184" spans="1:44" x14ac:dyDescent="0.35">
      <c r="A184" s="294"/>
      <c r="B184" s="202" t="s">
        <v>446</v>
      </c>
      <c r="C184" s="4" t="s">
        <v>445</v>
      </c>
      <c r="D184" s="2" t="s">
        <v>445</v>
      </c>
      <c r="E184" s="2" t="s">
        <v>445</v>
      </c>
      <c r="F184" s="2" t="s">
        <v>445</v>
      </c>
      <c r="G184" s="2" t="s">
        <v>445</v>
      </c>
      <c r="H184" s="2">
        <v>54.170999999999999</v>
      </c>
      <c r="I184" s="2" t="s">
        <v>445</v>
      </c>
      <c r="J184" s="2">
        <v>90.606999999999999</v>
      </c>
      <c r="K184" s="2">
        <v>91.903000000000006</v>
      </c>
      <c r="L184" s="2">
        <v>80.725999999999999</v>
      </c>
      <c r="M184" s="2" t="s">
        <v>445</v>
      </c>
      <c r="N184" s="2" t="s">
        <v>445</v>
      </c>
      <c r="O184" s="2" t="s">
        <v>445</v>
      </c>
      <c r="P184" s="2" t="s">
        <v>445</v>
      </c>
      <c r="Q184" s="2">
        <v>96.683000000000007</v>
      </c>
      <c r="R184" s="2" t="s">
        <v>445</v>
      </c>
      <c r="S184" s="2">
        <v>91.637</v>
      </c>
      <c r="T184" s="2">
        <v>56.84</v>
      </c>
      <c r="U184" s="2">
        <v>74.186999999999998</v>
      </c>
      <c r="V184" s="2" t="s">
        <v>445</v>
      </c>
      <c r="W184" s="2" t="s">
        <v>445</v>
      </c>
      <c r="X184" s="2" t="s">
        <v>445</v>
      </c>
      <c r="Y184" s="2" t="s">
        <v>445</v>
      </c>
      <c r="Z184" s="2" t="s">
        <v>445</v>
      </c>
      <c r="AA184" s="2" t="s">
        <v>445</v>
      </c>
      <c r="AB184" s="2" t="s">
        <v>445</v>
      </c>
      <c r="AC184" s="2" t="s">
        <v>445</v>
      </c>
      <c r="AD184" s="2">
        <v>69.364000000000004</v>
      </c>
      <c r="AE184" s="2">
        <v>95.186000000000007</v>
      </c>
      <c r="AF184" s="2">
        <v>57.365000000000002</v>
      </c>
      <c r="AG184" s="2">
        <v>88.084000000000003</v>
      </c>
      <c r="AH184" s="2" t="s">
        <v>445</v>
      </c>
      <c r="AI184" s="2" t="s">
        <v>445</v>
      </c>
      <c r="AJ184" s="2" t="s">
        <v>445</v>
      </c>
      <c r="AK184" s="2" t="s">
        <v>445</v>
      </c>
      <c r="AL184" s="2" t="s">
        <v>445</v>
      </c>
      <c r="AM184" s="2" t="s">
        <v>445</v>
      </c>
      <c r="AN184" s="2">
        <v>100</v>
      </c>
      <c r="AO184" s="2">
        <v>73.995999999999995</v>
      </c>
      <c r="AP184" s="2">
        <v>62.115000000000002</v>
      </c>
      <c r="AQ184" s="5">
        <v>52.238</v>
      </c>
    </row>
    <row r="185" spans="1:44" x14ac:dyDescent="0.35">
      <c r="A185" s="294"/>
      <c r="B185" s="202" t="s">
        <v>476</v>
      </c>
      <c r="C185" s="4" t="str">
        <f t="shared" ref="C185:AQ185" si="103">IF(C183="","",C183/C184)</f>
        <v/>
      </c>
      <c r="D185" s="2" t="str">
        <f t="shared" si="103"/>
        <v/>
      </c>
      <c r="E185" s="2" t="str">
        <f t="shared" si="103"/>
        <v/>
      </c>
      <c r="F185" s="2" t="str">
        <f t="shared" si="103"/>
        <v/>
      </c>
      <c r="G185" s="2" t="str">
        <f t="shared" si="103"/>
        <v/>
      </c>
      <c r="H185" s="2">
        <f t="shared" si="103"/>
        <v>0.17546288604603941</v>
      </c>
      <c r="I185" s="2" t="str">
        <f t="shared" si="103"/>
        <v/>
      </c>
      <c r="J185" s="2">
        <f t="shared" si="103"/>
        <v>0.42666681382233163</v>
      </c>
      <c r="K185" s="2">
        <f t="shared" si="103"/>
        <v>0.17626192833748627</v>
      </c>
      <c r="L185" s="2">
        <f t="shared" si="103"/>
        <v>0.14842801575700518</v>
      </c>
      <c r="M185" s="2" t="str">
        <f t="shared" si="103"/>
        <v/>
      </c>
      <c r="N185" s="2" t="str">
        <f t="shared" si="103"/>
        <v/>
      </c>
      <c r="O185" s="2" t="str">
        <f t="shared" si="103"/>
        <v/>
      </c>
      <c r="P185" s="2" t="str">
        <f t="shared" si="103"/>
        <v/>
      </c>
      <c r="Q185" s="2">
        <f t="shared" si="103"/>
        <v>0.18887498319249504</v>
      </c>
      <c r="R185" s="2" t="str">
        <f t="shared" si="103"/>
        <v/>
      </c>
      <c r="S185" s="2">
        <f t="shared" si="103"/>
        <v>0.1738599037506684</v>
      </c>
      <c r="T185" s="2">
        <f t="shared" si="103"/>
        <v>0.73830049261083741</v>
      </c>
      <c r="U185" s="2">
        <f t="shared" si="103"/>
        <v>0.14127812150376751</v>
      </c>
      <c r="V185" s="2" t="str">
        <f t="shared" si="103"/>
        <v/>
      </c>
      <c r="W185" s="2" t="str">
        <f t="shared" si="103"/>
        <v/>
      </c>
      <c r="X185" s="2" t="str">
        <f t="shared" si="103"/>
        <v/>
      </c>
      <c r="Y185" s="2" t="str">
        <f t="shared" si="103"/>
        <v/>
      </c>
      <c r="Z185" s="2" t="str">
        <f t="shared" si="103"/>
        <v/>
      </c>
      <c r="AA185" s="2" t="str">
        <f t="shared" si="103"/>
        <v/>
      </c>
      <c r="AB185" s="2" t="str">
        <f t="shared" si="103"/>
        <v/>
      </c>
      <c r="AC185" s="2" t="str">
        <f t="shared" si="103"/>
        <v/>
      </c>
      <c r="AD185" s="2">
        <f t="shared" si="103"/>
        <v>1.01875612709763</v>
      </c>
      <c r="AE185" s="2">
        <f t="shared" si="103"/>
        <v>0.55605866408925675</v>
      </c>
      <c r="AF185" s="2">
        <f t="shared" si="103"/>
        <v>1.7432232197332869</v>
      </c>
      <c r="AG185" s="2">
        <f t="shared" si="103"/>
        <v>0.70643930793333631</v>
      </c>
      <c r="AH185" s="2" t="str">
        <f t="shared" si="103"/>
        <v/>
      </c>
      <c r="AI185" s="2" t="str">
        <f t="shared" si="103"/>
        <v/>
      </c>
      <c r="AJ185" s="2" t="str">
        <f t="shared" si="103"/>
        <v/>
      </c>
      <c r="AK185" s="2" t="str">
        <f t="shared" si="103"/>
        <v/>
      </c>
      <c r="AL185" s="2" t="str">
        <f t="shared" si="103"/>
        <v/>
      </c>
      <c r="AM185" s="2" t="str">
        <f t="shared" si="103"/>
        <v/>
      </c>
      <c r="AN185" s="2">
        <f t="shared" si="103"/>
        <v>0.52539000000000002</v>
      </c>
      <c r="AO185" s="2">
        <f t="shared" si="103"/>
        <v>1.1391021136277637</v>
      </c>
      <c r="AP185" s="2">
        <f t="shared" si="103"/>
        <v>0.97340416968526122</v>
      </c>
      <c r="AQ185" s="5">
        <f t="shared" si="103"/>
        <v>1.2027451280676902</v>
      </c>
    </row>
    <row r="186" spans="1:44" ht="15" thickBot="1" x14ac:dyDescent="0.4">
      <c r="A186" s="295"/>
      <c r="B186" s="201" t="s">
        <v>475</v>
      </c>
      <c r="C186" s="6" t="str">
        <f t="shared" ref="C186:AQ186" si="104">IF(C185="","",C185/AVERAGE($C185:$AQ185))</f>
        <v/>
      </c>
      <c r="D186" s="7" t="str">
        <f t="shared" si="104"/>
        <v/>
      </c>
      <c r="E186" s="7" t="str">
        <f t="shared" si="104"/>
        <v/>
      </c>
      <c r="F186" s="7" t="str">
        <f t="shared" si="104"/>
        <v/>
      </c>
      <c r="G186" s="7" t="str">
        <f t="shared" si="104"/>
        <v/>
      </c>
      <c r="H186" s="7">
        <f t="shared" si="104"/>
        <v>0.27978231079288374</v>
      </c>
      <c r="I186" s="7" t="str">
        <f t="shared" si="104"/>
        <v/>
      </c>
      <c r="J186" s="7">
        <f t="shared" si="104"/>
        <v>0.68033662160627373</v>
      </c>
      <c r="K186" s="7">
        <f t="shared" si="104"/>
        <v>0.28105641441536483</v>
      </c>
      <c r="L186" s="7">
        <f t="shared" si="104"/>
        <v>0.23667417179038722</v>
      </c>
      <c r="M186" s="7" t="str">
        <f t="shared" si="104"/>
        <v/>
      </c>
      <c r="N186" s="7" t="str">
        <f t="shared" si="104"/>
        <v/>
      </c>
      <c r="O186" s="7" t="str">
        <f t="shared" si="104"/>
        <v/>
      </c>
      <c r="P186" s="7" t="str">
        <f t="shared" si="104"/>
        <v/>
      </c>
      <c r="Q186" s="7">
        <f t="shared" si="104"/>
        <v>0.30116841481051282</v>
      </c>
      <c r="R186" s="7" t="str">
        <f t="shared" si="104"/>
        <v/>
      </c>
      <c r="S186" s="7">
        <f t="shared" si="104"/>
        <v>0.27722629395727039</v>
      </c>
      <c r="T186" s="7">
        <f t="shared" si="104"/>
        <v>1.177248491330438</v>
      </c>
      <c r="U186" s="7">
        <f t="shared" si="104"/>
        <v>0.22527339079804271</v>
      </c>
      <c r="V186" s="7" t="str">
        <f t="shared" si="104"/>
        <v/>
      </c>
      <c r="W186" s="7" t="str">
        <f t="shared" si="104"/>
        <v/>
      </c>
      <c r="X186" s="7" t="str">
        <f t="shared" si="104"/>
        <v/>
      </c>
      <c r="Y186" s="7" t="str">
        <f t="shared" si="104"/>
        <v/>
      </c>
      <c r="Z186" s="7" t="str">
        <f t="shared" si="104"/>
        <v/>
      </c>
      <c r="AA186" s="7" t="str">
        <f t="shared" si="104"/>
        <v/>
      </c>
      <c r="AB186" s="7" t="str">
        <f t="shared" si="104"/>
        <v/>
      </c>
      <c r="AC186" s="7" t="str">
        <f t="shared" si="104"/>
        <v/>
      </c>
      <c r="AD186" s="7">
        <f t="shared" si="104"/>
        <v>1.6244457719622549</v>
      </c>
      <c r="AE186" s="7">
        <f t="shared" si="104"/>
        <v>0.88665689640186929</v>
      </c>
      <c r="AF186" s="7">
        <f t="shared" si="104"/>
        <v>2.7796363757337099</v>
      </c>
      <c r="AG186" s="7">
        <f t="shared" si="104"/>
        <v>1.1264446086715656</v>
      </c>
      <c r="AH186" s="7" t="str">
        <f t="shared" si="104"/>
        <v/>
      </c>
      <c r="AI186" s="7" t="str">
        <f t="shared" si="104"/>
        <v/>
      </c>
      <c r="AJ186" s="7" t="str">
        <f t="shared" si="104"/>
        <v/>
      </c>
      <c r="AK186" s="7" t="str">
        <f t="shared" si="104"/>
        <v/>
      </c>
      <c r="AL186" s="7" t="str">
        <f t="shared" si="104"/>
        <v/>
      </c>
      <c r="AM186" s="7" t="str">
        <f t="shared" si="104"/>
        <v/>
      </c>
      <c r="AN186" s="7">
        <f t="shared" si="104"/>
        <v>0.8377545336220189</v>
      </c>
      <c r="AO186" s="7">
        <f t="shared" si="104"/>
        <v>1.8163420696055941</v>
      </c>
      <c r="AP186" s="7">
        <f t="shared" si="104"/>
        <v>1.5521303340383419</v>
      </c>
      <c r="AQ186" s="8">
        <f t="shared" si="104"/>
        <v>1.917823300463471</v>
      </c>
    </row>
    <row r="187" spans="1:44" ht="15" thickBot="1" x14ac:dyDescent="0.4">
      <c r="A187" s="208"/>
      <c r="B187" s="205" t="s">
        <v>474</v>
      </c>
      <c r="C187" s="198" t="str">
        <f t="shared" ref="C187:AQ187" si="105">IF(COUNT(C182,C186)=0,"",AVERAGE(C186,C182))</f>
        <v/>
      </c>
      <c r="D187" s="198" t="str">
        <f t="shared" si="105"/>
        <v/>
      </c>
      <c r="E187" s="198" t="str">
        <f t="shared" si="105"/>
        <v/>
      </c>
      <c r="F187" s="198" t="str">
        <f t="shared" si="105"/>
        <v/>
      </c>
      <c r="G187" s="198" t="str">
        <f t="shared" si="105"/>
        <v/>
      </c>
      <c r="H187" s="198">
        <f t="shared" si="105"/>
        <v>0.3484226273658273</v>
      </c>
      <c r="I187" s="198" t="str">
        <f t="shared" si="105"/>
        <v/>
      </c>
      <c r="J187" s="198">
        <f t="shared" si="105"/>
        <v>0.80679520719035813</v>
      </c>
      <c r="K187" s="198">
        <f t="shared" si="105"/>
        <v>0.49409562867835943</v>
      </c>
      <c r="L187" s="198">
        <f t="shared" si="105"/>
        <v>0.53397570397442584</v>
      </c>
      <c r="M187" s="198" t="str">
        <f t="shared" si="105"/>
        <v/>
      </c>
      <c r="N187" s="198" t="str">
        <f t="shared" si="105"/>
        <v/>
      </c>
      <c r="O187" s="198" t="str">
        <f t="shared" si="105"/>
        <v/>
      </c>
      <c r="P187" s="198" t="str">
        <f t="shared" si="105"/>
        <v/>
      </c>
      <c r="Q187" s="198">
        <f t="shared" si="105"/>
        <v>0.401088954448103</v>
      </c>
      <c r="R187" s="198" t="str">
        <f t="shared" si="105"/>
        <v/>
      </c>
      <c r="S187" s="198">
        <f t="shared" si="105"/>
        <v>0.40925769694135972</v>
      </c>
      <c r="T187" s="198">
        <f t="shared" si="105"/>
        <v>1.1589757912784235</v>
      </c>
      <c r="U187" s="198">
        <f t="shared" si="105"/>
        <v>0.30200407011645447</v>
      </c>
      <c r="V187" s="198" t="str">
        <f t="shared" si="105"/>
        <v/>
      </c>
      <c r="W187" s="198" t="str">
        <f t="shared" si="105"/>
        <v/>
      </c>
      <c r="X187" s="198" t="str">
        <f t="shared" si="105"/>
        <v/>
      </c>
      <c r="Y187" s="198" t="str">
        <f t="shared" si="105"/>
        <v/>
      </c>
      <c r="Z187" s="198" t="str">
        <f t="shared" si="105"/>
        <v/>
      </c>
      <c r="AA187" s="198" t="str">
        <f t="shared" si="105"/>
        <v/>
      </c>
      <c r="AB187" s="198" t="str">
        <f t="shared" si="105"/>
        <v/>
      </c>
      <c r="AC187" s="198" t="str">
        <f t="shared" si="105"/>
        <v/>
      </c>
      <c r="AD187" s="198">
        <f t="shared" si="105"/>
        <v>1.513800322886423</v>
      </c>
      <c r="AE187" s="198">
        <f t="shared" si="105"/>
        <v>0.93618475585999406</v>
      </c>
      <c r="AF187" s="198">
        <f t="shared" si="105"/>
        <v>2.6367295120210406</v>
      </c>
      <c r="AG187" s="198">
        <f t="shared" si="105"/>
        <v>1.043048122034516</v>
      </c>
      <c r="AH187" s="198" t="str">
        <f t="shared" si="105"/>
        <v/>
      </c>
      <c r="AI187" s="198" t="str">
        <f t="shared" si="105"/>
        <v/>
      </c>
      <c r="AJ187" s="198" t="str">
        <f t="shared" si="105"/>
        <v/>
      </c>
      <c r="AK187" s="198" t="str">
        <f t="shared" si="105"/>
        <v/>
      </c>
      <c r="AL187" s="198" t="str">
        <f t="shared" si="105"/>
        <v/>
      </c>
      <c r="AM187" s="198" t="str">
        <f t="shared" si="105"/>
        <v/>
      </c>
      <c r="AN187" s="198">
        <f t="shared" si="105"/>
        <v>0.86316231349424477</v>
      </c>
      <c r="AO187" s="198">
        <f t="shared" si="105"/>
        <v>1.5411662153208003</v>
      </c>
      <c r="AP187" s="198">
        <f t="shared" si="105"/>
        <v>1.1941439460223899</v>
      </c>
      <c r="AQ187" s="197">
        <f t="shared" si="105"/>
        <v>1.817149132367279</v>
      </c>
    </row>
    <row r="188" spans="1:44" ht="15" thickBot="1" x14ac:dyDescent="0.4">
      <c r="B188" s="204" t="s">
        <v>473</v>
      </c>
      <c r="C188" s="190" t="str">
        <f t="shared" ref="C188:AQ188" si="106">IF(C187="","",C187/AVERAGE($C187:$L187))</f>
        <v/>
      </c>
      <c r="D188" s="190" t="str">
        <f t="shared" si="106"/>
        <v/>
      </c>
      <c r="E188" s="190" t="str">
        <f t="shared" si="106"/>
        <v/>
      </c>
      <c r="F188" s="190" t="str">
        <f t="shared" si="106"/>
        <v/>
      </c>
      <c r="G188" s="190" t="str">
        <f t="shared" si="106"/>
        <v/>
      </c>
      <c r="H188" s="190">
        <f t="shared" si="106"/>
        <v>0.63834444396797307</v>
      </c>
      <c r="I188" s="190" t="str">
        <f t="shared" si="106"/>
        <v/>
      </c>
      <c r="J188" s="190">
        <f t="shared" si="106"/>
        <v>1.4781279902043079</v>
      </c>
      <c r="K188" s="190">
        <f t="shared" si="106"/>
        <v>0.9052316772312694</v>
      </c>
      <c r="L188" s="190">
        <f t="shared" si="106"/>
        <v>0.97829588859645011</v>
      </c>
      <c r="M188" s="190" t="str">
        <f t="shared" si="106"/>
        <v/>
      </c>
      <c r="N188" s="190" t="str">
        <f t="shared" si="106"/>
        <v/>
      </c>
      <c r="O188" s="190" t="str">
        <f t="shared" si="106"/>
        <v/>
      </c>
      <c r="P188" s="190" t="str">
        <f t="shared" si="106"/>
        <v/>
      </c>
      <c r="Q188" s="190">
        <f t="shared" si="106"/>
        <v>0.73483432331749088</v>
      </c>
      <c r="R188" s="190" t="str">
        <f t="shared" si="106"/>
        <v/>
      </c>
      <c r="S188" s="190">
        <f t="shared" si="106"/>
        <v>0.74980026116199416</v>
      </c>
      <c r="T188" s="190">
        <f t="shared" si="106"/>
        <v>2.1233573796548662</v>
      </c>
      <c r="U188" s="190">
        <f t="shared" si="106"/>
        <v>0.55330109204457678</v>
      </c>
      <c r="V188" s="190" t="str">
        <f t="shared" si="106"/>
        <v/>
      </c>
      <c r="W188" s="190" t="str">
        <f t="shared" si="106"/>
        <v/>
      </c>
      <c r="X188" s="190" t="str">
        <f t="shared" si="106"/>
        <v/>
      </c>
      <c r="Y188" s="190" t="str">
        <f t="shared" si="106"/>
        <v/>
      </c>
      <c r="Z188" s="190" t="str">
        <f t="shared" si="106"/>
        <v/>
      </c>
      <c r="AA188" s="190" t="str">
        <f t="shared" si="106"/>
        <v/>
      </c>
      <c r="AB188" s="190" t="str">
        <f t="shared" si="106"/>
        <v/>
      </c>
      <c r="AC188" s="190" t="str">
        <f t="shared" si="106"/>
        <v/>
      </c>
      <c r="AD188" s="190">
        <f t="shared" si="106"/>
        <v>2.7734307404119165</v>
      </c>
      <c r="AE188" s="190">
        <f t="shared" si="106"/>
        <v>1.7151823403342861</v>
      </c>
      <c r="AF188" s="190">
        <f t="shared" si="106"/>
        <v>4.8307472076943982</v>
      </c>
      <c r="AG188" s="190">
        <f t="shared" si="106"/>
        <v>1.9109665136440117</v>
      </c>
      <c r="AH188" s="190" t="str">
        <f t="shared" si="106"/>
        <v/>
      </c>
      <c r="AI188" s="190" t="str">
        <f t="shared" si="106"/>
        <v/>
      </c>
      <c r="AJ188" s="190" t="str">
        <f t="shared" si="106"/>
        <v/>
      </c>
      <c r="AK188" s="190" t="str">
        <f t="shared" si="106"/>
        <v/>
      </c>
      <c r="AL188" s="190" t="str">
        <f t="shared" si="106"/>
        <v/>
      </c>
      <c r="AM188" s="190" t="str">
        <f t="shared" si="106"/>
        <v/>
      </c>
      <c r="AN188" s="190">
        <f t="shared" si="106"/>
        <v>1.5813980602444466</v>
      </c>
      <c r="AO188" s="190">
        <f t="shared" si="106"/>
        <v>2.8235677407605437</v>
      </c>
      <c r="AP188" s="190">
        <f t="shared" si="106"/>
        <v>2.1877888901888993</v>
      </c>
      <c r="AQ188" s="189">
        <f t="shared" si="106"/>
        <v>3.3291955269310476</v>
      </c>
    </row>
    <row r="190" spans="1:44" ht="15" thickBot="1" x14ac:dyDescent="0.4">
      <c r="A190" s="19" t="s">
        <v>457</v>
      </c>
      <c r="H190" s="101"/>
      <c r="I190" s="101"/>
      <c r="J190" s="101"/>
      <c r="K190" s="101"/>
      <c r="L190" s="101"/>
      <c r="M190" s="101"/>
      <c r="N190" s="101"/>
      <c r="O190" s="101"/>
      <c r="P190" s="101"/>
      <c r="Q190" s="101"/>
      <c r="R190" s="101"/>
      <c r="S190" s="101"/>
      <c r="T190" s="101"/>
      <c r="U190" s="101"/>
      <c r="V190" s="101"/>
      <c r="W190" s="101"/>
      <c r="X190" s="101"/>
      <c r="Y190" s="101"/>
      <c r="Z190" s="101"/>
      <c r="AA190" s="101"/>
      <c r="AB190" s="101"/>
      <c r="AC190" s="101"/>
      <c r="AD190" s="101"/>
      <c r="AE190" s="101"/>
      <c r="AF190" s="101"/>
      <c r="AG190" s="101"/>
      <c r="AH190" s="101"/>
      <c r="AI190" s="101"/>
      <c r="AJ190" s="101"/>
      <c r="AK190" s="101"/>
      <c r="AL190" s="101"/>
      <c r="AM190" s="101"/>
      <c r="AN190" s="101"/>
      <c r="AO190" s="101"/>
      <c r="AP190" s="101"/>
      <c r="AQ190" s="101"/>
    </row>
    <row r="191" spans="1:44" x14ac:dyDescent="0.35">
      <c r="A191" s="293" t="s">
        <v>472</v>
      </c>
      <c r="B191" s="203" t="s">
        <v>470</v>
      </c>
      <c r="C191" s="118" t="s">
        <v>445</v>
      </c>
      <c r="D191" s="117" t="s">
        <v>445</v>
      </c>
      <c r="E191" s="117" t="s">
        <v>445</v>
      </c>
      <c r="F191" s="117" t="s">
        <v>445</v>
      </c>
      <c r="G191" s="117" t="s">
        <v>445</v>
      </c>
      <c r="H191" s="117">
        <v>25.875</v>
      </c>
      <c r="I191" s="117" t="s">
        <v>445</v>
      </c>
      <c r="J191" s="117">
        <v>41.466000000000001</v>
      </c>
      <c r="K191" s="117">
        <v>32.561999999999998</v>
      </c>
      <c r="L191" s="117">
        <v>30.655999999999999</v>
      </c>
      <c r="M191" s="117" t="s">
        <v>445</v>
      </c>
      <c r="N191" s="117" t="s">
        <v>445</v>
      </c>
      <c r="O191" s="117" t="s">
        <v>445</v>
      </c>
      <c r="P191" s="117" t="s">
        <v>445</v>
      </c>
      <c r="Q191" s="117">
        <v>38.75</v>
      </c>
      <c r="R191" s="117" t="s">
        <v>445</v>
      </c>
      <c r="S191" s="117">
        <v>29.562999999999999</v>
      </c>
      <c r="T191" s="117">
        <v>26.053000000000001</v>
      </c>
      <c r="U191" s="117">
        <v>22.306999999999999</v>
      </c>
      <c r="V191" s="117" t="s">
        <v>445</v>
      </c>
      <c r="W191" s="117" t="s">
        <v>445</v>
      </c>
      <c r="X191" s="117" t="s">
        <v>445</v>
      </c>
      <c r="Y191" s="117" t="s">
        <v>445</v>
      </c>
      <c r="Z191" s="117" t="s">
        <v>445</v>
      </c>
      <c r="AA191" s="117" t="s">
        <v>445</v>
      </c>
      <c r="AB191" s="117" t="s">
        <v>445</v>
      </c>
      <c r="AC191" s="117" t="s">
        <v>445</v>
      </c>
      <c r="AD191" s="117">
        <v>73.825999999999993</v>
      </c>
      <c r="AE191" s="117">
        <v>97.947000000000003</v>
      </c>
      <c r="AF191" s="117">
        <v>78.954999999999998</v>
      </c>
      <c r="AG191" s="117">
        <v>100</v>
      </c>
      <c r="AH191" s="117" t="s">
        <v>445</v>
      </c>
      <c r="AI191" s="117" t="s">
        <v>445</v>
      </c>
      <c r="AJ191" s="117" t="s">
        <v>445</v>
      </c>
      <c r="AK191" s="117" t="s">
        <v>445</v>
      </c>
      <c r="AL191" s="117" t="s">
        <v>445</v>
      </c>
      <c r="AM191" s="117" t="s">
        <v>445</v>
      </c>
      <c r="AN191" s="117">
        <v>65.147999999999996</v>
      </c>
      <c r="AO191" s="117">
        <v>90.058000000000007</v>
      </c>
      <c r="AP191" s="117">
        <v>60.436999999999998</v>
      </c>
      <c r="AQ191" s="116">
        <v>75.227000000000004</v>
      </c>
    </row>
    <row r="192" spans="1:44" x14ac:dyDescent="0.35">
      <c r="A192" s="294"/>
      <c r="B192" s="202" t="s">
        <v>446</v>
      </c>
      <c r="C192" s="4" t="s">
        <v>445</v>
      </c>
      <c r="D192" s="2" t="s">
        <v>445</v>
      </c>
      <c r="E192" s="2" t="s">
        <v>445</v>
      </c>
      <c r="F192" s="2" t="s">
        <v>445</v>
      </c>
      <c r="G192" s="2" t="s">
        <v>445</v>
      </c>
      <c r="H192" s="2">
        <v>90.525999999999996</v>
      </c>
      <c r="I192" s="2" t="s">
        <v>445</v>
      </c>
      <c r="J192" s="2">
        <v>79.153000000000006</v>
      </c>
      <c r="K192" s="2">
        <v>82.165000000000006</v>
      </c>
      <c r="L192" s="2">
        <v>71.13</v>
      </c>
      <c r="M192" s="2" t="s">
        <v>445</v>
      </c>
      <c r="N192" s="2" t="s">
        <v>445</v>
      </c>
      <c r="O192" s="2" t="s">
        <v>445</v>
      </c>
      <c r="P192" s="2" t="s">
        <v>445</v>
      </c>
      <c r="Q192" s="2">
        <v>66.488</v>
      </c>
      <c r="R192" s="2" t="s">
        <v>445</v>
      </c>
      <c r="S192" s="2">
        <v>86.117000000000004</v>
      </c>
      <c r="T192" s="2">
        <v>48.308999999999997</v>
      </c>
      <c r="U192" s="2">
        <v>71.602999999999994</v>
      </c>
      <c r="V192" s="2" t="s">
        <v>445</v>
      </c>
      <c r="W192" s="2" t="s">
        <v>445</v>
      </c>
      <c r="X192" s="2" t="s">
        <v>445</v>
      </c>
      <c r="Y192" s="2" t="s">
        <v>445</v>
      </c>
      <c r="Z192" s="2" t="s">
        <v>445</v>
      </c>
      <c r="AA192" s="2" t="s">
        <v>445</v>
      </c>
      <c r="AB192" s="2" t="s">
        <v>445</v>
      </c>
      <c r="AC192" s="2" t="s">
        <v>445</v>
      </c>
      <c r="AD192" s="2">
        <v>49.078000000000003</v>
      </c>
      <c r="AE192" s="2">
        <v>83.962999999999994</v>
      </c>
      <c r="AF192" s="2">
        <v>51.743000000000002</v>
      </c>
      <c r="AG192" s="2">
        <v>100</v>
      </c>
      <c r="AH192" s="2" t="s">
        <v>445</v>
      </c>
      <c r="AI192" s="2" t="s">
        <v>445</v>
      </c>
      <c r="AJ192" s="2" t="s">
        <v>445</v>
      </c>
      <c r="AK192" s="2" t="s">
        <v>445</v>
      </c>
      <c r="AL192" s="2" t="s">
        <v>445</v>
      </c>
      <c r="AM192" s="2" t="s">
        <v>445</v>
      </c>
      <c r="AN192" s="2">
        <v>72.816999999999993</v>
      </c>
      <c r="AO192" s="2">
        <v>72.599999999999994</v>
      </c>
      <c r="AP192" s="2">
        <v>72.350999999999999</v>
      </c>
      <c r="AQ192" s="5">
        <v>66.564999999999998</v>
      </c>
    </row>
    <row r="193" spans="1:44" x14ac:dyDescent="0.35">
      <c r="A193" s="294"/>
      <c r="B193" s="202" t="s">
        <v>468</v>
      </c>
      <c r="C193" s="4" t="str">
        <f t="shared" ref="C193:AQ193" si="107">IF(C191="","",C191/C192)</f>
        <v/>
      </c>
      <c r="D193" s="2" t="str">
        <f t="shared" si="107"/>
        <v/>
      </c>
      <c r="E193" s="2" t="str">
        <f t="shared" si="107"/>
        <v/>
      </c>
      <c r="F193" s="2" t="str">
        <f t="shared" si="107"/>
        <v/>
      </c>
      <c r="G193" s="2" t="str">
        <f t="shared" si="107"/>
        <v/>
      </c>
      <c r="H193" s="2">
        <f t="shared" si="107"/>
        <v>0.28582948545169345</v>
      </c>
      <c r="I193" s="2" t="str">
        <f t="shared" si="107"/>
        <v/>
      </c>
      <c r="J193" s="2">
        <f t="shared" si="107"/>
        <v>0.52387148939395856</v>
      </c>
      <c r="K193" s="2">
        <f t="shared" si="107"/>
        <v>0.3963001277916387</v>
      </c>
      <c r="L193" s="2">
        <f t="shared" si="107"/>
        <v>0.43098551947139041</v>
      </c>
      <c r="M193" s="2" t="str">
        <f t="shared" si="107"/>
        <v/>
      </c>
      <c r="N193" s="2" t="str">
        <f t="shared" si="107"/>
        <v/>
      </c>
      <c r="O193" s="2" t="str">
        <f t="shared" si="107"/>
        <v/>
      </c>
      <c r="P193" s="2" t="str">
        <f t="shared" si="107"/>
        <v/>
      </c>
      <c r="Q193" s="2">
        <f t="shared" si="107"/>
        <v>0.58281193598844905</v>
      </c>
      <c r="R193" s="2" t="str">
        <f t="shared" si="107"/>
        <v/>
      </c>
      <c r="S193" s="2">
        <f t="shared" si="107"/>
        <v>0.34328878154139131</v>
      </c>
      <c r="T193" s="2">
        <f t="shared" si="107"/>
        <v>0.539299095406653</v>
      </c>
      <c r="U193" s="2">
        <f t="shared" si="107"/>
        <v>0.31153722609387874</v>
      </c>
      <c r="V193" s="2" t="str">
        <f t="shared" si="107"/>
        <v/>
      </c>
      <c r="W193" s="2" t="str">
        <f t="shared" si="107"/>
        <v/>
      </c>
      <c r="X193" s="2" t="str">
        <f t="shared" si="107"/>
        <v/>
      </c>
      <c r="Y193" s="2" t="str">
        <f t="shared" si="107"/>
        <v/>
      </c>
      <c r="Z193" s="2" t="str">
        <f t="shared" si="107"/>
        <v/>
      </c>
      <c r="AA193" s="2" t="str">
        <f t="shared" si="107"/>
        <v/>
      </c>
      <c r="AB193" s="2" t="str">
        <f t="shared" si="107"/>
        <v/>
      </c>
      <c r="AC193" s="2" t="str">
        <f t="shared" si="107"/>
        <v/>
      </c>
      <c r="AD193" s="2">
        <f t="shared" si="107"/>
        <v>1.5042585272423488</v>
      </c>
      <c r="AE193" s="2">
        <f t="shared" si="107"/>
        <v>1.1665495515881996</v>
      </c>
      <c r="AF193" s="2">
        <f t="shared" si="107"/>
        <v>1.5259068859555882</v>
      </c>
      <c r="AG193" s="2">
        <f t="shared" si="107"/>
        <v>1</v>
      </c>
      <c r="AH193" s="2" t="str">
        <f t="shared" si="107"/>
        <v/>
      </c>
      <c r="AI193" s="2" t="str">
        <f t="shared" si="107"/>
        <v/>
      </c>
      <c r="AJ193" s="2" t="str">
        <f t="shared" si="107"/>
        <v/>
      </c>
      <c r="AK193" s="2" t="str">
        <f t="shared" si="107"/>
        <v/>
      </c>
      <c r="AL193" s="2" t="str">
        <f t="shared" si="107"/>
        <v/>
      </c>
      <c r="AM193" s="2" t="str">
        <f t="shared" si="107"/>
        <v/>
      </c>
      <c r="AN193" s="2">
        <f t="shared" si="107"/>
        <v>0.89468118708543343</v>
      </c>
      <c r="AO193" s="2">
        <f t="shared" si="107"/>
        <v>1.2404683195592288</v>
      </c>
      <c r="AP193" s="2">
        <f t="shared" si="107"/>
        <v>0.83533054138850882</v>
      </c>
      <c r="AQ193" s="5">
        <f t="shared" si="107"/>
        <v>1.130128445879967</v>
      </c>
    </row>
    <row r="194" spans="1:44" ht="15" thickBot="1" x14ac:dyDescent="0.4">
      <c r="A194" s="294"/>
      <c r="B194" s="201" t="s">
        <v>467</v>
      </c>
      <c r="C194" s="4" t="str">
        <f t="shared" ref="C194:AQ194" si="108">IF(C193="","",C193/AVERAGE($C193:$AQ193))</f>
        <v/>
      </c>
      <c r="D194" s="2" t="str">
        <f t="shared" si="108"/>
        <v/>
      </c>
      <c r="E194" s="2" t="str">
        <f t="shared" si="108"/>
        <v/>
      </c>
      <c r="F194" s="2" t="str">
        <f t="shared" si="108"/>
        <v/>
      </c>
      <c r="G194" s="2" t="str">
        <f t="shared" si="108"/>
        <v/>
      </c>
      <c r="H194" s="2">
        <f t="shared" si="108"/>
        <v>0.35978151664517888</v>
      </c>
      <c r="I194" s="2" t="str">
        <f t="shared" si="108"/>
        <v/>
      </c>
      <c r="J194" s="2">
        <f t="shared" si="108"/>
        <v>0.65941160228265194</v>
      </c>
      <c r="K194" s="2">
        <f t="shared" si="108"/>
        <v>0.49883398417848296</v>
      </c>
      <c r="L194" s="2">
        <f t="shared" si="108"/>
        <v>0.54249345060565168</v>
      </c>
      <c r="M194" s="2" t="str">
        <f t="shared" si="108"/>
        <v/>
      </c>
      <c r="N194" s="2" t="str">
        <f t="shared" si="108"/>
        <v/>
      </c>
      <c r="O194" s="2" t="str">
        <f t="shared" si="108"/>
        <v/>
      </c>
      <c r="P194" s="2" t="str">
        <f t="shared" si="108"/>
        <v/>
      </c>
      <c r="Q194" s="2">
        <f t="shared" si="108"/>
        <v>0.73360158038795076</v>
      </c>
      <c r="R194" s="2" t="str">
        <f t="shared" si="108"/>
        <v/>
      </c>
      <c r="S194" s="2">
        <f t="shared" si="108"/>
        <v>0.43210712944837476</v>
      </c>
      <c r="T194" s="2">
        <f t="shared" si="108"/>
        <v>0.67883075870970844</v>
      </c>
      <c r="U194" s="2">
        <f t="shared" si="108"/>
        <v>0.39214056421911953</v>
      </c>
      <c r="V194" s="2" t="str">
        <f t="shared" si="108"/>
        <v/>
      </c>
      <c r="W194" s="2" t="str">
        <f t="shared" si="108"/>
        <v/>
      </c>
      <c r="X194" s="2" t="str">
        <f t="shared" si="108"/>
        <v/>
      </c>
      <c r="Y194" s="2" t="str">
        <f t="shared" si="108"/>
        <v/>
      </c>
      <c r="Z194" s="2" t="str">
        <f t="shared" si="108"/>
        <v/>
      </c>
      <c r="AA194" s="2" t="str">
        <f t="shared" si="108"/>
        <v/>
      </c>
      <c r="AB194" s="2" t="str">
        <f t="shared" si="108"/>
        <v/>
      </c>
      <c r="AC194" s="2" t="str">
        <f t="shared" si="108"/>
        <v/>
      </c>
      <c r="AD194" s="2">
        <f t="shared" si="108"/>
        <v>1.8934520121408589</v>
      </c>
      <c r="AE194" s="2">
        <f t="shared" si="108"/>
        <v>1.4683683394276257</v>
      </c>
      <c r="AF194" s="2">
        <f t="shared" si="108"/>
        <v>1.9207014028691101</v>
      </c>
      <c r="AG194" s="2">
        <f t="shared" si="108"/>
        <v>1.2587277903699114</v>
      </c>
      <c r="AH194" s="2" t="str">
        <f t="shared" si="108"/>
        <v/>
      </c>
      <c r="AI194" s="2" t="str">
        <f t="shared" si="108"/>
        <v/>
      </c>
      <c r="AJ194" s="2" t="str">
        <f t="shared" si="108"/>
        <v/>
      </c>
      <c r="AK194" s="2" t="str">
        <f t="shared" si="108"/>
        <v/>
      </c>
      <c r="AL194" s="2" t="str">
        <f t="shared" si="108"/>
        <v/>
      </c>
      <c r="AM194" s="2" t="str">
        <f t="shared" si="108"/>
        <v/>
      </c>
      <c r="AN194" s="2">
        <f t="shared" si="108"/>
        <v>1.126160073705577</v>
      </c>
      <c r="AO194" s="2">
        <f t="shared" si="108"/>
        <v>1.5614119469026653</v>
      </c>
      <c r="AP194" s="2">
        <f t="shared" si="108"/>
        <v>1.0514537665904595</v>
      </c>
      <c r="AQ194" s="5">
        <f t="shared" si="108"/>
        <v>1.4225240815166729</v>
      </c>
    </row>
    <row r="195" spans="1:44" x14ac:dyDescent="0.35">
      <c r="A195" s="293" t="s">
        <v>471</v>
      </c>
      <c r="B195" s="203" t="s">
        <v>470</v>
      </c>
      <c r="C195" s="118">
        <v>30.873999999999999</v>
      </c>
      <c r="D195" s="117">
        <v>34.923999999999999</v>
      </c>
      <c r="E195" s="117">
        <v>30.939</v>
      </c>
      <c r="F195" s="117">
        <v>34.575000000000003</v>
      </c>
      <c r="G195" s="117">
        <v>28.771000000000001</v>
      </c>
      <c r="H195" s="117" t="s">
        <v>445</v>
      </c>
      <c r="I195" s="117" t="s">
        <v>445</v>
      </c>
      <c r="J195" s="117" t="s">
        <v>445</v>
      </c>
      <c r="K195" s="117" t="s">
        <v>445</v>
      </c>
      <c r="L195" s="117" t="s">
        <v>445</v>
      </c>
      <c r="M195" s="117" t="s">
        <v>445</v>
      </c>
      <c r="N195" s="117">
        <v>71.152000000000001</v>
      </c>
      <c r="O195" s="117">
        <v>46.847000000000001</v>
      </c>
      <c r="P195" s="117">
        <v>63.314</v>
      </c>
      <c r="Q195" s="117" t="s">
        <v>445</v>
      </c>
      <c r="R195" s="117" t="s">
        <v>445</v>
      </c>
      <c r="S195" s="117" t="s">
        <v>445</v>
      </c>
      <c r="T195" s="117" t="s">
        <v>445</v>
      </c>
      <c r="U195" s="117" t="s">
        <v>445</v>
      </c>
      <c r="V195" s="117" t="s">
        <v>445</v>
      </c>
      <c r="W195" s="117" t="s">
        <v>445</v>
      </c>
      <c r="X195" s="117" t="s">
        <v>445</v>
      </c>
      <c r="Y195" s="117">
        <v>68.158000000000001</v>
      </c>
      <c r="Z195" s="117">
        <v>65.783000000000001</v>
      </c>
      <c r="AA195" s="117" t="s">
        <v>445</v>
      </c>
      <c r="AB195" s="117">
        <v>74.418000000000006</v>
      </c>
      <c r="AC195" s="117">
        <v>85.483999999999995</v>
      </c>
      <c r="AD195" s="117" t="s">
        <v>445</v>
      </c>
      <c r="AE195" s="117" t="s">
        <v>445</v>
      </c>
      <c r="AF195" s="117" t="s">
        <v>445</v>
      </c>
      <c r="AG195" s="117" t="s">
        <v>445</v>
      </c>
      <c r="AH195" s="117" t="s">
        <v>445</v>
      </c>
      <c r="AI195" s="117" t="s">
        <v>445</v>
      </c>
      <c r="AJ195" s="117">
        <v>93.168999999999997</v>
      </c>
      <c r="AK195" s="117">
        <v>100</v>
      </c>
      <c r="AL195" s="117">
        <v>71.95</v>
      </c>
      <c r="AM195" s="117" t="s">
        <v>445</v>
      </c>
      <c r="AN195" s="117" t="s">
        <v>445</v>
      </c>
      <c r="AO195" s="117" t="s">
        <v>445</v>
      </c>
      <c r="AP195" s="117" t="s">
        <v>445</v>
      </c>
      <c r="AQ195" s="116" t="s">
        <v>445</v>
      </c>
    </row>
    <row r="196" spans="1:44" x14ac:dyDescent="0.35">
      <c r="A196" s="294"/>
      <c r="B196" s="202" t="s">
        <v>469</v>
      </c>
      <c r="C196" s="4">
        <v>83.664000000000001</v>
      </c>
      <c r="D196" s="2">
        <v>92.915999999999997</v>
      </c>
      <c r="E196" s="2">
        <v>76.864999999999995</v>
      </c>
      <c r="F196" s="2">
        <v>69.698999999999998</v>
      </c>
      <c r="G196" s="2">
        <v>93.102000000000004</v>
      </c>
      <c r="H196" s="2" t="s">
        <v>445</v>
      </c>
      <c r="I196" s="2" t="s">
        <v>445</v>
      </c>
      <c r="J196" s="2" t="s">
        <v>445</v>
      </c>
      <c r="K196" s="2" t="s">
        <v>445</v>
      </c>
      <c r="L196" s="2" t="s">
        <v>445</v>
      </c>
      <c r="M196" s="2" t="s">
        <v>445</v>
      </c>
      <c r="N196" s="2">
        <v>74.462999999999994</v>
      </c>
      <c r="O196" s="2">
        <v>59.023000000000003</v>
      </c>
      <c r="P196" s="2">
        <v>62.024000000000001</v>
      </c>
      <c r="Q196" s="2" t="s">
        <v>445</v>
      </c>
      <c r="R196" s="2" t="s">
        <v>445</v>
      </c>
      <c r="S196" s="2" t="s">
        <v>445</v>
      </c>
      <c r="T196" s="2" t="s">
        <v>445</v>
      </c>
      <c r="U196" s="2" t="s">
        <v>445</v>
      </c>
      <c r="V196" s="2" t="s">
        <v>445</v>
      </c>
      <c r="W196" s="2" t="s">
        <v>445</v>
      </c>
      <c r="X196" s="2" t="s">
        <v>445</v>
      </c>
      <c r="Y196" s="2">
        <v>66.295000000000002</v>
      </c>
      <c r="Z196" s="2">
        <v>76.093999999999994</v>
      </c>
      <c r="AA196" s="2" t="s">
        <v>445</v>
      </c>
      <c r="AB196" s="2">
        <v>100</v>
      </c>
      <c r="AC196" s="2">
        <v>98.626999999999995</v>
      </c>
      <c r="AD196" s="2" t="s">
        <v>445</v>
      </c>
      <c r="AE196" s="2" t="s">
        <v>445</v>
      </c>
      <c r="AF196" s="2" t="s">
        <v>445</v>
      </c>
      <c r="AG196" s="2" t="s">
        <v>445</v>
      </c>
      <c r="AH196" s="2" t="s">
        <v>445</v>
      </c>
      <c r="AI196" s="2" t="s">
        <v>445</v>
      </c>
      <c r="AJ196" s="2">
        <v>61.295999999999999</v>
      </c>
      <c r="AK196" s="2">
        <v>52.915999999999997</v>
      </c>
      <c r="AL196" s="2">
        <v>95.822999999999993</v>
      </c>
      <c r="AM196" s="2" t="s">
        <v>445</v>
      </c>
      <c r="AN196" s="2" t="s">
        <v>445</v>
      </c>
      <c r="AO196" s="2" t="s">
        <v>445</v>
      </c>
      <c r="AP196" s="2" t="s">
        <v>445</v>
      </c>
      <c r="AQ196" s="5" t="s">
        <v>445</v>
      </c>
    </row>
    <row r="197" spans="1:44" x14ac:dyDescent="0.35">
      <c r="A197" s="294"/>
      <c r="B197" s="202" t="s">
        <v>468</v>
      </c>
      <c r="C197" s="4">
        <f t="shared" ref="C197:AQ197" si="109">IF(C195="","",C195/C196)</f>
        <v>0.36902371390323196</v>
      </c>
      <c r="D197" s="2">
        <f t="shared" si="109"/>
        <v>0.3758663739291403</v>
      </c>
      <c r="E197" s="2">
        <f t="shared" si="109"/>
        <v>0.40251089572627335</v>
      </c>
      <c r="F197" s="2">
        <f t="shared" si="109"/>
        <v>0.4960616364653726</v>
      </c>
      <c r="G197" s="2">
        <f t="shared" si="109"/>
        <v>0.30902665893321302</v>
      </c>
      <c r="H197" s="2" t="str">
        <f t="shared" si="109"/>
        <v/>
      </c>
      <c r="I197" s="2" t="str">
        <f t="shared" si="109"/>
        <v/>
      </c>
      <c r="J197" s="2" t="str">
        <f t="shared" si="109"/>
        <v/>
      </c>
      <c r="K197" s="2" t="str">
        <f t="shared" si="109"/>
        <v/>
      </c>
      <c r="L197" s="2" t="str">
        <f t="shared" si="109"/>
        <v/>
      </c>
      <c r="M197" s="2" t="str">
        <f t="shared" si="109"/>
        <v/>
      </c>
      <c r="N197" s="2">
        <f t="shared" si="109"/>
        <v>0.95553496367323376</v>
      </c>
      <c r="O197" s="2">
        <f t="shared" si="109"/>
        <v>0.79370753773952529</v>
      </c>
      <c r="P197" s="2">
        <f t="shared" si="109"/>
        <v>1.0207984006191151</v>
      </c>
      <c r="Q197" s="2" t="str">
        <f t="shared" si="109"/>
        <v/>
      </c>
      <c r="R197" s="2" t="str">
        <f t="shared" si="109"/>
        <v/>
      </c>
      <c r="S197" s="2" t="str">
        <f t="shared" si="109"/>
        <v/>
      </c>
      <c r="T197" s="2" t="str">
        <f t="shared" si="109"/>
        <v/>
      </c>
      <c r="U197" s="2" t="str">
        <f t="shared" si="109"/>
        <v/>
      </c>
      <c r="V197" s="2" t="str">
        <f t="shared" si="109"/>
        <v/>
      </c>
      <c r="W197" s="2" t="str">
        <f t="shared" si="109"/>
        <v/>
      </c>
      <c r="X197" s="2" t="str">
        <f t="shared" si="109"/>
        <v/>
      </c>
      <c r="Y197" s="2">
        <f t="shared" si="109"/>
        <v>1.0281016667923675</v>
      </c>
      <c r="Z197" s="2">
        <f t="shared" si="109"/>
        <v>0.8644965437485217</v>
      </c>
      <c r="AA197" s="2" t="str">
        <f t="shared" si="109"/>
        <v/>
      </c>
      <c r="AB197" s="2">
        <f t="shared" si="109"/>
        <v>0.74418000000000006</v>
      </c>
      <c r="AC197" s="2">
        <f t="shared" si="109"/>
        <v>0.86674034493597085</v>
      </c>
      <c r="AD197" s="2" t="str">
        <f t="shared" si="109"/>
        <v/>
      </c>
      <c r="AE197" s="2" t="str">
        <f t="shared" si="109"/>
        <v/>
      </c>
      <c r="AF197" s="2" t="str">
        <f t="shared" si="109"/>
        <v/>
      </c>
      <c r="AG197" s="2" t="str">
        <f t="shared" si="109"/>
        <v/>
      </c>
      <c r="AH197" s="2" t="str">
        <f t="shared" si="109"/>
        <v/>
      </c>
      <c r="AI197" s="2" t="str">
        <f t="shared" si="109"/>
        <v/>
      </c>
      <c r="AJ197" s="2">
        <f t="shared" si="109"/>
        <v>1.5199849908640042</v>
      </c>
      <c r="AK197" s="2">
        <f t="shared" si="109"/>
        <v>1.8897875878751229</v>
      </c>
      <c r="AL197" s="2">
        <f t="shared" si="109"/>
        <v>0.75086357137639193</v>
      </c>
      <c r="AM197" s="2" t="str">
        <f t="shared" si="109"/>
        <v/>
      </c>
      <c r="AN197" s="2" t="str">
        <f t="shared" si="109"/>
        <v/>
      </c>
      <c r="AO197" s="2" t="str">
        <f t="shared" si="109"/>
        <v/>
      </c>
      <c r="AP197" s="2" t="str">
        <f t="shared" si="109"/>
        <v/>
      </c>
      <c r="AQ197" s="5" t="str">
        <f t="shared" si="109"/>
        <v/>
      </c>
    </row>
    <row r="198" spans="1:44" ht="15" thickBot="1" x14ac:dyDescent="0.4">
      <c r="A198" s="295"/>
      <c r="B198" s="201" t="s">
        <v>467</v>
      </c>
      <c r="C198" s="6">
        <f t="shared" ref="C198:AQ198" si="110">IF(C197="","",C197/AVERAGE($C197:$AQ197))</f>
        <v>0.44687951289896294</v>
      </c>
      <c r="D198" s="7">
        <f t="shared" si="110"/>
        <v>0.45516582205499989</v>
      </c>
      <c r="E198" s="7">
        <f t="shared" si="110"/>
        <v>0.48743174555402718</v>
      </c>
      <c r="F198" s="7">
        <f t="shared" si="110"/>
        <v>0.6007196126415838</v>
      </c>
      <c r="G198" s="7">
        <f t="shared" si="110"/>
        <v>0.37422441326651745</v>
      </c>
      <c r="H198" s="7" t="str">
        <f t="shared" si="110"/>
        <v/>
      </c>
      <c r="I198" s="7" t="str">
        <f t="shared" si="110"/>
        <v/>
      </c>
      <c r="J198" s="7" t="str">
        <f t="shared" si="110"/>
        <v/>
      </c>
      <c r="K198" s="7" t="str">
        <f t="shared" si="110"/>
        <v/>
      </c>
      <c r="L198" s="7" t="str">
        <f t="shared" si="110"/>
        <v/>
      </c>
      <c r="M198" s="7" t="str">
        <f t="shared" si="110"/>
        <v/>
      </c>
      <c r="N198" s="7">
        <f t="shared" si="110"/>
        <v>1.1571315962534492</v>
      </c>
      <c r="O198" s="7">
        <f t="shared" si="110"/>
        <v>0.96116218141548504</v>
      </c>
      <c r="P198" s="7">
        <f t="shared" si="110"/>
        <v>1.2361641673692865</v>
      </c>
      <c r="Q198" s="7" t="str">
        <f t="shared" si="110"/>
        <v/>
      </c>
      <c r="R198" s="7" t="str">
        <f t="shared" si="110"/>
        <v/>
      </c>
      <c r="S198" s="7" t="str">
        <f t="shared" si="110"/>
        <v/>
      </c>
      <c r="T198" s="7" t="str">
        <f t="shared" si="110"/>
        <v/>
      </c>
      <c r="U198" s="7" t="str">
        <f t="shared" si="110"/>
        <v/>
      </c>
      <c r="V198" s="7" t="str">
        <f t="shared" si="110"/>
        <v/>
      </c>
      <c r="W198" s="7" t="str">
        <f t="shared" si="110"/>
        <v/>
      </c>
      <c r="X198" s="7" t="str">
        <f t="shared" si="110"/>
        <v/>
      </c>
      <c r="Y198" s="7">
        <f t="shared" si="110"/>
        <v>1.2450082603289339</v>
      </c>
      <c r="Z198" s="7">
        <f t="shared" si="110"/>
        <v>1.046886093814777</v>
      </c>
      <c r="AA198" s="7" t="str">
        <f t="shared" si="110"/>
        <v/>
      </c>
      <c r="AB198" s="7">
        <f t="shared" si="110"/>
        <v>0.90118543437659993</v>
      </c>
      <c r="AC198" s="7">
        <f t="shared" si="110"/>
        <v>1.0496032871655339</v>
      </c>
      <c r="AD198" s="7" t="str">
        <f t="shared" si="110"/>
        <v/>
      </c>
      <c r="AE198" s="7" t="str">
        <f t="shared" si="110"/>
        <v/>
      </c>
      <c r="AF198" s="7" t="str">
        <f t="shared" si="110"/>
        <v/>
      </c>
      <c r="AG198" s="7" t="str">
        <f t="shared" si="110"/>
        <v/>
      </c>
      <c r="AH198" s="7" t="str">
        <f t="shared" si="110"/>
        <v/>
      </c>
      <c r="AI198" s="7" t="str">
        <f t="shared" si="110"/>
        <v/>
      </c>
      <c r="AJ198" s="7">
        <f t="shared" si="110"/>
        <v>1.8406680295596358</v>
      </c>
      <c r="AK198" s="7">
        <f t="shared" si="110"/>
        <v>2.2884907525850595</v>
      </c>
      <c r="AL198" s="7">
        <f t="shared" si="110"/>
        <v>0.90927909071514801</v>
      </c>
      <c r="AM198" s="7" t="str">
        <f t="shared" si="110"/>
        <v/>
      </c>
      <c r="AN198" s="7" t="str">
        <f t="shared" si="110"/>
        <v/>
      </c>
      <c r="AO198" s="7" t="str">
        <f t="shared" si="110"/>
        <v/>
      </c>
      <c r="AP198" s="7" t="str">
        <f t="shared" si="110"/>
        <v/>
      </c>
      <c r="AQ198" s="8" t="str">
        <f t="shared" si="110"/>
        <v/>
      </c>
    </row>
    <row r="199" spans="1:44" x14ac:dyDescent="0.35">
      <c r="B199" s="205" t="s">
        <v>466</v>
      </c>
      <c r="C199" s="199">
        <f t="shared" ref="C199:AQ199" si="111">IF(COUNT(C194,C198)=0,"",AVERAGE(C198,C194))</f>
        <v>0.44687951289896294</v>
      </c>
      <c r="D199" s="198">
        <f t="shared" si="111"/>
        <v>0.45516582205499989</v>
      </c>
      <c r="E199" s="198">
        <f t="shared" si="111"/>
        <v>0.48743174555402718</v>
      </c>
      <c r="F199" s="198">
        <f t="shared" si="111"/>
        <v>0.6007196126415838</v>
      </c>
      <c r="G199" s="198">
        <f t="shared" si="111"/>
        <v>0.37422441326651745</v>
      </c>
      <c r="H199" s="198">
        <f t="shared" si="111"/>
        <v>0.35978151664517888</v>
      </c>
      <c r="I199" s="198" t="str">
        <f t="shared" si="111"/>
        <v/>
      </c>
      <c r="J199" s="198">
        <f t="shared" si="111"/>
        <v>0.65941160228265194</v>
      </c>
      <c r="K199" s="198">
        <f t="shared" si="111"/>
        <v>0.49883398417848296</v>
      </c>
      <c r="L199" s="198">
        <f t="shared" si="111"/>
        <v>0.54249345060565168</v>
      </c>
      <c r="M199" s="198" t="str">
        <f t="shared" si="111"/>
        <v/>
      </c>
      <c r="N199" s="198">
        <f t="shared" si="111"/>
        <v>1.1571315962534492</v>
      </c>
      <c r="O199" s="198">
        <f t="shared" si="111"/>
        <v>0.96116218141548504</v>
      </c>
      <c r="P199" s="198">
        <f t="shared" si="111"/>
        <v>1.2361641673692865</v>
      </c>
      <c r="Q199" s="198">
        <f t="shared" si="111"/>
        <v>0.73360158038795076</v>
      </c>
      <c r="R199" s="198" t="str">
        <f t="shared" si="111"/>
        <v/>
      </c>
      <c r="S199" s="198">
        <f t="shared" si="111"/>
        <v>0.43210712944837476</v>
      </c>
      <c r="T199" s="198">
        <f t="shared" si="111"/>
        <v>0.67883075870970844</v>
      </c>
      <c r="U199" s="198">
        <f t="shared" si="111"/>
        <v>0.39214056421911953</v>
      </c>
      <c r="V199" s="198" t="str">
        <f t="shared" si="111"/>
        <v/>
      </c>
      <c r="W199" s="198" t="str">
        <f t="shared" si="111"/>
        <v/>
      </c>
      <c r="X199" s="198" t="str">
        <f t="shared" si="111"/>
        <v/>
      </c>
      <c r="Y199" s="198">
        <f t="shared" si="111"/>
        <v>1.2450082603289339</v>
      </c>
      <c r="Z199" s="198">
        <f t="shared" si="111"/>
        <v>1.046886093814777</v>
      </c>
      <c r="AA199" s="198" t="str">
        <f t="shared" si="111"/>
        <v/>
      </c>
      <c r="AB199" s="198">
        <f t="shared" si="111"/>
        <v>0.90118543437659993</v>
      </c>
      <c r="AC199" s="198">
        <f t="shared" si="111"/>
        <v>1.0496032871655339</v>
      </c>
      <c r="AD199" s="198">
        <f t="shared" si="111"/>
        <v>1.8934520121408589</v>
      </c>
      <c r="AE199" s="198">
        <f t="shared" si="111"/>
        <v>1.4683683394276257</v>
      </c>
      <c r="AF199" s="198">
        <f t="shared" si="111"/>
        <v>1.9207014028691101</v>
      </c>
      <c r="AG199" s="198">
        <f t="shared" si="111"/>
        <v>1.2587277903699114</v>
      </c>
      <c r="AH199" s="198" t="str">
        <f t="shared" si="111"/>
        <v/>
      </c>
      <c r="AI199" s="198" t="str">
        <f t="shared" si="111"/>
        <v/>
      </c>
      <c r="AJ199" s="198">
        <f t="shared" si="111"/>
        <v>1.8406680295596358</v>
      </c>
      <c r="AK199" s="198">
        <f t="shared" si="111"/>
        <v>2.2884907525850595</v>
      </c>
      <c r="AL199" s="198">
        <f t="shared" si="111"/>
        <v>0.90927909071514801</v>
      </c>
      <c r="AM199" s="198" t="str">
        <f t="shared" si="111"/>
        <v/>
      </c>
      <c r="AN199" s="198">
        <f t="shared" si="111"/>
        <v>1.126160073705577</v>
      </c>
      <c r="AO199" s="198">
        <f t="shared" si="111"/>
        <v>1.5614119469026653</v>
      </c>
      <c r="AP199" s="198">
        <f t="shared" si="111"/>
        <v>1.0514537665904595</v>
      </c>
      <c r="AQ199" s="197">
        <f t="shared" si="111"/>
        <v>1.4225240815166729</v>
      </c>
    </row>
    <row r="200" spans="1:44" ht="15" thickBot="1" x14ac:dyDescent="0.4">
      <c r="B200" s="204" t="s">
        <v>465</v>
      </c>
      <c r="C200" s="191">
        <f t="shared" ref="C200:AQ200" si="112">IF(C199="","",C199/AVERAGE($C199:$L199))</f>
        <v>0.90891946719457384</v>
      </c>
      <c r="D200" s="190">
        <f t="shared" si="112"/>
        <v>0.92577319954461212</v>
      </c>
      <c r="E200" s="190">
        <f t="shared" si="112"/>
        <v>0.9913996718906547</v>
      </c>
      <c r="F200" s="190">
        <f t="shared" si="112"/>
        <v>1.2218187106262983</v>
      </c>
      <c r="G200" s="190">
        <f t="shared" si="112"/>
        <v>0.76114443490791406</v>
      </c>
      <c r="H200" s="190">
        <f t="shared" si="112"/>
        <v>0.73176866465464363</v>
      </c>
      <c r="I200" s="190" t="str">
        <f t="shared" si="112"/>
        <v/>
      </c>
      <c r="J200" s="190">
        <f t="shared" si="112"/>
        <v>1.3411938227389235</v>
      </c>
      <c r="K200" s="190">
        <f t="shared" si="112"/>
        <v>1.0145909714607224</v>
      </c>
      <c r="L200" s="190">
        <f t="shared" si="112"/>
        <v>1.1033910569816572</v>
      </c>
      <c r="M200" s="190" t="str">
        <f t="shared" si="112"/>
        <v/>
      </c>
      <c r="N200" s="190">
        <f t="shared" si="112"/>
        <v>2.3535190215320618</v>
      </c>
      <c r="O200" s="190">
        <f t="shared" si="112"/>
        <v>1.9549319058116177</v>
      </c>
      <c r="P200" s="190">
        <f t="shared" si="112"/>
        <v>2.5142653532751003</v>
      </c>
      <c r="Q200" s="190">
        <f t="shared" si="112"/>
        <v>1.4920906829086837</v>
      </c>
      <c r="R200" s="190" t="str">
        <f t="shared" si="112"/>
        <v/>
      </c>
      <c r="S200" s="190">
        <f t="shared" si="112"/>
        <v>0.87887354540236517</v>
      </c>
      <c r="T200" s="190">
        <f t="shared" si="112"/>
        <v>1.3806909328179864</v>
      </c>
      <c r="U200" s="190">
        <f t="shared" si="112"/>
        <v>0.79758454439599091</v>
      </c>
      <c r="V200" s="190" t="str">
        <f t="shared" si="112"/>
        <v/>
      </c>
      <c r="W200" s="190" t="str">
        <f t="shared" si="112"/>
        <v/>
      </c>
      <c r="X200" s="190" t="str">
        <f t="shared" si="112"/>
        <v/>
      </c>
      <c r="Y200" s="190">
        <f t="shared" si="112"/>
        <v>2.5322535761152007</v>
      </c>
      <c r="Z200" s="190">
        <f t="shared" si="112"/>
        <v>2.129287924682</v>
      </c>
      <c r="AA200" s="190" t="str">
        <f t="shared" si="112"/>
        <v/>
      </c>
      <c r="AB200" s="190">
        <f t="shared" si="112"/>
        <v>1.8329436933536154</v>
      </c>
      <c r="AC200" s="190">
        <f t="shared" si="112"/>
        <v>2.134814492495801</v>
      </c>
      <c r="AD200" s="190">
        <f t="shared" si="112"/>
        <v>3.851139612262044</v>
      </c>
      <c r="AE200" s="190">
        <f t="shared" si="112"/>
        <v>2.9865512519471684</v>
      </c>
      <c r="AF200" s="190">
        <f t="shared" si="112"/>
        <v>3.906562832586979</v>
      </c>
      <c r="AG200" s="190">
        <f t="shared" si="112"/>
        <v>2.5601580729092275</v>
      </c>
      <c r="AH200" s="190" t="str">
        <f t="shared" si="112"/>
        <v/>
      </c>
      <c r="AI200" s="190" t="str">
        <f t="shared" si="112"/>
        <v/>
      </c>
      <c r="AJ200" s="190">
        <f t="shared" si="112"/>
        <v>3.7437809441214882</v>
      </c>
      <c r="AK200" s="190">
        <f t="shared" si="112"/>
        <v>4.654618830086334</v>
      </c>
      <c r="AL200" s="190">
        <f t="shared" si="112"/>
        <v>1.8494055842985968</v>
      </c>
      <c r="AM200" s="190" t="str">
        <f t="shared" si="112"/>
        <v/>
      </c>
      <c r="AN200" s="190">
        <f t="shared" si="112"/>
        <v>2.2905252637967832</v>
      </c>
      <c r="AO200" s="190">
        <f t="shared" si="112"/>
        <v>3.1757949825077025</v>
      </c>
      <c r="AP200" s="190">
        <f t="shared" si="112"/>
        <v>2.1385782290834263</v>
      </c>
      <c r="AQ200" s="189">
        <f t="shared" si="112"/>
        <v>2.8933074641439562</v>
      </c>
    </row>
    <row r="202" spans="1:44" ht="15" thickBot="1" x14ac:dyDescent="0.4"/>
    <row r="203" spans="1:44" x14ac:dyDescent="0.35">
      <c r="A203" s="19" t="s">
        <v>461</v>
      </c>
      <c r="B203" s="203" t="s">
        <v>464</v>
      </c>
      <c r="C203" s="117" t="s">
        <v>445</v>
      </c>
      <c r="D203" s="117" t="s">
        <v>445</v>
      </c>
      <c r="E203" s="117" t="s">
        <v>445</v>
      </c>
      <c r="F203" s="117" t="s">
        <v>445</v>
      </c>
      <c r="G203" s="117" t="s">
        <v>445</v>
      </c>
      <c r="H203" s="117">
        <v>27.265999999999998</v>
      </c>
      <c r="I203" s="117" t="s">
        <v>445</v>
      </c>
      <c r="J203" s="117">
        <v>39.640999999999998</v>
      </c>
      <c r="K203" s="117">
        <v>35.255000000000003</v>
      </c>
      <c r="L203" s="117">
        <v>33.329000000000001</v>
      </c>
      <c r="M203" s="117" t="s">
        <v>445</v>
      </c>
      <c r="N203" s="117" t="s">
        <v>445</v>
      </c>
      <c r="O203" s="117" t="s">
        <v>445</v>
      </c>
      <c r="P203" s="117" t="s">
        <v>445</v>
      </c>
      <c r="Q203" s="117">
        <v>30.831</v>
      </c>
      <c r="R203" s="117" t="s">
        <v>445</v>
      </c>
      <c r="S203" s="117">
        <v>23.82</v>
      </c>
      <c r="T203" s="117">
        <v>33.093000000000004</v>
      </c>
      <c r="U203" s="117">
        <v>24.675999999999998</v>
      </c>
      <c r="V203" s="117" t="s">
        <v>445</v>
      </c>
      <c r="W203" s="117" t="s">
        <v>445</v>
      </c>
      <c r="X203" s="117" t="s">
        <v>445</v>
      </c>
      <c r="Y203" s="117" t="s">
        <v>445</v>
      </c>
      <c r="Z203" s="117" t="s">
        <v>445</v>
      </c>
      <c r="AA203" s="117" t="s">
        <v>445</v>
      </c>
      <c r="AB203" s="117" t="s">
        <v>445</v>
      </c>
      <c r="AC203" s="117" t="s">
        <v>445</v>
      </c>
      <c r="AD203" s="117">
        <v>66.519000000000005</v>
      </c>
      <c r="AE203" s="117">
        <v>76.486999999999995</v>
      </c>
      <c r="AF203" s="117">
        <v>100</v>
      </c>
      <c r="AG203" s="117">
        <v>77.790000000000006</v>
      </c>
      <c r="AH203" s="117" t="s">
        <v>445</v>
      </c>
      <c r="AI203" s="117" t="s">
        <v>445</v>
      </c>
      <c r="AJ203" s="117" t="s">
        <v>445</v>
      </c>
      <c r="AK203" s="117" t="s">
        <v>445</v>
      </c>
      <c r="AL203" s="117" t="s">
        <v>445</v>
      </c>
      <c r="AM203" s="117" t="s">
        <v>445</v>
      </c>
      <c r="AN203" s="117">
        <v>62.529000000000003</v>
      </c>
      <c r="AO203" s="117">
        <v>74.254000000000005</v>
      </c>
      <c r="AP203" s="117">
        <v>66.183999999999997</v>
      </c>
      <c r="AQ203" s="116">
        <v>56.082000000000001</v>
      </c>
    </row>
    <row r="204" spans="1:44" ht="15" thickBot="1" x14ac:dyDescent="0.4">
      <c r="B204" s="201" t="s">
        <v>446</v>
      </c>
      <c r="C204" s="2" t="s">
        <v>445</v>
      </c>
      <c r="D204" s="2" t="s">
        <v>445</v>
      </c>
      <c r="E204" s="2" t="s">
        <v>445</v>
      </c>
      <c r="F204" s="2" t="s">
        <v>445</v>
      </c>
      <c r="G204" s="2" t="s">
        <v>445</v>
      </c>
      <c r="H204" s="2">
        <v>100</v>
      </c>
      <c r="I204" s="2" t="s">
        <v>445</v>
      </c>
      <c r="J204" s="2">
        <v>92.006</v>
      </c>
      <c r="K204" s="2">
        <v>87.463999999999999</v>
      </c>
      <c r="L204" s="2">
        <v>87.828000000000003</v>
      </c>
      <c r="M204" s="2" t="s">
        <v>445</v>
      </c>
      <c r="N204" s="2" t="s">
        <v>445</v>
      </c>
      <c r="O204" s="2" t="s">
        <v>445</v>
      </c>
      <c r="P204" s="2" t="s">
        <v>445</v>
      </c>
      <c r="Q204" s="2">
        <v>103.268</v>
      </c>
      <c r="R204" s="2" t="s">
        <v>445</v>
      </c>
      <c r="S204" s="2">
        <v>96.924000000000007</v>
      </c>
      <c r="T204" s="2">
        <v>53.811</v>
      </c>
      <c r="U204" s="2">
        <v>87.971999999999994</v>
      </c>
      <c r="V204" s="2" t="s">
        <v>445</v>
      </c>
      <c r="W204" s="2" t="s">
        <v>445</v>
      </c>
      <c r="X204" s="2" t="s">
        <v>445</v>
      </c>
      <c r="Y204" s="2" t="s">
        <v>445</v>
      </c>
      <c r="Z204" s="2" t="s">
        <v>445</v>
      </c>
      <c r="AA204" s="2" t="s">
        <v>445</v>
      </c>
      <c r="AB204" s="2" t="s">
        <v>445</v>
      </c>
      <c r="AC204" s="2" t="s">
        <v>445</v>
      </c>
      <c r="AD204" s="2">
        <v>67.47</v>
      </c>
      <c r="AE204" s="2">
        <v>91.775000000000006</v>
      </c>
      <c r="AF204" s="2">
        <v>48.954999999999998</v>
      </c>
      <c r="AG204" s="2">
        <v>95.069000000000003</v>
      </c>
      <c r="AH204" s="2" t="s">
        <v>445</v>
      </c>
      <c r="AI204" s="2" t="s">
        <v>445</v>
      </c>
      <c r="AJ204" s="2" t="s">
        <v>445</v>
      </c>
      <c r="AK204" s="2" t="s">
        <v>445</v>
      </c>
      <c r="AL204" s="2" t="s">
        <v>445</v>
      </c>
      <c r="AM204" s="2" t="s">
        <v>445</v>
      </c>
      <c r="AN204" s="2">
        <v>94.587999999999994</v>
      </c>
      <c r="AO204" s="2">
        <v>75.236999999999995</v>
      </c>
      <c r="AP204" s="2">
        <v>80.301000000000002</v>
      </c>
      <c r="AQ204" s="5">
        <v>68.734999999999999</v>
      </c>
    </row>
    <row r="205" spans="1:44" x14ac:dyDescent="0.35">
      <c r="B205" s="207" t="s">
        <v>463</v>
      </c>
      <c r="C205" s="198" t="str">
        <f t="shared" ref="C205:AQ205" si="113">IF(C203="","",C203/C204)</f>
        <v/>
      </c>
      <c r="D205" s="198" t="str">
        <f t="shared" si="113"/>
        <v/>
      </c>
      <c r="E205" s="198" t="str">
        <f t="shared" si="113"/>
        <v/>
      </c>
      <c r="F205" s="198" t="str">
        <f t="shared" si="113"/>
        <v/>
      </c>
      <c r="G205" s="198" t="str">
        <f t="shared" si="113"/>
        <v/>
      </c>
      <c r="H205" s="198">
        <f t="shared" si="113"/>
        <v>0.27265999999999996</v>
      </c>
      <c r="I205" s="198" t="str">
        <f t="shared" si="113"/>
        <v/>
      </c>
      <c r="J205" s="198">
        <f t="shared" si="113"/>
        <v>0.4308523357172358</v>
      </c>
      <c r="K205" s="198">
        <f t="shared" si="113"/>
        <v>0.40308012439403645</v>
      </c>
      <c r="L205" s="198">
        <f t="shared" si="113"/>
        <v>0.37948034795281688</v>
      </c>
      <c r="M205" s="198" t="str">
        <f t="shared" si="113"/>
        <v/>
      </c>
      <c r="N205" s="198" t="str">
        <f t="shared" si="113"/>
        <v/>
      </c>
      <c r="O205" s="198" t="str">
        <f t="shared" si="113"/>
        <v/>
      </c>
      <c r="P205" s="198" t="str">
        <f t="shared" si="113"/>
        <v/>
      </c>
      <c r="Q205" s="198">
        <f t="shared" si="113"/>
        <v>0.29855327884727118</v>
      </c>
      <c r="R205" s="198" t="str">
        <f t="shared" si="113"/>
        <v/>
      </c>
      <c r="S205" s="198">
        <f t="shared" si="113"/>
        <v>0.24575956419462672</v>
      </c>
      <c r="T205" s="198">
        <f t="shared" si="113"/>
        <v>0.61498578357584888</v>
      </c>
      <c r="U205" s="198">
        <f t="shared" si="113"/>
        <v>0.28049834038103033</v>
      </c>
      <c r="V205" s="198" t="str">
        <f t="shared" si="113"/>
        <v/>
      </c>
      <c r="W205" s="198" t="str">
        <f t="shared" si="113"/>
        <v/>
      </c>
      <c r="X205" s="198" t="str">
        <f t="shared" si="113"/>
        <v/>
      </c>
      <c r="Y205" s="198" t="str">
        <f t="shared" si="113"/>
        <v/>
      </c>
      <c r="Z205" s="198" t="str">
        <f t="shared" si="113"/>
        <v/>
      </c>
      <c r="AA205" s="198" t="str">
        <f t="shared" si="113"/>
        <v/>
      </c>
      <c r="AB205" s="198" t="str">
        <f t="shared" si="113"/>
        <v/>
      </c>
      <c r="AC205" s="198" t="str">
        <f t="shared" si="113"/>
        <v/>
      </c>
      <c r="AD205" s="198">
        <f t="shared" si="113"/>
        <v>0.98590484659848832</v>
      </c>
      <c r="AE205" s="198">
        <f t="shared" si="113"/>
        <v>0.8334186870062652</v>
      </c>
      <c r="AF205" s="198">
        <f t="shared" si="113"/>
        <v>2.0426922684097639</v>
      </c>
      <c r="AG205" s="198">
        <f t="shared" si="113"/>
        <v>0.81824779896706612</v>
      </c>
      <c r="AH205" s="198" t="str">
        <f t="shared" si="113"/>
        <v/>
      </c>
      <c r="AI205" s="198" t="str">
        <f t="shared" si="113"/>
        <v/>
      </c>
      <c r="AJ205" s="198" t="str">
        <f t="shared" si="113"/>
        <v/>
      </c>
      <c r="AK205" s="198" t="str">
        <f t="shared" si="113"/>
        <v/>
      </c>
      <c r="AL205" s="198" t="str">
        <f t="shared" si="113"/>
        <v/>
      </c>
      <c r="AM205" s="198" t="str">
        <f t="shared" si="113"/>
        <v/>
      </c>
      <c r="AN205" s="198">
        <f t="shared" si="113"/>
        <v>0.66106694295259449</v>
      </c>
      <c r="AO205" s="198">
        <f t="shared" si="113"/>
        <v>0.98693461993434095</v>
      </c>
      <c r="AP205" s="198">
        <f t="shared" si="113"/>
        <v>0.8241989514451874</v>
      </c>
      <c r="AQ205" s="197">
        <f t="shared" si="113"/>
        <v>0.81591619989815967</v>
      </c>
    </row>
    <row r="206" spans="1:44" ht="15" thickBot="1" x14ac:dyDescent="0.4">
      <c r="B206" s="206" t="s">
        <v>462</v>
      </c>
      <c r="C206" s="190" t="str">
        <f t="shared" ref="C206:AQ206" si="114">IF(C205="","",C205/AVERAGE($C205:$L205))</f>
        <v/>
      </c>
      <c r="D206" s="190" t="str">
        <f t="shared" si="114"/>
        <v/>
      </c>
      <c r="E206" s="190" t="str">
        <f t="shared" si="114"/>
        <v/>
      </c>
      <c r="F206" s="190" t="str">
        <f t="shared" si="114"/>
        <v/>
      </c>
      <c r="G206" s="190" t="str">
        <f t="shared" si="114"/>
        <v/>
      </c>
      <c r="H206" s="190">
        <f t="shared" si="114"/>
        <v>0.73390751387260722</v>
      </c>
      <c r="I206" s="190" t="str">
        <f t="shared" si="114"/>
        <v/>
      </c>
      <c r="J206" s="190">
        <f t="shared" si="114"/>
        <v>1.1597072051362229</v>
      </c>
      <c r="K206" s="190">
        <f t="shared" si="114"/>
        <v>1.0849539059102495</v>
      </c>
      <c r="L206" s="190">
        <f t="shared" si="114"/>
        <v>1.0214313750809207</v>
      </c>
      <c r="M206" s="190" t="str">
        <f t="shared" si="114"/>
        <v/>
      </c>
      <c r="N206" s="190" t="str">
        <f t="shared" si="114"/>
        <v/>
      </c>
      <c r="O206" s="190" t="str">
        <f t="shared" si="114"/>
        <v/>
      </c>
      <c r="P206" s="190" t="str">
        <f t="shared" si="114"/>
        <v/>
      </c>
      <c r="Q206" s="190">
        <f t="shared" si="114"/>
        <v>0.8036033691678871</v>
      </c>
      <c r="R206" s="190" t="str">
        <f t="shared" si="114"/>
        <v/>
      </c>
      <c r="S206" s="190">
        <f t="shared" si="114"/>
        <v>0.66150073633277318</v>
      </c>
      <c r="T206" s="190">
        <f t="shared" si="114"/>
        <v>1.6553315025715125</v>
      </c>
      <c r="U206" s="190">
        <f t="shared" si="114"/>
        <v>0.75500564671911674</v>
      </c>
      <c r="V206" s="190" t="str">
        <f t="shared" si="114"/>
        <v/>
      </c>
      <c r="W206" s="190" t="str">
        <f t="shared" si="114"/>
        <v/>
      </c>
      <c r="X206" s="190" t="str">
        <f t="shared" si="114"/>
        <v/>
      </c>
      <c r="Y206" s="190" t="str">
        <f t="shared" si="114"/>
        <v/>
      </c>
      <c r="Z206" s="190" t="str">
        <f t="shared" si="114"/>
        <v/>
      </c>
      <c r="AA206" s="190" t="str">
        <f t="shared" si="114"/>
        <v/>
      </c>
      <c r="AB206" s="190" t="str">
        <f t="shared" si="114"/>
        <v/>
      </c>
      <c r="AC206" s="190" t="str">
        <f t="shared" si="114"/>
        <v/>
      </c>
      <c r="AD206" s="190">
        <f t="shared" si="114"/>
        <v>2.6537188252110719</v>
      </c>
      <c r="AE206" s="190">
        <f t="shared" si="114"/>
        <v>2.2432782094760535</v>
      </c>
      <c r="AF206" s="190">
        <f t="shared" si="114"/>
        <v>5.4982293123868793</v>
      </c>
      <c r="AG206" s="190">
        <f t="shared" si="114"/>
        <v>2.2024433648927326</v>
      </c>
      <c r="AH206" s="190" t="str">
        <f t="shared" si="114"/>
        <v/>
      </c>
      <c r="AI206" s="190" t="str">
        <f t="shared" si="114"/>
        <v/>
      </c>
      <c r="AJ206" s="190" t="str">
        <f t="shared" si="114"/>
        <v/>
      </c>
      <c r="AK206" s="190" t="str">
        <f t="shared" si="114"/>
        <v/>
      </c>
      <c r="AL206" s="190" t="str">
        <f t="shared" si="114"/>
        <v/>
      </c>
      <c r="AM206" s="190" t="str">
        <f t="shared" si="114"/>
        <v/>
      </c>
      <c r="AN206" s="190">
        <f t="shared" si="114"/>
        <v>1.7793662312246146</v>
      </c>
      <c r="AO206" s="190">
        <f t="shared" si="114"/>
        <v>2.6564906230133456</v>
      </c>
      <c r="AP206" s="190">
        <f t="shared" si="114"/>
        <v>2.2184618330211521</v>
      </c>
      <c r="AQ206" s="189">
        <f t="shared" si="114"/>
        <v>2.1961674972333443</v>
      </c>
    </row>
    <row r="207" spans="1:44" ht="15" thickBot="1" x14ac:dyDescent="0.4">
      <c r="C207" s="101"/>
      <c r="D207" s="101"/>
      <c r="E207" s="101"/>
      <c r="F207" s="101"/>
      <c r="G207" s="101"/>
      <c r="H207" s="101"/>
      <c r="I207" s="101"/>
      <c r="J207" s="101"/>
      <c r="K207" s="101"/>
      <c r="L207" s="101"/>
      <c r="M207" s="101"/>
      <c r="N207" s="101"/>
      <c r="O207" s="101"/>
      <c r="P207" s="101"/>
      <c r="Q207" s="101"/>
      <c r="R207" s="101"/>
      <c r="S207" s="101"/>
      <c r="T207" s="101"/>
      <c r="U207" s="101"/>
      <c r="V207" s="101"/>
      <c r="W207" s="101"/>
      <c r="X207" s="101"/>
      <c r="Y207" s="101"/>
      <c r="Z207" s="101"/>
      <c r="AA207" s="101"/>
      <c r="AB207" s="101"/>
      <c r="AC207" s="101"/>
      <c r="AD207" s="101"/>
      <c r="AE207" s="101"/>
      <c r="AF207" s="101"/>
      <c r="AG207" s="101"/>
      <c r="AH207" s="101"/>
      <c r="AI207" s="101"/>
      <c r="AJ207" s="101"/>
      <c r="AK207" s="101"/>
      <c r="AL207" s="101"/>
      <c r="AM207" s="101"/>
      <c r="AN207" s="101"/>
      <c r="AO207" s="101"/>
      <c r="AP207" s="101"/>
      <c r="AQ207" s="101"/>
      <c r="AR207" s="101"/>
    </row>
    <row r="208" spans="1:44" x14ac:dyDescent="0.35">
      <c r="A208" s="19" t="s">
        <v>461</v>
      </c>
      <c r="B208" s="203" t="s">
        <v>460</v>
      </c>
      <c r="C208" s="118" t="s">
        <v>445</v>
      </c>
      <c r="D208" s="117" t="s">
        <v>445</v>
      </c>
      <c r="E208" s="117" t="s">
        <v>445</v>
      </c>
      <c r="F208" s="117" t="s">
        <v>445</v>
      </c>
      <c r="G208" s="117" t="s">
        <v>445</v>
      </c>
      <c r="H208" s="117">
        <v>23.98</v>
      </c>
      <c r="I208" s="117" t="s">
        <v>445</v>
      </c>
      <c r="J208" s="117">
        <v>34.133000000000003</v>
      </c>
      <c r="K208" s="117">
        <v>35.789000000000001</v>
      </c>
      <c r="L208" s="117">
        <v>36.881999999999998</v>
      </c>
      <c r="M208" s="117" t="s">
        <v>445</v>
      </c>
      <c r="N208" s="117" t="s">
        <v>445</v>
      </c>
      <c r="O208" s="117" t="s">
        <v>445</v>
      </c>
      <c r="P208" s="117" t="s">
        <v>445</v>
      </c>
      <c r="Q208" s="117">
        <v>31.327999999999999</v>
      </c>
      <c r="R208" s="117" t="s">
        <v>445</v>
      </c>
      <c r="S208" s="117">
        <v>22.640999999999998</v>
      </c>
      <c r="T208" s="117">
        <v>52.691000000000003</v>
      </c>
      <c r="U208" s="117">
        <v>27.495999999999999</v>
      </c>
      <c r="V208" s="117" t="s">
        <v>445</v>
      </c>
      <c r="W208" s="117" t="s">
        <v>445</v>
      </c>
      <c r="X208" s="117" t="s">
        <v>445</v>
      </c>
      <c r="Y208" s="117" t="s">
        <v>445</v>
      </c>
      <c r="Z208" s="117" t="s">
        <v>445</v>
      </c>
      <c r="AA208" s="117" t="s">
        <v>445</v>
      </c>
      <c r="AB208" s="117" t="s">
        <v>445</v>
      </c>
      <c r="AC208" s="117" t="s">
        <v>445</v>
      </c>
      <c r="AD208" s="117">
        <v>100.489</v>
      </c>
      <c r="AE208" s="117">
        <v>67.001000000000005</v>
      </c>
      <c r="AF208" s="117">
        <v>81.322000000000003</v>
      </c>
      <c r="AG208" s="117">
        <v>72</v>
      </c>
      <c r="AH208" s="117" t="s">
        <v>445</v>
      </c>
      <c r="AI208" s="117" t="s">
        <v>445</v>
      </c>
      <c r="AJ208" s="117" t="s">
        <v>445</v>
      </c>
      <c r="AK208" s="117" t="s">
        <v>445</v>
      </c>
      <c r="AL208" s="117" t="s">
        <v>445</v>
      </c>
      <c r="AM208" s="117" t="s">
        <v>445</v>
      </c>
      <c r="AN208" s="117">
        <v>47.104999999999997</v>
      </c>
      <c r="AO208" s="117">
        <v>95.49</v>
      </c>
      <c r="AP208" s="117">
        <v>90.058999999999997</v>
      </c>
      <c r="AQ208" s="116">
        <v>100</v>
      </c>
    </row>
    <row r="209" spans="1:43" ht="15" thickBot="1" x14ac:dyDescent="0.4">
      <c r="B209" s="202" t="s">
        <v>446</v>
      </c>
      <c r="C209" s="6" t="s">
        <v>445</v>
      </c>
      <c r="D209" s="7" t="s">
        <v>445</v>
      </c>
      <c r="E209" s="7" t="s">
        <v>445</v>
      </c>
      <c r="F209" s="7" t="s">
        <v>445</v>
      </c>
      <c r="G209" s="7" t="s">
        <v>445</v>
      </c>
      <c r="H209" s="7">
        <v>100</v>
      </c>
      <c r="I209" s="7" t="s">
        <v>445</v>
      </c>
      <c r="J209" s="7">
        <v>81.915000000000006</v>
      </c>
      <c r="K209" s="7">
        <v>62.261000000000003</v>
      </c>
      <c r="L209" s="7">
        <v>81.376999999999995</v>
      </c>
      <c r="M209" s="7" t="s">
        <v>445</v>
      </c>
      <c r="N209" s="7" t="s">
        <v>445</v>
      </c>
      <c r="O209" s="7" t="s">
        <v>445</v>
      </c>
      <c r="P209" s="7" t="s">
        <v>445</v>
      </c>
      <c r="Q209" s="7">
        <v>74.876000000000005</v>
      </c>
      <c r="R209" s="7" t="s">
        <v>445</v>
      </c>
      <c r="S209" s="7">
        <v>72.298000000000002</v>
      </c>
      <c r="T209" s="7">
        <v>47.877000000000002</v>
      </c>
      <c r="U209" s="7">
        <v>67.156999999999996</v>
      </c>
      <c r="V209" s="7" t="s">
        <v>445</v>
      </c>
      <c r="W209" s="7" t="s">
        <v>445</v>
      </c>
      <c r="X209" s="7" t="s">
        <v>445</v>
      </c>
      <c r="Y209" s="7" t="s">
        <v>445</v>
      </c>
      <c r="Z209" s="7" t="s">
        <v>445</v>
      </c>
      <c r="AA209" s="7" t="s">
        <v>445</v>
      </c>
      <c r="AB209" s="7" t="s">
        <v>445</v>
      </c>
      <c r="AC209" s="7" t="s">
        <v>445</v>
      </c>
      <c r="AD209" s="7">
        <v>53.545000000000002</v>
      </c>
      <c r="AE209" s="7">
        <v>90.119</v>
      </c>
      <c r="AF209" s="7">
        <v>51.154000000000003</v>
      </c>
      <c r="AG209" s="7">
        <v>69.433999999999997</v>
      </c>
      <c r="AH209" s="7" t="s">
        <v>445</v>
      </c>
      <c r="AI209" s="7" t="s">
        <v>445</v>
      </c>
      <c r="AJ209" s="7" t="s">
        <v>445</v>
      </c>
      <c r="AK209" s="7" t="s">
        <v>445</v>
      </c>
      <c r="AL209" s="7" t="s">
        <v>445</v>
      </c>
      <c r="AM209" s="7" t="s">
        <v>445</v>
      </c>
      <c r="AN209" s="7">
        <v>88.813999999999993</v>
      </c>
      <c r="AO209" s="7">
        <v>85.879000000000005</v>
      </c>
      <c r="AP209" s="7">
        <v>61.667000000000002</v>
      </c>
      <c r="AQ209" s="8">
        <v>68.566000000000003</v>
      </c>
    </row>
    <row r="210" spans="1:43" x14ac:dyDescent="0.35">
      <c r="B210" s="207" t="s">
        <v>459</v>
      </c>
      <c r="C210" s="194" t="str">
        <f t="shared" ref="C210:AQ210" si="115">IF(C208="","",C208/C209)</f>
        <v/>
      </c>
      <c r="D210" s="194" t="str">
        <f t="shared" si="115"/>
        <v/>
      </c>
      <c r="E210" s="194" t="str">
        <f t="shared" si="115"/>
        <v/>
      </c>
      <c r="F210" s="194" t="str">
        <f t="shared" si="115"/>
        <v/>
      </c>
      <c r="G210" s="194" t="str">
        <f t="shared" si="115"/>
        <v/>
      </c>
      <c r="H210" s="194">
        <f t="shared" si="115"/>
        <v>0.23980000000000001</v>
      </c>
      <c r="I210" s="194" t="str">
        <f t="shared" si="115"/>
        <v/>
      </c>
      <c r="J210" s="194">
        <f t="shared" si="115"/>
        <v>0.41668803027528534</v>
      </c>
      <c r="K210" s="194">
        <f t="shared" si="115"/>
        <v>0.5748221197860619</v>
      </c>
      <c r="L210" s="194">
        <f t="shared" si="115"/>
        <v>0.45322388389839879</v>
      </c>
      <c r="M210" s="194" t="str">
        <f t="shared" si="115"/>
        <v/>
      </c>
      <c r="N210" s="194" t="str">
        <f t="shared" si="115"/>
        <v/>
      </c>
      <c r="O210" s="194" t="str">
        <f t="shared" si="115"/>
        <v/>
      </c>
      <c r="P210" s="194" t="str">
        <f t="shared" si="115"/>
        <v/>
      </c>
      <c r="Q210" s="194">
        <f t="shared" si="115"/>
        <v>0.41839841871894862</v>
      </c>
      <c r="R210" s="194" t="str">
        <f t="shared" si="115"/>
        <v/>
      </c>
      <c r="S210" s="194">
        <f t="shared" si="115"/>
        <v>0.31316218982544464</v>
      </c>
      <c r="T210" s="194">
        <f t="shared" si="115"/>
        <v>1.1005493243102116</v>
      </c>
      <c r="U210" s="194">
        <f t="shared" si="115"/>
        <v>0.40942865226260849</v>
      </c>
      <c r="V210" s="194" t="str">
        <f t="shared" si="115"/>
        <v/>
      </c>
      <c r="W210" s="194" t="str">
        <f t="shared" si="115"/>
        <v/>
      </c>
      <c r="X210" s="194" t="str">
        <f t="shared" si="115"/>
        <v/>
      </c>
      <c r="Y210" s="194" t="str">
        <f t="shared" si="115"/>
        <v/>
      </c>
      <c r="Z210" s="194" t="str">
        <f t="shared" si="115"/>
        <v/>
      </c>
      <c r="AA210" s="194" t="str">
        <f t="shared" si="115"/>
        <v/>
      </c>
      <c r="AB210" s="194" t="str">
        <f t="shared" si="115"/>
        <v/>
      </c>
      <c r="AC210" s="194" t="str">
        <f t="shared" si="115"/>
        <v/>
      </c>
      <c r="AD210" s="194">
        <f t="shared" si="115"/>
        <v>1.8767205154542907</v>
      </c>
      <c r="AE210" s="194">
        <f t="shared" si="115"/>
        <v>0.74347251966843841</v>
      </c>
      <c r="AF210" s="194">
        <f t="shared" si="115"/>
        <v>1.5897486022598428</v>
      </c>
      <c r="AG210" s="194">
        <f t="shared" si="115"/>
        <v>1.0369559581761096</v>
      </c>
      <c r="AH210" s="194" t="str">
        <f t="shared" si="115"/>
        <v/>
      </c>
      <c r="AI210" s="194" t="str">
        <f t="shared" si="115"/>
        <v/>
      </c>
      <c r="AJ210" s="194" t="str">
        <f t="shared" si="115"/>
        <v/>
      </c>
      <c r="AK210" s="194" t="str">
        <f t="shared" si="115"/>
        <v/>
      </c>
      <c r="AL210" s="194" t="str">
        <f t="shared" si="115"/>
        <v/>
      </c>
      <c r="AM210" s="194" t="str">
        <f t="shared" si="115"/>
        <v/>
      </c>
      <c r="AN210" s="194">
        <f t="shared" si="115"/>
        <v>0.53037809354381071</v>
      </c>
      <c r="AO210" s="194">
        <f t="shared" si="115"/>
        <v>1.1119132733264243</v>
      </c>
      <c r="AP210" s="194">
        <f t="shared" si="115"/>
        <v>1.4604083221171777</v>
      </c>
      <c r="AQ210" s="193">
        <f t="shared" si="115"/>
        <v>1.4584487938628474</v>
      </c>
    </row>
    <row r="211" spans="1:43" ht="15" thickBot="1" x14ac:dyDescent="0.4">
      <c r="B211" s="206" t="s">
        <v>458</v>
      </c>
      <c r="C211" s="190" t="str">
        <f t="shared" ref="C211:AQ211" si="116">IF(C210="","",C210/AVERAGE($C210:$L210))</f>
        <v/>
      </c>
      <c r="D211" s="190" t="str">
        <f t="shared" si="116"/>
        <v/>
      </c>
      <c r="E211" s="190" t="str">
        <f t="shared" si="116"/>
        <v/>
      </c>
      <c r="F211" s="190" t="str">
        <f t="shared" si="116"/>
        <v/>
      </c>
      <c r="G211" s="190" t="str">
        <f t="shared" si="116"/>
        <v/>
      </c>
      <c r="H211" s="190">
        <f t="shared" si="116"/>
        <v>0.56941562513003008</v>
      </c>
      <c r="I211" s="190" t="str">
        <f t="shared" si="116"/>
        <v/>
      </c>
      <c r="J211" s="190">
        <f t="shared" si="116"/>
        <v>0.98944401686156158</v>
      </c>
      <c r="K211" s="190">
        <f t="shared" si="116"/>
        <v>1.3649403531132169</v>
      </c>
      <c r="L211" s="190">
        <f t="shared" si="116"/>
        <v>1.0762000048951914</v>
      </c>
      <c r="M211" s="190" t="str">
        <f t="shared" si="116"/>
        <v/>
      </c>
      <c r="N211" s="190" t="str">
        <f t="shared" si="116"/>
        <v/>
      </c>
      <c r="O211" s="190" t="str">
        <f t="shared" si="116"/>
        <v/>
      </c>
      <c r="P211" s="190" t="str">
        <f t="shared" si="116"/>
        <v/>
      </c>
      <c r="Q211" s="190">
        <f t="shared" si="116"/>
        <v>0.99350540929218589</v>
      </c>
      <c r="R211" s="190" t="str">
        <f t="shared" si="116"/>
        <v/>
      </c>
      <c r="S211" s="190">
        <f t="shared" si="116"/>
        <v>0.74361736483129559</v>
      </c>
      <c r="T211" s="190">
        <f t="shared" si="116"/>
        <v>2.6133026750981285</v>
      </c>
      <c r="U211" s="190">
        <f t="shared" si="116"/>
        <v>0.97220630514703454</v>
      </c>
      <c r="V211" s="190" t="str">
        <f t="shared" si="116"/>
        <v/>
      </c>
      <c r="W211" s="190" t="str">
        <f t="shared" si="116"/>
        <v/>
      </c>
      <c r="X211" s="190" t="str">
        <f t="shared" si="116"/>
        <v/>
      </c>
      <c r="Y211" s="190" t="str">
        <f t="shared" si="116"/>
        <v/>
      </c>
      <c r="Z211" s="190" t="str">
        <f t="shared" si="116"/>
        <v/>
      </c>
      <c r="AA211" s="190" t="str">
        <f t="shared" si="116"/>
        <v/>
      </c>
      <c r="AB211" s="190" t="str">
        <f t="shared" si="116"/>
        <v/>
      </c>
      <c r="AC211" s="190" t="str">
        <f t="shared" si="116"/>
        <v/>
      </c>
      <c r="AD211" s="190">
        <f t="shared" si="116"/>
        <v>4.4563552356203378</v>
      </c>
      <c r="AE211" s="190">
        <f t="shared" si="116"/>
        <v>1.7654081299166071</v>
      </c>
      <c r="AF211" s="190">
        <f t="shared" si="116"/>
        <v>3.7749278321742277</v>
      </c>
      <c r="AG211" s="190">
        <f t="shared" si="116"/>
        <v>2.4622974360181766</v>
      </c>
      <c r="AH211" s="190" t="str">
        <f t="shared" si="116"/>
        <v/>
      </c>
      <c r="AI211" s="190" t="str">
        <f t="shared" si="116"/>
        <v/>
      </c>
      <c r="AJ211" s="190" t="str">
        <f t="shared" si="116"/>
        <v/>
      </c>
      <c r="AK211" s="190" t="str">
        <f t="shared" si="116"/>
        <v/>
      </c>
      <c r="AL211" s="190" t="str">
        <f t="shared" si="116"/>
        <v/>
      </c>
      <c r="AM211" s="190" t="str">
        <f t="shared" si="116"/>
        <v/>
      </c>
      <c r="AN211" s="190">
        <f t="shared" si="116"/>
        <v>1.25940606209559</v>
      </c>
      <c r="AO211" s="190">
        <f t="shared" si="116"/>
        <v>2.6402868708154452</v>
      </c>
      <c r="AP211" s="190">
        <f t="shared" si="116"/>
        <v>3.4678036600644329</v>
      </c>
      <c r="AQ211" s="189">
        <f t="shared" si="116"/>
        <v>3.4631506742183134</v>
      </c>
    </row>
    <row r="212" spans="1:43" ht="15" thickBot="1" x14ac:dyDescent="0.4"/>
    <row r="213" spans="1:43" x14ac:dyDescent="0.35">
      <c r="A213" s="19" t="s">
        <v>457</v>
      </c>
      <c r="B213" s="203" t="s">
        <v>456</v>
      </c>
      <c r="C213" s="118" t="s">
        <v>445</v>
      </c>
      <c r="D213" s="117" t="s">
        <v>445</v>
      </c>
      <c r="E213" s="117" t="s">
        <v>445</v>
      </c>
      <c r="F213" s="117" t="s">
        <v>445</v>
      </c>
      <c r="G213" s="117" t="s">
        <v>445</v>
      </c>
      <c r="H213" s="117">
        <v>25.875</v>
      </c>
      <c r="I213" s="117">
        <v>17.116</v>
      </c>
      <c r="J213" s="117" t="s">
        <v>445</v>
      </c>
      <c r="K213" s="117">
        <v>23.379000000000001</v>
      </c>
      <c r="L213" s="117">
        <v>17.004000000000001</v>
      </c>
      <c r="M213" s="117" t="s">
        <v>445</v>
      </c>
      <c r="N213" s="117" t="s">
        <v>445</v>
      </c>
      <c r="O213" s="117" t="s">
        <v>445</v>
      </c>
      <c r="P213" s="117" t="s">
        <v>445</v>
      </c>
      <c r="Q213" s="117">
        <v>21.050999999999998</v>
      </c>
      <c r="R213" s="117">
        <v>28.710999999999999</v>
      </c>
      <c r="S213" s="117">
        <v>28.827999999999999</v>
      </c>
      <c r="T213" s="117" t="s">
        <v>445</v>
      </c>
      <c r="U213" s="117">
        <v>25.361999999999998</v>
      </c>
      <c r="V213" s="117" t="s">
        <v>445</v>
      </c>
      <c r="W213" s="117" t="s">
        <v>445</v>
      </c>
      <c r="X213" s="117" t="s">
        <v>445</v>
      </c>
      <c r="Y213" s="117" t="s">
        <v>445</v>
      </c>
      <c r="Z213" s="117" t="s">
        <v>445</v>
      </c>
      <c r="AA213" s="117" t="s">
        <v>445</v>
      </c>
      <c r="AB213" s="117" t="s">
        <v>445</v>
      </c>
      <c r="AC213" s="117" t="s">
        <v>445</v>
      </c>
      <c r="AD213" s="117">
        <v>100</v>
      </c>
      <c r="AE213" s="117">
        <v>63.01</v>
      </c>
      <c r="AF213" s="117">
        <v>78.03</v>
      </c>
      <c r="AG213" s="117">
        <v>49.783000000000001</v>
      </c>
      <c r="AH213" s="117" t="s">
        <v>445</v>
      </c>
      <c r="AI213" s="117" t="s">
        <v>445</v>
      </c>
      <c r="AJ213" s="117" t="s">
        <v>445</v>
      </c>
      <c r="AK213" s="117" t="s">
        <v>445</v>
      </c>
      <c r="AL213" s="117" t="s">
        <v>445</v>
      </c>
      <c r="AM213" s="117">
        <v>80.768000000000001</v>
      </c>
      <c r="AN213" s="117" t="s">
        <v>445</v>
      </c>
      <c r="AO213" s="117">
        <v>80.463999999999999</v>
      </c>
      <c r="AP213" s="117">
        <v>79.769000000000005</v>
      </c>
      <c r="AQ213" s="116">
        <v>41.667999999999999</v>
      </c>
    </row>
    <row r="214" spans="1:43" ht="15" thickBot="1" x14ac:dyDescent="0.4">
      <c r="B214" s="202" t="s">
        <v>446</v>
      </c>
      <c r="C214" s="6" t="s">
        <v>445</v>
      </c>
      <c r="D214" s="7" t="s">
        <v>445</v>
      </c>
      <c r="E214" s="7" t="s">
        <v>445</v>
      </c>
      <c r="F214" s="7" t="s">
        <v>445</v>
      </c>
      <c r="G214" s="7" t="s">
        <v>445</v>
      </c>
      <c r="H214" s="7">
        <v>89.299000000000007</v>
      </c>
      <c r="I214" s="7">
        <v>66.991</v>
      </c>
      <c r="J214" s="7" t="s">
        <v>445</v>
      </c>
      <c r="K214" s="7">
        <v>78.599000000000004</v>
      </c>
      <c r="L214" s="7">
        <v>97.218000000000004</v>
      </c>
      <c r="M214" s="7" t="s">
        <v>445</v>
      </c>
      <c r="N214" s="7" t="s">
        <v>445</v>
      </c>
      <c r="O214" s="7" t="s">
        <v>445</v>
      </c>
      <c r="P214" s="7" t="s">
        <v>445</v>
      </c>
      <c r="Q214" s="7">
        <v>86.361000000000004</v>
      </c>
      <c r="R214" s="7">
        <v>93.388999999999996</v>
      </c>
      <c r="S214" s="7">
        <v>94.673000000000002</v>
      </c>
      <c r="T214" s="7" t="s">
        <v>445</v>
      </c>
      <c r="U214" s="7">
        <v>86.161000000000001</v>
      </c>
      <c r="V214" s="7" t="s">
        <v>445</v>
      </c>
      <c r="W214" s="7" t="s">
        <v>445</v>
      </c>
      <c r="X214" s="7" t="s">
        <v>445</v>
      </c>
      <c r="Y214" s="7" t="s">
        <v>445</v>
      </c>
      <c r="Z214" s="7" t="s">
        <v>445</v>
      </c>
      <c r="AA214" s="7" t="s">
        <v>445</v>
      </c>
      <c r="AB214" s="7" t="s">
        <v>445</v>
      </c>
      <c r="AC214" s="7" t="s">
        <v>445</v>
      </c>
      <c r="AD214" s="7">
        <v>87.915000000000006</v>
      </c>
      <c r="AE214" s="7">
        <v>80.936000000000007</v>
      </c>
      <c r="AF214" s="7">
        <v>94.456000000000003</v>
      </c>
      <c r="AG214" s="7">
        <v>93.426000000000002</v>
      </c>
      <c r="AH214" s="7" t="s">
        <v>445</v>
      </c>
      <c r="AI214" s="7" t="s">
        <v>445</v>
      </c>
      <c r="AJ214" s="7" t="s">
        <v>445</v>
      </c>
      <c r="AK214" s="7" t="s">
        <v>445</v>
      </c>
      <c r="AL214" s="7" t="s">
        <v>445</v>
      </c>
      <c r="AM214" s="7">
        <v>98.227000000000004</v>
      </c>
      <c r="AN214" s="7" t="s">
        <v>445</v>
      </c>
      <c r="AO214" s="7">
        <v>100</v>
      </c>
      <c r="AP214" s="7">
        <v>82.370999999999995</v>
      </c>
      <c r="AQ214" s="8">
        <v>96.519000000000005</v>
      </c>
    </row>
    <row r="215" spans="1:43" x14ac:dyDescent="0.35">
      <c r="B215" s="207" t="s">
        <v>455</v>
      </c>
      <c r="C215" s="194" t="str">
        <f t="shared" ref="C215:AQ215" si="117">IF(C213="","",C213/C214)</f>
        <v/>
      </c>
      <c r="D215" s="194" t="str">
        <f t="shared" si="117"/>
        <v/>
      </c>
      <c r="E215" s="194" t="str">
        <f t="shared" si="117"/>
        <v/>
      </c>
      <c r="F215" s="194" t="str">
        <f t="shared" si="117"/>
        <v/>
      </c>
      <c r="G215" s="194" t="str">
        <f t="shared" si="117"/>
        <v/>
      </c>
      <c r="H215" s="194">
        <f t="shared" si="117"/>
        <v>0.28975688417563467</v>
      </c>
      <c r="I215" s="194">
        <f t="shared" si="117"/>
        <v>0.25549700706064993</v>
      </c>
      <c r="J215" s="194" t="str">
        <f t="shared" si="117"/>
        <v/>
      </c>
      <c r="K215" s="194">
        <f t="shared" si="117"/>
        <v>0.297446532398631</v>
      </c>
      <c r="L215" s="194">
        <f t="shared" si="117"/>
        <v>0.17490588162685924</v>
      </c>
      <c r="M215" s="194" t="str">
        <f t="shared" si="117"/>
        <v/>
      </c>
      <c r="N215" s="194" t="str">
        <f t="shared" si="117"/>
        <v/>
      </c>
      <c r="O215" s="194" t="str">
        <f t="shared" si="117"/>
        <v/>
      </c>
      <c r="P215" s="194" t="str">
        <f t="shared" si="117"/>
        <v/>
      </c>
      <c r="Q215" s="194">
        <f t="shared" si="117"/>
        <v>0.24375586202105115</v>
      </c>
      <c r="R215" s="194">
        <f t="shared" si="117"/>
        <v>0.30743449442653847</v>
      </c>
      <c r="S215" s="194">
        <f t="shared" si="117"/>
        <v>0.3045007552311641</v>
      </c>
      <c r="T215" s="194" t="str">
        <f t="shared" si="117"/>
        <v/>
      </c>
      <c r="U215" s="194">
        <f t="shared" si="117"/>
        <v>0.29435591508919345</v>
      </c>
      <c r="V215" s="194" t="str">
        <f t="shared" si="117"/>
        <v/>
      </c>
      <c r="W215" s="194" t="str">
        <f t="shared" si="117"/>
        <v/>
      </c>
      <c r="X215" s="194" t="str">
        <f t="shared" si="117"/>
        <v/>
      </c>
      <c r="Y215" s="194" t="str">
        <f t="shared" si="117"/>
        <v/>
      </c>
      <c r="Z215" s="194" t="str">
        <f t="shared" si="117"/>
        <v/>
      </c>
      <c r="AA215" s="194" t="str">
        <f t="shared" si="117"/>
        <v/>
      </c>
      <c r="AB215" s="194" t="str">
        <f t="shared" si="117"/>
        <v/>
      </c>
      <c r="AC215" s="194" t="str">
        <f t="shared" si="117"/>
        <v/>
      </c>
      <c r="AD215" s="194">
        <f t="shared" si="117"/>
        <v>1.1374623215605981</v>
      </c>
      <c r="AE215" s="194">
        <f t="shared" si="117"/>
        <v>0.77851635860432922</v>
      </c>
      <c r="AF215" s="194">
        <f t="shared" si="117"/>
        <v>0.82609892436690102</v>
      </c>
      <c r="AG215" s="194">
        <f t="shared" si="117"/>
        <v>0.53286023162717022</v>
      </c>
      <c r="AH215" s="194" t="str">
        <f t="shared" si="117"/>
        <v/>
      </c>
      <c r="AI215" s="194" t="str">
        <f t="shared" si="117"/>
        <v/>
      </c>
      <c r="AJ215" s="194" t="str">
        <f t="shared" si="117"/>
        <v/>
      </c>
      <c r="AK215" s="194" t="str">
        <f t="shared" si="117"/>
        <v/>
      </c>
      <c r="AL215" s="194" t="str">
        <f t="shared" si="117"/>
        <v/>
      </c>
      <c r="AM215" s="194">
        <f t="shared" si="117"/>
        <v>0.82225864578985408</v>
      </c>
      <c r="AN215" s="194" t="str">
        <f t="shared" si="117"/>
        <v/>
      </c>
      <c r="AO215" s="194">
        <f t="shared" si="117"/>
        <v>0.80464000000000002</v>
      </c>
      <c r="AP215" s="194">
        <f t="shared" si="117"/>
        <v>0.96841121268407582</v>
      </c>
      <c r="AQ215" s="193">
        <f t="shared" si="117"/>
        <v>0.43170774666127909</v>
      </c>
    </row>
    <row r="216" spans="1:43" ht="15" thickBot="1" x14ac:dyDescent="0.4">
      <c r="B216" s="206" t="s">
        <v>454</v>
      </c>
      <c r="C216" s="190" t="str">
        <f t="shared" ref="C216:AQ216" si="118">IF(C215="","",C215/AVERAGE($C215:$L215))</f>
        <v/>
      </c>
      <c r="D216" s="190" t="str">
        <f t="shared" si="118"/>
        <v/>
      </c>
      <c r="E216" s="190" t="str">
        <f t="shared" si="118"/>
        <v/>
      </c>
      <c r="F216" s="190" t="str">
        <f t="shared" si="118"/>
        <v/>
      </c>
      <c r="G216" s="190" t="str">
        <f t="shared" si="118"/>
        <v/>
      </c>
      <c r="H216" s="190">
        <f t="shared" si="118"/>
        <v>1.1389744056316395</v>
      </c>
      <c r="I216" s="190">
        <f t="shared" si="118"/>
        <v>1.0043059117835338</v>
      </c>
      <c r="J216" s="190" t="str">
        <f t="shared" si="118"/>
        <v/>
      </c>
      <c r="K216" s="190">
        <f t="shared" si="118"/>
        <v>1.1692008229925981</v>
      </c>
      <c r="L216" s="190">
        <f t="shared" si="118"/>
        <v>0.68751885959222891</v>
      </c>
      <c r="M216" s="190" t="str">
        <f t="shared" si="118"/>
        <v/>
      </c>
      <c r="N216" s="190" t="str">
        <f t="shared" si="118"/>
        <v/>
      </c>
      <c r="O216" s="190" t="str">
        <f t="shared" si="118"/>
        <v/>
      </c>
      <c r="P216" s="190" t="str">
        <f t="shared" si="118"/>
        <v/>
      </c>
      <c r="Q216" s="190">
        <f t="shared" si="118"/>
        <v>0.95815389806707629</v>
      </c>
      <c r="R216" s="190">
        <f t="shared" si="118"/>
        <v>1.2084614367535873</v>
      </c>
      <c r="S216" s="190">
        <f t="shared" si="118"/>
        <v>1.1969295145152727</v>
      </c>
      <c r="T216" s="190" t="str">
        <f t="shared" si="118"/>
        <v/>
      </c>
      <c r="U216" s="190">
        <f t="shared" si="118"/>
        <v>1.1570522453218159</v>
      </c>
      <c r="V216" s="190" t="str">
        <f t="shared" si="118"/>
        <v/>
      </c>
      <c r="W216" s="190" t="str">
        <f t="shared" si="118"/>
        <v/>
      </c>
      <c r="X216" s="190" t="str">
        <f t="shared" si="118"/>
        <v/>
      </c>
      <c r="Y216" s="190" t="str">
        <f t="shared" si="118"/>
        <v/>
      </c>
      <c r="Z216" s="190" t="str">
        <f t="shared" si="118"/>
        <v/>
      </c>
      <c r="AA216" s="190" t="str">
        <f t="shared" si="118"/>
        <v/>
      </c>
      <c r="AB216" s="190" t="str">
        <f t="shared" si="118"/>
        <v/>
      </c>
      <c r="AC216" s="190" t="str">
        <f t="shared" si="118"/>
        <v/>
      </c>
      <c r="AD216" s="190">
        <f t="shared" si="118"/>
        <v>4.4711292203245181</v>
      </c>
      <c r="AE216" s="190">
        <f t="shared" si="118"/>
        <v>3.0601868505681451</v>
      </c>
      <c r="AF216" s="190">
        <f t="shared" si="118"/>
        <v>3.2472240790779718</v>
      </c>
      <c r="AG216" s="190">
        <f t="shared" si="118"/>
        <v>2.0945634038306955</v>
      </c>
      <c r="AH216" s="190" t="str">
        <f t="shared" si="118"/>
        <v/>
      </c>
      <c r="AI216" s="190" t="str">
        <f t="shared" si="118"/>
        <v/>
      </c>
      <c r="AJ216" s="190" t="str">
        <f t="shared" si="118"/>
        <v/>
      </c>
      <c r="AK216" s="190" t="str">
        <f t="shared" si="118"/>
        <v/>
      </c>
      <c r="AL216" s="190" t="str">
        <f t="shared" si="118"/>
        <v/>
      </c>
      <c r="AM216" s="190">
        <f t="shared" si="118"/>
        <v>3.2321287379536496</v>
      </c>
      <c r="AN216" s="190" t="str">
        <f t="shared" si="118"/>
        <v/>
      </c>
      <c r="AO216" s="190">
        <f t="shared" si="118"/>
        <v>3.1628734839374246</v>
      </c>
      <c r="AP216" s="190">
        <f t="shared" si="118"/>
        <v>3.8066242619632993</v>
      </c>
      <c r="AQ216" s="189">
        <f t="shared" si="118"/>
        <v>1.6969538982965486</v>
      </c>
    </row>
    <row r="219" spans="1:43" ht="15" thickBot="1" x14ac:dyDescent="0.4">
      <c r="A219" s="19" t="s">
        <v>431</v>
      </c>
    </row>
    <row r="220" spans="1:43" x14ac:dyDescent="0.35">
      <c r="A220" s="293" t="s">
        <v>472</v>
      </c>
      <c r="B220" s="203" t="s">
        <v>431</v>
      </c>
      <c r="C220" s="117" t="s">
        <v>445</v>
      </c>
      <c r="D220" s="117" t="s">
        <v>445</v>
      </c>
      <c r="E220" s="117" t="s">
        <v>445</v>
      </c>
      <c r="F220" s="117" t="s">
        <v>445</v>
      </c>
      <c r="G220" s="117" t="s">
        <v>445</v>
      </c>
      <c r="H220" s="117">
        <v>19.143000000000001</v>
      </c>
      <c r="I220" s="117">
        <v>17.678000000000001</v>
      </c>
      <c r="J220" s="117" t="s">
        <v>445</v>
      </c>
      <c r="K220" s="117">
        <v>24.106000000000002</v>
      </c>
      <c r="L220" s="117">
        <v>19.260000000000002</v>
      </c>
      <c r="M220" s="117" t="s">
        <v>445</v>
      </c>
      <c r="N220" s="117" t="s">
        <v>445</v>
      </c>
      <c r="O220" s="117" t="s">
        <v>445</v>
      </c>
      <c r="P220" s="117" t="s">
        <v>445</v>
      </c>
      <c r="Q220" s="117">
        <v>26.456</v>
      </c>
      <c r="R220" s="117">
        <v>17.931000000000001</v>
      </c>
      <c r="S220" s="117">
        <v>21.567</v>
      </c>
      <c r="T220" s="117" t="s">
        <v>445</v>
      </c>
      <c r="U220" s="117">
        <v>21.632999999999999</v>
      </c>
      <c r="V220" s="117" t="s">
        <v>445</v>
      </c>
      <c r="W220" s="117" t="s">
        <v>445</v>
      </c>
      <c r="X220" s="117" t="s">
        <v>445</v>
      </c>
      <c r="Y220" s="117" t="s">
        <v>445</v>
      </c>
      <c r="Z220" s="117" t="s">
        <v>445</v>
      </c>
      <c r="AA220" s="117" t="s">
        <v>445</v>
      </c>
      <c r="AB220" s="117" t="s">
        <v>445</v>
      </c>
      <c r="AC220" s="117" t="s">
        <v>445</v>
      </c>
      <c r="AD220" s="117">
        <v>100</v>
      </c>
      <c r="AE220" s="117">
        <v>67.352999999999994</v>
      </c>
      <c r="AF220" s="117">
        <v>82.960999999999999</v>
      </c>
      <c r="AG220" s="117">
        <v>62.506</v>
      </c>
      <c r="AH220" s="117" t="s">
        <v>445</v>
      </c>
      <c r="AI220" s="117" t="s">
        <v>445</v>
      </c>
      <c r="AJ220" s="117" t="s">
        <v>445</v>
      </c>
      <c r="AK220" s="117" t="s">
        <v>445</v>
      </c>
      <c r="AL220" s="117" t="s">
        <v>445</v>
      </c>
      <c r="AM220" s="117">
        <v>33.331000000000003</v>
      </c>
      <c r="AN220" s="117" t="s">
        <v>445</v>
      </c>
      <c r="AO220" s="117">
        <v>44.252000000000002</v>
      </c>
      <c r="AP220" s="117">
        <v>54.938000000000002</v>
      </c>
      <c r="AQ220" s="116">
        <v>43.649000000000001</v>
      </c>
    </row>
    <row r="221" spans="1:43" x14ac:dyDescent="0.35">
      <c r="A221" s="294"/>
      <c r="B221" s="202" t="s">
        <v>446</v>
      </c>
      <c r="C221" s="2" t="s">
        <v>445</v>
      </c>
      <c r="D221" s="2" t="s">
        <v>445</v>
      </c>
      <c r="E221" s="2" t="s">
        <v>445</v>
      </c>
      <c r="F221" s="2" t="s">
        <v>445</v>
      </c>
      <c r="G221" s="2" t="s">
        <v>445</v>
      </c>
      <c r="H221" s="2">
        <v>89.906000000000006</v>
      </c>
      <c r="I221" s="2">
        <v>69.024000000000001</v>
      </c>
      <c r="J221" s="2" t="s">
        <v>445</v>
      </c>
      <c r="K221" s="2">
        <v>81.584000000000003</v>
      </c>
      <c r="L221" s="2">
        <v>71.05</v>
      </c>
      <c r="M221" s="2" t="s">
        <v>445</v>
      </c>
      <c r="N221" s="2" t="s">
        <v>445</v>
      </c>
      <c r="O221" s="2" t="s">
        <v>445</v>
      </c>
      <c r="P221" s="2" t="s">
        <v>445</v>
      </c>
      <c r="Q221" s="2">
        <v>85.450999999999993</v>
      </c>
      <c r="R221" s="2">
        <v>84.971999999999994</v>
      </c>
      <c r="S221" s="2">
        <v>66.659000000000006</v>
      </c>
      <c r="T221" s="2" t="s">
        <v>445</v>
      </c>
      <c r="U221" s="2">
        <v>86.417000000000002</v>
      </c>
      <c r="V221" s="2" t="s">
        <v>445</v>
      </c>
      <c r="W221" s="2" t="s">
        <v>445</v>
      </c>
      <c r="X221" s="2" t="s">
        <v>445</v>
      </c>
      <c r="Y221" s="2" t="s">
        <v>445</v>
      </c>
      <c r="Z221" s="2" t="s">
        <v>445</v>
      </c>
      <c r="AA221" s="2" t="s">
        <v>445</v>
      </c>
      <c r="AB221" s="2" t="s">
        <v>445</v>
      </c>
      <c r="AC221" s="2" t="s">
        <v>445</v>
      </c>
      <c r="AD221" s="2">
        <v>90.706000000000003</v>
      </c>
      <c r="AE221" s="2">
        <v>75.05</v>
      </c>
      <c r="AF221" s="2">
        <v>73.024000000000001</v>
      </c>
      <c r="AG221" s="2">
        <v>79.975999999999999</v>
      </c>
      <c r="AH221" s="2" t="s">
        <v>445</v>
      </c>
      <c r="AI221" s="2" t="s">
        <v>445</v>
      </c>
      <c r="AJ221" s="2" t="s">
        <v>445</v>
      </c>
      <c r="AK221" s="2" t="s">
        <v>445</v>
      </c>
      <c r="AL221" s="2" t="s">
        <v>445</v>
      </c>
      <c r="AM221" s="2">
        <v>93.534999999999997</v>
      </c>
      <c r="AN221" s="2" t="s">
        <v>445</v>
      </c>
      <c r="AO221" s="2">
        <v>100</v>
      </c>
      <c r="AP221" s="2">
        <v>72.671000000000006</v>
      </c>
      <c r="AQ221" s="5">
        <v>92.725999999999999</v>
      </c>
    </row>
    <row r="222" spans="1:43" x14ac:dyDescent="0.35">
      <c r="A222" s="294"/>
      <c r="B222" s="202" t="s">
        <v>453</v>
      </c>
      <c r="C222" s="2" t="str">
        <f t="shared" ref="C222:AQ222" si="119">IF(C220="","",C220/C221)</f>
        <v/>
      </c>
      <c r="D222" s="2" t="str">
        <f t="shared" si="119"/>
        <v/>
      </c>
      <c r="E222" s="2" t="str">
        <f t="shared" si="119"/>
        <v/>
      </c>
      <c r="F222" s="2" t="str">
        <f t="shared" si="119"/>
        <v/>
      </c>
      <c r="G222" s="2" t="str">
        <f t="shared" si="119"/>
        <v/>
      </c>
      <c r="H222" s="2">
        <f t="shared" si="119"/>
        <v>0.21292238560274063</v>
      </c>
      <c r="I222" s="2">
        <f t="shared" si="119"/>
        <v>0.25611381548446915</v>
      </c>
      <c r="J222" s="2" t="str">
        <f t="shared" si="119"/>
        <v/>
      </c>
      <c r="K222" s="2">
        <f t="shared" si="119"/>
        <v>0.29547460286330651</v>
      </c>
      <c r="L222" s="2">
        <f t="shared" si="119"/>
        <v>0.27107670654468685</v>
      </c>
      <c r="M222" s="2" t="str">
        <f t="shared" si="119"/>
        <v/>
      </c>
      <c r="N222" s="2" t="str">
        <f t="shared" si="119"/>
        <v/>
      </c>
      <c r="O222" s="2" t="str">
        <f t="shared" si="119"/>
        <v/>
      </c>
      <c r="P222" s="2" t="str">
        <f t="shared" si="119"/>
        <v/>
      </c>
      <c r="Q222" s="2">
        <f t="shared" si="119"/>
        <v>0.30960433464792692</v>
      </c>
      <c r="R222" s="2">
        <f t="shared" si="119"/>
        <v>0.2110224544555854</v>
      </c>
      <c r="S222" s="2">
        <f t="shared" si="119"/>
        <v>0.32354220735384565</v>
      </c>
      <c r="T222" s="2" t="str">
        <f t="shared" si="119"/>
        <v/>
      </c>
      <c r="U222" s="2">
        <f t="shared" si="119"/>
        <v>0.25033268916995499</v>
      </c>
      <c r="V222" s="2" t="str">
        <f t="shared" si="119"/>
        <v/>
      </c>
      <c r="W222" s="2" t="str">
        <f t="shared" si="119"/>
        <v/>
      </c>
      <c r="X222" s="2" t="str">
        <f t="shared" si="119"/>
        <v/>
      </c>
      <c r="Y222" s="2" t="str">
        <f t="shared" si="119"/>
        <v/>
      </c>
      <c r="Z222" s="2" t="str">
        <f t="shared" si="119"/>
        <v/>
      </c>
      <c r="AA222" s="2" t="str">
        <f t="shared" si="119"/>
        <v/>
      </c>
      <c r="AB222" s="2" t="str">
        <f t="shared" si="119"/>
        <v/>
      </c>
      <c r="AC222" s="2" t="str">
        <f t="shared" si="119"/>
        <v/>
      </c>
      <c r="AD222" s="2">
        <f t="shared" si="119"/>
        <v>1.1024629021233434</v>
      </c>
      <c r="AE222" s="2">
        <f t="shared" si="119"/>
        <v>0.89744170552964686</v>
      </c>
      <c r="AF222" s="2">
        <f t="shared" si="119"/>
        <v>1.1360785495179666</v>
      </c>
      <c r="AG222" s="2">
        <f t="shared" si="119"/>
        <v>0.78155946784035213</v>
      </c>
      <c r="AH222" s="2" t="str">
        <f t="shared" si="119"/>
        <v/>
      </c>
      <c r="AI222" s="2" t="str">
        <f t="shared" si="119"/>
        <v/>
      </c>
      <c r="AJ222" s="2" t="str">
        <f t="shared" si="119"/>
        <v/>
      </c>
      <c r="AK222" s="2" t="str">
        <f t="shared" si="119"/>
        <v/>
      </c>
      <c r="AL222" s="2" t="str">
        <f t="shared" si="119"/>
        <v/>
      </c>
      <c r="AM222" s="2">
        <f t="shared" si="119"/>
        <v>0.35634789116373555</v>
      </c>
      <c r="AN222" s="2" t="str">
        <f t="shared" si="119"/>
        <v/>
      </c>
      <c r="AO222" s="2">
        <f t="shared" si="119"/>
        <v>0.44252000000000002</v>
      </c>
      <c r="AP222" s="2">
        <f t="shared" si="119"/>
        <v>0.75598244141404414</v>
      </c>
      <c r="AQ222" s="5">
        <f t="shared" si="119"/>
        <v>0.47073097081724652</v>
      </c>
    </row>
    <row r="223" spans="1:43" ht="15" thickBot="1" x14ac:dyDescent="0.4">
      <c r="A223" s="294"/>
      <c r="B223" s="201" t="s">
        <v>452</v>
      </c>
      <c r="C223" s="7" t="str">
        <f t="shared" ref="C223:AQ223" si="120">IF(C222="","",C222/AVERAGE($C222:$AQ222))</f>
        <v/>
      </c>
      <c r="D223" s="7" t="str">
        <f t="shared" si="120"/>
        <v/>
      </c>
      <c r="E223" s="7" t="str">
        <f t="shared" si="120"/>
        <v/>
      </c>
      <c r="F223" s="7" t="str">
        <f t="shared" si="120"/>
        <v/>
      </c>
      <c r="G223" s="7" t="str">
        <f t="shared" si="120"/>
        <v/>
      </c>
      <c r="H223" s="7">
        <f t="shared" si="120"/>
        <v>0.42198293505879259</v>
      </c>
      <c r="I223" s="7">
        <f t="shared" si="120"/>
        <v>0.50758241911155466</v>
      </c>
      <c r="J223" s="7" t="str">
        <f t="shared" si="120"/>
        <v/>
      </c>
      <c r="K223" s="7">
        <f t="shared" si="120"/>
        <v>0.58559009565213294</v>
      </c>
      <c r="L223" s="7">
        <f t="shared" si="120"/>
        <v>0.53723681486088704</v>
      </c>
      <c r="M223" s="7" t="str">
        <f t="shared" si="120"/>
        <v/>
      </c>
      <c r="N223" s="7" t="str">
        <f t="shared" si="120"/>
        <v/>
      </c>
      <c r="O223" s="7" t="str">
        <f t="shared" si="120"/>
        <v/>
      </c>
      <c r="P223" s="7" t="str">
        <f t="shared" si="120"/>
        <v/>
      </c>
      <c r="Q223" s="7">
        <f t="shared" si="120"/>
        <v>0.6135932841059395</v>
      </c>
      <c r="R223" s="7">
        <f t="shared" si="120"/>
        <v>0.4182175323764179</v>
      </c>
      <c r="S223" s="7">
        <f t="shared" si="120"/>
        <v>0.64121623420707585</v>
      </c>
      <c r="T223" s="7" t="str">
        <f t="shared" si="120"/>
        <v/>
      </c>
      <c r="U223" s="7">
        <f t="shared" si="120"/>
        <v>0.49612502047665552</v>
      </c>
      <c r="V223" s="7" t="str">
        <f t="shared" si="120"/>
        <v/>
      </c>
      <c r="W223" s="7" t="str">
        <f t="shared" si="120"/>
        <v/>
      </c>
      <c r="X223" s="7" t="str">
        <f t="shared" si="120"/>
        <v/>
      </c>
      <c r="Y223" s="7" t="str">
        <f t="shared" si="120"/>
        <v/>
      </c>
      <c r="Z223" s="7" t="str">
        <f t="shared" si="120"/>
        <v/>
      </c>
      <c r="AA223" s="7" t="str">
        <f t="shared" si="120"/>
        <v/>
      </c>
      <c r="AB223" s="7" t="str">
        <f t="shared" si="120"/>
        <v/>
      </c>
      <c r="AC223" s="7" t="str">
        <f t="shared" si="120"/>
        <v/>
      </c>
      <c r="AD223" s="7">
        <f t="shared" si="120"/>
        <v>2.1849301092249962</v>
      </c>
      <c r="AE223" s="7">
        <f t="shared" si="120"/>
        <v>1.7786062459873855</v>
      </c>
      <c r="AF223" s="7">
        <f t="shared" si="120"/>
        <v>2.2515517070965823</v>
      </c>
      <c r="AG223" s="7">
        <f t="shared" si="120"/>
        <v>1.5489435609536715</v>
      </c>
      <c r="AH223" s="7" t="str">
        <f t="shared" si="120"/>
        <v/>
      </c>
      <c r="AI223" s="7" t="str">
        <f t="shared" si="120"/>
        <v/>
      </c>
      <c r="AJ223" s="7" t="str">
        <f t="shared" si="120"/>
        <v/>
      </c>
      <c r="AK223" s="7" t="str">
        <f t="shared" si="120"/>
        <v/>
      </c>
      <c r="AL223" s="7" t="str">
        <f t="shared" si="120"/>
        <v/>
      </c>
      <c r="AM223" s="7">
        <f t="shared" si="120"/>
        <v>0.70623259545777317</v>
      </c>
      <c r="AN223" s="7" t="str">
        <f t="shared" si="120"/>
        <v/>
      </c>
      <c r="AO223" s="7">
        <f t="shared" si="120"/>
        <v>0.87701388416067672</v>
      </c>
      <c r="AP223" s="7">
        <f t="shared" si="120"/>
        <v>1.4982534061778046</v>
      </c>
      <c r="AQ223" s="8">
        <f t="shared" si="120"/>
        <v>0.93292415509165583</v>
      </c>
    </row>
    <row r="224" spans="1:43" x14ac:dyDescent="0.35">
      <c r="A224" s="293" t="s">
        <v>471</v>
      </c>
      <c r="B224" s="203" t="s">
        <v>431</v>
      </c>
      <c r="C224" s="117">
        <v>7.5430000000000001</v>
      </c>
      <c r="D224" s="117">
        <v>8.6649999999999991</v>
      </c>
      <c r="E224" s="117">
        <v>5.319</v>
      </c>
      <c r="F224" s="117">
        <v>6.81</v>
      </c>
      <c r="G224" s="117">
        <v>2.4500000000000002</v>
      </c>
      <c r="H224" s="117" t="s">
        <v>445</v>
      </c>
      <c r="I224" s="117" t="s">
        <v>445</v>
      </c>
      <c r="J224" s="117" t="s">
        <v>445</v>
      </c>
      <c r="K224" s="117" t="s">
        <v>445</v>
      </c>
      <c r="L224" s="117" t="s">
        <v>445</v>
      </c>
      <c r="M224" s="117" t="s">
        <v>445</v>
      </c>
      <c r="N224" s="117">
        <v>2.044</v>
      </c>
      <c r="O224" s="117">
        <v>5.5830000000000002</v>
      </c>
      <c r="P224" s="117">
        <v>3.5910000000000002</v>
      </c>
      <c r="Q224" s="117" t="s">
        <v>445</v>
      </c>
      <c r="R224" s="117" t="s">
        <v>445</v>
      </c>
      <c r="S224" s="117" t="s">
        <v>445</v>
      </c>
      <c r="T224" s="117" t="s">
        <v>445</v>
      </c>
      <c r="U224" s="117" t="s">
        <v>445</v>
      </c>
      <c r="V224" s="117" t="s">
        <v>445</v>
      </c>
      <c r="W224" s="117" t="s">
        <v>445</v>
      </c>
      <c r="X224" s="117" t="s">
        <v>445</v>
      </c>
      <c r="Y224" s="117">
        <v>56.774999999999999</v>
      </c>
      <c r="Z224" s="117">
        <v>35.716000000000001</v>
      </c>
      <c r="AA224" s="117" t="s">
        <v>445</v>
      </c>
      <c r="AB224" s="117">
        <v>83.801000000000002</v>
      </c>
      <c r="AC224" s="117">
        <v>100</v>
      </c>
      <c r="AD224" s="117" t="s">
        <v>445</v>
      </c>
      <c r="AE224" s="117" t="s">
        <v>445</v>
      </c>
      <c r="AF224" s="117" t="s">
        <v>445</v>
      </c>
      <c r="AG224" s="117" t="s">
        <v>445</v>
      </c>
      <c r="AH224" s="117" t="s">
        <v>445</v>
      </c>
      <c r="AI224" s="117" t="s">
        <v>445</v>
      </c>
      <c r="AJ224" s="117">
        <v>14.574</v>
      </c>
      <c r="AK224" s="117">
        <v>28.731000000000002</v>
      </c>
      <c r="AL224" s="117">
        <v>24.635000000000002</v>
      </c>
      <c r="AM224" s="117" t="s">
        <v>445</v>
      </c>
      <c r="AN224" s="117" t="s">
        <v>445</v>
      </c>
      <c r="AO224" s="117" t="s">
        <v>445</v>
      </c>
      <c r="AP224" s="117" t="s">
        <v>445</v>
      </c>
      <c r="AQ224" s="116" t="s">
        <v>445</v>
      </c>
    </row>
    <row r="225" spans="1:43" x14ac:dyDescent="0.35">
      <c r="A225" s="294"/>
      <c r="B225" s="202" t="s">
        <v>446</v>
      </c>
      <c r="C225" s="2">
        <v>84.516000000000005</v>
      </c>
      <c r="D225" s="2">
        <v>56.75</v>
      </c>
      <c r="E225" s="2">
        <v>78.474999999999994</v>
      </c>
      <c r="F225" s="2">
        <v>100</v>
      </c>
      <c r="G225" s="2">
        <v>97.001000000000005</v>
      </c>
      <c r="H225" s="2" t="s">
        <v>445</v>
      </c>
      <c r="I225" s="2" t="s">
        <v>445</v>
      </c>
      <c r="J225" s="2" t="s">
        <v>445</v>
      </c>
      <c r="K225" s="2" t="s">
        <v>445</v>
      </c>
      <c r="L225" s="2" t="s">
        <v>445</v>
      </c>
      <c r="M225" s="2" t="s">
        <v>445</v>
      </c>
      <c r="N225" s="2">
        <v>64.960999999999999</v>
      </c>
      <c r="O225" s="2">
        <v>93.847999999999999</v>
      </c>
      <c r="P225" s="2">
        <v>60.366</v>
      </c>
      <c r="Q225" s="2" t="s">
        <v>445</v>
      </c>
      <c r="R225" s="2" t="s">
        <v>445</v>
      </c>
      <c r="S225" s="2" t="s">
        <v>445</v>
      </c>
      <c r="T225" s="2" t="s">
        <v>445</v>
      </c>
      <c r="U225" s="2" t="s">
        <v>445</v>
      </c>
      <c r="V225" s="2" t="s">
        <v>445</v>
      </c>
      <c r="W225" s="2" t="s">
        <v>445</v>
      </c>
      <c r="X225" s="2" t="s">
        <v>445</v>
      </c>
      <c r="Y225" s="2">
        <v>53.735999999999997</v>
      </c>
      <c r="Z225" s="2">
        <v>93.144000000000005</v>
      </c>
      <c r="AA225" s="2" t="s">
        <v>445</v>
      </c>
      <c r="AB225" s="2">
        <v>80.260000000000005</v>
      </c>
      <c r="AC225" s="2">
        <v>73.796000000000006</v>
      </c>
      <c r="AD225" s="2" t="s">
        <v>445</v>
      </c>
      <c r="AE225" s="2" t="s">
        <v>445</v>
      </c>
      <c r="AF225" s="2" t="s">
        <v>445</v>
      </c>
      <c r="AG225" s="2" t="s">
        <v>445</v>
      </c>
      <c r="AH225" s="2" t="s">
        <v>445</v>
      </c>
      <c r="AI225" s="2" t="s">
        <v>445</v>
      </c>
      <c r="AJ225" s="2">
        <v>49.625</v>
      </c>
      <c r="AK225" s="2">
        <v>48.792000000000002</v>
      </c>
      <c r="AL225" s="2">
        <v>71.027000000000001</v>
      </c>
      <c r="AM225" s="2" t="s">
        <v>445</v>
      </c>
      <c r="AN225" s="2" t="s">
        <v>445</v>
      </c>
      <c r="AO225" s="2" t="s">
        <v>445</v>
      </c>
      <c r="AP225" s="2" t="s">
        <v>445</v>
      </c>
      <c r="AQ225" s="5" t="s">
        <v>445</v>
      </c>
    </row>
    <row r="226" spans="1:43" x14ac:dyDescent="0.35">
      <c r="A226" s="294"/>
      <c r="B226" s="202" t="s">
        <v>453</v>
      </c>
      <c r="C226" s="2">
        <f t="shared" ref="C226:AQ226" si="121">IF(C224="","",C224/C225)</f>
        <v>8.9249372899805945E-2</v>
      </c>
      <c r="D226" s="2">
        <f t="shared" si="121"/>
        <v>0.15268722466960352</v>
      </c>
      <c r="E226" s="2">
        <f t="shared" si="121"/>
        <v>6.7779547626632686E-2</v>
      </c>
      <c r="F226" s="2">
        <f t="shared" si="121"/>
        <v>6.8099999999999994E-2</v>
      </c>
      <c r="G226" s="2">
        <f t="shared" si="121"/>
        <v>2.5257471572458015E-2</v>
      </c>
      <c r="H226" s="2" t="str">
        <f t="shared" si="121"/>
        <v/>
      </c>
      <c r="I226" s="2" t="str">
        <f t="shared" si="121"/>
        <v/>
      </c>
      <c r="J226" s="2" t="str">
        <f t="shared" si="121"/>
        <v/>
      </c>
      <c r="K226" s="2" t="str">
        <f t="shared" si="121"/>
        <v/>
      </c>
      <c r="L226" s="2" t="str">
        <f t="shared" si="121"/>
        <v/>
      </c>
      <c r="M226" s="2" t="str">
        <f t="shared" si="121"/>
        <v/>
      </c>
      <c r="N226" s="2">
        <f t="shared" si="121"/>
        <v>3.146503286587337E-2</v>
      </c>
      <c r="O226" s="2">
        <f t="shared" si="121"/>
        <v>5.9489813315147903E-2</v>
      </c>
      <c r="P226" s="2">
        <f t="shared" si="121"/>
        <v>5.9487128516052083E-2</v>
      </c>
      <c r="Q226" s="2" t="str">
        <f t="shared" si="121"/>
        <v/>
      </c>
      <c r="R226" s="2" t="str">
        <f t="shared" si="121"/>
        <v/>
      </c>
      <c r="S226" s="2" t="str">
        <f t="shared" si="121"/>
        <v/>
      </c>
      <c r="T226" s="2" t="str">
        <f t="shared" si="121"/>
        <v/>
      </c>
      <c r="U226" s="2" t="str">
        <f t="shared" si="121"/>
        <v/>
      </c>
      <c r="V226" s="2" t="str">
        <f t="shared" si="121"/>
        <v/>
      </c>
      <c r="W226" s="2" t="str">
        <f t="shared" si="121"/>
        <v/>
      </c>
      <c r="X226" s="2" t="str">
        <f t="shared" si="121"/>
        <v/>
      </c>
      <c r="Y226" s="2">
        <f t="shared" si="121"/>
        <v>1.0565542652970077</v>
      </c>
      <c r="Z226" s="2">
        <f t="shared" si="121"/>
        <v>0.38344928283088547</v>
      </c>
      <c r="AA226" s="2" t="str">
        <f t="shared" si="121"/>
        <v/>
      </c>
      <c r="AB226" s="2">
        <f t="shared" si="121"/>
        <v>1.0441191128831298</v>
      </c>
      <c r="AC226" s="2">
        <f t="shared" si="121"/>
        <v>1.3550869965851806</v>
      </c>
      <c r="AD226" s="2" t="str">
        <f t="shared" si="121"/>
        <v/>
      </c>
      <c r="AE226" s="2" t="str">
        <f t="shared" si="121"/>
        <v/>
      </c>
      <c r="AF226" s="2" t="str">
        <f t="shared" si="121"/>
        <v/>
      </c>
      <c r="AG226" s="2" t="str">
        <f t="shared" si="121"/>
        <v/>
      </c>
      <c r="AH226" s="2" t="str">
        <f t="shared" si="121"/>
        <v/>
      </c>
      <c r="AI226" s="2" t="str">
        <f t="shared" si="121"/>
        <v/>
      </c>
      <c r="AJ226" s="2">
        <f t="shared" si="121"/>
        <v>0.29368261964735515</v>
      </c>
      <c r="AK226" s="2">
        <f t="shared" si="121"/>
        <v>0.58884653221839645</v>
      </c>
      <c r="AL226" s="2">
        <f t="shared" si="121"/>
        <v>0.34683993410956399</v>
      </c>
      <c r="AM226" s="2" t="str">
        <f t="shared" si="121"/>
        <v/>
      </c>
      <c r="AN226" s="2" t="str">
        <f t="shared" si="121"/>
        <v/>
      </c>
      <c r="AO226" s="2" t="str">
        <f t="shared" si="121"/>
        <v/>
      </c>
      <c r="AP226" s="2" t="str">
        <f t="shared" si="121"/>
        <v/>
      </c>
      <c r="AQ226" s="5" t="str">
        <f t="shared" si="121"/>
        <v/>
      </c>
    </row>
    <row r="227" spans="1:43" ht="15" thickBot="1" x14ac:dyDescent="0.4">
      <c r="A227" s="295"/>
      <c r="B227" s="201" t="s">
        <v>452</v>
      </c>
      <c r="C227" s="7">
        <f t="shared" ref="C227:AQ227" si="122">IF(C226="","",C226/AVERAGE($C226:$AQ226))</f>
        <v>0.23812133232165991</v>
      </c>
      <c r="D227" s="7">
        <f t="shared" si="122"/>
        <v>0.40737636787251491</v>
      </c>
      <c r="E227" s="7">
        <f t="shared" si="122"/>
        <v>0.18083887494797476</v>
      </c>
      <c r="F227" s="7">
        <f t="shared" si="122"/>
        <v>0.18169385626170934</v>
      </c>
      <c r="G227" s="7">
        <f t="shared" si="122"/>
        <v>6.738806768605575E-2</v>
      </c>
      <c r="H227" s="7" t="str">
        <f t="shared" si="122"/>
        <v/>
      </c>
      <c r="I227" s="7" t="str">
        <f t="shared" si="122"/>
        <v/>
      </c>
      <c r="J227" s="7" t="str">
        <f t="shared" si="122"/>
        <v/>
      </c>
      <c r="K227" s="7" t="str">
        <f t="shared" si="122"/>
        <v/>
      </c>
      <c r="L227" s="7" t="str">
        <f t="shared" si="122"/>
        <v/>
      </c>
      <c r="M227" s="7" t="str">
        <f t="shared" si="122"/>
        <v/>
      </c>
      <c r="N227" s="7">
        <f t="shared" si="122"/>
        <v>8.3950119806196127E-2</v>
      </c>
      <c r="O227" s="7">
        <f t="shared" si="122"/>
        <v>0.15872149176972697</v>
      </c>
      <c r="P227" s="7">
        <f t="shared" si="122"/>
        <v>0.15871432860524815</v>
      </c>
      <c r="Q227" s="7" t="str">
        <f t="shared" si="122"/>
        <v/>
      </c>
      <c r="R227" s="7" t="str">
        <f t="shared" si="122"/>
        <v/>
      </c>
      <c r="S227" s="7" t="str">
        <f t="shared" si="122"/>
        <v/>
      </c>
      <c r="T227" s="7" t="str">
        <f t="shared" si="122"/>
        <v/>
      </c>
      <c r="U227" s="7" t="str">
        <f t="shared" si="122"/>
        <v/>
      </c>
      <c r="V227" s="7" t="str">
        <f t="shared" si="122"/>
        <v/>
      </c>
      <c r="W227" s="7" t="str">
        <f t="shared" si="122"/>
        <v/>
      </c>
      <c r="X227" s="7" t="str">
        <f t="shared" si="122"/>
        <v/>
      </c>
      <c r="Y227" s="7">
        <f t="shared" si="122"/>
        <v>2.8189341969393604</v>
      </c>
      <c r="Z227" s="7">
        <f t="shared" si="122"/>
        <v>1.0230598954233545</v>
      </c>
      <c r="AA227" s="7" t="str">
        <f t="shared" si="122"/>
        <v/>
      </c>
      <c r="AB227" s="7">
        <f t="shared" si="122"/>
        <v>2.7857566522215986</v>
      </c>
      <c r="AC227" s="7">
        <f t="shared" si="122"/>
        <v>3.6154329218745849</v>
      </c>
      <c r="AD227" s="7" t="str">
        <f t="shared" si="122"/>
        <v/>
      </c>
      <c r="AE227" s="7" t="str">
        <f t="shared" si="122"/>
        <v/>
      </c>
      <c r="AF227" s="7" t="str">
        <f t="shared" si="122"/>
        <v/>
      </c>
      <c r="AG227" s="7" t="str">
        <f t="shared" si="122"/>
        <v/>
      </c>
      <c r="AH227" s="7" t="str">
        <f t="shared" si="122"/>
        <v/>
      </c>
      <c r="AI227" s="7" t="str">
        <f t="shared" si="122"/>
        <v/>
      </c>
      <c r="AJ227" s="7">
        <f t="shared" si="122"/>
        <v>0.7835584094092336</v>
      </c>
      <c r="AK227" s="7">
        <f t="shared" si="122"/>
        <v>1.5710689748178461</v>
      </c>
      <c r="AL227" s="7">
        <f t="shared" si="122"/>
        <v>0.92538451004293487</v>
      </c>
      <c r="AM227" s="7" t="str">
        <f t="shared" si="122"/>
        <v/>
      </c>
      <c r="AN227" s="7" t="str">
        <f t="shared" si="122"/>
        <v/>
      </c>
      <c r="AO227" s="7" t="str">
        <f t="shared" si="122"/>
        <v/>
      </c>
      <c r="AP227" s="7" t="str">
        <f t="shared" si="122"/>
        <v/>
      </c>
      <c r="AQ227" s="8" t="str">
        <f t="shared" si="122"/>
        <v/>
      </c>
    </row>
    <row r="228" spans="1:43" x14ac:dyDescent="0.35">
      <c r="B228" s="205" t="s">
        <v>451</v>
      </c>
      <c r="C228" s="199">
        <f t="shared" ref="C228:AQ228" si="123">IF(COUNT(C223,C227)=0,"",AVERAGE(C227,C223))</f>
        <v>0.23812133232165991</v>
      </c>
      <c r="D228" s="198">
        <f t="shared" si="123"/>
        <v>0.40737636787251491</v>
      </c>
      <c r="E228" s="198">
        <f t="shared" si="123"/>
        <v>0.18083887494797476</v>
      </c>
      <c r="F228" s="198">
        <f t="shared" si="123"/>
        <v>0.18169385626170934</v>
      </c>
      <c r="G228" s="198">
        <f t="shared" si="123"/>
        <v>6.738806768605575E-2</v>
      </c>
      <c r="H228" s="198">
        <f t="shared" si="123"/>
        <v>0.42198293505879259</v>
      </c>
      <c r="I228" s="198">
        <f t="shared" si="123"/>
        <v>0.50758241911155466</v>
      </c>
      <c r="J228" s="198" t="str">
        <f t="shared" si="123"/>
        <v/>
      </c>
      <c r="K228" s="198">
        <f t="shared" si="123"/>
        <v>0.58559009565213294</v>
      </c>
      <c r="L228" s="198">
        <f t="shared" si="123"/>
        <v>0.53723681486088704</v>
      </c>
      <c r="M228" s="198" t="str">
        <f t="shared" si="123"/>
        <v/>
      </c>
      <c r="N228" s="198">
        <f t="shared" si="123"/>
        <v>8.3950119806196127E-2</v>
      </c>
      <c r="O228" s="198">
        <f t="shared" si="123"/>
        <v>0.15872149176972697</v>
      </c>
      <c r="P228" s="198">
        <f t="shared" si="123"/>
        <v>0.15871432860524815</v>
      </c>
      <c r="Q228" s="198">
        <f t="shared" si="123"/>
        <v>0.6135932841059395</v>
      </c>
      <c r="R228" s="198">
        <f t="shared" si="123"/>
        <v>0.4182175323764179</v>
      </c>
      <c r="S228" s="198">
        <f t="shared" si="123"/>
        <v>0.64121623420707585</v>
      </c>
      <c r="T228" s="198" t="str">
        <f t="shared" si="123"/>
        <v/>
      </c>
      <c r="U228" s="198">
        <f t="shared" si="123"/>
        <v>0.49612502047665552</v>
      </c>
      <c r="V228" s="198" t="str">
        <f t="shared" si="123"/>
        <v/>
      </c>
      <c r="W228" s="198" t="str">
        <f t="shared" si="123"/>
        <v/>
      </c>
      <c r="X228" s="198" t="str">
        <f t="shared" si="123"/>
        <v/>
      </c>
      <c r="Y228" s="198">
        <f t="shared" si="123"/>
        <v>2.8189341969393604</v>
      </c>
      <c r="Z228" s="198">
        <f t="shared" si="123"/>
        <v>1.0230598954233545</v>
      </c>
      <c r="AA228" s="198" t="str">
        <f t="shared" si="123"/>
        <v/>
      </c>
      <c r="AB228" s="198">
        <f t="shared" si="123"/>
        <v>2.7857566522215986</v>
      </c>
      <c r="AC228" s="198">
        <f t="shared" si="123"/>
        <v>3.6154329218745849</v>
      </c>
      <c r="AD228" s="198">
        <f t="shared" si="123"/>
        <v>2.1849301092249962</v>
      </c>
      <c r="AE228" s="198">
        <f t="shared" si="123"/>
        <v>1.7786062459873855</v>
      </c>
      <c r="AF228" s="198">
        <f t="shared" si="123"/>
        <v>2.2515517070965823</v>
      </c>
      <c r="AG228" s="198">
        <f t="shared" si="123"/>
        <v>1.5489435609536715</v>
      </c>
      <c r="AH228" s="198" t="str">
        <f t="shared" si="123"/>
        <v/>
      </c>
      <c r="AI228" s="198" t="str">
        <f t="shared" si="123"/>
        <v/>
      </c>
      <c r="AJ228" s="198">
        <f t="shared" si="123"/>
        <v>0.7835584094092336</v>
      </c>
      <c r="AK228" s="198">
        <f t="shared" si="123"/>
        <v>1.5710689748178461</v>
      </c>
      <c r="AL228" s="198">
        <f t="shared" si="123"/>
        <v>0.92538451004293487</v>
      </c>
      <c r="AM228" s="198">
        <f t="shared" si="123"/>
        <v>0.70623259545777317</v>
      </c>
      <c r="AN228" s="198" t="str">
        <f t="shared" si="123"/>
        <v/>
      </c>
      <c r="AO228" s="198">
        <f t="shared" si="123"/>
        <v>0.87701388416067672</v>
      </c>
      <c r="AP228" s="198">
        <f t="shared" si="123"/>
        <v>1.4982534061778046</v>
      </c>
      <c r="AQ228" s="197">
        <f t="shared" si="123"/>
        <v>0.93292415509165583</v>
      </c>
    </row>
    <row r="229" spans="1:43" ht="15" thickBot="1" x14ac:dyDescent="0.4">
      <c r="B229" s="204" t="s">
        <v>450</v>
      </c>
      <c r="C229" s="191">
        <f t="shared" ref="C229:AQ229" si="124">IF(C228="","",C228/AVERAGE($C228:$L228))</f>
        <v>0.68517316191775868</v>
      </c>
      <c r="D229" s="190">
        <f t="shared" si="124"/>
        <v>1.1721896200745956</v>
      </c>
      <c r="E229" s="190">
        <f t="shared" si="124"/>
        <v>0.52034793580937533</v>
      </c>
      <c r="F229" s="190">
        <f t="shared" si="124"/>
        <v>0.52280806923967538</v>
      </c>
      <c r="G229" s="190">
        <f t="shared" si="124"/>
        <v>0.19390322976024618</v>
      </c>
      <c r="H229" s="190">
        <f t="shared" si="124"/>
        <v>1.2142187307225529</v>
      </c>
      <c r="I229" s="190">
        <f t="shared" si="124"/>
        <v>1.4605237071609232</v>
      </c>
      <c r="J229" s="190" t="str">
        <f t="shared" si="124"/>
        <v/>
      </c>
      <c r="K229" s="190">
        <f t="shared" si="124"/>
        <v>1.6849839261091604</v>
      </c>
      <c r="L229" s="190">
        <f t="shared" si="124"/>
        <v>1.5458516192057121</v>
      </c>
      <c r="M229" s="190" t="str">
        <f t="shared" si="124"/>
        <v/>
      </c>
      <c r="N229" s="190">
        <f t="shared" si="124"/>
        <v>0.24155907608179422</v>
      </c>
      <c r="O229" s="190">
        <f t="shared" si="124"/>
        <v>0.45670711363760957</v>
      </c>
      <c r="P229" s="190">
        <f t="shared" si="124"/>
        <v>0.45668650226269647</v>
      </c>
      <c r="Q229" s="190">
        <f t="shared" si="124"/>
        <v>1.7655606345863128</v>
      </c>
      <c r="R229" s="190">
        <f t="shared" si="124"/>
        <v>1.2033841161308152</v>
      </c>
      <c r="S229" s="190">
        <f t="shared" si="124"/>
        <v>1.8450432406920341</v>
      </c>
      <c r="T229" s="190" t="str">
        <f t="shared" si="124"/>
        <v/>
      </c>
      <c r="U229" s="190">
        <f t="shared" si="124"/>
        <v>1.4275560516657755</v>
      </c>
      <c r="V229" s="190" t="str">
        <f t="shared" si="124"/>
        <v/>
      </c>
      <c r="W229" s="190" t="str">
        <f t="shared" si="124"/>
        <v/>
      </c>
      <c r="X229" s="190" t="str">
        <f t="shared" si="124"/>
        <v/>
      </c>
      <c r="Y229" s="190">
        <f t="shared" si="124"/>
        <v>8.1112348823329281</v>
      </c>
      <c r="Z229" s="190">
        <f t="shared" si="124"/>
        <v>2.9437647460815488</v>
      </c>
      <c r="AA229" s="190" t="str">
        <f t="shared" si="124"/>
        <v/>
      </c>
      <c r="AB229" s="190">
        <f t="shared" si="124"/>
        <v>8.0157694194224938</v>
      </c>
      <c r="AC229" s="190">
        <f t="shared" si="124"/>
        <v>10.403089814045359</v>
      </c>
      <c r="AD229" s="190">
        <f t="shared" si="124"/>
        <v>6.2869439579850264</v>
      </c>
      <c r="AE229" s="190">
        <f t="shared" si="124"/>
        <v>5.1177828273011094</v>
      </c>
      <c r="AF229" s="190">
        <f t="shared" si="124"/>
        <v>6.4786417383587169</v>
      </c>
      <c r="AG229" s="190">
        <f t="shared" si="124"/>
        <v>4.4569486779838687</v>
      </c>
      <c r="AH229" s="190" t="str">
        <f t="shared" si="124"/>
        <v/>
      </c>
      <c r="AI229" s="190" t="str">
        <f t="shared" si="124"/>
        <v/>
      </c>
      <c r="AJ229" s="190">
        <f t="shared" si="124"/>
        <v>2.2546203134667215</v>
      </c>
      <c r="AK229" s="190">
        <f t="shared" si="124"/>
        <v>4.5206126077471094</v>
      </c>
      <c r="AL229" s="190">
        <f t="shared" si="124"/>
        <v>2.6627124271224289</v>
      </c>
      <c r="AM229" s="190">
        <f t="shared" si="124"/>
        <v>2.0321220940656235</v>
      </c>
      <c r="AN229" s="190" t="str">
        <f t="shared" si="124"/>
        <v/>
      </c>
      <c r="AO229" s="190">
        <f t="shared" si="124"/>
        <v>2.5235302112472109</v>
      </c>
      <c r="AP229" s="190">
        <f t="shared" si="124"/>
        <v>4.3110922220029941</v>
      </c>
      <c r="AQ229" s="189">
        <f t="shared" si="124"/>
        <v>2.6844070917180032</v>
      </c>
    </row>
    <row r="231" spans="1:43" ht="15" thickBot="1" x14ac:dyDescent="0.4">
      <c r="C231" s="101"/>
      <c r="D231" s="101"/>
      <c r="E231" s="101"/>
      <c r="F231" s="101"/>
      <c r="G231" s="101"/>
      <c r="H231" s="101"/>
      <c r="I231" s="101"/>
      <c r="J231" s="101"/>
      <c r="K231" s="101"/>
      <c r="L231" s="101"/>
      <c r="N231" s="101"/>
      <c r="O231" s="101"/>
      <c r="P231" s="101"/>
      <c r="Q231" s="101"/>
      <c r="R231" s="101"/>
      <c r="S231" s="101"/>
      <c r="T231" s="101"/>
      <c r="U231" s="101"/>
      <c r="Y231" s="101"/>
      <c r="Z231" s="101"/>
      <c r="AA231" s="101"/>
      <c r="AB231" s="101"/>
      <c r="AC231" s="101"/>
      <c r="AD231" s="101"/>
      <c r="AE231" s="101"/>
      <c r="AF231" s="101"/>
      <c r="AG231" s="101"/>
      <c r="AJ231" s="101"/>
      <c r="AK231" s="101"/>
      <c r="AL231" s="101"/>
      <c r="AM231" s="101"/>
      <c r="AN231" s="101"/>
      <c r="AO231" s="101"/>
      <c r="AP231" s="101"/>
      <c r="AQ231" s="101"/>
    </row>
    <row r="232" spans="1:43" x14ac:dyDescent="0.35">
      <c r="B232" s="203" t="s">
        <v>449</v>
      </c>
      <c r="C232" s="118">
        <v>17.942</v>
      </c>
      <c r="D232" s="117">
        <v>25.238</v>
      </c>
      <c r="E232" s="117">
        <v>18.367000000000001</v>
      </c>
      <c r="F232" s="117">
        <v>9.0519999999999996</v>
      </c>
      <c r="G232" s="117">
        <v>15.974</v>
      </c>
      <c r="H232" s="117" t="s">
        <v>445</v>
      </c>
      <c r="I232" s="117" t="s">
        <v>445</v>
      </c>
      <c r="J232" s="117" t="s">
        <v>445</v>
      </c>
      <c r="K232" s="117" t="s">
        <v>445</v>
      </c>
      <c r="L232" s="117" t="s">
        <v>445</v>
      </c>
      <c r="M232" s="117" t="s">
        <v>445</v>
      </c>
      <c r="N232" s="117">
        <v>10.65</v>
      </c>
      <c r="O232" s="117">
        <v>19.579000000000001</v>
      </c>
      <c r="P232" s="117">
        <v>21.263999999999999</v>
      </c>
      <c r="Q232" s="117" t="s">
        <v>445</v>
      </c>
      <c r="R232" s="117" t="s">
        <v>445</v>
      </c>
      <c r="S232" s="117" t="s">
        <v>445</v>
      </c>
      <c r="T232" s="117" t="s">
        <v>445</v>
      </c>
      <c r="U232" s="117" t="s">
        <v>445</v>
      </c>
      <c r="V232" s="117" t="s">
        <v>445</v>
      </c>
      <c r="W232" s="117" t="s">
        <v>445</v>
      </c>
      <c r="X232" s="117" t="s">
        <v>445</v>
      </c>
      <c r="Y232" s="117">
        <v>75.938999999999993</v>
      </c>
      <c r="Z232" s="117">
        <v>95.947999999999993</v>
      </c>
      <c r="AA232" s="117" t="s">
        <v>445</v>
      </c>
      <c r="AB232" s="117">
        <v>64.248000000000005</v>
      </c>
      <c r="AC232" s="117">
        <v>100</v>
      </c>
      <c r="AD232" s="117" t="s">
        <v>445</v>
      </c>
      <c r="AE232" s="117" t="s">
        <v>445</v>
      </c>
      <c r="AF232" s="117" t="s">
        <v>445</v>
      </c>
      <c r="AG232" s="117" t="s">
        <v>445</v>
      </c>
      <c r="AH232" s="117" t="s">
        <v>445</v>
      </c>
      <c r="AI232" s="117" t="s">
        <v>445</v>
      </c>
      <c r="AJ232" s="117">
        <v>51.954999999999998</v>
      </c>
      <c r="AK232" s="117">
        <v>62.844999999999999</v>
      </c>
      <c r="AL232" s="117">
        <v>76.198999999999998</v>
      </c>
      <c r="AM232" s="117" t="s">
        <v>445</v>
      </c>
      <c r="AN232" s="117" t="s">
        <v>445</v>
      </c>
      <c r="AO232" s="117" t="s">
        <v>445</v>
      </c>
      <c r="AP232" s="117" t="s">
        <v>445</v>
      </c>
      <c r="AQ232" s="116" t="s">
        <v>445</v>
      </c>
    </row>
    <row r="233" spans="1:43" x14ac:dyDescent="0.35">
      <c r="B233" s="202" t="s">
        <v>446</v>
      </c>
      <c r="C233" s="4">
        <v>55.951000000000001</v>
      </c>
      <c r="D233" s="2">
        <v>74.840999999999994</v>
      </c>
      <c r="E233" s="2">
        <v>83.525999999999996</v>
      </c>
      <c r="F233" s="2">
        <v>48.292000000000002</v>
      </c>
      <c r="G233" s="2">
        <v>100</v>
      </c>
      <c r="H233" s="2" t="s">
        <v>445</v>
      </c>
      <c r="I233" s="2" t="s">
        <v>445</v>
      </c>
      <c r="J233" s="2" t="s">
        <v>445</v>
      </c>
      <c r="K233" s="2" t="s">
        <v>445</v>
      </c>
      <c r="L233" s="2" t="s">
        <v>445</v>
      </c>
      <c r="M233" s="2" t="s">
        <v>445</v>
      </c>
      <c r="N233" s="2">
        <v>69.361999999999995</v>
      </c>
      <c r="O233" s="2">
        <v>56.005000000000003</v>
      </c>
      <c r="P233" s="2">
        <v>36.341999999999999</v>
      </c>
      <c r="Q233" s="2" t="s">
        <v>445</v>
      </c>
      <c r="R233" s="2" t="s">
        <v>445</v>
      </c>
      <c r="S233" s="2" t="s">
        <v>445</v>
      </c>
      <c r="T233" s="2" t="s">
        <v>445</v>
      </c>
      <c r="U233" s="2" t="s">
        <v>445</v>
      </c>
      <c r="V233" s="2" t="s">
        <v>445</v>
      </c>
      <c r="W233" s="2" t="s">
        <v>445</v>
      </c>
      <c r="X233" s="2" t="s">
        <v>445</v>
      </c>
      <c r="Y233" s="2">
        <v>68.253</v>
      </c>
      <c r="Z233" s="2">
        <v>77.474000000000004</v>
      </c>
      <c r="AA233" s="2" t="s">
        <v>445</v>
      </c>
      <c r="AB233" s="2">
        <v>43.411000000000001</v>
      </c>
      <c r="AC233" s="2">
        <v>54.792999999999999</v>
      </c>
      <c r="AD233" s="2" t="s">
        <v>445</v>
      </c>
      <c r="AE233" s="2" t="s">
        <v>445</v>
      </c>
      <c r="AF233" s="2" t="s">
        <v>445</v>
      </c>
      <c r="AG233" s="2" t="s">
        <v>445</v>
      </c>
      <c r="AH233" s="2" t="s">
        <v>445</v>
      </c>
      <c r="AI233" s="2" t="s">
        <v>445</v>
      </c>
      <c r="AJ233" s="2">
        <v>53.442999999999998</v>
      </c>
      <c r="AK233" s="2">
        <v>32.234999999999999</v>
      </c>
      <c r="AL233" s="2">
        <v>59.401000000000003</v>
      </c>
      <c r="AM233" s="2" t="s">
        <v>445</v>
      </c>
      <c r="AN233" s="2" t="s">
        <v>445</v>
      </c>
      <c r="AO233" s="2" t="s">
        <v>445</v>
      </c>
      <c r="AP233" s="2" t="s">
        <v>445</v>
      </c>
      <c r="AQ233" s="5" t="s">
        <v>445</v>
      </c>
    </row>
    <row r="234" spans="1:43" ht="15" thickBot="1" x14ac:dyDescent="0.4">
      <c r="B234" s="201" t="s">
        <v>448</v>
      </c>
      <c r="C234" s="6">
        <f t="shared" ref="C234:AQ234" si="125">IF(C232="","",C232/C233)</f>
        <v>0.32067344640846457</v>
      </c>
      <c r="D234" s="7">
        <f t="shared" si="125"/>
        <v>0.33722157640865302</v>
      </c>
      <c r="E234" s="7">
        <f t="shared" si="125"/>
        <v>0.21989560136963343</v>
      </c>
      <c r="F234" s="7">
        <f t="shared" si="125"/>
        <v>0.18744305475026918</v>
      </c>
      <c r="G234" s="7">
        <f t="shared" si="125"/>
        <v>0.15973999999999999</v>
      </c>
      <c r="H234" s="7" t="str">
        <f t="shared" si="125"/>
        <v/>
      </c>
      <c r="I234" s="7" t="str">
        <f t="shared" si="125"/>
        <v/>
      </c>
      <c r="J234" s="7" t="str">
        <f t="shared" si="125"/>
        <v/>
      </c>
      <c r="K234" s="7" t="str">
        <f t="shared" si="125"/>
        <v/>
      </c>
      <c r="L234" s="7" t="str">
        <f t="shared" si="125"/>
        <v/>
      </c>
      <c r="M234" s="7" t="str">
        <f t="shared" si="125"/>
        <v/>
      </c>
      <c r="N234" s="7">
        <f t="shared" si="125"/>
        <v>0.15354228540122836</v>
      </c>
      <c r="O234" s="7">
        <f t="shared" si="125"/>
        <v>0.34959378626908311</v>
      </c>
      <c r="P234" s="7">
        <f t="shared" si="125"/>
        <v>0.58510813934290906</v>
      </c>
      <c r="Q234" s="7" t="str">
        <f t="shared" si="125"/>
        <v/>
      </c>
      <c r="R234" s="7" t="str">
        <f t="shared" si="125"/>
        <v/>
      </c>
      <c r="S234" s="7" t="str">
        <f t="shared" si="125"/>
        <v/>
      </c>
      <c r="T234" s="7" t="str">
        <f t="shared" si="125"/>
        <v/>
      </c>
      <c r="U234" s="7" t="str">
        <f t="shared" si="125"/>
        <v/>
      </c>
      <c r="V234" s="7" t="str">
        <f t="shared" si="125"/>
        <v/>
      </c>
      <c r="W234" s="7" t="str">
        <f t="shared" si="125"/>
        <v/>
      </c>
      <c r="X234" s="7" t="str">
        <f t="shared" si="125"/>
        <v/>
      </c>
      <c r="Y234" s="7">
        <f t="shared" si="125"/>
        <v>1.1126104347061667</v>
      </c>
      <c r="Z234" s="7">
        <f t="shared" si="125"/>
        <v>1.2384541910834601</v>
      </c>
      <c r="AA234" s="7" t="str">
        <f t="shared" si="125"/>
        <v/>
      </c>
      <c r="AB234" s="7">
        <f t="shared" si="125"/>
        <v>1.4799935500218839</v>
      </c>
      <c r="AC234" s="7">
        <f t="shared" si="125"/>
        <v>1.8250506451554032</v>
      </c>
      <c r="AD234" s="7" t="str">
        <f t="shared" si="125"/>
        <v/>
      </c>
      <c r="AE234" s="7" t="str">
        <f t="shared" si="125"/>
        <v/>
      </c>
      <c r="AF234" s="7" t="str">
        <f t="shared" si="125"/>
        <v/>
      </c>
      <c r="AG234" s="7" t="str">
        <f t="shared" si="125"/>
        <v/>
      </c>
      <c r="AH234" s="7" t="str">
        <f t="shared" si="125"/>
        <v/>
      </c>
      <c r="AI234" s="7" t="str">
        <f t="shared" si="125"/>
        <v/>
      </c>
      <c r="AJ234" s="7">
        <f t="shared" si="125"/>
        <v>0.97215725165129208</v>
      </c>
      <c r="AK234" s="7">
        <f t="shared" si="125"/>
        <v>1.9495889561036142</v>
      </c>
      <c r="AL234" s="7">
        <f t="shared" si="125"/>
        <v>1.282789852022693</v>
      </c>
      <c r="AM234" s="7" t="str">
        <f t="shared" si="125"/>
        <v/>
      </c>
      <c r="AN234" s="7" t="str">
        <f t="shared" si="125"/>
        <v/>
      </c>
      <c r="AO234" s="7" t="str">
        <f t="shared" si="125"/>
        <v/>
      </c>
      <c r="AP234" s="7" t="str">
        <f t="shared" si="125"/>
        <v/>
      </c>
      <c r="AQ234" s="8" t="str">
        <f t="shared" si="125"/>
        <v/>
      </c>
    </row>
    <row r="235" spans="1:43" x14ac:dyDescent="0.35">
      <c r="B235" s="203" t="s">
        <v>447</v>
      </c>
      <c r="C235" s="118">
        <v>72.045000000000002</v>
      </c>
      <c r="D235" s="117">
        <v>77.69</v>
      </c>
      <c r="E235" s="117">
        <v>71.709999999999994</v>
      </c>
      <c r="F235" s="117">
        <v>63.34</v>
      </c>
      <c r="G235" s="117">
        <v>44.826999999999998</v>
      </c>
      <c r="H235" s="117" t="s">
        <v>445</v>
      </c>
      <c r="I235" s="117" t="s">
        <v>445</v>
      </c>
      <c r="J235" s="117" t="s">
        <v>445</v>
      </c>
      <c r="K235" s="117" t="s">
        <v>445</v>
      </c>
      <c r="L235" s="117" t="s">
        <v>445</v>
      </c>
      <c r="M235" s="117" t="s">
        <v>445</v>
      </c>
      <c r="N235" s="117">
        <v>55.219000000000001</v>
      </c>
      <c r="O235" s="117">
        <v>53.744999999999997</v>
      </c>
      <c r="P235" s="117">
        <v>90.730999999999995</v>
      </c>
      <c r="Q235" s="117" t="s">
        <v>445</v>
      </c>
      <c r="R235" s="117" t="s">
        <v>445</v>
      </c>
      <c r="S235" s="117" t="s">
        <v>445</v>
      </c>
      <c r="T235" s="117" t="s">
        <v>445</v>
      </c>
      <c r="U235" s="117" t="s">
        <v>445</v>
      </c>
      <c r="V235" s="117" t="s">
        <v>445</v>
      </c>
      <c r="W235" s="117" t="s">
        <v>445</v>
      </c>
      <c r="X235" s="117" t="s">
        <v>445</v>
      </c>
      <c r="Y235" s="117">
        <v>77.518000000000001</v>
      </c>
      <c r="Z235" s="117">
        <v>92.816999999999993</v>
      </c>
      <c r="AA235" s="117" t="s">
        <v>445</v>
      </c>
      <c r="AB235" s="117">
        <v>68.119</v>
      </c>
      <c r="AC235" s="117">
        <v>100</v>
      </c>
      <c r="AD235" s="117" t="s">
        <v>445</v>
      </c>
      <c r="AE235" s="117" t="s">
        <v>445</v>
      </c>
      <c r="AF235" s="117" t="s">
        <v>445</v>
      </c>
      <c r="AG235" s="117" t="s">
        <v>445</v>
      </c>
      <c r="AH235" s="117" t="s">
        <v>445</v>
      </c>
      <c r="AI235" s="117" t="s">
        <v>445</v>
      </c>
      <c r="AJ235" s="117">
        <v>55.694000000000003</v>
      </c>
      <c r="AK235" s="117">
        <v>83.783000000000001</v>
      </c>
      <c r="AL235" s="117">
        <v>74.23</v>
      </c>
      <c r="AM235" s="117" t="s">
        <v>445</v>
      </c>
      <c r="AN235" s="117" t="s">
        <v>445</v>
      </c>
      <c r="AO235" s="117" t="s">
        <v>445</v>
      </c>
      <c r="AP235" s="117" t="s">
        <v>445</v>
      </c>
      <c r="AQ235" s="116" t="s">
        <v>445</v>
      </c>
    </row>
    <row r="236" spans="1:43" x14ac:dyDescent="0.35">
      <c r="B236" s="202" t="s">
        <v>446</v>
      </c>
      <c r="C236" s="4">
        <v>91.917000000000002</v>
      </c>
      <c r="D236" s="2">
        <v>94.668000000000006</v>
      </c>
      <c r="E236" s="2">
        <v>86.683999999999997</v>
      </c>
      <c r="F236" s="2">
        <v>91.087000000000003</v>
      </c>
      <c r="G236" s="2">
        <v>100</v>
      </c>
      <c r="H236" s="2" t="s">
        <v>445</v>
      </c>
      <c r="I236" s="2" t="s">
        <v>445</v>
      </c>
      <c r="J236" s="2" t="s">
        <v>445</v>
      </c>
      <c r="K236" s="2" t="s">
        <v>445</v>
      </c>
      <c r="L236" s="2" t="s">
        <v>445</v>
      </c>
      <c r="M236" s="2" t="s">
        <v>445</v>
      </c>
      <c r="N236" s="2">
        <v>77.653999999999996</v>
      </c>
      <c r="O236" s="2">
        <v>90.62</v>
      </c>
      <c r="P236" s="2">
        <v>59.087000000000003</v>
      </c>
      <c r="Q236" s="2" t="s">
        <v>445</v>
      </c>
      <c r="R236" s="2" t="s">
        <v>445</v>
      </c>
      <c r="S236" s="2" t="s">
        <v>445</v>
      </c>
      <c r="T236" s="2" t="s">
        <v>445</v>
      </c>
      <c r="U236" s="2" t="s">
        <v>445</v>
      </c>
      <c r="V236" s="2" t="s">
        <v>445</v>
      </c>
      <c r="W236" s="2" t="s">
        <v>445</v>
      </c>
      <c r="X236" s="2" t="s">
        <v>445</v>
      </c>
      <c r="Y236" s="2">
        <v>63.965000000000003</v>
      </c>
      <c r="Z236" s="2">
        <v>80.382000000000005</v>
      </c>
      <c r="AA236" s="2" t="s">
        <v>445</v>
      </c>
      <c r="AB236" s="2">
        <v>63.374000000000002</v>
      </c>
      <c r="AC236" s="2">
        <v>80.355000000000004</v>
      </c>
      <c r="AD236" s="2" t="s">
        <v>445</v>
      </c>
      <c r="AE236" s="2" t="s">
        <v>445</v>
      </c>
      <c r="AF236" s="2" t="s">
        <v>445</v>
      </c>
      <c r="AG236" s="2" t="s">
        <v>445</v>
      </c>
      <c r="AH236" s="2" t="s">
        <v>445</v>
      </c>
      <c r="AI236" s="2" t="s">
        <v>445</v>
      </c>
      <c r="AJ236" s="2">
        <v>64.364999999999995</v>
      </c>
      <c r="AK236" s="2">
        <v>44.097999999999999</v>
      </c>
      <c r="AL236" s="2">
        <v>71.563000000000002</v>
      </c>
      <c r="AM236" s="2" t="s">
        <v>445</v>
      </c>
      <c r="AN236" s="2" t="s">
        <v>445</v>
      </c>
      <c r="AO236" s="2" t="s">
        <v>445</v>
      </c>
      <c r="AP236" s="2" t="s">
        <v>445</v>
      </c>
      <c r="AQ236" s="5" t="s">
        <v>445</v>
      </c>
    </row>
    <row r="237" spans="1:43" x14ac:dyDescent="0.35">
      <c r="B237" s="202" t="s">
        <v>444</v>
      </c>
      <c r="C237" s="4">
        <f t="shared" ref="C237:AQ237" si="126">IF(C235="","",C235/C236)</f>
        <v>0.78380495446979337</v>
      </c>
      <c r="D237" s="2">
        <f t="shared" si="126"/>
        <v>0.82065745552879532</v>
      </c>
      <c r="E237" s="2">
        <f t="shared" si="126"/>
        <v>0.8272576253979973</v>
      </c>
      <c r="F237" s="2">
        <f t="shared" si="126"/>
        <v>0.69537914301711556</v>
      </c>
      <c r="G237" s="2">
        <f t="shared" si="126"/>
        <v>0.44827</v>
      </c>
      <c r="H237" s="2" t="str">
        <f t="shared" si="126"/>
        <v/>
      </c>
      <c r="I237" s="2" t="str">
        <f t="shared" si="126"/>
        <v/>
      </c>
      <c r="J237" s="2" t="str">
        <f t="shared" si="126"/>
        <v/>
      </c>
      <c r="K237" s="2" t="str">
        <f t="shared" si="126"/>
        <v/>
      </c>
      <c r="L237" s="2" t="str">
        <f t="shared" si="126"/>
        <v/>
      </c>
      <c r="M237" s="2" t="str">
        <f t="shared" si="126"/>
        <v/>
      </c>
      <c r="N237" s="2">
        <f t="shared" si="126"/>
        <v>0.71109022072269301</v>
      </c>
      <c r="O237" s="2">
        <f t="shared" si="126"/>
        <v>0.59308099757227983</v>
      </c>
      <c r="P237" s="2">
        <f t="shared" si="126"/>
        <v>1.5355492747981787</v>
      </c>
      <c r="Q237" s="2" t="str">
        <f t="shared" si="126"/>
        <v/>
      </c>
      <c r="R237" s="2" t="str">
        <f t="shared" si="126"/>
        <v/>
      </c>
      <c r="S237" s="2" t="str">
        <f t="shared" si="126"/>
        <v/>
      </c>
      <c r="T237" s="2" t="str">
        <f t="shared" si="126"/>
        <v/>
      </c>
      <c r="U237" s="2" t="str">
        <f t="shared" si="126"/>
        <v/>
      </c>
      <c r="V237" s="2" t="str">
        <f t="shared" si="126"/>
        <v/>
      </c>
      <c r="W237" s="2" t="str">
        <f t="shared" si="126"/>
        <v/>
      </c>
      <c r="X237" s="2" t="str">
        <f t="shared" si="126"/>
        <v/>
      </c>
      <c r="Y237" s="2">
        <f t="shared" si="126"/>
        <v>1.2118814976940513</v>
      </c>
      <c r="Z237" s="2">
        <f t="shared" si="126"/>
        <v>1.1546988131671267</v>
      </c>
      <c r="AA237" s="2" t="str">
        <f t="shared" si="126"/>
        <v/>
      </c>
      <c r="AB237" s="2">
        <f t="shared" si="126"/>
        <v>1.0748729762994287</v>
      </c>
      <c r="AC237" s="2">
        <f t="shared" si="126"/>
        <v>1.2444776305145915</v>
      </c>
      <c r="AD237" s="2" t="str">
        <f t="shared" si="126"/>
        <v/>
      </c>
      <c r="AE237" s="2" t="str">
        <f t="shared" si="126"/>
        <v/>
      </c>
      <c r="AF237" s="2" t="str">
        <f t="shared" si="126"/>
        <v/>
      </c>
      <c r="AG237" s="2" t="str">
        <f t="shared" si="126"/>
        <v/>
      </c>
      <c r="AH237" s="2" t="str">
        <f t="shared" si="126"/>
        <v/>
      </c>
      <c r="AI237" s="2" t="str">
        <f t="shared" si="126"/>
        <v/>
      </c>
      <c r="AJ237" s="2">
        <f t="shared" si="126"/>
        <v>0.86528392760040407</v>
      </c>
      <c r="AK237" s="2">
        <f t="shared" si="126"/>
        <v>1.8999274343507644</v>
      </c>
      <c r="AL237" s="2">
        <f t="shared" si="126"/>
        <v>1.0372678618839344</v>
      </c>
      <c r="AM237" s="2" t="str">
        <f t="shared" si="126"/>
        <v/>
      </c>
      <c r="AN237" s="2" t="str">
        <f t="shared" si="126"/>
        <v/>
      </c>
      <c r="AO237" s="2" t="str">
        <f t="shared" si="126"/>
        <v/>
      </c>
      <c r="AP237" s="2" t="str">
        <f t="shared" si="126"/>
        <v/>
      </c>
      <c r="AQ237" s="5" t="str">
        <f t="shared" si="126"/>
        <v/>
      </c>
    </row>
    <row r="238" spans="1:43" s="3" customFormat="1" ht="15" thickBot="1" x14ac:dyDescent="0.4">
      <c r="B238" s="206" t="s">
        <v>443</v>
      </c>
      <c r="C238" s="171">
        <f t="shared" ref="C238:AQ238" si="127">IF(C234="","",C234/C237)</f>
        <v>0.40912403599870689</v>
      </c>
      <c r="D238" s="139">
        <f t="shared" si="127"/>
        <v>0.41091636240770196</v>
      </c>
      <c r="E238" s="139">
        <f t="shared" si="127"/>
        <v>0.26581272220227731</v>
      </c>
      <c r="F238" s="139">
        <f t="shared" si="127"/>
        <v>0.26955518673883433</v>
      </c>
      <c r="G238" s="139">
        <f t="shared" si="127"/>
        <v>0.35634773685502041</v>
      </c>
      <c r="H238" s="139" t="str">
        <f t="shared" si="127"/>
        <v/>
      </c>
      <c r="I238" s="139" t="str">
        <f t="shared" si="127"/>
        <v/>
      </c>
      <c r="J238" s="139" t="str">
        <f t="shared" si="127"/>
        <v/>
      </c>
      <c r="K238" s="139" t="str">
        <f t="shared" si="127"/>
        <v/>
      </c>
      <c r="L238" s="139" t="str">
        <f t="shared" si="127"/>
        <v/>
      </c>
      <c r="M238" s="139" t="str">
        <f t="shared" si="127"/>
        <v/>
      </c>
      <c r="N238" s="139">
        <f t="shared" si="127"/>
        <v>0.21592518210302589</v>
      </c>
      <c r="O238" s="139">
        <f t="shared" si="127"/>
        <v>0.589453696375557</v>
      </c>
      <c r="P238" s="139">
        <f t="shared" si="127"/>
        <v>0.38104159140045268</v>
      </c>
      <c r="Q238" s="139" t="str">
        <f t="shared" si="127"/>
        <v/>
      </c>
      <c r="R238" s="139" t="str">
        <f t="shared" si="127"/>
        <v/>
      </c>
      <c r="S238" s="139" t="str">
        <f t="shared" si="127"/>
        <v/>
      </c>
      <c r="T238" s="139" t="str">
        <f t="shared" si="127"/>
        <v/>
      </c>
      <c r="U238" s="139" t="str">
        <f t="shared" si="127"/>
        <v/>
      </c>
      <c r="V238" s="139" t="str">
        <f t="shared" si="127"/>
        <v/>
      </c>
      <c r="W238" s="139" t="str">
        <f t="shared" si="127"/>
        <v/>
      </c>
      <c r="X238" s="139" t="str">
        <f t="shared" si="127"/>
        <v/>
      </c>
      <c r="Y238" s="139">
        <f t="shared" si="127"/>
        <v>0.91808517319822447</v>
      </c>
      <c r="Z238" s="139">
        <f t="shared" si="127"/>
        <v>1.072534393351118</v>
      </c>
      <c r="AA238" s="139" t="str">
        <f t="shared" si="127"/>
        <v/>
      </c>
      <c r="AB238" s="139">
        <f t="shared" si="127"/>
        <v>1.3769008828533431</v>
      </c>
      <c r="AC238" s="139">
        <f t="shared" si="127"/>
        <v>1.4665194459146242</v>
      </c>
      <c r="AD238" s="139" t="str">
        <f t="shared" si="127"/>
        <v/>
      </c>
      <c r="AE238" s="139" t="str">
        <f t="shared" si="127"/>
        <v/>
      </c>
      <c r="AF238" s="139" t="str">
        <f t="shared" si="127"/>
        <v/>
      </c>
      <c r="AG238" s="139" t="str">
        <f t="shared" si="127"/>
        <v/>
      </c>
      <c r="AH238" s="139" t="str">
        <f t="shared" si="127"/>
        <v/>
      </c>
      <c r="AI238" s="139" t="str">
        <f t="shared" si="127"/>
        <v/>
      </c>
      <c r="AJ238" s="139">
        <f t="shared" si="127"/>
        <v>1.1235124340599598</v>
      </c>
      <c r="AK238" s="139">
        <f t="shared" si="127"/>
        <v>1.0261386413264884</v>
      </c>
      <c r="AL238" s="139">
        <f t="shared" si="127"/>
        <v>1.2367006625394044</v>
      </c>
      <c r="AM238" s="139" t="str">
        <f t="shared" si="127"/>
        <v/>
      </c>
      <c r="AN238" s="139" t="str">
        <f t="shared" si="127"/>
        <v/>
      </c>
      <c r="AO238" s="139" t="str">
        <f t="shared" si="127"/>
        <v/>
      </c>
      <c r="AP238" s="139" t="str">
        <f t="shared" si="127"/>
        <v/>
      </c>
      <c r="AQ238" s="138" t="str">
        <f t="shared" si="127"/>
        <v/>
      </c>
    </row>
    <row r="239" spans="1:43" x14ac:dyDescent="0.35">
      <c r="B239" s="200" t="s">
        <v>442</v>
      </c>
      <c r="C239" s="199">
        <f t="shared" ref="C239:AQ239" si="128">IF(C234="","",C234/AVERAGE($C234:$L234))</f>
        <v>1.3088993336033605</v>
      </c>
      <c r="D239" s="198">
        <f t="shared" si="128"/>
        <v>1.3764441726669567</v>
      </c>
      <c r="E239" s="198">
        <f t="shared" si="128"/>
        <v>0.89755235214706586</v>
      </c>
      <c r="F239" s="198">
        <f t="shared" si="128"/>
        <v>0.76509013203011933</v>
      </c>
      <c r="G239" s="198">
        <f t="shared" si="128"/>
        <v>0.65201400955249722</v>
      </c>
      <c r="H239" s="198" t="str">
        <f t="shared" si="128"/>
        <v/>
      </c>
      <c r="I239" s="198" t="str">
        <f t="shared" si="128"/>
        <v/>
      </c>
      <c r="J239" s="198" t="str">
        <f t="shared" si="128"/>
        <v/>
      </c>
      <c r="K239" s="198" t="str">
        <f t="shared" si="128"/>
        <v/>
      </c>
      <c r="L239" s="198" t="str">
        <f t="shared" si="128"/>
        <v/>
      </c>
      <c r="M239" s="198" t="str">
        <f t="shared" si="128"/>
        <v/>
      </c>
      <c r="N239" s="198">
        <f t="shared" si="128"/>
        <v>0.62671667171847223</v>
      </c>
      <c r="O239" s="198">
        <f t="shared" si="128"/>
        <v>1.4269440734940755</v>
      </c>
      <c r="P239" s="198">
        <f t="shared" si="128"/>
        <v>2.388247802396215</v>
      </c>
      <c r="Q239" s="198" t="str">
        <f t="shared" si="128"/>
        <v/>
      </c>
      <c r="R239" s="198" t="str">
        <f t="shared" si="128"/>
        <v/>
      </c>
      <c r="S239" s="198" t="str">
        <f t="shared" si="128"/>
        <v/>
      </c>
      <c r="T239" s="198" t="str">
        <f t="shared" si="128"/>
        <v/>
      </c>
      <c r="U239" s="198" t="str">
        <f t="shared" si="128"/>
        <v/>
      </c>
      <c r="V239" s="198" t="str">
        <f t="shared" si="128"/>
        <v/>
      </c>
      <c r="W239" s="198" t="str">
        <f t="shared" si="128"/>
        <v/>
      </c>
      <c r="X239" s="198" t="str">
        <f t="shared" si="128"/>
        <v/>
      </c>
      <c r="Y239" s="198">
        <f t="shared" si="128"/>
        <v>4.541364658837578</v>
      </c>
      <c r="Z239" s="198">
        <f t="shared" si="128"/>
        <v>5.0550236808277287</v>
      </c>
      <c r="AA239" s="198" t="str">
        <f t="shared" si="128"/>
        <v/>
      </c>
      <c r="AB239" s="198">
        <f t="shared" si="128"/>
        <v>6.0409197988080816</v>
      </c>
      <c r="AC239" s="198">
        <f t="shared" si="128"/>
        <v>7.4493463677485057</v>
      </c>
      <c r="AD239" s="198" t="str">
        <f t="shared" si="128"/>
        <v/>
      </c>
      <c r="AE239" s="198" t="str">
        <f t="shared" si="128"/>
        <v/>
      </c>
      <c r="AF239" s="198" t="str">
        <f t="shared" si="128"/>
        <v/>
      </c>
      <c r="AG239" s="198" t="str">
        <f t="shared" si="128"/>
        <v/>
      </c>
      <c r="AH239" s="198" t="str">
        <f t="shared" si="128"/>
        <v/>
      </c>
      <c r="AI239" s="198" t="str">
        <f t="shared" si="128"/>
        <v/>
      </c>
      <c r="AJ239" s="198">
        <f>IF(AJ234="","",AJ234/AVERAGE($C234:$L234))</f>
        <v>3.9680740425985666</v>
      </c>
      <c r="AK239" s="198">
        <f t="shared" si="128"/>
        <v>7.9576769265580634</v>
      </c>
      <c r="AL239" s="198">
        <f t="shared" si="128"/>
        <v>5.2359894505482076</v>
      </c>
      <c r="AM239" s="198" t="str">
        <f t="shared" si="128"/>
        <v/>
      </c>
      <c r="AN239" s="198" t="str">
        <f t="shared" si="128"/>
        <v/>
      </c>
      <c r="AO239" s="198" t="str">
        <f t="shared" si="128"/>
        <v/>
      </c>
      <c r="AP239" s="198" t="str">
        <f t="shared" si="128"/>
        <v/>
      </c>
      <c r="AQ239" s="197" t="str">
        <f t="shared" si="128"/>
        <v/>
      </c>
    </row>
    <row r="240" spans="1:43" x14ac:dyDescent="0.35">
      <c r="B240" s="196" t="s">
        <v>441</v>
      </c>
      <c r="C240" s="195">
        <f t="shared" ref="C240:AQ240" si="129">IF(C237="","",C237/AVERAGE($C237:$L237))</f>
        <v>1.0961175131256617</v>
      </c>
      <c r="D240" s="194">
        <f t="shared" si="129"/>
        <v>1.1476541506308164</v>
      </c>
      <c r="E240" s="194">
        <f t="shared" si="129"/>
        <v>1.1568842042838077</v>
      </c>
      <c r="F240" s="194">
        <f t="shared" si="129"/>
        <v>0.97245781948262644</v>
      </c>
      <c r="G240" s="194">
        <f t="shared" si="129"/>
        <v>0.6268863124770877</v>
      </c>
      <c r="H240" s="194" t="str">
        <f t="shared" si="129"/>
        <v/>
      </c>
      <c r="I240" s="194" t="str">
        <f t="shared" si="129"/>
        <v/>
      </c>
      <c r="J240" s="194" t="str">
        <f t="shared" si="129"/>
        <v/>
      </c>
      <c r="K240" s="194" t="str">
        <f t="shared" si="129"/>
        <v/>
      </c>
      <c r="L240" s="194" t="str">
        <f t="shared" si="129"/>
        <v/>
      </c>
      <c r="M240" s="194" t="str">
        <f t="shared" si="129"/>
        <v/>
      </c>
      <c r="N240" s="194">
        <f t="shared" si="129"/>
        <v>0.99442908583524969</v>
      </c>
      <c r="O240" s="194">
        <f t="shared" si="129"/>
        <v>0.82939826347584966</v>
      </c>
      <c r="P240" s="194">
        <f t="shared" si="129"/>
        <v>2.1473996085062494</v>
      </c>
      <c r="Q240" s="194" t="str">
        <f t="shared" si="129"/>
        <v/>
      </c>
      <c r="R240" s="194" t="str">
        <f t="shared" si="129"/>
        <v/>
      </c>
      <c r="S240" s="194" t="str">
        <f t="shared" si="129"/>
        <v/>
      </c>
      <c r="T240" s="194" t="str">
        <f t="shared" si="129"/>
        <v/>
      </c>
      <c r="U240" s="194" t="str">
        <f t="shared" si="129"/>
        <v/>
      </c>
      <c r="V240" s="194" t="str">
        <f t="shared" si="129"/>
        <v/>
      </c>
      <c r="W240" s="194" t="str">
        <f t="shared" si="129"/>
        <v/>
      </c>
      <c r="X240" s="194" t="str">
        <f t="shared" si="129"/>
        <v/>
      </c>
      <c r="Y240" s="194">
        <f t="shared" si="129"/>
        <v>1.6947641449319251</v>
      </c>
      <c r="Z240" s="194">
        <f t="shared" si="129"/>
        <v>1.614796620358288</v>
      </c>
      <c r="AA240" s="194" t="str">
        <f t="shared" si="129"/>
        <v/>
      </c>
      <c r="AB240" s="194">
        <f t="shared" si="129"/>
        <v>1.5031636212408168</v>
      </c>
      <c r="AC240" s="194">
        <f t="shared" si="129"/>
        <v>1.7403484345450642</v>
      </c>
      <c r="AD240" s="194" t="str">
        <f t="shared" si="129"/>
        <v/>
      </c>
      <c r="AE240" s="194" t="str">
        <f t="shared" si="129"/>
        <v/>
      </c>
      <c r="AF240" s="194" t="str">
        <f t="shared" si="129"/>
        <v/>
      </c>
      <c r="AG240" s="194" t="str">
        <f t="shared" si="129"/>
        <v/>
      </c>
      <c r="AH240" s="194" t="str">
        <f t="shared" si="129"/>
        <v/>
      </c>
      <c r="AI240" s="194" t="str">
        <f t="shared" si="129"/>
        <v/>
      </c>
      <c r="AJ240" s="194">
        <f t="shared" si="129"/>
        <v>1.2100623521964633</v>
      </c>
      <c r="AK240" s="194">
        <f t="shared" si="129"/>
        <v>2.6569667907604897</v>
      </c>
      <c r="AL240" s="194">
        <f t="shared" si="129"/>
        <v>1.4505744863305881</v>
      </c>
      <c r="AM240" s="194" t="str">
        <f t="shared" si="129"/>
        <v/>
      </c>
      <c r="AN240" s="194" t="str">
        <f t="shared" si="129"/>
        <v/>
      </c>
      <c r="AO240" s="194" t="str">
        <f t="shared" si="129"/>
        <v/>
      </c>
      <c r="AP240" s="194" t="str">
        <f t="shared" si="129"/>
        <v/>
      </c>
      <c r="AQ240" s="193" t="str">
        <f t="shared" si="129"/>
        <v/>
      </c>
    </row>
    <row r="241" spans="2:44" ht="15" thickBot="1" x14ac:dyDescent="0.4">
      <c r="B241" s="192" t="s">
        <v>440</v>
      </c>
      <c r="C241" s="191">
        <f t="shared" ref="C241:AQ241" si="130">IF(C238="","",C238/AVERAGE($C238:$L238))</f>
        <v>1.1950418909994451</v>
      </c>
      <c r="D241" s="190">
        <f t="shared" si="130"/>
        <v>1.2002772351802513</v>
      </c>
      <c r="E241" s="190">
        <f t="shared" si="130"/>
        <v>0.77643284246766597</v>
      </c>
      <c r="F241" s="190">
        <f t="shared" si="130"/>
        <v>0.78736449522634089</v>
      </c>
      <c r="G241" s="190">
        <f t="shared" si="130"/>
        <v>1.0408835361262967</v>
      </c>
      <c r="H241" s="190" t="str">
        <f t="shared" si="130"/>
        <v/>
      </c>
      <c r="I241" s="190" t="str">
        <f t="shared" si="130"/>
        <v/>
      </c>
      <c r="J241" s="190" t="str">
        <f t="shared" si="130"/>
        <v/>
      </c>
      <c r="K241" s="190" t="str">
        <f t="shared" si="130"/>
        <v/>
      </c>
      <c r="L241" s="190" t="str">
        <f t="shared" si="130"/>
        <v/>
      </c>
      <c r="M241" s="190" t="str">
        <f t="shared" si="130"/>
        <v/>
      </c>
      <c r="N241" s="190">
        <f t="shared" si="130"/>
        <v>0.63071248626324949</v>
      </c>
      <c r="O241" s="190">
        <f t="shared" si="130"/>
        <v>1.7217806777196658</v>
      </c>
      <c r="P241" s="190">
        <f t="shared" si="130"/>
        <v>1.1130137167938825</v>
      </c>
      <c r="Q241" s="190" t="str">
        <f t="shared" si="130"/>
        <v/>
      </c>
      <c r="R241" s="190" t="str">
        <f t="shared" si="130"/>
        <v/>
      </c>
      <c r="S241" s="190" t="str">
        <f t="shared" si="130"/>
        <v/>
      </c>
      <c r="T241" s="190" t="str">
        <f t="shared" si="130"/>
        <v/>
      </c>
      <c r="U241" s="190" t="str">
        <f t="shared" si="130"/>
        <v/>
      </c>
      <c r="V241" s="190" t="str">
        <f t="shared" si="130"/>
        <v/>
      </c>
      <c r="W241" s="190" t="str">
        <f t="shared" si="130"/>
        <v/>
      </c>
      <c r="X241" s="190" t="str">
        <f t="shared" si="130"/>
        <v/>
      </c>
      <c r="Y241" s="190">
        <f t="shared" si="130"/>
        <v>2.6817056563277233</v>
      </c>
      <c r="Z241" s="190">
        <f t="shared" si="130"/>
        <v>3.1328482729289315</v>
      </c>
      <c r="AA241" s="190" t="str">
        <f t="shared" si="130"/>
        <v/>
      </c>
      <c r="AB241" s="190">
        <f t="shared" si="130"/>
        <v>4.0218957821609518</v>
      </c>
      <c r="AC241" s="190">
        <f t="shared" si="130"/>
        <v>4.2836695418179014</v>
      </c>
      <c r="AD241" s="190" t="str">
        <f t="shared" si="130"/>
        <v/>
      </c>
      <c r="AE241" s="190" t="str">
        <f t="shared" si="130"/>
        <v/>
      </c>
      <c r="AF241" s="190" t="str">
        <f t="shared" si="130"/>
        <v/>
      </c>
      <c r="AG241" s="190" t="str">
        <f t="shared" si="130"/>
        <v/>
      </c>
      <c r="AH241" s="190" t="str">
        <f t="shared" si="130"/>
        <v/>
      </c>
      <c r="AI241" s="190" t="str">
        <f t="shared" si="130"/>
        <v/>
      </c>
      <c r="AJ241" s="190">
        <f t="shared" si="130"/>
        <v>3.2817539563103244</v>
      </c>
      <c r="AK241" s="190">
        <f t="shared" si="130"/>
        <v>2.9973273493085211</v>
      </c>
      <c r="AL241" s="190">
        <f t="shared" si="130"/>
        <v>3.6123741660732636</v>
      </c>
      <c r="AM241" s="190" t="str">
        <f t="shared" si="130"/>
        <v/>
      </c>
      <c r="AN241" s="190" t="str">
        <f t="shared" si="130"/>
        <v/>
      </c>
      <c r="AO241" s="190" t="str">
        <f t="shared" si="130"/>
        <v/>
      </c>
      <c r="AP241" s="190" t="str">
        <f t="shared" si="130"/>
        <v/>
      </c>
      <c r="AQ241" s="189" t="str">
        <f t="shared" si="130"/>
        <v/>
      </c>
    </row>
    <row r="244" spans="2:44" x14ac:dyDescent="0.35">
      <c r="B244" s="114"/>
      <c r="C244" s="102"/>
      <c r="D244" s="102"/>
      <c r="E244" s="102"/>
      <c r="F244" s="102"/>
      <c r="G244" s="102"/>
      <c r="H244" s="102"/>
      <c r="I244" s="102"/>
      <c r="J244" s="102"/>
      <c r="K244" s="102"/>
      <c r="L244" s="102"/>
      <c r="M244" s="102"/>
      <c r="N244" s="102"/>
      <c r="O244" s="102"/>
      <c r="P244" s="102"/>
      <c r="Q244" s="102"/>
      <c r="R244" s="102"/>
      <c r="S244" s="102"/>
      <c r="T244" s="102"/>
      <c r="U244" s="102"/>
      <c r="V244" s="102"/>
      <c r="W244" s="102"/>
      <c r="X244" s="102"/>
      <c r="Y244" s="102"/>
      <c r="Z244" s="102"/>
      <c r="AA244" s="102"/>
      <c r="AB244" s="102"/>
      <c r="AC244" s="102"/>
      <c r="AD244" s="102"/>
      <c r="AE244" s="102"/>
      <c r="AF244" s="102"/>
      <c r="AG244" s="102"/>
      <c r="AH244" s="102"/>
      <c r="AI244" s="102"/>
      <c r="AJ244" s="102"/>
      <c r="AK244" s="102"/>
      <c r="AL244" s="102"/>
      <c r="AM244" s="102"/>
      <c r="AN244" s="102"/>
      <c r="AO244" s="102"/>
      <c r="AP244" s="102"/>
      <c r="AQ244" s="102"/>
      <c r="AR244" s="102"/>
    </row>
    <row r="245" spans="2:44" x14ac:dyDescent="0.35">
      <c r="B245" s="114"/>
      <c r="C245" s="102"/>
      <c r="D245" s="102"/>
      <c r="E245" s="102"/>
      <c r="F245" s="102"/>
      <c r="G245" s="102"/>
      <c r="H245" s="102"/>
      <c r="I245" s="102"/>
      <c r="J245" s="102"/>
      <c r="K245" s="102"/>
      <c r="L245" s="102"/>
      <c r="M245" s="102"/>
      <c r="N245" s="102"/>
      <c r="O245" s="102"/>
      <c r="P245" s="102"/>
      <c r="Q245" s="102"/>
      <c r="R245" s="102"/>
      <c r="S245" s="102"/>
      <c r="T245" s="102"/>
      <c r="U245" s="102"/>
      <c r="V245" s="102"/>
      <c r="W245" s="102"/>
      <c r="X245" s="102"/>
      <c r="Y245" s="102"/>
      <c r="Z245" s="102"/>
      <c r="AA245" s="102"/>
      <c r="AB245" s="102"/>
      <c r="AC245" s="102"/>
      <c r="AD245" s="102"/>
      <c r="AE245" s="102"/>
      <c r="AF245" s="102"/>
      <c r="AG245" s="102"/>
      <c r="AH245" s="102"/>
      <c r="AI245" s="102"/>
      <c r="AJ245" s="102"/>
      <c r="AK245" s="102"/>
      <c r="AL245" s="102"/>
      <c r="AM245" s="102"/>
      <c r="AN245" s="102"/>
      <c r="AO245" s="102"/>
      <c r="AP245" s="102"/>
      <c r="AQ245" s="102"/>
      <c r="AR245" s="102"/>
    </row>
    <row r="246" spans="2:44" x14ac:dyDescent="0.35">
      <c r="B246" s="114"/>
      <c r="C246" s="102"/>
      <c r="D246" s="102"/>
      <c r="E246" s="102"/>
      <c r="F246" s="102"/>
      <c r="G246" s="102"/>
      <c r="H246" s="102"/>
      <c r="I246" s="102"/>
      <c r="J246" s="102"/>
      <c r="K246" s="102"/>
      <c r="L246" s="102"/>
      <c r="M246" s="102"/>
      <c r="N246" s="102"/>
      <c r="O246" s="102"/>
      <c r="P246" s="102"/>
      <c r="Q246" s="102"/>
      <c r="R246" s="102"/>
      <c r="S246" s="102"/>
      <c r="T246" s="102"/>
      <c r="U246" s="102"/>
      <c r="V246" s="102"/>
      <c r="W246" s="102"/>
      <c r="X246" s="102"/>
      <c r="Y246" s="102"/>
      <c r="Z246" s="102"/>
      <c r="AA246" s="102"/>
      <c r="AB246" s="102"/>
      <c r="AC246" s="102"/>
      <c r="AD246" s="102"/>
      <c r="AE246" s="102"/>
      <c r="AF246" s="102"/>
      <c r="AG246" s="102"/>
      <c r="AH246" s="102"/>
      <c r="AI246" s="102"/>
      <c r="AJ246" s="102"/>
      <c r="AK246" s="102"/>
      <c r="AL246" s="102"/>
      <c r="AM246" s="102"/>
      <c r="AN246" s="102"/>
      <c r="AO246" s="102"/>
      <c r="AP246" s="102"/>
      <c r="AQ246" s="102"/>
      <c r="AR246" s="102"/>
    </row>
  </sheetData>
  <mergeCells count="22">
    <mergeCell ref="A220:A223"/>
    <mergeCell ref="A224:A227"/>
    <mergeCell ref="A179:A182"/>
    <mergeCell ref="A183:A186"/>
    <mergeCell ref="A191:A194"/>
    <mergeCell ref="A195:A198"/>
    <mergeCell ref="A170:A176"/>
    <mergeCell ref="A158:A166"/>
    <mergeCell ref="A51:A60"/>
    <mergeCell ref="A62:A71"/>
    <mergeCell ref="A75:A81"/>
    <mergeCell ref="A83:A92"/>
    <mergeCell ref="A117:A123"/>
    <mergeCell ref="A94:A103"/>
    <mergeCell ref="A105:A114"/>
    <mergeCell ref="A126:A135"/>
    <mergeCell ref="A148:A156"/>
    <mergeCell ref="A6:A15"/>
    <mergeCell ref="A17:A26"/>
    <mergeCell ref="A29:A35"/>
    <mergeCell ref="A39:A48"/>
    <mergeCell ref="A138:A146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5"/>
  <sheetViews>
    <sheetView topLeftCell="A409" zoomScale="40" zoomScaleNormal="40" workbookViewId="0">
      <selection activeCell="AB496" sqref="AB496"/>
    </sheetView>
  </sheetViews>
  <sheetFormatPr defaultRowHeight="14.5" x14ac:dyDescent="0.35"/>
  <cols>
    <col min="1" max="1" width="8.7265625" style="1"/>
    <col min="2" max="2" width="13.1796875" style="1" customWidth="1"/>
    <col min="3" max="3" width="16.26953125" style="3" customWidth="1"/>
    <col min="6" max="6" width="10" bestFit="1" customWidth="1"/>
  </cols>
  <sheetData>
    <row r="1" spans="1:17" x14ac:dyDescent="0.35"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</row>
    <row r="2" spans="1:17" x14ac:dyDescent="0.35"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</row>
    <row r="3" spans="1:17" x14ac:dyDescent="0.35"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4"/>
      <c r="O3" s="244"/>
      <c r="P3" s="244"/>
      <c r="Q3" s="244"/>
    </row>
    <row r="5" spans="1:17" x14ac:dyDescent="0.35">
      <c r="A5" s="23"/>
      <c r="B5" s="245"/>
    </row>
    <row r="11" spans="1:17" x14ac:dyDescent="0.35">
      <c r="A11" s="23"/>
      <c r="B11" s="245"/>
    </row>
    <row r="14" spans="1:17" x14ac:dyDescent="0.35">
      <c r="A14" s="23"/>
      <c r="B14" s="245"/>
    </row>
    <row r="53" spans="2:2" x14ac:dyDescent="0.35">
      <c r="B53" s="245"/>
    </row>
    <row r="57" spans="2:2" x14ac:dyDescent="0.35">
      <c r="B57" s="245"/>
    </row>
    <row r="98" spans="2:2" x14ac:dyDescent="0.35">
      <c r="B98" s="245"/>
    </row>
    <row r="101" spans="2:2" x14ac:dyDescent="0.35">
      <c r="B101" s="245"/>
    </row>
    <row r="106" spans="2:2" x14ac:dyDescent="0.35">
      <c r="B106" s="245"/>
    </row>
    <row r="142" spans="2:2" x14ac:dyDescent="0.35">
      <c r="B142" s="245"/>
    </row>
    <row r="154" spans="2:2" x14ac:dyDescent="0.35">
      <c r="B154" s="245"/>
    </row>
    <row r="157" spans="2:2" x14ac:dyDescent="0.35">
      <c r="B157" s="245"/>
    </row>
    <row r="197" spans="3:3" x14ac:dyDescent="0.35">
      <c r="C197" s="243"/>
    </row>
    <row r="231" spans="2:3" x14ac:dyDescent="0.35">
      <c r="B231" s="245"/>
    </row>
    <row r="235" spans="2:3" x14ac:dyDescent="0.35">
      <c r="C235" s="243"/>
    </row>
    <row r="278" spans="2:2" x14ac:dyDescent="0.35">
      <c r="B278" s="245"/>
    </row>
    <row r="291" spans="2:2" x14ac:dyDescent="0.35">
      <c r="B291" s="245"/>
    </row>
    <row r="292" spans="2:2" x14ac:dyDescent="0.35">
      <c r="B292" s="245"/>
    </row>
    <row r="293" spans="2:2" x14ac:dyDescent="0.35">
      <c r="B293" s="245"/>
    </row>
    <row r="294" spans="2:2" x14ac:dyDescent="0.35">
      <c r="B294" s="245"/>
    </row>
    <row r="295" spans="2:2" x14ac:dyDescent="0.35">
      <c r="B295" s="245"/>
    </row>
    <row r="296" spans="2:2" x14ac:dyDescent="0.35">
      <c r="B296" s="245"/>
    </row>
    <row r="297" spans="2:2" x14ac:dyDescent="0.35">
      <c r="B297" s="245"/>
    </row>
    <row r="298" spans="2:2" x14ac:dyDescent="0.35">
      <c r="B298" s="245"/>
    </row>
    <row r="299" spans="2:2" x14ac:dyDescent="0.35">
      <c r="B299" s="245"/>
    </row>
    <row r="300" spans="2:2" x14ac:dyDescent="0.35">
      <c r="B300" s="245"/>
    </row>
    <row r="301" spans="2:2" x14ac:dyDescent="0.35">
      <c r="B301" s="245"/>
    </row>
    <row r="302" spans="2:2" x14ac:dyDescent="0.35">
      <c r="B302" s="245"/>
    </row>
    <row r="307" spans="2:20" x14ac:dyDescent="0.35">
      <c r="B307" s="245"/>
    </row>
    <row r="309" spans="2:20" x14ac:dyDescent="0.35">
      <c r="T309" t="s">
        <v>810</v>
      </c>
    </row>
    <row r="313" spans="2:20" x14ac:dyDescent="0.35">
      <c r="B313" s="245"/>
    </row>
    <row r="317" spans="2:20" x14ac:dyDescent="0.35">
      <c r="B317" s="245"/>
    </row>
    <row r="320" spans="2:20" x14ac:dyDescent="0.35">
      <c r="B320" s="245"/>
    </row>
    <row r="324" spans="2:2" x14ac:dyDescent="0.35">
      <c r="B324" s="245"/>
    </row>
    <row r="356" spans="1:2" x14ac:dyDescent="0.35">
      <c r="A356" s="23"/>
      <c r="B356" s="245"/>
    </row>
    <row r="361" spans="1:2" x14ac:dyDescent="0.35">
      <c r="B361" s="245"/>
    </row>
    <row r="366" spans="1:2" x14ac:dyDescent="0.35">
      <c r="B366" s="245"/>
    </row>
    <row r="413" spans="1:2" x14ac:dyDescent="0.35">
      <c r="A413" s="23"/>
      <c r="B413" s="245"/>
    </row>
    <row r="414" spans="1:2" x14ac:dyDescent="0.35">
      <c r="B414" s="245"/>
    </row>
    <row r="434" spans="1:2" x14ac:dyDescent="0.35">
      <c r="A434" s="23"/>
      <c r="B434" s="245"/>
    </row>
    <row r="435" spans="1:2" x14ac:dyDescent="0.35">
      <c r="B435" s="245"/>
    </row>
  </sheetData>
  <pageMargins left="0.7" right="0.7" top="0.75" bottom="0.75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"/>
  <sheetViews>
    <sheetView topLeftCell="U1" workbookViewId="0">
      <selection activeCell="E23" sqref="E23"/>
    </sheetView>
  </sheetViews>
  <sheetFormatPr defaultRowHeight="14.5" x14ac:dyDescent="0.35"/>
  <sheetData>
    <row r="1" spans="1:35" x14ac:dyDescent="0.35">
      <c r="A1" t="s">
        <v>472</v>
      </c>
      <c r="B1" s="118">
        <v>5228</v>
      </c>
      <c r="C1" s="117">
        <v>7625</v>
      </c>
      <c r="D1" s="117">
        <v>7209</v>
      </c>
      <c r="E1" s="117"/>
      <c r="F1" s="117">
        <v>3646</v>
      </c>
      <c r="G1" s="117">
        <v>5179</v>
      </c>
      <c r="H1" s="117">
        <v>5891</v>
      </c>
      <c r="I1" s="117">
        <v>7056</v>
      </c>
      <c r="J1" s="117"/>
      <c r="K1" s="117">
        <v>4959</v>
      </c>
      <c r="L1" s="117">
        <v>6056</v>
      </c>
      <c r="M1" s="117"/>
      <c r="N1" s="117">
        <v>3818</v>
      </c>
      <c r="O1" s="116">
        <v>5178</v>
      </c>
      <c r="R1" t="s">
        <v>471</v>
      </c>
      <c r="S1" s="118">
        <v>3816</v>
      </c>
      <c r="T1" s="117">
        <v>6057</v>
      </c>
      <c r="U1" s="117">
        <v>6223</v>
      </c>
      <c r="V1" s="117">
        <v>7208</v>
      </c>
      <c r="W1" s="117">
        <v>7217</v>
      </c>
      <c r="X1" s="117"/>
      <c r="Y1" s="117">
        <v>4961</v>
      </c>
      <c r="Z1" s="117">
        <v>5227</v>
      </c>
      <c r="AA1" s="117">
        <v>7055</v>
      </c>
      <c r="AB1" s="117"/>
      <c r="AC1" s="117">
        <v>4958</v>
      </c>
      <c r="AD1" s="117">
        <v>3815</v>
      </c>
      <c r="AE1" s="117">
        <v>6222</v>
      </c>
      <c r="AF1" s="117"/>
      <c r="AG1" s="117">
        <v>3645</v>
      </c>
      <c r="AH1" s="117">
        <v>1960</v>
      </c>
      <c r="AI1" s="116">
        <v>5875</v>
      </c>
    </row>
    <row r="2" spans="1:35" x14ac:dyDescent="0.35">
      <c r="B2" s="4" t="s">
        <v>559</v>
      </c>
      <c r="C2" s="2" t="s">
        <v>559</v>
      </c>
      <c r="D2" s="2" t="s">
        <v>559</v>
      </c>
      <c r="E2" s="2"/>
      <c r="F2" s="2" t="s">
        <v>559</v>
      </c>
      <c r="G2" s="2" t="s">
        <v>559</v>
      </c>
      <c r="H2" s="2" t="s">
        <v>559</v>
      </c>
      <c r="I2" s="2" t="s">
        <v>559</v>
      </c>
      <c r="J2" s="2"/>
      <c r="K2" s="2" t="s">
        <v>559</v>
      </c>
      <c r="L2" s="2" t="s">
        <v>559</v>
      </c>
      <c r="M2" s="2"/>
      <c r="N2" s="2" t="s">
        <v>559</v>
      </c>
      <c r="O2" s="5" t="s">
        <v>559</v>
      </c>
      <c r="S2" s="4" t="s">
        <v>558</v>
      </c>
      <c r="T2" s="2" t="s">
        <v>558</v>
      </c>
      <c r="U2" s="2" t="s">
        <v>558</v>
      </c>
      <c r="V2" s="2" t="s">
        <v>558</v>
      </c>
      <c r="W2" s="2" t="s">
        <v>558</v>
      </c>
      <c r="X2" s="2"/>
      <c r="Y2" s="2" t="s">
        <v>558</v>
      </c>
      <c r="Z2" s="2" t="s">
        <v>558</v>
      </c>
      <c r="AA2" s="2" t="s">
        <v>558</v>
      </c>
      <c r="AB2" s="2"/>
      <c r="AC2" s="2" t="s">
        <v>558</v>
      </c>
      <c r="AD2" s="2" t="s">
        <v>558</v>
      </c>
      <c r="AE2" s="2" t="s">
        <v>558</v>
      </c>
      <c r="AF2" s="2"/>
      <c r="AG2" s="2" t="s">
        <v>558</v>
      </c>
      <c r="AH2" s="2" t="s">
        <v>558</v>
      </c>
      <c r="AI2" s="5" t="s">
        <v>558</v>
      </c>
    </row>
    <row r="3" spans="1:35" x14ac:dyDescent="0.35">
      <c r="B3" s="4" t="s">
        <v>557</v>
      </c>
      <c r="C3" s="2" t="s">
        <v>557</v>
      </c>
      <c r="D3" s="2" t="s">
        <v>557</v>
      </c>
      <c r="E3" s="2"/>
      <c r="F3" s="2" t="s">
        <v>557</v>
      </c>
      <c r="G3" s="2" t="s">
        <v>557</v>
      </c>
      <c r="H3" s="2" t="s">
        <v>557</v>
      </c>
      <c r="I3" s="2" t="s">
        <v>557</v>
      </c>
      <c r="J3" s="2"/>
      <c r="K3" s="2" t="s">
        <v>275</v>
      </c>
      <c r="L3" s="2" t="s">
        <v>275</v>
      </c>
      <c r="M3" s="2"/>
      <c r="N3" s="2" t="s">
        <v>275</v>
      </c>
      <c r="O3" s="5" t="s">
        <v>275</v>
      </c>
      <c r="S3" s="4" t="s">
        <v>557</v>
      </c>
      <c r="T3" s="2" t="s">
        <v>557</v>
      </c>
      <c r="U3" s="2" t="s">
        <v>557</v>
      </c>
      <c r="V3" s="2" t="s">
        <v>557</v>
      </c>
      <c r="W3" s="2" t="s">
        <v>557</v>
      </c>
      <c r="X3" s="2"/>
      <c r="Y3" s="2" t="s">
        <v>557</v>
      </c>
      <c r="Z3" s="2" t="s">
        <v>557</v>
      </c>
      <c r="AA3" s="2" t="s">
        <v>557</v>
      </c>
      <c r="AB3" s="2"/>
      <c r="AC3" s="2" t="s">
        <v>275</v>
      </c>
      <c r="AD3" s="2" t="s">
        <v>275</v>
      </c>
      <c r="AE3" s="2" t="s">
        <v>275</v>
      </c>
      <c r="AF3" s="2"/>
      <c r="AG3" s="2" t="s">
        <v>275</v>
      </c>
      <c r="AH3" s="2" t="s">
        <v>275</v>
      </c>
      <c r="AI3" s="5" t="s">
        <v>275</v>
      </c>
    </row>
    <row r="4" spans="1:35" x14ac:dyDescent="0.35">
      <c r="B4" s="4" t="s">
        <v>556</v>
      </c>
      <c r="C4" s="2" t="s">
        <v>556</v>
      </c>
      <c r="D4" s="2" t="s">
        <v>556</v>
      </c>
      <c r="E4" s="2"/>
      <c r="F4" s="2" t="s">
        <v>555</v>
      </c>
      <c r="G4" s="2" t="s">
        <v>555</v>
      </c>
      <c r="H4" s="2" t="s">
        <v>555</v>
      </c>
      <c r="I4" s="2" t="s">
        <v>555</v>
      </c>
      <c r="J4" s="2"/>
      <c r="K4" s="2" t="s">
        <v>556</v>
      </c>
      <c r="L4" s="2" t="s">
        <v>556</v>
      </c>
      <c r="M4" s="2"/>
      <c r="N4" s="2" t="s">
        <v>555</v>
      </c>
      <c r="O4" s="5" t="s">
        <v>555</v>
      </c>
      <c r="S4" s="4" t="s">
        <v>556</v>
      </c>
      <c r="T4" s="2" t="s">
        <v>556</v>
      </c>
      <c r="U4" s="2" t="s">
        <v>556</v>
      </c>
      <c r="V4" s="2" t="s">
        <v>556</v>
      </c>
      <c r="W4" s="2" t="s">
        <v>556</v>
      </c>
      <c r="X4" s="2"/>
      <c r="Y4" s="2" t="s">
        <v>555</v>
      </c>
      <c r="Z4" s="2" t="s">
        <v>555</v>
      </c>
      <c r="AA4" s="2" t="s">
        <v>555</v>
      </c>
      <c r="AB4" s="2"/>
      <c r="AC4" s="2" t="s">
        <v>556</v>
      </c>
      <c r="AD4" s="2" t="s">
        <v>556</v>
      </c>
      <c r="AE4" s="2" t="s">
        <v>556</v>
      </c>
      <c r="AF4" s="2"/>
      <c r="AG4" s="2" t="s">
        <v>555</v>
      </c>
      <c r="AH4" s="2" t="s">
        <v>555</v>
      </c>
      <c r="AI4" s="5" t="s">
        <v>555</v>
      </c>
    </row>
    <row r="5" spans="1:35" ht="15" thickBot="1" x14ac:dyDescent="0.4"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5"/>
      <c r="S5" s="4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5"/>
    </row>
    <row r="6" spans="1:35" x14ac:dyDescent="0.35">
      <c r="A6" s="203" t="s">
        <v>554</v>
      </c>
      <c r="B6" s="4">
        <v>46.22</v>
      </c>
      <c r="C6" s="2">
        <v>100</v>
      </c>
      <c r="D6" s="2">
        <v>58.658000000000001</v>
      </c>
      <c r="E6" s="2"/>
      <c r="F6" s="2">
        <v>58.179000000000002</v>
      </c>
      <c r="G6" s="2">
        <v>61.243000000000002</v>
      </c>
      <c r="H6" s="2">
        <v>44.344999999999999</v>
      </c>
      <c r="I6" s="2">
        <v>64.941000000000003</v>
      </c>
      <c r="J6" s="2"/>
      <c r="K6" s="2">
        <v>56.158000000000001</v>
      </c>
      <c r="L6" s="2">
        <v>74.137</v>
      </c>
      <c r="M6" s="2"/>
      <c r="N6" s="2">
        <v>77.813999999999993</v>
      </c>
      <c r="O6" s="5">
        <v>52.771000000000001</v>
      </c>
      <c r="R6" s="203" t="s">
        <v>554</v>
      </c>
      <c r="S6" s="4">
        <v>73.728999999999999</v>
      </c>
      <c r="T6" s="2">
        <v>86.453999999999994</v>
      </c>
      <c r="U6" s="2">
        <v>100</v>
      </c>
      <c r="V6" s="2">
        <v>50.606000000000002</v>
      </c>
      <c r="W6" s="2">
        <v>80.966999999999999</v>
      </c>
      <c r="X6" s="2"/>
      <c r="Y6" s="2">
        <v>76.623999999999995</v>
      </c>
      <c r="Z6" s="2">
        <v>88.185000000000002</v>
      </c>
      <c r="AA6" s="2">
        <v>93.555999999999997</v>
      </c>
      <c r="AB6" s="2"/>
      <c r="AC6" s="2">
        <v>55.186999999999998</v>
      </c>
      <c r="AD6" s="2">
        <v>71.698999999999998</v>
      </c>
      <c r="AE6" s="2">
        <v>57.801000000000002</v>
      </c>
      <c r="AF6" s="2"/>
      <c r="AG6" s="2">
        <v>77.626000000000005</v>
      </c>
      <c r="AH6" s="2">
        <v>77.2</v>
      </c>
      <c r="AI6" s="5">
        <v>56.44</v>
      </c>
    </row>
    <row r="7" spans="1:35" x14ac:dyDescent="0.35">
      <c r="A7" s="202" t="s">
        <v>553</v>
      </c>
      <c r="B7" s="4">
        <v>27.8</v>
      </c>
      <c r="C7" s="2">
        <v>26.577999999999999</v>
      </c>
      <c r="D7" s="2">
        <v>25.684999999999999</v>
      </c>
      <c r="E7" s="2"/>
      <c r="F7" s="2">
        <v>100</v>
      </c>
      <c r="G7" s="2">
        <v>75.837000000000003</v>
      </c>
      <c r="H7" s="2">
        <v>34.561999999999998</v>
      </c>
      <c r="I7" s="2">
        <v>83.596999999999994</v>
      </c>
      <c r="J7" s="2"/>
      <c r="K7" s="2">
        <v>13.071</v>
      </c>
      <c r="L7" s="2">
        <v>15.205</v>
      </c>
      <c r="M7" s="2"/>
      <c r="N7" s="2">
        <v>90.248000000000005</v>
      </c>
      <c r="O7" s="5">
        <v>54.57</v>
      </c>
      <c r="R7" s="202" t="s">
        <v>553</v>
      </c>
      <c r="S7" s="4">
        <v>64.712999999999994</v>
      </c>
      <c r="T7" s="2">
        <v>34.731000000000002</v>
      </c>
      <c r="U7" s="2">
        <v>51.932000000000002</v>
      </c>
      <c r="V7" s="2">
        <v>52.677999999999997</v>
      </c>
      <c r="W7" s="2">
        <v>49.881999999999998</v>
      </c>
      <c r="X7" s="2"/>
      <c r="Y7" s="2">
        <v>100</v>
      </c>
      <c r="Z7" s="2">
        <v>43.683</v>
      </c>
      <c r="AA7" s="2">
        <v>52.069000000000003</v>
      </c>
      <c r="AB7" s="2"/>
      <c r="AC7" s="2">
        <v>29.469000000000001</v>
      </c>
      <c r="AD7" s="2">
        <v>60.732999999999997</v>
      </c>
      <c r="AE7" s="2">
        <v>27.356000000000002</v>
      </c>
      <c r="AF7" s="2"/>
      <c r="AG7" s="2">
        <v>76.739000000000004</v>
      </c>
      <c r="AH7" s="2">
        <v>63.225000000000001</v>
      </c>
      <c r="AI7" s="5">
        <v>67.123999999999995</v>
      </c>
    </row>
    <row r="8" spans="1:35" x14ac:dyDescent="0.35">
      <c r="A8" s="202" t="s">
        <v>446</v>
      </c>
      <c r="B8" s="4">
        <v>30.303000000000001</v>
      </c>
      <c r="C8" s="2">
        <v>32.664000000000001</v>
      </c>
      <c r="D8" s="2">
        <v>48.042000000000002</v>
      </c>
      <c r="E8" s="2"/>
      <c r="F8" s="2">
        <v>48.491999999999997</v>
      </c>
      <c r="G8" s="2">
        <v>54.414999999999999</v>
      </c>
      <c r="H8" s="2">
        <v>56.359000000000002</v>
      </c>
      <c r="I8" s="2">
        <v>35.545999999999999</v>
      </c>
      <c r="J8" s="2"/>
      <c r="K8" s="2">
        <v>58.22</v>
      </c>
      <c r="L8" s="2">
        <v>35.456000000000003</v>
      </c>
      <c r="M8" s="2"/>
      <c r="N8" s="2">
        <v>100</v>
      </c>
      <c r="O8" s="5">
        <v>31.87</v>
      </c>
      <c r="R8" s="202" t="s">
        <v>446</v>
      </c>
      <c r="S8" s="4">
        <v>78.159000000000006</v>
      </c>
      <c r="T8" s="2">
        <v>43.23</v>
      </c>
      <c r="U8" s="2">
        <v>33.719000000000001</v>
      </c>
      <c r="V8" s="2">
        <v>61.999000000000002</v>
      </c>
      <c r="W8" s="2">
        <v>44.896000000000001</v>
      </c>
      <c r="X8" s="2"/>
      <c r="Y8" s="2">
        <v>60.887999999999998</v>
      </c>
      <c r="Z8" s="2">
        <v>59.284999999999997</v>
      </c>
      <c r="AA8" s="2">
        <v>80.141999999999996</v>
      </c>
      <c r="AB8" s="2"/>
      <c r="AC8" s="2">
        <v>100</v>
      </c>
      <c r="AD8" s="2">
        <v>98.015000000000001</v>
      </c>
      <c r="AE8" s="2">
        <v>50.226999999999997</v>
      </c>
      <c r="AF8" s="2"/>
      <c r="AG8" s="2">
        <v>78.513999999999996</v>
      </c>
      <c r="AH8" s="2">
        <v>85.024000000000001</v>
      </c>
      <c r="AI8" s="5">
        <v>58.524999999999999</v>
      </c>
    </row>
    <row r="9" spans="1:35" x14ac:dyDescent="0.35">
      <c r="A9" s="202"/>
      <c r="B9" s="4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5"/>
      <c r="R9" s="202"/>
      <c r="S9" s="4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5"/>
    </row>
    <row r="10" spans="1:35" x14ac:dyDescent="0.35">
      <c r="A10" s="202" t="s">
        <v>480</v>
      </c>
      <c r="B10" s="4">
        <f t="shared" ref="B10:O10" si="0">IF(B6="","",B6/B8)</f>
        <v>1.5252615252615251</v>
      </c>
      <c r="C10" s="2">
        <f t="shared" si="0"/>
        <v>3.0614744060739651</v>
      </c>
      <c r="D10" s="2">
        <f t="shared" si="0"/>
        <v>1.2209733150160276</v>
      </c>
      <c r="E10" s="2" t="str">
        <f t="shared" si="0"/>
        <v/>
      </c>
      <c r="F10" s="2">
        <f t="shared" si="0"/>
        <v>1.1997649096758229</v>
      </c>
      <c r="G10" s="2">
        <f t="shared" si="0"/>
        <v>1.1254801065882569</v>
      </c>
      <c r="H10" s="2">
        <f t="shared" si="0"/>
        <v>0.78683085221526283</v>
      </c>
      <c r="I10" s="2">
        <f t="shared" si="0"/>
        <v>1.8269566195915152</v>
      </c>
      <c r="J10" s="2" t="str">
        <f t="shared" si="0"/>
        <v/>
      </c>
      <c r="K10" s="2">
        <f t="shared" si="0"/>
        <v>0.96458261765716258</v>
      </c>
      <c r="L10" s="2">
        <f t="shared" si="0"/>
        <v>2.0909578068592056</v>
      </c>
      <c r="M10" s="2" t="str">
        <f t="shared" si="0"/>
        <v/>
      </c>
      <c r="N10" s="2">
        <f t="shared" si="0"/>
        <v>0.77813999999999994</v>
      </c>
      <c r="O10" s="5">
        <f t="shared" si="0"/>
        <v>1.6558205208660182</v>
      </c>
      <c r="R10" s="202" t="s">
        <v>480</v>
      </c>
      <c r="S10" s="4">
        <f t="shared" ref="S10:AI10" si="1">IF(S6="","",S6/S8)</f>
        <v>0.94332066684578864</v>
      </c>
      <c r="T10" s="2">
        <f t="shared" si="1"/>
        <v>1.9998612074947952</v>
      </c>
      <c r="U10" s="2">
        <f t="shared" si="1"/>
        <v>2.965687001393873</v>
      </c>
      <c r="V10" s="2">
        <f t="shared" si="1"/>
        <v>0.81623897159631609</v>
      </c>
      <c r="W10" s="2">
        <f t="shared" si="1"/>
        <v>1.8034346044191019</v>
      </c>
      <c r="X10" s="2" t="str">
        <f t="shared" si="1"/>
        <v/>
      </c>
      <c r="Y10" s="2">
        <f t="shared" si="1"/>
        <v>1.2584417290763368</v>
      </c>
      <c r="Z10" s="2">
        <f t="shared" si="1"/>
        <v>1.4874757527199125</v>
      </c>
      <c r="AA10" s="2">
        <f t="shared" si="1"/>
        <v>1.1673779042200094</v>
      </c>
      <c r="AB10" s="2" t="str">
        <f t="shared" si="1"/>
        <v/>
      </c>
      <c r="AC10" s="2">
        <f t="shared" si="1"/>
        <v>0.55186999999999997</v>
      </c>
      <c r="AD10" s="2">
        <f t="shared" si="1"/>
        <v>0.73151048308932309</v>
      </c>
      <c r="AE10" s="2">
        <f t="shared" si="1"/>
        <v>1.1507953889342386</v>
      </c>
      <c r="AF10" s="2" t="str">
        <f t="shared" si="1"/>
        <v/>
      </c>
      <c r="AG10" s="2">
        <f t="shared" si="1"/>
        <v>0.98868991517436389</v>
      </c>
      <c r="AH10" s="2">
        <f t="shared" si="1"/>
        <v>0.90797892359804289</v>
      </c>
      <c r="AI10" s="5">
        <f t="shared" si="1"/>
        <v>0.9643741990602307</v>
      </c>
    </row>
    <row r="11" spans="1:35" x14ac:dyDescent="0.35">
      <c r="A11" s="196" t="s">
        <v>552</v>
      </c>
      <c r="B11" s="231">
        <f t="shared" ref="B11:O11" si="2">IF(B10="","",B10/AVERAGE($B10:$D10))</f>
        <v>0.78788113896355016</v>
      </c>
      <c r="C11" s="230">
        <f t="shared" si="2"/>
        <v>1.5814192530371034</v>
      </c>
      <c r="D11" s="230">
        <f t="shared" si="2"/>
        <v>0.63069960799934655</v>
      </c>
      <c r="E11" s="230" t="str">
        <f t="shared" si="2"/>
        <v/>
      </c>
      <c r="F11" s="230">
        <f t="shared" si="2"/>
        <v>0.61974430474263065</v>
      </c>
      <c r="G11" s="230">
        <f t="shared" si="2"/>
        <v>0.58137213426892831</v>
      </c>
      <c r="H11" s="230">
        <f t="shared" si="2"/>
        <v>0.40644124154952871</v>
      </c>
      <c r="I11" s="230">
        <f t="shared" si="2"/>
        <v>0.94372318349402617</v>
      </c>
      <c r="J11" s="230" t="str">
        <f t="shared" si="2"/>
        <v/>
      </c>
      <c r="K11" s="230">
        <f t="shared" si="2"/>
        <v>0.49825976649732934</v>
      </c>
      <c r="L11" s="230">
        <f t="shared" si="2"/>
        <v>1.0800942599732108</v>
      </c>
      <c r="M11" s="230" t="str">
        <f t="shared" si="2"/>
        <v/>
      </c>
      <c r="N11" s="230">
        <f t="shared" si="2"/>
        <v>0.40195194025364034</v>
      </c>
      <c r="O11" s="229">
        <f t="shared" si="2"/>
        <v>0.85532201284330511</v>
      </c>
      <c r="P11" s="228"/>
      <c r="Q11" s="228"/>
      <c r="R11" s="196" t="s">
        <v>551</v>
      </c>
      <c r="S11" s="231">
        <f t="shared" ref="S11:AI11" si="3">IF(S10="","",S10/AVERAGE($S10:$W10))</f>
        <v>0.5530374458370898</v>
      </c>
      <c r="T11" s="230">
        <f t="shared" si="3"/>
        <v>1.1724519276353407</v>
      </c>
      <c r="U11" s="230">
        <f t="shared" si="3"/>
        <v>1.7386833788846163</v>
      </c>
      <c r="V11" s="230">
        <f t="shared" si="3"/>
        <v>0.47853368627416581</v>
      </c>
      <c r="W11" s="230">
        <f t="shared" si="3"/>
        <v>1.0572935613687866</v>
      </c>
      <c r="X11" s="230" t="str">
        <f t="shared" si="3"/>
        <v/>
      </c>
      <c r="Y11" s="230">
        <f t="shared" si="3"/>
        <v>0.73778241487097906</v>
      </c>
      <c r="Z11" s="230">
        <f t="shared" si="3"/>
        <v>0.87205742431094657</v>
      </c>
      <c r="AA11" s="230">
        <f t="shared" si="3"/>
        <v>0.6843947314704919</v>
      </c>
      <c r="AB11" s="230" t="str">
        <f t="shared" si="3"/>
        <v/>
      </c>
      <c r="AC11" s="230">
        <f t="shared" si="3"/>
        <v>0.32354297532210086</v>
      </c>
      <c r="AD11" s="230">
        <f t="shared" si="3"/>
        <v>0.42886019928248853</v>
      </c>
      <c r="AE11" s="230">
        <f t="shared" si="3"/>
        <v>0.67467295580977016</v>
      </c>
      <c r="AF11" s="230" t="str">
        <f t="shared" si="3"/>
        <v/>
      </c>
      <c r="AG11" s="230">
        <f t="shared" si="3"/>
        <v>0.57963592300083211</v>
      </c>
      <c r="AH11" s="230">
        <f t="shared" si="3"/>
        <v>0.53231776047016377</v>
      </c>
      <c r="AI11" s="229">
        <f t="shared" si="3"/>
        <v>0.5653804296080871</v>
      </c>
    </row>
    <row r="12" spans="1:35" x14ac:dyDescent="0.35">
      <c r="A12" s="202"/>
      <c r="B12" s="4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5"/>
      <c r="R12" s="202"/>
      <c r="S12" s="4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5"/>
    </row>
    <row r="13" spans="1:35" x14ac:dyDescent="0.35">
      <c r="A13" s="202" t="s">
        <v>479</v>
      </c>
      <c r="B13" s="4">
        <f t="shared" ref="B13:O13" si="4">IF(B7="","",B7/B8)</f>
        <v>0.91740091740091745</v>
      </c>
      <c r="C13" s="2">
        <f t="shared" si="4"/>
        <v>0.81367866764633845</v>
      </c>
      <c r="D13" s="2">
        <f t="shared" si="4"/>
        <v>0.53463635985179625</v>
      </c>
      <c r="E13" s="2" t="str">
        <f t="shared" si="4"/>
        <v/>
      </c>
      <c r="F13" s="2">
        <f t="shared" si="4"/>
        <v>2.0621958261156479</v>
      </c>
      <c r="G13" s="2">
        <f t="shared" si="4"/>
        <v>1.3936782137278325</v>
      </c>
      <c r="H13" s="2">
        <f t="shared" si="4"/>
        <v>0.61324721872283039</v>
      </c>
      <c r="I13" s="2">
        <f t="shared" si="4"/>
        <v>2.3517976706239803</v>
      </c>
      <c r="J13" s="2" t="str">
        <f t="shared" si="4"/>
        <v/>
      </c>
      <c r="K13" s="2">
        <f t="shared" si="4"/>
        <v>0.22451047749914119</v>
      </c>
      <c r="L13" s="2">
        <f t="shared" si="4"/>
        <v>0.42884138086642598</v>
      </c>
      <c r="M13" s="2" t="str">
        <f t="shared" si="4"/>
        <v/>
      </c>
      <c r="N13" s="2">
        <f t="shared" si="4"/>
        <v>0.90248000000000006</v>
      </c>
      <c r="O13" s="5">
        <f t="shared" si="4"/>
        <v>1.7122685911515532</v>
      </c>
      <c r="R13" s="202" t="s">
        <v>479</v>
      </c>
      <c r="S13" s="4">
        <f t="shared" ref="S13:AI13" si="5">IF(S7="","",S7/S8)</f>
        <v>0.82796606916669846</v>
      </c>
      <c r="T13" s="2">
        <f t="shared" si="5"/>
        <v>0.80340041637751569</v>
      </c>
      <c r="U13" s="2">
        <f t="shared" si="5"/>
        <v>1.540140573563866</v>
      </c>
      <c r="V13" s="2">
        <f t="shared" si="5"/>
        <v>0.8496588654655719</v>
      </c>
      <c r="W13" s="2">
        <f t="shared" si="5"/>
        <v>1.1110566642908053</v>
      </c>
      <c r="X13" s="2" t="str">
        <f t="shared" si="5"/>
        <v/>
      </c>
      <c r="Y13" s="2">
        <f t="shared" si="5"/>
        <v>1.6423597424779923</v>
      </c>
      <c r="Z13" s="2">
        <f t="shared" si="5"/>
        <v>0.73683056422366533</v>
      </c>
      <c r="AA13" s="2">
        <f t="shared" si="5"/>
        <v>0.64970926605275647</v>
      </c>
      <c r="AB13" s="2" t="str">
        <f t="shared" si="5"/>
        <v/>
      </c>
      <c r="AC13" s="2">
        <f t="shared" si="5"/>
        <v>0.29469000000000001</v>
      </c>
      <c r="AD13" s="2">
        <f t="shared" si="5"/>
        <v>0.61962964852318514</v>
      </c>
      <c r="AE13" s="2">
        <f t="shared" si="5"/>
        <v>0.54464730125231453</v>
      </c>
      <c r="AF13" s="2" t="str">
        <f t="shared" si="5"/>
        <v/>
      </c>
      <c r="AG13" s="2">
        <f t="shared" si="5"/>
        <v>0.97739256693073862</v>
      </c>
      <c r="AH13" s="2">
        <f t="shared" si="5"/>
        <v>0.74361356793375988</v>
      </c>
      <c r="AI13" s="5">
        <f t="shared" si="5"/>
        <v>1.146928662964545</v>
      </c>
    </row>
    <row r="14" spans="1:35" x14ac:dyDescent="0.35">
      <c r="A14" s="196" t="s">
        <v>550</v>
      </c>
      <c r="B14" s="231">
        <f t="shared" ref="B14:O14" si="6">IF(B13="","",B13/AVERAGE($B13:$D13))</f>
        <v>1.2147165925185628</v>
      </c>
      <c r="C14" s="230">
        <f t="shared" si="6"/>
        <v>1.0773795401999409</v>
      </c>
      <c r="D14" s="230">
        <f t="shared" si="6"/>
        <v>0.70790386728149646</v>
      </c>
      <c r="E14" s="230" t="str">
        <f t="shared" si="6"/>
        <v/>
      </c>
      <c r="F14" s="230">
        <f t="shared" si="6"/>
        <v>2.730522108155347</v>
      </c>
      <c r="G14" s="230">
        <f t="shared" si="6"/>
        <v>1.8453481119716362</v>
      </c>
      <c r="H14" s="230">
        <f t="shared" si="6"/>
        <v>0.81199130910934203</v>
      </c>
      <c r="I14" s="230">
        <f t="shared" si="6"/>
        <v>3.1139795029276236</v>
      </c>
      <c r="J14" s="230" t="str">
        <f t="shared" si="6"/>
        <v/>
      </c>
      <c r="K14" s="230">
        <f t="shared" si="6"/>
        <v>0.29727090636131459</v>
      </c>
      <c r="L14" s="230">
        <f t="shared" si="6"/>
        <v>0.56782234573389934</v>
      </c>
      <c r="M14" s="230" t="str">
        <f t="shared" si="6"/>
        <v/>
      </c>
      <c r="N14" s="230">
        <f t="shared" si="6"/>
        <v>1.194960032874125</v>
      </c>
      <c r="O14" s="229">
        <f t="shared" si="6"/>
        <v>2.2671887819916137</v>
      </c>
      <c r="P14" s="228"/>
      <c r="Q14" s="228"/>
      <c r="R14" s="196" t="s">
        <v>549</v>
      </c>
      <c r="S14" s="231">
        <f t="shared" ref="S14:AI14" si="7">IF(S13="","",S13/AVERAGE($S13:$W13))</f>
        <v>0.80663499568701702</v>
      </c>
      <c r="T14" s="230">
        <f t="shared" si="7"/>
        <v>0.78270223325921073</v>
      </c>
      <c r="U14" s="230">
        <f t="shared" si="7"/>
        <v>1.5004615903697913</v>
      </c>
      <c r="V14" s="230">
        <f t="shared" si="7"/>
        <v>0.82776891566346245</v>
      </c>
      <c r="W14" s="230">
        <f t="shared" si="7"/>
        <v>1.0824322650205191</v>
      </c>
      <c r="X14" s="230" t="str">
        <f t="shared" si="7"/>
        <v/>
      </c>
      <c r="Y14" s="230">
        <f t="shared" si="7"/>
        <v>1.6000472641633583</v>
      </c>
      <c r="Z14" s="230">
        <f t="shared" si="7"/>
        <v>0.71784743497134118</v>
      </c>
      <c r="AA14" s="230">
        <f t="shared" si="7"/>
        <v>0.6329706621283836</v>
      </c>
      <c r="AB14" s="230" t="str">
        <f t="shared" si="7"/>
        <v/>
      </c>
      <c r="AC14" s="230">
        <f t="shared" si="7"/>
        <v>0.28709783616887358</v>
      </c>
      <c r="AD14" s="230">
        <f t="shared" si="7"/>
        <v>0.60366599245677188</v>
      </c>
      <c r="AE14" s="230">
        <f t="shared" si="7"/>
        <v>0.5306154320294415</v>
      </c>
      <c r="AF14" s="230" t="str">
        <f t="shared" si="7"/>
        <v/>
      </c>
      <c r="AG14" s="230">
        <f t="shared" si="7"/>
        <v>0.95221178544693064</v>
      </c>
      <c r="AH14" s="230">
        <f t="shared" si="7"/>
        <v>0.724455686652408</v>
      </c>
      <c r="AI14" s="229">
        <f t="shared" si="7"/>
        <v>1.1173800854361537</v>
      </c>
    </row>
    <row r="15" spans="1:35" x14ac:dyDescent="0.35">
      <c r="A15" s="202"/>
      <c r="B15" s="4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5"/>
      <c r="R15" s="202"/>
      <c r="S15" s="4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5"/>
    </row>
    <row r="16" spans="1:35" x14ac:dyDescent="0.35">
      <c r="A16" s="202" t="s">
        <v>548</v>
      </c>
      <c r="B16" s="4">
        <f t="shared" ref="B16:O16" si="8">IF(B10="","",B13/B10)</f>
        <v>0.60147122457810476</v>
      </c>
      <c r="C16" s="2">
        <f t="shared" si="8"/>
        <v>0.26578000000000002</v>
      </c>
      <c r="D16" s="2">
        <f t="shared" si="8"/>
        <v>0.4378771864025367</v>
      </c>
      <c r="E16" s="2" t="str">
        <f t="shared" si="8"/>
        <v/>
      </c>
      <c r="F16" s="2">
        <f t="shared" si="8"/>
        <v>1.7188332559858366</v>
      </c>
      <c r="G16" s="2">
        <f t="shared" si="8"/>
        <v>1.2382966216547198</v>
      </c>
      <c r="H16" s="2">
        <f t="shared" si="8"/>
        <v>0.77938888262487316</v>
      </c>
      <c r="I16" s="2">
        <f t="shared" si="8"/>
        <v>1.2872761429605335</v>
      </c>
      <c r="J16" s="2" t="str">
        <f t="shared" si="8"/>
        <v/>
      </c>
      <c r="K16" s="2">
        <f t="shared" si="8"/>
        <v>0.23275401545639088</v>
      </c>
      <c r="L16" s="2">
        <f t="shared" si="8"/>
        <v>0.20509327326436194</v>
      </c>
      <c r="M16" s="2" t="str">
        <f t="shared" si="8"/>
        <v/>
      </c>
      <c r="N16" s="2">
        <f t="shared" si="8"/>
        <v>1.1597912971958775</v>
      </c>
      <c r="O16" s="5">
        <f t="shared" si="8"/>
        <v>1.0340906937522503</v>
      </c>
      <c r="R16" s="202" t="s">
        <v>548</v>
      </c>
      <c r="S16" s="4">
        <f t="shared" ref="S16:AI16" si="9">IF(S10="","",S13/S10)</f>
        <v>0.87771433221663109</v>
      </c>
      <c r="T16" s="2">
        <f t="shared" si="9"/>
        <v>0.4017280866125339</v>
      </c>
      <c r="U16" s="2">
        <f t="shared" si="9"/>
        <v>0.51932</v>
      </c>
      <c r="V16" s="2">
        <f t="shared" si="9"/>
        <v>1.0409437616092951</v>
      </c>
      <c r="W16" s="2">
        <f t="shared" si="9"/>
        <v>0.61607815529783738</v>
      </c>
      <c r="X16" s="2" t="str">
        <f t="shared" si="9"/>
        <v/>
      </c>
      <c r="Y16" s="2">
        <f t="shared" si="9"/>
        <v>1.3050741282104825</v>
      </c>
      <c r="Z16" s="2">
        <f t="shared" si="9"/>
        <v>0.49535635312127907</v>
      </c>
      <c r="AA16" s="2">
        <f t="shared" si="9"/>
        <v>0.55655436316217033</v>
      </c>
      <c r="AB16" s="2" t="str">
        <f t="shared" si="9"/>
        <v/>
      </c>
      <c r="AC16" s="2">
        <f t="shared" si="9"/>
        <v>0.53398445286027507</v>
      </c>
      <c r="AD16" s="2">
        <f t="shared" si="9"/>
        <v>0.84705504958228128</v>
      </c>
      <c r="AE16" s="2">
        <f t="shared" si="9"/>
        <v>0.47327900901368491</v>
      </c>
      <c r="AF16" s="2" t="str">
        <f t="shared" si="9"/>
        <v/>
      </c>
      <c r="AG16" s="2">
        <f t="shared" si="9"/>
        <v>0.98857341612346383</v>
      </c>
      <c r="AH16" s="2">
        <f t="shared" si="9"/>
        <v>0.81897668393782386</v>
      </c>
      <c r="AI16" s="5">
        <f t="shared" si="9"/>
        <v>1.1892983699503896</v>
      </c>
    </row>
    <row r="17" spans="1:35" ht="15" thickBot="1" x14ac:dyDescent="0.4">
      <c r="A17" s="192" t="s">
        <v>547</v>
      </c>
      <c r="B17" s="227">
        <f t="shared" ref="B17:O17" si="10">IF(B16="","",B16/AVERAGE($B16:$D16))</f>
        <v>1.3825564278219353</v>
      </c>
      <c r="C17" s="226">
        <f t="shared" si="10"/>
        <v>0.61092839087067174</v>
      </c>
      <c r="D17" s="226">
        <f t="shared" si="10"/>
        <v>1.0065151813073931</v>
      </c>
      <c r="E17" s="226" t="str">
        <f t="shared" si="10"/>
        <v/>
      </c>
      <c r="F17" s="226">
        <f t="shared" si="10"/>
        <v>3.9509520477629039</v>
      </c>
      <c r="G17" s="226">
        <f t="shared" si="10"/>
        <v>2.8463788189032542</v>
      </c>
      <c r="H17" s="226">
        <f t="shared" si="10"/>
        <v>1.7915222963522635</v>
      </c>
      <c r="I17" s="226">
        <f t="shared" si="10"/>
        <v>2.9589643412788154</v>
      </c>
      <c r="J17" s="226" t="str">
        <f t="shared" si="10"/>
        <v/>
      </c>
      <c r="K17" s="226">
        <f t="shared" si="10"/>
        <v>0.53501405723327689</v>
      </c>
      <c r="L17" s="226">
        <f t="shared" si="10"/>
        <v>0.47143240053350743</v>
      </c>
      <c r="M17" s="226" t="str">
        <f t="shared" si="10"/>
        <v/>
      </c>
      <c r="N17" s="226">
        <f t="shared" si="10"/>
        <v>2.6659245652106494</v>
      </c>
      <c r="O17" s="225">
        <f t="shared" si="10"/>
        <v>2.3769860920626038</v>
      </c>
      <c r="P17" s="228"/>
      <c r="Q17" s="228"/>
      <c r="R17" s="192" t="s">
        <v>546</v>
      </c>
      <c r="S17" s="227">
        <f t="shared" ref="S17:AI17" si="11">IF(S16="","",S16/AVERAGE($S16:$W16))</f>
        <v>1.2699205837878524</v>
      </c>
      <c r="T17" s="226">
        <f t="shared" si="11"/>
        <v>0.58124010005233839</v>
      </c>
      <c r="U17" s="226">
        <f t="shared" si="11"/>
        <v>0.7513779066443862</v>
      </c>
      <c r="V17" s="226">
        <f t="shared" si="11"/>
        <v>1.5060890097291171</v>
      </c>
      <c r="W17" s="226">
        <f t="shared" si="11"/>
        <v>0.89137239978630534</v>
      </c>
      <c r="X17" s="226" t="str">
        <f t="shared" si="11"/>
        <v/>
      </c>
      <c r="Y17" s="226">
        <f t="shared" si="11"/>
        <v>1.88824591094227</v>
      </c>
      <c r="Z17" s="226">
        <f t="shared" si="11"/>
        <v>0.7167061150182239</v>
      </c>
      <c r="AA17" s="226">
        <f t="shared" si="11"/>
        <v>0.80525042811097403</v>
      </c>
      <c r="AB17" s="226" t="str">
        <f t="shared" si="11"/>
        <v/>
      </c>
      <c r="AC17" s="226">
        <f t="shared" si="11"/>
        <v>0.7725951636193511</v>
      </c>
      <c r="AD17" s="226">
        <f t="shared" si="11"/>
        <v>1.2255612146031181</v>
      </c>
      <c r="AE17" s="226">
        <f t="shared" si="11"/>
        <v>0.68476351970159466</v>
      </c>
      <c r="AF17" s="226" t="str">
        <f t="shared" si="11"/>
        <v/>
      </c>
      <c r="AG17" s="226">
        <f t="shared" si="11"/>
        <v>1.4303169990971616</v>
      </c>
      <c r="AH17" s="226">
        <f t="shared" si="11"/>
        <v>1.1849360439955388</v>
      </c>
      <c r="AI17" s="225">
        <f t="shared" si="11"/>
        <v>1.7207358075731813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A154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9" sqref="E9"/>
    </sheetView>
  </sheetViews>
  <sheetFormatPr defaultRowHeight="14.5" x14ac:dyDescent="0.35"/>
  <cols>
    <col min="1" max="29" width="8.7265625" style="3"/>
    <col min="30" max="30" width="9" style="3" bestFit="1" customWidth="1"/>
    <col min="31" max="16384" width="8.7265625" style="3"/>
  </cols>
  <sheetData>
    <row r="1" spans="1:136" ht="15" thickBot="1" x14ac:dyDescent="0.4">
      <c r="B1" s="259" t="s">
        <v>708</v>
      </c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0"/>
      <c r="X1" s="260"/>
      <c r="Y1" s="260"/>
      <c r="Z1" s="260"/>
      <c r="AA1" s="260"/>
      <c r="AB1" s="260"/>
      <c r="AC1" s="261"/>
      <c r="AD1" s="259" t="s">
        <v>707</v>
      </c>
      <c r="AE1" s="260"/>
      <c r="AF1" s="260"/>
      <c r="AG1" s="260"/>
      <c r="AH1" s="260"/>
      <c r="AI1" s="260"/>
      <c r="AJ1" s="260"/>
      <c r="AK1" s="260"/>
      <c r="AL1" s="260"/>
      <c r="AM1" s="260"/>
      <c r="AN1" s="260"/>
      <c r="AO1" s="260"/>
      <c r="AP1" s="260"/>
      <c r="AQ1" s="260"/>
      <c r="AR1" s="260"/>
      <c r="AS1" s="260"/>
      <c r="AT1" s="260"/>
      <c r="AU1" s="260"/>
      <c r="AV1" s="260"/>
      <c r="AW1" s="260"/>
      <c r="AX1" s="260"/>
      <c r="AY1" s="260"/>
      <c r="AZ1" s="260"/>
      <c r="BA1" s="260"/>
      <c r="BB1" s="260"/>
      <c r="BC1" s="260"/>
      <c r="BD1" s="260"/>
      <c r="BE1" s="261"/>
      <c r="BF1" s="259" t="s">
        <v>706</v>
      </c>
      <c r="BG1" s="260"/>
      <c r="BH1" s="260"/>
      <c r="BI1" s="260"/>
      <c r="BJ1" s="260"/>
      <c r="BK1" s="260"/>
      <c r="BL1" s="260"/>
      <c r="BM1" s="260"/>
      <c r="BN1" s="260"/>
      <c r="BO1" s="260"/>
      <c r="BP1" s="260"/>
      <c r="BQ1" s="260"/>
      <c r="BR1" s="260"/>
      <c r="BS1" s="260"/>
      <c r="BT1" s="260"/>
      <c r="BU1" s="260"/>
      <c r="BV1" s="260"/>
      <c r="BW1" s="260"/>
      <c r="BX1" s="260"/>
      <c r="BY1" s="260"/>
      <c r="BZ1" s="260"/>
      <c r="CA1" s="260"/>
      <c r="CB1" s="260"/>
      <c r="CC1" s="260"/>
      <c r="CD1" s="260"/>
      <c r="CE1" s="260"/>
      <c r="CF1" s="260"/>
      <c r="CG1" s="261"/>
      <c r="CH1" s="259" t="s">
        <v>275</v>
      </c>
      <c r="CI1" s="260"/>
      <c r="CJ1" s="260"/>
      <c r="CK1" s="260"/>
      <c r="CL1" s="260"/>
      <c r="CM1" s="260"/>
      <c r="CN1" s="260"/>
      <c r="CO1" s="260"/>
      <c r="CP1" s="260"/>
      <c r="CQ1" s="260"/>
      <c r="CR1" s="260"/>
      <c r="CS1" s="260"/>
      <c r="CT1" s="260"/>
      <c r="CU1" s="260"/>
      <c r="CV1" s="260"/>
      <c r="CW1" s="260"/>
      <c r="CX1" s="260"/>
      <c r="CY1" s="260"/>
      <c r="CZ1" s="260"/>
      <c r="DA1" s="260"/>
      <c r="DB1" s="260"/>
      <c r="DC1" s="260"/>
      <c r="DD1" s="260"/>
      <c r="DE1" s="260"/>
      <c r="DF1" s="260"/>
      <c r="DG1" s="260"/>
      <c r="DH1" s="260"/>
      <c r="DI1" s="261"/>
      <c r="DJ1" s="259" t="s">
        <v>705</v>
      </c>
      <c r="DK1" s="260"/>
      <c r="DL1" s="260"/>
      <c r="DM1" s="260"/>
      <c r="DN1" s="260"/>
      <c r="DO1" s="260"/>
      <c r="DP1" s="260"/>
      <c r="DQ1" s="260"/>
      <c r="DR1" s="260"/>
      <c r="DS1" s="260"/>
      <c r="DT1" s="260"/>
      <c r="DU1" s="260"/>
      <c r="DV1" s="260"/>
      <c r="DW1" s="260"/>
      <c r="DX1" s="260"/>
      <c r="DY1" s="260"/>
      <c r="DZ1" s="260"/>
      <c r="EA1" s="260"/>
      <c r="EB1" s="260"/>
      <c r="EC1" s="260"/>
      <c r="ED1" s="260"/>
      <c r="EE1" s="260"/>
      <c r="EF1" s="260"/>
    </row>
    <row r="2" spans="1:136" x14ac:dyDescent="0.35">
      <c r="A2" s="3" t="s">
        <v>438</v>
      </c>
      <c r="B2" s="3" t="s">
        <v>704</v>
      </c>
      <c r="C2" s="3" t="s">
        <v>703</v>
      </c>
      <c r="D2" s="3" t="s">
        <v>702</v>
      </c>
      <c r="E2" s="3" t="s">
        <v>701</v>
      </c>
      <c r="F2" s="3" t="s">
        <v>700</v>
      </c>
      <c r="G2" s="3" t="s">
        <v>699</v>
      </c>
      <c r="H2" s="3" t="s">
        <v>698</v>
      </c>
      <c r="I2" s="3" t="s">
        <v>697</v>
      </c>
      <c r="J2" s="3" t="s">
        <v>696</v>
      </c>
      <c r="K2" s="3" t="s">
        <v>695</v>
      </c>
      <c r="L2" s="3" t="s">
        <v>694</v>
      </c>
      <c r="M2" s="3" t="s">
        <v>693</v>
      </c>
      <c r="N2" s="3" t="s">
        <v>692</v>
      </c>
      <c r="O2" s="3" t="s">
        <v>691</v>
      </c>
      <c r="P2" s="3" t="s">
        <v>690</v>
      </c>
      <c r="AD2" s="3" t="s">
        <v>689</v>
      </c>
      <c r="AE2" s="3" t="s">
        <v>688</v>
      </c>
      <c r="AF2" s="3" t="s">
        <v>687</v>
      </c>
      <c r="AG2" s="3" t="s">
        <v>686</v>
      </c>
      <c r="AH2" s="3" t="s">
        <v>685</v>
      </c>
      <c r="AI2" s="3" t="s">
        <v>684</v>
      </c>
      <c r="AJ2" s="3" t="s">
        <v>683</v>
      </c>
      <c r="AK2" s="3" t="s">
        <v>682</v>
      </c>
      <c r="AL2" s="3" t="s">
        <v>681</v>
      </c>
      <c r="AM2" s="3" t="s">
        <v>680</v>
      </c>
      <c r="AN2" s="3" t="s">
        <v>679</v>
      </c>
      <c r="AO2" s="3" t="s">
        <v>678</v>
      </c>
      <c r="AP2" s="3" t="s">
        <v>677</v>
      </c>
      <c r="AQ2" s="3" t="s">
        <v>676</v>
      </c>
      <c r="AR2" s="3" t="s">
        <v>675</v>
      </c>
      <c r="AS2" s="3" t="s">
        <v>674</v>
      </c>
      <c r="AT2" s="3" t="s">
        <v>673</v>
      </c>
      <c r="AU2" s="3" t="s">
        <v>672</v>
      </c>
      <c r="AV2" s="3" t="s">
        <v>671</v>
      </c>
      <c r="AW2" s="3" t="s">
        <v>670</v>
      </c>
      <c r="AX2" s="3" t="s">
        <v>669</v>
      </c>
      <c r="AY2" s="3" t="s">
        <v>668</v>
      </c>
      <c r="AZ2" s="3" t="s">
        <v>667</v>
      </c>
      <c r="BA2" s="3" t="s">
        <v>666</v>
      </c>
      <c r="BB2" s="3" t="s">
        <v>665</v>
      </c>
      <c r="BC2" s="3" t="s">
        <v>664</v>
      </c>
      <c r="BD2" s="3" t="s">
        <v>663</v>
      </c>
      <c r="BF2" s="3" t="s">
        <v>662</v>
      </c>
      <c r="BG2" s="3" t="s">
        <v>661</v>
      </c>
      <c r="BH2" s="3" t="s">
        <v>660</v>
      </c>
      <c r="BI2" s="3" t="s">
        <v>659</v>
      </c>
      <c r="BJ2" s="3" t="s">
        <v>658</v>
      </c>
      <c r="BK2" s="3" t="s">
        <v>657</v>
      </c>
      <c r="BL2" s="3" t="s">
        <v>656</v>
      </c>
      <c r="BM2" s="3" t="s">
        <v>655</v>
      </c>
      <c r="BN2" s="3" t="s">
        <v>654</v>
      </c>
      <c r="BO2" s="3" t="s">
        <v>653</v>
      </c>
      <c r="BP2" s="3" t="s">
        <v>652</v>
      </c>
      <c r="BQ2" s="3" t="s">
        <v>651</v>
      </c>
      <c r="BR2" s="3" t="s">
        <v>650</v>
      </c>
      <c r="BS2" s="3" t="s">
        <v>649</v>
      </c>
      <c r="BT2" s="3" t="s">
        <v>648</v>
      </c>
      <c r="BU2" s="3" t="s">
        <v>647</v>
      </c>
      <c r="BV2" s="3" t="s">
        <v>646</v>
      </c>
      <c r="BW2" s="3" t="s">
        <v>645</v>
      </c>
      <c r="BX2" s="3" t="s">
        <v>644</v>
      </c>
      <c r="CH2" s="3" t="s">
        <v>643</v>
      </c>
      <c r="CI2" s="3" t="s">
        <v>642</v>
      </c>
      <c r="CJ2" s="3" t="s">
        <v>641</v>
      </c>
      <c r="CK2" s="3" t="s">
        <v>640</v>
      </c>
      <c r="CL2" s="3" t="s">
        <v>639</v>
      </c>
      <c r="CM2" s="3" t="s">
        <v>638</v>
      </c>
      <c r="CN2" s="186" t="s">
        <v>637</v>
      </c>
      <c r="CO2" s="186" t="s">
        <v>636</v>
      </c>
      <c r="CP2" s="186" t="s">
        <v>635</v>
      </c>
      <c r="CQ2" s="186" t="s">
        <v>634</v>
      </c>
      <c r="CR2" s="3" t="s">
        <v>633</v>
      </c>
      <c r="CS2" s="3" t="s">
        <v>632</v>
      </c>
      <c r="CT2" s="3" t="s">
        <v>631</v>
      </c>
      <c r="CU2" s="3" t="s">
        <v>630</v>
      </c>
      <c r="CV2" s="3" t="s">
        <v>629</v>
      </c>
      <c r="CW2" s="3" t="s">
        <v>628</v>
      </c>
      <c r="CX2" s="3" t="s">
        <v>627</v>
      </c>
      <c r="CY2" s="3" t="s">
        <v>626</v>
      </c>
      <c r="CZ2" s="3" t="s">
        <v>625</v>
      </c>
      <c r="DA2" s="3" t="s">
        <v>624</v>
      </c>
      <c r="DB2" s="3" t="s">
        <v>623</v>
      </c>
      <c r="DC2" s="3" t="s">
        <v>622</v>
      </c>
      <c r="DD2" s="3" t="s">
        <v>621</v>
      </c>
      <c r="DE2" s="3" t="s">
        <v>620</v>
      </c>
      <c r="DF2" s="3" t="s">
        <v>619</v>
      </c>
      <c r="DJ2" s="3" t="s">
        <v>618</v>
      </c>
      <c r="DK2" s="3" t="s">
        <v>617</v>
      </c>
      <c r="DL2" s="3" t="s">
        <v>616</v>
      </c>
      <c r="DM2" s="3" t="s">
        <v>615</v>
      </c>
      <c r="DN2" s="3" t="s">
        <v>614</v>
      </c>
      <c r="DO2" s="3" t="s">
        <v>613</v>
      </c>
      <c r="DP2" s="3" t="s">
        <v>612</v>
      </c>
      <c r="DQ2" s="3" t="s">
        <v>611</v>
      </c>
      <c r="DR2" s="3" t="s">
        <v>610</v>
      </c>
      <c r="DS2" s="3" t="s">
        <v>609</v>
      </c>
      <c r="DT2" s="3" t="s">
        <v>608</v>
      </c>
      <c r="DU2" s="3" t="s">
        <v>607</v>
      </c>
      <c r="DV2" s="3" t="s">
        <v>606</v>
      </c>
      <c r="DW2" s="3" t="s">
        <v>605</v>
      </c>
      <c r="DX2" s="3" t="s">
        <v>604</v>
      </c>
      <c r="DY2" s="3" t="s">
        <v>603</v>
      </c>
      <c r="DZ2" s="3" t="s">
        <v>602</v>
      </c>
      <c r="EA2" s="3" t="s">
        <v>601</v>
      </c>
      <c r="EB2" s="3" t="s">
        <v>600</v>
      </c>
      <c r="EC2" s="3" t="s">
        <v>599</v>
      </c>
      <c r="ED2" s="3" t="s">
        <v>598</v>
      </c>
      <c r="EE2" s="3" t="s">
        <v>597</v>
      </c>
    </row>
    <row r="3" spans="1:136" ht="15" thickBot="1" x14ac:dyDescent="0.4">
      <c r="A3" s="744" t="s">
        <v>596</v>
      </c>
      <c r="CN3" s="186"/>
      <c r="CO3" s="186"/>
      <c r="CP3" s="186"/>
      <c r="CQ3" s="186"/>
    </row>
    <row r="4" spans="1:136" s="149" customFormat="1" x14ac:dyDescent="0.35">
      <c r="A4" s="180">
        <v>18.670000000000002</v>
      </c>
      <c r="B4" s="149" t="s">
        <v>445</v>
      </c>
      <c r="C4" s="149" t="s">
        <v>445</v>
      </c>
      <c r="D4" s="149" t="s">
        <v>445</v>
      </c>
      <c r="E4" s="149" t="s">
        <v>445</v>
      </c>
      <c r="F4" s="149" t="s">
        <v>445</v>
      </c>
      <c r="G4" s="149" t="s">
        <v>445</v>
      </c>
      <c r="H4" s="149" t="s">
        <v>445</v>
      </c>
      <c r="I4" s="149" t="s">
        <v>445</v>
      </c>
      <c r="J4" s="149" t="s">
        <v>445</v>
      </c>
      <c r="K4" s="149" t="s">
        <v>445</v>
      </c>
      <c r="L4" s="149" t="s">
        <v>445</v>
      </c>
      <c r="M4" s="149" t="s">
        <v>445</v>
      </c>
      <c r="N4" s="149" t="s">
        <v>445</v>
      </c>
      <c r="O4" s="149" t="s">
        <v>445</v>
      </c>
      <c r="P4" s="149" t="s">
        <v>445</v>
      </c>
      <c r="Q4" s="149" t="s">
        <v>445</v>
      </c>
      <c r="R4" s="149" t="s">
        <v>445</v>
      </c>
      <c r="S4" s="149" t="s">
        <v>445</v>
      </c>
      <c r="T4" s="149" t="s">
        <v>445</v>
      </c>
      <c r="U4" s="149" t="s">
        <v>445</v>
      </c>
      <c r="V4" s="149" t="s">
        <v>445</v>
      </c>
      <c r="W4" s="149" t="s">
        <v>445</v>
      </c>
      <c r="X4" s="149" t="s">
        <v>445</v>
      </c>
      <c r="Y4" s="149" t="s">
        <v>445</v>
      </c>
      <c r="Z4" s="149" t="s">
        <v>445</v>
      </c>
      <c r="AA4" s="149" t="s">
        <v>445</v>
      </c>
      <c r="AB4" s="149" t="s">
        <v>445</v>
      </c>
      <c r="AC4" s="149" t="s">
        <v>445</v>
      </c>
      <c r="AD4" s="745">
        <v>35.1</v>
      </c>
      <c r="AE4" s="745">
        <v>30.7</v>
      </c>
      <c r="AF4" s="745">
        <v>39.9</v>
      </c>
      <c r="AG4" s="745">
        <v>32.200000000000003</v>
      </c>
      <c r="AH4" s="745">
        <v>33.4</v>
      </c>
      <c r="AI4" s="745">
        <v>33.1</v>
      </c>
      <c r="AJ4" s="745">
        <v>32.4</v>
      </c>
      <c r="AK4" s="745">
        <v>32.700000000000003</v>
      </c>
      <c r="AL4" s="745">
        <v>32</v>
      </c>
      <c r="AM4" s="745">
        <v>29.9</v>
      </c>
      <c r="AN4" s="745">
        <v>36.6</v>
      </c>
      <c r="AO4" s="745">
        <v>34.700000000000003</v>
      </c>
      <c r="AP4" s="745">
        <v>30.7</v>
      </c>
      <c r="AQ4" s="745">
        <v>37.4</v>
      </c>
      <c r="AR4" s="745">
        <v>30.7</v>
      </c>
      <c r="AS4" s="745">
        <v>34.700000000000003</v>
      </c>
      <c r="AT4" s="745">
        <v>34.700000000000003</v>
      </c>
      <c r="AU4" s="745">
        <v>32.299999999999997</v>
      </c>
      <c r="AV4" s="745">
        <v>31.4</v>
      </c>
      <c r="AW4" s="745">
        <v>33.299999999999997</v>
      </c>
      <c r="AX4" s="745">
        <v>29.3</v>
      </c>
      <c r="AY4" s="745">
        <v>25.9</v>
      </c>
      <c r="AZ4" s="745">
        <v>35.299999999999997</v>
      </c>
      <c r="BA4" s="745">
        <v>35.6</v>
      </c>
      <c r="BB4" s="745">
        <v>31.8</v>
      </c>
      <c r="BC4" s="745">
        <v>34.9</v>
      </c>
      <c r="BD4" s="745">
        <v>28.5</v>
      </c>
      <c r="BE4" s="745"/>
      <c r="BF4" s="745">
        <v>36.1</v>
      </c>
      <c r="BG4" s="745">
        <v>34.1</v>
      </c>
      <c r="BH4" s="745">
        <v>35.299999999999997</v>
      </c>
      <c r="BI4" s="745">
        <v>34.6</v>
      </c>
      <c r="BJ4" s="745">
        <v>31.9</v>
      </c>
      <c r="BK4" s="745">
        <v>36.9</v>
      </c>
      <c r="BL4" s="745">
        <v>35.299999999999997</v>
      </c>
      <c r="BM4" s="745">
        <v>31.8</v>
      </c>
      <c r="BN4" s="745">
        <v>28.6</v>
      </c>
      <c r="BO4" s="745">
        <v>33.5</v>
      </c>
      <c r="BP4" s="745">
        <v>34.1</v>
      </c>
      <c r="BQ4" s="745">
        <v>33.5</v>
      </c>
      <c r="BR4" s="745">
        <v>35.9</v>
      </c>
      <c r="BS4" s="745">
        <v>31.6</v>
      </c>
      <c r="BT4" s="745">
        <v>28.4</v>
      </c>
      <c r="BU4" s="745">
        <v>31.5</v>
      </c>
      <c r="BV4" s="745">
        <v>30.5</v>
      </c>
      <c r="BW4" s="745">
        <v>35.6</v>
      </c>
      <c r="BX4" s="745">
        <v>33.6</v>
      </c>
      <c r="BY4" s="745"/>
      <c r="BZ4" s="745"/>
      <c r="CA4" s="745"/>
      <c r="CB4" s="745"/>
      <c r="CC4" s="745"/>
      <c r="CD4" s="745"/>
      <c r="CE4" s="745"/>
      <c r="CF4" s="745"/>
      <c r="CG4" s="745"/>
      <c r="CH4" s="745">
        <v>36.200000000000003</v>
      </c>
      <c r="CI4" s="745">
        <v>32.700000000000003</v>
      </c>
      <c r="CJ4" s="745">
        <v>30.9</v>
      </c>
      <c r="CK4" s="745">
        <v>29.5</v>
      </c>
      <c r="CL4" s="745">
        <v>33</v>
      </c>
      <c r="CM4" s="745">
        <v>28.9</v>
      </c>
      <c r="CN4" s="745">
        <v>33.700000000000003</v>
      </c>
      <c r="CO4" s="745">
        <v>29.9</v>
      </c>
      <c r="CP4" s="745">
        <v>30.9</v>
      </c>
      <c r="CQ4" s="745">
        <v>33.700000000000003</v>
      </c>
      <c r="CR4" s="745">
        <v>39.200000000000003</v>
      </c>
      <c r="CS4" s="745">
        <v>35.700000000000003</v>
      </c>
      <c r="CT4" s="745">
        <v>30.2</v>
      </c>
      <c r="CU4" s="745">
        <v>36.700000000000003</v>
      </c>
      <c r="CV4" s="745">
        <v>34.299999999999997</v>
      </c>
      <c r="CW4" s="745">
        <v>30</v>
      </c>
      <c r="CX4" s="745">
        <v>34.200000000000003</v>
      </c>
      <c r="CY4" s="745">
        <v>32.6</v>
      </c>
      <c r="CZ4" s="745">
        <v>33</v>
      </c>
      <c r="DA4" s="745">
        <v>32.299999999999997</v>
      </c>
      <c r="DB4" s="745">
        <v>34.700000000000003</v>
      </c>
      <c r="DC4" s="745">
        <v>29</v>
      </c>
      <c r="DD4" s="745">
        <v>32.1</v>
      </c>
      <c r="DE4" s="745">
        <v>36.299999999999997</v>
      </c>
      <c r="DF4" s="745">
        <v>29.7</v>
      </c>
      <c r="DG4" s="745"/>
      <c r="DH4" s="745"/>
      <c r="DI4" s="745"/>
      <c r="DJ4" s="745">
        <v>32.1</v>
      </c>
      <c r="DK4" s="745">
        <v>32.700000000000003</v>
      </c>
      <c r="DL4" s="745">
        <v>32.5</v>
      </c>
      <c r="DM4" s="745">
        <v>30.4</v>
      </c>
      <c r="DN4" s="745">
        <v>32.4</v>
      </c>
      <c r="DO4" s="745">
        <v>29.5</v>
      </c>
      <c r="DP4" s="745">
        <v>34.1</v>
      </c>
      <c r="DQ4" s="745">
        <v>32.700000000000003</v>
      </c>
      <c r="DR4" s="745">
        <v>32.9</v>
      </c>
      <c r="DS4" s="745">
        <v>31.6</v>
      </c>
      <c r="DT4" s="745">
        <v>32.799999999999997</v>
      </c>
      <c r="DU4" s="745">
        <v>31.1</v>
      </c>
      <c r="DV4" s="745">
        <v>34.1</v>
      </c>
      <c r="DW4" s="745">
        <v>32.6</v>
      </c>
      <c r="DX4" s="745">
        <v>32.5</v>
      </c>
      <c r="DY4" s="745">
        <v>31.6</v>
      </c>
      <c r="DZ4" s="745">
        <v>30.4</v>
      </c>
      <c r="EA4" s="745">
        <v>35.6</v>
      </c>
      <c r="EB4" s="745">
        <v>33.200000000000003</v>
      </c>
      <c r="EC4" s="745">
        <v>34</v>
      </c>
      <c r="ED4" s="745">
        <v>36.6</v>
      </c>
      <c r="EE4" s="745">
        <v>30.7</v>
      </c>
      <c r="EF4" s="745"/>
    </row>
    <row r="5" spans="1:136" s="1" customFormat="1" x14ac:dyDescent="0.35">
      <c r="A5" s="137">
        <v>18.940000000000001</v>
      </c>
      <c r="B5" s="1" t="s">
        <v>445</v>
      </c>
      <c r="C5" s="1" t="s">
        <v>445</v>
      </c>
      <c r="D5" s="1" t="s">
        <v>445</v>
      </c>
      <c r="E5" s="1" t="s">
        <v>445</v>
      </c>
      <c r="F5" s="1" t="s">
        <v>445</v>
      </c>
      <c r="G5" s="1" t="s">
        <v>445</v>
      </c>
      <c r="H5" s="1" t="s">
        <v>445</v>
      </c>
      <c r="I5" s="1" t="s">
        <v>445</v>
      </c>
      <c r="J5" s="1" t="s">
        <v>445</v>
      </c>
      <c r="K5" s="1" t="s">
        <v>445</v>
      </c>
      <c r="L5" s="1" t="s">
        <v>445</v>
      </c>
      <c r="M5" s="1" t="s">
        <v>445</v>
      </c>
      <c r="N5" s="1" t="s">
        <v>445</v>
      </c>
      <c r="O5" s="1" t="s">
        <v>445</v>
      </c>
      <c r="P5" s="1" t="s">
        <v>445</v>
      </c>
      <c r="Q5" s="1" t="s">
        <v>445</v>
      </c>
      <c r="R5" s="1" t="s">
        <v>445</v>
      </c>
      <c r="S5" s="1" t="s">
        <v>445</v>
      </c>
      <c r="T5" s="1" t="s">
        <v>445</v>
      </c>
      <c r="U5" s="1" t="s">
        <v>445</v>
      </c>
      <c r="V5" s="1" t="s">
        <v>445</v>
      </c>
      <c r="W5" s="1" t="s">
        <v>445</v>
      </c>
      <c r="X5" s="1" t="s">
        <v>445</v>
      </c>
      <c r="Y5" s="1" t="s">
        <v>445</v>
      </c>
      <c r="Z5" s="1" t="s">
        <v>445</v>
      </c>
      <c r="AA5" s="1" t="s">
        <v>445</v>
      </c>
      <c r="AB5" s="1" t="s">
        <v>445</v>
      </c>
      <c r="AC5" s="1" t="s">
        <v>445</v>
      </c>
      <c r="AD5" s="746">
        <v>34.4</v>
      </c>
      <c r="AE5" s="746">
        <v>30.2</v>
      </c>
      <c r="AF5" s="746">
        <v>39.799999999999997</v>
      </c>
      <c r="AG5" s="746">
        <v>32</v>
      </c>
      <c r="AH5" s="746">
        <v>33.6</v>
      </c>
      <c r="AI5" s="746">
        <v>32.9</v>
      </c>
      <c r="AJ5" s="746">
        <v>32.6</v>
      </c>
      <c r="AK5" s="746">
        <v>32.6</v>
      </c>
      <c r="AL5" s="746">
        <v>32</v>
      </c>
      <c r="AM5" s="746">
        <v>29.2</v>
      </c>
      <c r="AN5" s="746">
        <v>36.799999999999997</v>
      </c>
      <c r="AO5" s="746">
        <v>35.299999999999997</v>
      </c>
      <c r="AP5" s="746">
        <v>31</v>
      </c>
      <c r="AQ5" s="746">
        <v>37.700000000000003</v>
      </c>
      <c r="AR5" s="746">
        <v>31.3</v>
      </c>
      <c r="AS5" s="746">
        <v>35</v>
      </c>
      <c r="AT5" s="746">
        <v>34.700000000000003</v>
      </c>
      <c r="AU5" s="746">
        <v>31.7</v>
      </c>
      <c r="AV5" s="746">
        <v>31.1</v>
      </c>
      <c r="AW5" s="746">
        <v>32.4</v>
      </c>
      <c r="AX5" s="746">
        <v>29.2</v>
      </c>
      <c r="AY5" s="746">
        <v>27.3</v>
      </c>
      <c r="AZ5" s="746">
        <v>36.700000000000003</v>
      </c>
      <c r="BA5" s="746">
        <v>36.5</v>
      </c>
      <c r="BB5" s="746">
        <v>32</v>
      </c>
      <c r="BC5" s="746">
        <v>35.1</v>
      </c>
      <c r="BD5" s="746">
        <v>28</v>
      </c>
      <c r="BE5" s="746"/>
      <c r="BF5" s="746">
        <v>35.9</v>
      </c>
      <c r="BG5" s="746">
        <v>34.799999999999997</v>
      </c>
      <c r="BH5" s="746">
        <v>34.6</v>
      </c>
      <c r="BI5" s="746">
        <v>33.700000000000003</v>
      </c>
      <c r="BJ5" s="746">
        <v>32.200000000000003</v>
      </c>
      <c r="BK5" s="746">
        <v>37.6</v>
      </c>
      <c r="BL5" s="746">
        <v>35.9</v>
      </c>
      <c r="BM5" s="746">
        <v>30.3</v>
      </c>
      <c r="BN5" s="746">
        <v>28.4</v>
      </c>
      <c r="BO5" s="746">
        <v>33.4</v>
      </c>
      <c r="BP5" s="746">
        <v>33.9</v>
      </c>
      <c r="BQ5" s="746">
        <v>33.1</v>
      </c>
      <c r="BR5" s="746">
        <v>35.200000000000003</v>
      </c>
      <c r="BS5" s="746">
        <v>31.5</v>
      </c>
      <c r="BT5" s="746">
        <v>28.8</v>
      </c>
      <c r="BU5" s="746">
        <v>31.3</v>
      </c>
      <c r="BV5" s="746">
        <v>29.54</v>
      </c>
      <c r="BW5" s="746">
        <v>36</v>
      </c>
      <c r="BX5" s="746">
        <v>33.9</v>
      </c>
      <c r="BY5" s="746"/>
      <c r="BZ5" s="746"/>
      <c r="CA5" s="746"/>
      <c r="CB5" s="746"/>
      <c r="CC5" s="746"/>
      <c r="CD5" s="746"/>
      <c r="CE5" s="746"/>
      <c r="CF5" s="746"/>
      <c r="CG5" s="746"/>
      <c r="CH5" s="746">
        <v>33.799999999999997</v>
      </c>
      <c r="CI5" s="746">
        <v>30.9</v>
      </c>
      <c r="CJ5" s="746">
        <v>29</v>
      </c>
      <c r="CK5" s="746">
        <v>28.1</v>
      </c>
      <c r="CL5" s="746">
        <v>32.1</v>
      </c>
      <c r="CM5" s="746">
        <v>28</v>
      </c>
      <c r="CN5" s="746">
        <v>32.9</v>
      </c>
      <c r="CO5" s="746">
        <v>29.3</v>
      </c>
      <c r="CP5" s="746">
        <v>28.7</v>
      </c>
      <c r="CQ5" s="746">
        <v>31.3</v>
      </c>
      <c r="CR5" s="746">
        <v>37.1</v>
      </c>
      <c r="CS5" s="746">
        <v>33.299999999999997</v>
      </c>
      <c r="CT5" s="746">
        <v>28.4</v>
      </c>
      <c r="CU5" s="746">
        <v>34.799999999999997</v>
      </c>
      <c r="CV5" s="746">
        <v>32</v>
      </c>
      <c r="CW5" s="746">
        <v>28.8</v>
      </c>
      <c r="CX5" s="746">
        <v>32.4</v>
      </c>
      <c r="CY5" s="746">
        <v>30.6</v>
      </c>
      <c r="CZ5" s="746">
        <v>30.8</v>
      </c>
      <c r="DA5" s="746">
        <v>31.1</v>
      </c>
      <c r="DB5" s="746">
        <v>32.200000000000003</v>
      </c>
      <c r="DC5" s="746">
        <v>27.5</v>
      </c>
      <c r="DD5" s="746">
        <v>30.2</v>
      </c>
      <c r="DE5" s="746">
        <v>33.9</v>
      </c>
      <c r="DF5" s="746">
        <v>28.8</v>
      </c>
      <c r="DG5" s="746"/>
      <c r="DH5" s="746"/>
      <c r="DI5" s="746"/>
      <c r="DJ5" s="746">
        <v>30.3</v>
      </c>
      <c r="DK5" s="746">
        <v>30.7</v>
      </c>
      <c r="DL5" s="746">
        <v>30.1</v>
      </c>
      <c r="DM5" s="746">
        <v>29</v>
      </c>
      <c r="DN5" s="746">
        <v>29</v>
      </c>
      <c r="DO5" s="746">
        <v>28.4</v>
      </c>
      <c r="DP5" s="746">
        <v>31.2</v>
      </c>
      <c r="DQ5" s="746">
        <v>30.8</v>
      </c>
      <c r="DR5" s="746">
        <v>30.6</v>
      </c>
      <c r="DS5" s="746">
        <v>30.7</v>
      </c>
      <c r="DT5" s="746">
        <v>29</v>
      </c>
      <c r="DU5" s="746">
        <v>28.8</v>
      </c>
      <c r="DV5" s="746">
        <v>32.9</v>
      </c>
      <c r="DW5" s="746">
        <v>30</v>
      </c>
      <c r="DX5" s="746">
        <v>29.9</v>
      </c>
      <c r="DY5" s="746">
        <v>29.9</v>
      </c>
      <c r="DZ5" s="746">
        <v>27.5</v>
      </c>
      <c r="EA5" s="746">
        <v>33.1</v>
      </c>
      <c r="EB5" s="746">
        <v>30.9</v>
      </c>
      <c r="EC5" s="746">
        <v>31.4</v>
      </c>
      <c r="ED5" s="746">
        <v>33.799999999999997</v>
      </c>
      <c r="EE5" s="746">
        <v>28.9</v>
      </c>
      <c r="EF5" s="746"/>
    </row>
    <row r="6" spans="1:136" s="1" customFormat="1" x14ac:dyDescent="0.35">
      <c r="A6" s="137">
        <v>19.13</v>
      </c>
      <c r="B6" s="1" t="s">
        <v>445</v>
      </c>
      <c r="C6" s="1" t="s">
        <v>445</v>
      </c>
      <c r="D6" s="1" t="s">
        <v>445</v>
      </c>
      <c r="E6" s="1" t="s">
        <v>445</v>
      </c>
      <c r="F6" s="1" t="s">
        <v>445</v>
      </c>
      <c r="G6" s="1" t="s">
        <v>445</v>
      </c>
      <c r="H6" s="1" t="s">
        <v>445</v>
      </c>
      <c r="I6" s="1" t="s">
        <v>445</v>
      </c>
      <c r="J6" s="1" t="s">
        <v>445</v>
      </c>
      <c r="K6" s="1" t="s">
        <v>445</v>
      </c>
      <c r="L6" s="1" t="s">
        <v>445</v>
      </c>
      <c r="M6" s="1" t="s">
        <v>445</v>
      </c>
      <c r="N6" s="1" t="s">
        <v>445</v>
      </c>
      <c r="O6" s="1" t="s">
        <v>445</v>
      </c>
      <c r="P6" s="1" t="s">
        <v>445</v>
      </c>
      <c r="Q6" s="1" t="s">
        <v>445</v>
      </c>
      <c r="R6" s="1" t="s">
        <v>445</v>
      </c>
      <c r="S6" s="1" t="s">
        <v>445</v>
      </c>
      <c r="T6" s="1" t="s">
        <v>445</v>
      </c>
      <c r="U6" s="1" t="s">
        <v>445</v>
      </c>
      <c r="V6" s="1" t="s">
        <v>445</v>
      </c>
      <c r="W6" s="1" t="s">
        <v>445</v>
      </c>
      <c r="X6" s="1" t="s">
        <v>445</v>
      </c>
      <c r="Y6" s="1" t="s">
        <v>445</v>
      </c>
      <c r="Z6" s="1" t="s">
        <v>445</v>
      </c>
      <c r="AA6" s="1" t="s">
        <v>445</v>
      </c>
      <c r="AB6" s="1" t="s">
        <v>445</v>
      </c>
      <c r="AC6" s="1" t="s">
        <v>445</v>
      </c>
      <c r="AD6" s="746">
        <v>33.799999999999997</v>
      </c>
      <c r="AE6" s="746">
        <v>30.2</v>
      </c>
      <c r="AF6" s="746">
        <v>39.799999999999997</v>
      </c>
      <c r="AG6" s="746">
        <v>31.9</v>
      </c>
      <c r="AH6" s="746">
        <v>33.200000000000003</v>
      </c>
      <c r="AI6" s="746">
        <v>33</v>
      </c>
      <c r="AJ6" s="746">
        <v>33.4</v>
      </c>
      <c r="AK6" s="746">
        <v>32.4</v>
      </c>
      <c r="AL6" s="746">
        <v>31.6</v>
      </c>
      <c r="AM6" s="746">
        <v>28.9</v>
      </c>
      <c r="AN6" s="746">
        <v>36.4</v>
      </c>
      <c r="AO6" s="746">
        <v>35.1</v>
      </c>
      <c r="AP6" s="746">
        <v>31</v>
      </c>
      <c r="AQ6" s="746">
        <v>37.9</v>
      </c>
      <c r="AR6" s="746">
        <v>31.3</v>
      </c>
      <c r="AS6" s="746">
        <v>35</v>
      </c>
      <c r="AT6" s="746">
        <v>35.299999999999997</v>
      </c>
      <c r="AU6" s="746">
        <v>31.7</v>
      </c>
      <c r="AV6" s="746">
        <v>30.9</v>
      </c>
      <c r="AW6" s="746">
        <v>33.700000000000003</v>
      </c>
      <c r="AX6" s="746">
        <v>29.6</v>
      </c>
      <c r="AY6" s="746">
        <v>27.4</v>
      </c>
      <c r="AZ6" s="746">
        <v>36.5</v>
      </c>
      <c r="BA6" s="746">
        <v>36.5</v>
      </c>
      <c r="BB6" s="746">
        <v>32.1</v>
      </c>
      <c r="BC6" s="746">
        <v>34.5</v>
      </c>
      <c r="BD6" s="746">
        <v>28.2</v>
      </c>
      <c r="BE6" s="746"/>
      <c r="BF6" s="746">
        <v>35</v>
      </c>
      <c r="BG6" s="746">
        <v>35</v>
      </c>
      <c r="BH6" s="746">
        <v>34.6</v>
      </c>
      <c r="BI6" s="746">
        <v>33.4</v>
      </c>
      <c r="BJ6" s="746">
        <v>31.6</v>
      </c>
      <c r="BK6" s="746">
        <v>37.6</v>
      </c>
      <c r="BL6" s="746">
        <v>35.4</v>
      </c>
      <c r="BM6" s="746">
        <v>30.4</v>
      </c>
      <c r="BN6" s="746">
        <v>28.3</v>
      </c>
      <c r="BO6" s="746">
        <v>33.4</v>
      </c>
      <c r="BP6" s="746">
        <v>33.700000000000003</v>
      </c>
      <c r="BQ6" s="746">
        <v>33</v>
      </c>
      <c r="BR6" s="746">
        <v>35.1</v>
      </c>
      <c r="BS6" s="746">
        <v>31.4</v>
      </c>
      <c r="BT6" s="746">
        <v>28.2</v>
      </c>
      <c r="BU6" s="746">
        <v>30.6</v>
      </c>
      <c r="BV6" s="746">
        <v>28.5</v>
      </c>
      <c r="BW6" s="746">
        <v>35.1</v>
      </c>
      <c r="BX6" s="746">
        <v>33.4</v>
      </c>
      <c r="BY6" s="746"/>
      <c r="BZ6" s="746"/>
      <c r="CA6" s="746"/>
      <c r="CB6" s="746"/>
      <c r="CC6" s="746"/>
      <c r="CD6" s="746"/>
      <c r="CE6" s="746"/>
      <c r="CF6" s="746"/>
      <c r="CG6" s="746"/>
      <c r="CH6" s="746">
        <v>32.200000000000003</v>
      </c>
      <c r="CI6" s="746">
        <v>29.7</v>
      </c>
      <c r="CJ6" s="746">
        <v>28</v>
      </c>
      <c r="CK6" s="746">
        <v>26.6</v>
      </c>
      <c r="CL6" s="746">
        <v>31</v>
      </c>
      <c r="CM6" s="746">
        <v>26.8</v>
      </c>
      <c r="CN6" s="746">
        <v>31.1</v>
      </c>
      <c r="CO6" s="746">
        <v>28</v>
      </c>
      <c r="CP6" s="746">
        <v>27.3</v>
      </c>
      <c r="CQ6" s="746">
        <v>29.8</v>
      </c>
      <c r="CR6" s="746">
        <v>36</v>
      </c>
      <c r="CS6" s="746">
        <v>32</v>
      </c>
      <c r="CT6" s="746">
        <v>26.7</v>
      </c>
      <c r="CU6" s="746">
        <v>33.4</v>
      </c>
      <c r="CV6" s="746">
        <v>29.9</v>
      </c>
      <c r="CW6" s="746">
        <v>27.9</v>
      </c>
      <c r="CX6" s="746">
        <v>31</v>
      </c>
      <c r="CY6" s="746">
        <v>30.2</v>
      </c>
      <c r="CZ6" s="746">
        <v>28.4</v>
      </c>
      <c r="DA6" s="746">
        <v>30</v>
      </c>
      <c r="DB6" s="746">
        <v>31.2</v>
      </c>
      <c r="DC6" s="746">
        <v>26.6</v>
      </c>
      <c r="DD6" s="746">
        <v>28.1</v>
      </c>
      <c r="DE6" s="746">
        <v>32.700000000000003</v>
      </c>
      <c r="DF6" s="746">
        <v>27.7</v>
      </c>
      <c r="DG6" s="746"/>
      <c r="DH6" s="746"/>
      <c r="DI6" s="746"/>
      <c r="DJ6" s="746">
        <v>29</v>
      </c>
      <c r="DK6" s="746">
        <v>29.9</v>
      </c>
      <c r="DL6" s="746">
        <v>28.8</v>
      </c>
      <c r="DM6" s="746">
        <v>27.9</v>
      </c>
      <c r="DN6" s="746">
        <v>28</v>
      </c>
      <c r="DO6" s="746">
        <v>27</v>
      </c>
      <c r="DP6" s="746">
        <v>30.1</v>
      </c>
      <c r="DQ6" s="746">
        <v>29.3</v>
      </c>
      <c r="DR6" s="746">
        <v>29</v>
      </c>
      <c r="DS6" s="746">
        <v>28.4</v>
      </c>
      <c r="DT6" s="746">
        <v>27.9</v>
      </c>
      <c r="DU6" s="746">
        <v>27.9</v>
      </c>
      <c r="DV6" s="746">
        <v>32.4</v>
      </c>
      <c r="DW6" s="746">
        <v>28.4</v>
      </c>
      <c r="DX6" s="746">
        <v>28.3</v>
      </c>
      <c r="DY6" s="746">
        <v>28.4</v>
      </c>
      <c r="DZ6" s="746">
        <v>26.5</v>
      </c>
      <c r="EA6" s="746">
        <v>32.799999999999997</v>
      </c>
      <c r="EB6" s="746">
        <v>30</v>
      </c>
      <c r="EC6" s="746">
        <v>30.1</v>
      </c>
      <c r="ED6" s="746">
        <v>32.299999999999997</v>
      </c>
      <c r="EE6" s="746">
        <v>27.3</v>
      </c>
      <c r="EF6" s="746"/>
    </row>
    <row r="7" spans="1:136" s="1" customFormat="1" x14ac:dyDescent="0.35">
      <c r="A7" s="137">
        <v>19.36</v>
      </c>
      <c r="B7" s="1" t="s">
        <v>445</v>
      </c>
      <c r="C7" s="1" t="s">
        <v>445</v>
      </c>
      <c r="D7" s="1" t="s">
        <v>445</v>
      </c>
      <c r="E7" s="1" t="s">
        <v>445</v>
      </c>
      <c r="F7" s="1" t="s">
        <v>445</v>
      </c>
      <c r="G7" s="1" t="s">
        <v>445</v>
      </c>
      <c r="H7" s="1" t="s">
        <v>445</v>
      </c>
      <c r="I7" s="1" t="s">
        <v>445</v>
      </c>
      <c r="J7" s="1" t="s">
        <v>445</v>
      </c>
      <c r="K7" s="1" t="s">
        <v>445</v>
      </c>
      <c r="L7" s="1" t="s">
        <v>445</v>
      </c>
      <c r="M7" s="1" t="s">
        <v>445</v>
      </c>
      <c r="N7" s="1" t="s">
        <v>445</v>
      </c>
      <c r="O7" s="1" t="s">
        <v>445</v>
      </c>
      <c r="P7" s="1" t="s">
        <v>445</v>
      </c>
      <c r="Q7" s="1" t="s">
        <v>445</v>
      </c>
      <c r="R7" s="1" t="s">
        <v>445</v>
      </c>
      <c r="S7" s="1" t="s">
        <v>445</v>
      </c>
      <c r="T7" s="1" t="s">
        <v>445</v>
      </c>
      <c r="U7" s="1" t="s">
        <v>445</v>
      </c>
      <c r="V7" s="1" t="s">
        <v>445</v>
      </c>
      <c r="W7" s="1" t="s">
        <v>445</v>
      </c>
      <c r="X7" s="1" t="s">
        <v>445</v>
      </c>
      <c r="Y7" s="1" t="s">
        <v>445</v>
      </c>
      <c r="Z7" s="1" t="s">
        <v>445</v>
      </c>
      <c r="AA7" s="1" t="s">
        <v>445</v>
      </c>
      <c r="AB7" s="1" t="s">
        <v>445</v>
      </c>
      <c r="AC7" s="1" t="s">
        <v>445</v>
      </c>
      <c r="AD7" s="746">
        <v>34.299999999999997</v>
      </c>
      <c r="AE7" s="746">
        <v>30.2</v>
      </c>
      <c r="AF7" s="746">
        <v>39.299999999999997</v>
      </c>
      <c r="AG7" s="746">
        <v>31.6</v>
      </c>
      <c r="AH7" s="746">
        <v>32.6</v>
      </c>
      <c r="AI7" s="746">
        <v>32.5</v>
      </c>
      <c r="AJ7" s="746">
        <v>32</v>
      </c>
      <c r="AK7" s="746">
        <v>32.299999999999997</v>
      </c>
      <c r="AL7" s="746">
        <v>31.8</v>
      </c>
      <c r="AM7" s="746">
        <v>29.1</v>
      </c>
      <c r="AN7" s="746">
        <v>37.1</v>
      </c>
      <c r="AO7" s="746">
        <v>34.9</v>
      </c>
      <c r="AP7" s="746">
        <v>30.7</v>
      </c>
      <c r="AQ7" s="746">
        <v>36.9</v>
      </c>
      <c r="AR7" s="746">
        <v>30.9</v>
      </c>
      <c r="AS7" s="746">
        <v>35</v>
      </c>
      <c r="AT7" s="746">
        <v>35.700000000000003</v>
      </c>
      <c r="AU7" s="746">
        <v>32</v>
      </c>
      <c r="AV7" s="746">
        <v>31</v>
      </c>
      <c r="AW7" s="746">
        <v>34.6</v>
      </c>
      <c r="AX7" s="746">
        <v>29.1</v>
      </c>
      <c r="AY7" s="746">
        <v>27.3</v>
      </c>
      <c r="AZ7" s="746">
        <v>35.700000000000003</v>
      </c>
      <c r="BA7" s="746">
        <v>36.4</v>
      </c>
      <c r="BB7" s="746">
        <v>32.299999999999997</v>
      </c>
      <c r="BC7" s="746">
        <v>34.6</v>
      </c>
      <c r="BD7" s="746">
        <v>27.3</v>
      </c>
      <c r="BE7" s="746"/>
      <c r="BF7" s="746">
        <v>35.200000000000003</v>
      </c>
      <c r="BG7" s="746">
        <v>33.1</v>
      </c>
      <c r="BH7" s="746">
        <v>34.5</v>
      </c>
      <c r="BI7" s="746">
        <v>33.299999999999997</v>
      </c>
      <c r="BJ7" s="746">
        <v>30.8</v>
      </c>
      <c r="BK7" s="746">
        <v>36.9</v>
      </c>
      <c r="BL7" s="746">
        <v>34.299999999999997</v>
      </c>
      <c r="BM7" s="746">
        <v>29.8</v>
      </c>
      <c r="BN7" s="746">
        <v>28.3</v>
      </c>
      <c r="BO7" s="746">
        <v>33.4</v>
      </c>
      <c r="BP7" s="746">
        <v>33</v>
      </c>
      <c r="BQ7" s="746">
        <v>32.4</v>
      </c>
      <c r="BR7" s="746">
        <v>34.4</v>
      </c>
      <c r="BS7" s="746">
        <v>30.6</v>
      </c>
      <c r="BT7" s="746">
        <v>26.7</v>
      </c>
      <c r="BU7" s="746">
        <v>29.9</v>
      </c>
      <c r="BV7" s="746">
        <v>28.6</v>
      </c>
      <c r="BW7" s="746">
        <v>34.1</v>
      </c>
      <c r="BX7" s="746">
        <v>32.9</v>
      </c>
      <c r="BY7" s="746"/>
      <c r="BZ7" s="746"/>
      <c r="CA7" s="746"/>
      <c r="CB7" s="746"/>
      <c r="CC7" s="746"/>
      <c r="CD7" s="746"/>
      <c r="CE7" s="746"/>
      <c r="CF7" s="746"/>
      <c r="CG7" s="746"/>
      <c r="CH7" s="746">
        <v>30.5</v>
      </c>
      <c r="CI7" s="746">
        <v>28</v>
      </c>
      <c r="CJ7" s="746">
        <v>26.9</v>
      </c>
      <c r="CK7" s="746">
        <v>24.8</v>
      </c>
      <c r="CL7" s="746">
        <v>29.9</v>
      </c>
      <c r="CM7" s="746">
        <v>25.1</v>
      </c>
      <c r="CN7" s="746">
        <v>29.2</v>
      </c>
      <c r="CO7" s="746">
        <v>26.9</v>
      </c>
      <c r="CP7" s="746">
        <v>26.2</v>
      </c>
      <c r="CQ7" s="746">
        <v>27.7</v>
      </c>
      <c r="CR7" s="746">
        <v>34.200000000000003</v>
      </c>
      <c r="CS7" s="746">
        <v>29.9</v>
      </c>
      <c r="CT7" s="746">
        <v>25.5</v>
      </c>
      <c r="CU7" s="746">
        <v>31.5</v>
      </c>
      <c r="CV7" s="746">
        <v>27.2</v>
      </c>
      <c r="CW7" s="746">
        <v>26.5</v>
      </c>
      <c r="CX7" s="746">
        <v>29.2</v>
      </c>
      <c r="CY7" s="746">
        <v>28.6</v>
      </c>
      <c r="CZ7" s="746">
        <v>25.5</v>
      </c>
      <c r="DA7" s="746">
        <v>28.5</v>
      </c>
      <c r="DB7" s="746">
        <v>29.3</v>
      </c>
      <c r="DC7" s="746">
        <v>24.9</v>
      </c>
      <c r="DD7" s="746">
        <v>26.1</v>
      </c>
      <c r="DE7" s="746">
        <v>30.7</v>
      </c>
      <c r="DF7" s="746">
        <v>25.5</v>
      </c>
      <c r="DG7" s="746"/>
      <c r="DH7" s="746"/>
      <c r="DI7" s="746"/>
      <c r="DJ7" s="746">
        <v>27.9</v>
      </c>
      <c r="DK7" s="746">
        <v>28.3</v>
      </c>
      <c r="DL7" s="746">
        <v>26.9</v>
      </c>
      <c r="DM7" s="746">
        <v>26.5</v>
      </c>
      <c r="DN7" s="746">
        <v>26.7</v>
      </c>
      <c r="DO7" s="746">
        <v>25.9</v>
      </c>
      <c r="DP7" s="746">
        <v>28.3</v>
      </c>
      <c r="DQ7" s="746">
        <v>27.4</v>
      </c>
      <c r="DR7" s="746">
        <v>26.6</v>
      </c>
      <c r="DS7" s="746">
        <v>27.2</v>
      </c>
      <c r="DT7" s="746">
        <v>25.6</v>
      </c>
      <c r="DU7" s="746">
        <v>25.8</v>
      </c>
      <c r="DV7" s="746">
        <v>30.6</v>
      </c>
      <c r="DW7" s="746">
        <v>26.5</v>
      </c>
      <c r="DX7" s="746">
        <v>26.9</v>
      </c>
      <c r="DY7" s="746">
        <v>27.3</v>
      </c>
      <c r="DZ7" s="746">
        <v>25.9</v>
      </c>
      <c r="EA7" s="746">
        <v>30.6</v>
      </c>
      <c r="EB7" s="746">
        <v>28.8</v>
      </c>
      <c r="EC7" s="746">
        <v>28</v>
      </c>
      <c r="ED7" s="746">
        <v>30.2</v>
      </c>
      <c r="EE7" s="746">
        <v>26.3</v>
      </c>
      <c r="EF7" s="746"/>
    </row>
    <row r="8" spans="1:136" s="1" customFormat="1" x14ac:dyDescent="0.35">
      <c r="A8" s="137">
        <v>19.59</v>
      </c>
      <c r="B8" s="1" t="s">
        <v>445</v>
      </c>
      <c r="C8" s="1" t="s">
        <v>445</v>
      </c>
      <c r="D8" s="1" t="s">
        <v>445</v>
      </c>
      <c r="E8" s="1" t="s">
        <v>445</v>
      </c>
      <c r="F8" s="1" t="s">
        <v>445</v>
      </c>
      <c r="G8" s="1" t="s">
        <v>445</v>
      </c>
      <c r="H8" s="1" t="s">
        <v>445</v>
      </c>
      <c r="I8" s="1" t="s">
        <v>445</v>
      </c>
      <c r="J8" s="1" t="s">
        <v>445</v>
      </c>
      <c r="K8" s="1" t="s">
        <v>445</v>
      </c>
      <c r="L8" s="1" t="s">
        <v>445</v>
      </c>
      <c r="M8" s="1" t="s">
        <v>445</v>
      </c>
      <c r="N8" s="1" t="s">
        <v>445</v>
      </c>
      <c r="O8" s="1" t="s">
        <v>445</v>
      </c>
      <c r="P8" s="1" t="s">
        <v>445</v>
      </c>
      <c r="Q8" s="1" t="s">
        <v>445</v>
      </c>
      <c r="R8" s="1" t="s">
        <v>445</v>
      </c>
      <c r="S8" s="1" t="s">
        <v>445</v>
      </c>
      <c r="T8" s="1" t="s">
        <v>445</v>
      </c>
      <c r="U8" s="1" t="s">
        <v>445</v>
      </c>
      <c r="V8" s="1" t="s">
        <v>445</v>
      </c>
      <c r="W8" s="1" t="s">
        <v>445</v>
      </c>
      <c r="X8" s="1" t="s">
        <v>445</v>
      </c>
      <c r="Y8" s="1" t="s">
        <v>445</v>
      </c>
      <c r="Z8" s="1" t="s">
        <v>445</v>
      </c>
      <c r="AA8" s="1" t="s">
        <v>445</v>
      </c>
      <c r="AB8" s="1" t="s">
        <v>445</v>
      </c>
      <c r="AC8" s="1" t="s">
        <v>445</v>
      </c>
      <c r="AD8" s="746">
        <v>34.299999999999997</v>
      </c>
      <c r="AE8" s="746">
        <v>30.4</v>
      </c>
      <c r="AF8" s="746">
        <v>39.299999999999997</v>
      </c>
      <c r="AG8" s="746">
        <v>32.200000000000003</v>
      </c>
      <c r="AH8" s="746">
        <v>32.200000000000003</v>
      </c>
      <c r="AI8" s="746">
        <v>32.4</v>
      </c>
      <c r="AJ8" s="746">
        <v>32.1</v>
      </c>
      <c r="AK8" s="746">
        <v>32.5</v>
      </c>
      <c r="AL8" s="746">
        <v>31.3</v>
      </c>
      <c r="AM8" s="746">
        <v>29.1</v>
      </c>
      <c r="AN8" s="746">
        <v>36.700000000000003</v>
      </c>
      <c r="AO8" s="746">
        <v>34.4</v>
      </c>
      <c r="AP8" s="746">
        <v>30.4</v>
      </c>
      <c r="AQ8" s="746">
        <v>36.5</v>
      </c>
      <c r="AR8" s="746">
        <v>31.6</v>
      </c>
      <c r="AS8" s="746">
        <v>35.5</v>
      </c>
      <c r="AT8" s="746">
        <v>35.200000000000003</v>
      </c>
      <c r="AU8" s="746">
        <v>32.200000000000003</v>
      </c>
      <c r="AV8" s="746">
        <v>30.9</v>
      </c>
      <c r="AW8" s="746">
        <v>33.5</v>
      </c>
      <c r="AX8" s="746">
        <v>28.7</v>
      </c>
      <c r="AY8" s="746">
        <v>27.3</v>
      </c>
      <c r="AZ8" s="746">
        <v>36.200000000000003</v>
      </c>
      <c r="BA8" s="746">
        <v>36.700000000000003</v>
      </c>
      <c r="BB8" s="746">
        <v>31.5</v>
      </c>
      <c r="BC8" s="746">
        <v>34.5</v>
      </c>
      <c r="BD8" s="746">
        <v>26.8</v>
      </c>
      <c r="BE8" s="746"/>
      <c r="BF8" s="746">
        <v>34.799999999999997</v>
      </c>
      <c r="BG8" s="746">
        <v>34.5</v>
      </c>
      <c r="BH8" s="746">
        <v>34.1</v>
      </c>
      <c r="BI8" s="746">
        <v>32.5</v>
      </c>
      <c r="BJ8" s="746">
        <v>30.3</v>
      </c>
      <c r="BK8" s="746">
        <v>36</v>
      </c>
      <c r="BL8" s="746">
        <v>34.4</v>
      </c>
      <c r="BM8" s="746">
        <v>30.1</v>
      </c>
      <c r="BN8" s="746">
        <v>27.5</v>
      </c>
      <c r="BO8" s="746">
        <v>32.9</v>
      </c>
      <c r="BP8" s="746">
        <v>32.4</v>
      </c>
      <c r="BQ8" s="746">
        <v>32</v>
      </c>
      <c r="BR8" s="746">
        <v>34.1</v>
      </c>
      <c r="BS8" s="746">
        <v>30.5</v>
      </c>
      <c r="BT8" s="746">
        <v>26.9</v>
      </c>
      <c r="BU8" s="746">
        <v>29.9</v>
      </c>
      <c r="BV8" s="746">
        <v>28.2</v>
      </c>
      <c r="BW8" s="746">
        <v>33.6</v>
      </c>
      <c r="BX8" s="746">
        <v>32.5</v>
      </c>
      <c r="BY8" s="746"/>
      <c r="BZ8" s="746"/>
      <c r="CA8" s="746"/>
      <c r="CB8" s="746"/>
      <c r="CC8" s="746"/>
      <c r="CD8" s="746"/>
      <c r="CE8" s="746"/>
      <c r="CF8" s="746"/>
      <c r="CG8" s="746"/>
      <c r="CH8" s="746">
        <v>28.7</v>
      </c>
      <c r="CI8" s="746">
        <v>26.2</v>
      </c>
      <c r="CJ8" s="746">
        <v>25.6</v>
      </c>
      <c r="CK8" s="746">
        <v>23.1</v>
      </c>
      <c r="CL8" s="746">
        <v>28.4</v>
      </c>
      <c r="CM8" s="746">
        <v>24.3</v>
      </c>
      <c r="CN8" s="746">
        <v>26.8</v>
      </c>
      <c r="CO8" s="746">
        <v>25.3</v>
      </c>
      <c r="CP8" s="746">
        <v>24.5</v>
      </c>
      <c r="CQ8" s="746">
        <v>25.3</v>
      </c>
      <c r="CR8" s="746">
        <v>31.7</v>
      </c>
      <c r="CS8" s="746">
        <v>28.1</v>
      </c>
      <c r="CT8" s="746">
        <v>24</v>
      </c>
      <c r="CU8" s="746">
        <v>29.6</v>
      </c>
      <c r="CV8" s="746">
        <v>25.4</v>
      </c>
      <c r="CW8" s="746">
        <v>25.1</v>
      </c>
      <c r="CX8" s="746">
        <v>27.4</v>
      </c>
      <c r="CY8" s="746">
        <v>26.7</v>
      </c>
      <c r="CZ8" s="746">
        <v>23.5</v>
      </c>
      <c r="DA8" s="746">
        <v>27</v>
      </c>
      <c r="DB8" s="746">
        <v>26.7</v>
      </c>
      <c r="DC8" s="746">
        <v>23.5</v>
      </c>
      <c r="DD8" s="746">
        <v>24.2</v>
      </c>
      <c r="DE8" s="746">
        <v>29</v>
      </c>
      <c r="DF8" s="746">
        <v>23.5</v>
      </c>
      <c r="DG8" s="746"/>
      <c r="DH8" s="746"/>
      <c r="DI8" s="746"/>
      <c r="DJ8" s="746">
        <v>25.8</v>
      </c>
      <c r="DK8" s="746">
        <v>26.5</v>
      </c>
      <c r="DL8" s="746">
        <v>24.5</v>
      </c>
      <c r="DM8" s="746">
        <v>24.7</v>
      </c>
      <c r="DN8" s="746">
        <v>25.6</v>
      </c>
      <c r="DO8" s="746">
        <v>24.5</v>
      </c>
      <c r="DP8" s="746">
        <v>26.1</v>
      </c>
      <c r="DQ8" s="746">
        <v>25.8</v>
      </c>
      <c r="DR8" s="746">
        <v>25.1</v>
      </c>
      <c r="DS8" s="746">
        <v>25.8</v>
      </c>
      <c r="DT8" s="746">
        <v>24.6</v>
      </c>
      <c r="DU8" s="746">
        <v>23.3</v>
      </c>
      <c r="DV8" s="746">
        <v>28.5</v>
      </c>
      <c r="DW8" s="746">
        <v>24.4</v>
      </c>
      <c r="DX8" s="746">
        <v>25.3</v>
      </c>
      <c r="DY8" s="746">
        <v>25.7</v>
      </c>
      <c r="DZ8" s="746">
        <v>24</v>
      </c>
      <c r="EA8" s="746">
        <v>28.9</v>
      </c>
      <c r="EB8" s="746">
        <v>27.2</v>
      </c>
      <c r="EC8" s="746">
        <v>26.1</v>
      </c>
      <c r="ED8" s="746">
        <v>28.2</v>
      </c>
      <c r="EE8" s="746">
        <v>25</v>
      </c>
      <c r="EF8" s="746"/>
    </row>
    <row r="9" spans="1:136" s="1" customFormat="1" x14ac:dyDescent="0.35">
      <c r="A9" s="137">
        <v>20</v>
      </c>
      <c r="B9" s="1" t="s">
        <v>445</v>
      </c>
      <c r="C9" s="1" t="s">
        <v>445</v>
      </c>
      <c r="D9" s="1" t="s">
        <v>445</v>
      </c>
      <c r="E9" s="1" t="s">
        <v>445</v>
      </c>
      <c r="F9" s="1" t="s">
        <v>445</v>
      </c>
      <c r="G9" s="1" t="s">
        <v>445</v>
      </c>
      <c r="H9" s="1" t="s">
        <v>445</v>
      </c>
      <c r="I9" s="1" t="s">
        <v>445</v>
      </c>
      <c r="J9" s="1" t="s">
        <v>445</v>
      </c>
      <c r="K9" s="1" t="s">
        <v>445</v>
      </c>
      <c r="L9" s="1" t="s">
        <v>445</v>
      </c>
      <c r="M9" s="1" t="s">
        <v>445</v>
      </c>
      <c r="N9" s="1" t="s">
        <v>445</v>
      </c>
      <c r="O9" s="1" t="s">
        <v>445</v>
      </c>
      <c r="P9" s="1" t="s">
        <v>445</v>
      </c>
      <c r="Q9" s="1" t="s">
        <v>445</v>
      </c>
      <c r="R9" s="1" t="s">
        <v>445</v>
      </c>
      <c r="S9" s="1" t="s">
        <v>445</v>
      </c>
      <c r="T9" s="1" t="s">
        <v>445</v>
      </c>
      <c r="U9" s="1" t="s">
        <v>445</v>
      </c>
      <c r="V9" s="1" t="s">
        <v>445</v>
      </c>
      <c r="W9" s="1" t="s">
        <v>445</v>
      </c>
      <c r="X9" s="1" t="s">
        <v>445</v>
      </c>
      <c r="Y9" s="1" t="s">
        <v>445</v>
      </c>
      <c r="Z9" s="1" t="s">
        <v>445</v>
      </c>
      <c r="AA9" s="1" t="s">
        <v>445</v>
      </c>
      <c r="AB9" s="1" t="s">
        <v>445</v>
      </c>
      <c r="AC9" s="1" t="s">
        <v>445</v>
      </c>
      <c r="AD9" s="746">
        <v>34.233330000000002</v>
      </c>
      <c r="AE9" s="746">
        <v>29.66667</v>
      </c>
      <c r="AF9" s="746">
        <v>38</v>
      </c>
      <c r="AG9" s="746">
        <v>31.6</v>
      </c>
      <c r="AH9" s="746">
        <v>32.299999999999997</v>
      </c>
      <c r="AI9" s="746">
        <v>32.533329999999999</v>
      </c>
      <c r="AJ9" s="746">
        <v>32.4</v>
      </c>
      <c r="AK9" s="746">
        <v>32.333329999999997</v>
      </c>
      <c r="AL9" s="746">
        <v>31.133330000000001</v>
      </c>
      <c r="AM9" s="746">
        <v>28.866669999999999</v>
      </c>
      <c r="AN9" s="746">
        <v>35.733330000000002</v>
      </c>
      <c r="AO9" s="746">
        <v>33.733330000000002</v>
      </c>
      <c r="AP9" s="746">
        <v>30.4</v>
      </c>
      <c r="AQ9" s="746">
        <v>36.4</v>
      </c>
      <c r="AR9" s="746">
        <v>30.6</v>
      </c>
      <c r="AS9" s="746">
        <v>34.366669999999999</v>
      </c>
      <c r="AT9" s="746">
        <v>34.866669999999999</v>
      </c>
      <c r="AU9" s="746">
        <v>31.83333</v>
      </c>
      <c r="AV9" s="746">
        <v>30.933330000000002</v>
      </c>
      <c r="AW9" s="746">
        <v>33.933329999999998</v>
      </c>
      <c r="AX9" s="746">
        <v>29.233329999999999</v>
      </c>
      <c r="AY9" s="746">
        <v>27.233329999999999</v>
      </c>
      <c r="AZ9" s="746">
        <v>35.6</v>
      </c>
      <c r="BA9" s="746">
        <v>36.586669999999998</v>
      </c>
      <c r="BB9" s="746">
        <v>31.266670000000001</v>
      </c>
      <c r="BC9" s="746">
        <v>34.1</v>
      </c>
      <c r="BD9" s="746">
        <v>27.3</v>
      </c>
      <c r="BE9" s="746"/>
      <c r="BF9" s="746">
        <v>33.6</v>
      </c>
      <c r="BG9" s="746">
        <v>34.4</v>
      </c>
      <c r="BH9" s="746">
        <v>33.666666999999997</v>
      </c>
      <c r="BI9" s="746">
        <v>31.733332999999998</v>
      </c>
      <c r="BJ9" s="746">
        <v>30.3</v>
      </c>
      <c r="BK9" s="746">
        <v>36.533332999999999</v>
      </c>
      <c r="BL9" s="746">
        <v>34.166670000000003</v>
      </c>
      <c r="BM9" s="746">
        <v>30.1</v>
      </c>
      <c r="BN9" s="746">
        <v>27.866669999999999</v>
      </c>
      <c r="BO9" s="746">
        <v>32.533329999999999</v>
      </c>
      <c r="BP9" s="746">
        <v>32.033332999999999</v>
      </c>
      <c r="BQ9" s="746">
        <v>31.766667000000002</v>
      </c>
      <c r="BR9" s="746">
        <v>33.266669999999998</v>
      </c>
      <c r="BS9" s="746">
        <v>30.366667</v>
      </c>
      <c r="BT9" s="746">
        <v>26.133333</v>
      </c>
      <c r="BU9" s="746">
        <v>29.6</v>
      </c>
      <c r="BV9" s="746">
        <v>27.666667</v>
      </c>
      <c r="BW9" s="746">
        <v>33.033332999999999</v>
      </c>
      <c r="BX9" s="746">
        <v>32.733333000000002</v>
      </c>
      <c r="BY9" s="746"/>
      <c r="BZ9" s="746"/>
      <c r="CA9" s="746"/>
      <c r="CB9" s="746"/>
      <c r="CC9" s="746"/>
      <c r="CD9" s="746"/>
      <c r="CE9" s="746"/>
      <c r="CF9" s="746"/>
      <c r="CG9" s="746"/>
      <c r="CH9" s="746">
        <v>26.633330000000001</v>
      </c>
      <c r="CI9" s="746">
        <v>25.66667</v>
      </c>
      <c r="CJ9" s="746">
        <v>24.533329999999999</v>
      </c>
      <c r="CK9" s="746">
        <v>22.2</v>
      </c>
      <c r="CL9" s="746">
        <v>27.33333</v>
      </c>
      <c r="CM9" s="746">
        <v>24.066669999999998</v>
      </c>
      <c r="CN9" s="746">
        <v>24.9</v>
      </c>
      <c r="CO9" s="746">
        <v>24.2</v>
      </c>
      <c r="CP9" s="746">
        <v>23.8</v>
      </c>
      <c r="CQ9" s="746">
        <v>24.7</v>
      </c>
      <c r="CR9" s="746">
        <v>29.066669999999998</v>
      </c>
      <c r="CS9" s="746">
        <v>26.433330000000002</v>
      </c>
      <c r="CT9" s="746">
        <v>23.4</v>
      </c>
      <c r="CU9" s="746">
        <v>27.533329999999999</v>
      </c>
      <c r="CV9" s="746">
        <v>23.9</v>
      </c>
      <c r="CW9" s="746">
        <v>23.66667</v>
      </c>
      <c r="CX9" s="746">
        <v>26</v>
      </c>
      <c r="CY9" s="746">
        <v>25.7</v>
      </c>
      <c r="CZ9" s="746">
        <v>23.533329999999999</v>
      </c>
      <c r="DA9" s="746">
        <v>25.433330000000002</v>
      </c>
      <c r="DB9" s="746">
        <v>24.4</v>
      </c>
      <c r="DC9" s="746">
        <v>22.866669999999999</v>
      </c>
      <c r="DD9" s="746">
        <v>23.533329999999999</v>
      </c>
      <c r="DE9" s="746">
        <v>26.9</v>
      </c>
      <c r="DF9" s="746">
        <v>22.5</v>
      </c>
      <c r="DG9" s="746"/>
      <c r="DH9" s="746"/>
      <c r="DI9" s="746"/>
      <c r="DJ9" s="746">
        <v>24.6</v>
      </c>
      <c r="DK9" s="746">
        <v>25.766666699999998</v>
      </c>
      <c r="DL9" s="746">
        <v>22.6</v>
      </c>
      <c r="DM9" s="746">
        <v>24.466666700000001</v>
      </c>
      <c r="DN9" s="746">
        <v>24.8333333</v>
      </c>
      <c r="DO9" s="746">
        <v>24.2</v>
      </c>
      <c r="DP9" s="746">
        <v>24.766666699999998</v>
      </c>
      <c r="DQ9" s="746">
        <v>25.4</v>
      </c>
      <c r="DR9" s="746">
        <v>24.5</v>
      </c>
      <c r="DS9" s="746">
        <v>25.6333333</v>
      </c>
      <c r="DT9" s="746">
        <v>23.266666699999998</v>
      </c>
      <c r="DU9" s="746">
        <v>23.033333299999999</v>
      </c>
      <c r="DV9" s="746">
        <v>26.233333300000002</v>
      </c>
      <c r="DW9" s="746">
        <v>22.966666700000001</v>
      </c>
      <c r="DX9" s="746">
        <v>24.3333333</v>
      </c>
      <c r="DY9" s="746">
        <v>24.8</v>
      </c>
      <c r="DZ9" s="746">
        <v>23.1333333</v>
      </c>
      <c r="EA9" s="746">
        <v>27.6</v>
      </c>
      <c r="EB9" s="746">
        <v>26.1</v>
      </c>
      <c r="EC9" s="746">
        <v>24.1666667</v>
      </c>
      <c r="ED9" s="746">
        <v>26.033333299999999</v>
      </c>
      <c r="EE9" s="746">
        <v>24.3333333</v>
      </c>
      <c r="EF9" s="746"/>
    </row>
    <row r="10" spans="1:136" s="1" customFormat="1" x14ac:dyDescent="0.35">
      <c r="A10" s="137">
        <v>21</v>
      </c>
      <c r="B10" s="1" t="s">
        <v>445</v>
      </c>
      <c r="C10" s="1" t="s">
        <v>445</v>
      </c>
      <c r="D10" s="1" t="s">
        <v>445</v>
      </c>
      <c r="E10" s="1" t="s">
        <v>445</v>
      </c>
      <c r="F10" s="1" t="s">
        <v>445</v>
      </c>
      <c r="G10" s="1" t="s">
        <v>445</v>
      </c>
      <c r="H10" s="1" t="s">
        <v>445</v>
      </c>
      <c r="I10" s="1" t="s">
        <v>445</v>
      </c>
      <c r="J10" s="1" t="s">
        <v>445</v>
      </c>
      <c r="K10" s="1" t="s">
        <v>445</v>
      </c>
      <c r="L10" s="1" t="s">
        <v>445</v>
      </c>
      <c r="M10" s="1" t="s">
        <v>445</v>
      </c>
      <c r="N10" s="1" t="s">
        <v>445</v>
      </c>
      <c r="O10" s="1" t="s">
        <v>445</v>
      </c>
      <c r="P10" s="1" t="s">
        <v>445</v>
      </c>
      <c r="Q10" s="1" t="s">
        <v>445</v>
      </c>
      <c r="R10" s="1" t="s">
        <v>445</v>
      </c>
      <c r="S10" s="1" t="s">
        <v>445</v>
      </c>
      <c r="T10" s="1" t="s">
        <v>445</v>
      </c>
      <c r="U10" s="1" t="s">
        <v>445</v>
      </c>
      <c r="V10" s="1" t="s">
        <v>445</v>
      </c>
      <c r="W10" s="1" t="s">
        <v>445</v>
      </c>
      <c r="X10" s="1" t="s">
        <v>445</v>
      </c>
      <c r="Y10" s="1" t="s">
        <v>445</v>
      </c>
      <c r="Z10" s="1" t="s">
        <v>445</v>
      </c>
      <c r="AA10" s="1" t="s">
        <v>445</v>
      </c>
      <c r="AB10" s="1" t="s">
        <v>445</v>
      </c>
      <c r="AC10" s="1" t="s">
        <v>445</v>
      </c>
      <c r="AD10" s="746">
        <v>33.774999999999999</v>
      </c>
      <c r="AE10" s="746">
        <v>29.725000000000001</v>
      </c>
      <c r="AF10" s="746">
        <v>37.625</v>
      </c>
      <c r="AG10" s="746">
        <v>31.3</v>
      </c>
      <c r="AH10" s="746">
        <v>32.549999999999997</v>
      </c>
      <c r="AI10" s="746">
        <v>33.125</v>
      </c>
      <c r="AJ10" s="746">
        <v>32.024999999999999</v>
      </c>
      <c r="AK10" s="746">
        <v>32.174999999999997</v>
      </c>
      <c r="AL10" s="746">
        <v>31.1</v>
      </c>
      <c r="AM10" s="746">
        <v>28.824999999999999</v>
      </c>
      <c r="AN10" s="746">
        <v>36.975000000000001</v>
      </c>
      <c r="AO10" s="746">
        <v>34.274999999999999</v>
      </c>
      <c r="AP10" s="746">
        <v>30.425000000000001</v>
      </c>
      <c r="AQ10" s="746">
        <v>36.6</v>
      </c>
      <c r="AR10" s="746">
        <v>29.875</v>
      </c>
      <c r="AS10" s="746">
        <v>33.1</v>
      </c>
      <c r="AT10" s="746">
        <v>35</v>
      </c>
      <c r="AU10" s="746">
        <v>31.975000000000001</v>
      </c>
      <c r="AV10" s="746">
        <v>30.725000000000001</v>
      </c>
      <c r="AW10" s="746">
        <v>33.6</v>
      </c>
      <c r="AX10" s="746">
        <v>28.85</v>
      </c>
      <c r="AY10" s="746">
        <v>27.45</v>
      </c>
      <c r="AZ10" s="746">
        <v>36.924999999999997</v>
      </c>
      <c r="BA10" s="746">
        <v>37.4</v>
      </c>
      <c r="BB10" s="746">
        <v>31.024999999999999</v>
      </c>
      <c r="BC10" s="746">
        <v>34.625</v>
      </c>
      <c r="BD10" s="746">
        <v>27.475000000000001</v>
      </c>
      <c r="BE10" s="746"/>
      <c r="BF10" s="746">
        <v>33.4</v>
      </c>
      <c r="BG10" s="746">
        <v>34.225000000000001</v>
      </c>
      <c r="BH10" s="746">
        <v>33.200000000000003</v>
      </c>
      <c r="BI10" s="746">
        <v>31.574999999999999</v>
      </c>
      <c r="BJ10" s="746">
        <v>30.25</v>
      </c>
      <c r="BK10" s="746">
        <v>36.674999999999997</v>
      </c>
      <c r="BL10" s="746">
        <v>34.375</v>
      </c>
      <c r="BM10" s="746">
        <v>30.074999999999999</v>
      </c>
      <c r="BN10" s="746">
        <v>26.975000000000001</v>
      </c>
      <c r="BO10" s="746">
        <v>32.25</v>
      </c>
      <c r="BP10" s="746">
        <v>31.324999999999999</v>
      </c>
      <c r="BQ10" s="746">
        <v>31.824999999999999</v>
      </c>
      <c r="BR10" s="746">
        <v>33.524999999999999</v>
      </c>
      <c r="BS10" s="746">
        <v>30.3</v>
      </c>
      <c r="BT10" s="746">
        <v>25.324999999999999</v>
      </c>
      <c r="BU10" s="746">
        <v>29.8</v>
      </c>
      <c r="BV10" s="746">
        <v>27.024999999999999</v>
      </c>
      <c r="BW10" s="746">
        <v>32.299999999999997</v>
      </c>
      <c r="BX10" s="746">
        <v>32.950000000000003</v>
      </c>
      <c r="BY10" s="746"/>
      <c r="BZ10" s="746"/>
      <c r="CA10" s="746"/>
      <c r="CB10" s="746"/>
      <c r="CC10" s="746"/>
      <c r="CD10" s="746"/>
      <c r="CE10" s="746"/>
      <c r="CF10" s="746"/>
      <c r="CG10" s="746"/>
      <c r="CH10" s="746">
        <v>25.85</v>
      </c>
      <c r="CI10" s="746">
        <v>26.5</v>
      </c>
      <c r="CJ10" s="746">
        <v>25.274999999999999</v>
      </c>
      <c r="CK10" s="746">
        <v>22.824999999999999</v>
      </c>
      <c r="CL10" s="746">
        <v>26.3</v>
      </c>
      <c r="CM10" s="746">
        <v>24.475000000000001</v>
      </c>
      <c r="CN10" s="746">
        <v>25.375</v>
      </c>
      <c r="CO10" s="746">
        <v>24.774999999999999</v>
      </c>
      <c r="CP10" s="746">
        <v>24.1</v>
      </c>
      <c r="CQ10" s="746">
        <v>25.125</v>
      </c>
      <c r="CR10" s="746">
        <v>26.675000000000001</v>
      </c>
      <c r="CS10" s="746">
        <v>25.85</v>
      </c>
      <c r="CT10" s="746">
        <v>24.125</v>
      </c>
      <c r="CU10" s="746">
        <v>26.55</v>
      </c>
      <c r="CV10" s="746">
        <v>24.125</v>
      </c>
      <c r="CW10" s="746">
        <v>23.65</v>
      </c>
      <c r="CX10" s="746">
        <v>25.55</v>
      </c>
      <c r="CY10" s="746">
        <v>25.4</v>
      </c>
      <c r="CZ10" s="746">
        <v>24.4</v>
      </c>
      <c r="DA10" s="746">
        <v>25.5</v>
      </c>
      <c r="DB10" s="746">
        <v>24.225000000000001</v>
      </c>
      <c r="DC10" s="746">
        <v>24.225000000000001</v>
      </c>
      <c r="DD10" s="746">
        <v>23.574999999999999</v>
      </c>
      <c r="DE10" s="746">
        <v>26.1</v>
      </c>
      <c r="DF10" s="746">
        <v>23.45</v>
      </c>
      <c r="DG10" s="746"/>
      <c r="DH10" s="746"/>
      <c r="DI10" s="746"/>
      <c r="DJ10" s="746">
        <v>23.774999999999999</v>
      </c>
      <c r="DK10" s="746">
        <v>25.5</v>
      </c>
      <c r="DL10" s="746">
        <v>22.824999999999999</v>
      </c>
      <c r="DM10" s="746">
        <v>25.175000000000001</v>
      </c>
      <c r="DN10" s="746">
        <v>25.024999999999999</v>
      </c>
      <c r="DO10" s="746">
        <v>25.25</v>
      </c>
      <c r="DP10" s="746">
        <v>24.675000000000001</v>
      </c>
      <c r="DQ10" s="746">
        <v>25.375</v>
      </c>
      <c r="DR10" s="746">
        <v>25.2</v>
      </c>
      <c r="DS10" s="746">
        <v>25.75</v>
      </c>
      <c r="DT10" s="746">
        <v>22.675000000000001</v>
      </c>
      <c r="DU10" s="746">
        <v>23.175000000000001</v>
      </c>
      <c r="DV10" s="746">
        <v>24.75</v>
      </c>
      <c r="DW10" s="746">
        <v>23.45</v>
      </c>
      <c r="DX10" s="746">
        <v>24.1</v>
      </c>
      <c r="DY10" s="746">
        <v>25.05</v>
      </c>
      <c r="DZ10" s="746">
        <v>23.35</v>
      </c>
      <c r="EA10" s="746">
        <v>26.625</v>
      </c>
      <c r="EB10" s="746">
        <v>25.324999999999999</v>
      </c>
      <c r="EC10" s="746">
        <v>24.225000000000001</v>
      </c>
      <c r="ED10" s="746">
        <v>25.35</v>
      </c>
      <c r="EE10" s="746">
        <v>24.75</v>
      </c>
      <c r="EF10" s="746"/>
    </row>
    <row r="11" spans="1:136" s="1" customFormat="1" x14ac:dyDescent="0.35">
      <c r="A11" s="137">
        <v>22</v>
      </c>
      <c r="B11" s="1" t="s">
        <v>445</v>
      </c>
      <c r="C11" s="1" t="s">
        <v>445</v>
      </c>
      <c r="D11" s="1" t="s">
        <v>445</v>
      </c>
      <c r="E11" s="1" t="s">
        <v>445</v>
      </c>
      <c r="F11" s="1" t="s">
        <v>445</v>
      </c>
      <c r="G11" s="1" t="s">
        <v>445</v>
      </c>
      <c r="H11" s="1" t="s">
        <v>445</v>
      </c>
      <c r="I11" s="1" t="s">
        <v>445</v>
      </c>
      <c r="J11" s="1" t="s">
        <v>445</v>
      </c>
      <c r="K11" s="1" t="s">
        <v>445</v>
      </c>
      <c r="L11" s="1" t="s">
        <v>445</v>
      </c>
      <c r="M11" s="1" t="s">
        <v>445</v>
      </c>
      <c r="N11" s="1" t="s">
        <v>445</v>
      </c>
      <c r="O11" s="1" t="s">
        <v>445</v>
      </c>
      <c r="P11" s="1" t="s">
        <v>445</v>
      </c>
      <c r="Q11" s="1" t="s">
        <v>445</v>
      </c>
      <c r="R11" s="1" t="s">
        <v>445</v>
      </c>
      <c r="S11" s="1" t="s">
        <v>445</v>
      </c>
      <c r="T11" s="1" t="s">
        <v>445</v>
      </c>
      <c r="U11" s="1" t="s">
        <v>445</v>
      </c>
      <c r="V11" s="1" t="s">
        <v>445</v>
      </c>
      <c r="W11" s="1" t="s">
        <v>445</v>
      </c>
      <c r="X11" s="1" t="s">
        <v>445</v>
      </c>
      <c r="Y11" s="1" t="s">
        <v>445</v>
      </c>
      <c r="Z11" s="1" t="s">
        <v>445</v>
      </c>
      <c r="AA11" s="1" t="s">
        <v>445</v>
      </c>
      <c r="AB11" s="1" t="s">
        <v>445</v>
      </c>
      <c r="AC11" s="1" t="s">
        <v>445</v>
      </c>
      <c r="AD11" s="746">
        <v>32.549999999999997</v>
      </c>
      <c r="AE11" s="746">
        <v>29.524999999999999</v>
      </c>
      <c r="AF11" s="746">
        <v>37.6</v>
      </c>
      <c r="AG11" s="746">
        <v>31.3</v>
      </c>
      <c r="AH11" s="746">
        <v>32.674999999999997</v>
      </c>
      <c r="AI11" s="746">
        <v>32.774999999999999</v>
      </c>
      <c r="AJ11" s="746">
        <v>32.424999999999997</v>
      </c>
      <c r="AK11" s="746">
        <v>32.125</v>
      </c>
      <c r="AL11" s="746">
        <v>31.95</v>
      </c>
      <c r="AM11" s="746">
        <v>29.274999999999999</v>
      </c>
      <c r="AN11" s="746">
        <v>36.700000000000003</v>
      </c>
      <c r="AO11" s="746">
        <v>34.049999999999997</v>
      </c>
      <c r="AP11" s="746">
        <v>31.074999999999999</v>
      </c>
      <c r="AQ11" s="746">
        <v>36.200000000000003</v>
      </c>
      <c r="AR11" s="746">
        <v>30.95</v>
      </c>
      <c r="AS11" s="746">
        <v>32.950000000000003</v>
      </c>
      <c r="AT11" s="746">
        <v>34.674999999999997</v>
      </c>
      <c r="AU11" s="746">
        <v>32.4</v>
      </c>
      <c r="AV11" s="746">
        <v>30.6</v>
      </c>
      <c r="AW11" s="746">
        <v>34.125</v>
      </c>
      <c r="AX11" s="746">
        <v>29.475000000000001</v>
      </c>
      <c r="AY11" s="746">
        <v>27.175000000000001</v>
      </c>
      <c r="AZ11" s="746">
        <v>35.774999999999999</v>
      </c>
      <c r="BA11" s="746">
        <v>37.049999999999997</v>
      </c>
      <c r="BB11" s="746">
        <v>31.324999999999999</v>
      </c>
      <c r="BC11" s="746">
        <v>34.299999999999997</v>
      </c>
      <c r="BD11" s="746">
        <v>28.425000000000001</v>
      </c>
      <c r="BE11" s="746"/>
      <c r="BF11" s="746">
        <v>32.65</v>
      </c>
      <c r="BG11" s="746">
        <v>33.9</v>
      </c>
      <c r="BH11" s="746">
        <v>33.450000000000003</v>
      </c>
      <c r="BI11" s="746">
        <v>31.125</v>
      </c>
      <c r="BJ11" s="746">
        <v>30.75</v>
      </c>
      <c r="BK11" s="746">
        <v>35.9</v>
      </c>
      <c r="BL11" s="746">
        <v>33.625</v>
      </c>
      <c r="BM11" s="746">
        <v>29.975000000000001</v>
      </c>
      <c r="BN11" s="746">
        <v>27.05</v>
      </c>
      <c r="BO11" s="746">
        <v>31.625</v>
      </c>
      <c r="BP11" s="746">
        <v>31.65</v>
      </c>
      <c r="BQ11" s="746">
        <v>31.35</v>
      </c>
      <c r="BR11" s="746">
        <v>32.35</v>
      </c>
      <c r="BS11" s="746">
        <v>30</v>
      </c>
      <c r="BT11" s="746">
        <v>23.824999999999999</v>
      </c>
      <c r="BU11" s="746">
        <v>30.175000000000001</v>
      </c>
      <c r="BV11" s="746">
        <v>26.1</v>
      </c>
      <c r="BW11" s="746">
        <v>31.975000000000001</v>
      </c>
      <c r="BX11" s="746">
        <v>32.799999999999997</v>
      </c>
      <c r="BY11" s="746"/>
      <c r="BZ11" s="746"/>
      <c r="CA11" s="746"/>
      <c r="CB11" s="746"/>
      <c r="CC11" s="746"/>
      <c r="CD11" s="746"/>
      <c r="CE11" s="746"/>
      <c r="CF11" s="746"/>
      <c r="CG11" s="746"/>
      <c r="CH11" s="746">
        <v>25.35</v>
      </c>
      <c r="CI11" s="746">
        <v>26.625</v>
      </c>
      <c r="CJ11" s="746">
        <v>25</v>
      </c>
      <c r="CK11" s="746">
        <v>22.95</v>
      </c>
      <c r="CL11" s="746">
        <v>25.425000000000001</v>
      </c>
      <c r="CM11" s="746">
        <v>24.25</v>
      </c>
      <c r="CN11" s="746">
        <v>25.175000000000001</v>
      </c>
      <c r="CO11" s="746">
        <v>25.024999999999999</v>
      </c>
      <c r="CP11" s="746">
        <v>24.05</v>
      </c>
      <c r="CQ11" s="746">
        <v>24.274999999999999</v>
      </c>
      <c r="CR11" s="746">
        <v>25.225000000000001</v>
      </c>
      <c r="CS11" s="746">
        <v>25.425000000000001</v>
      </c>
      <c r="CT11" s="746">
        <v>24.5</v>
      </c>
      <c r="CU11" s="746">
        <v>26.074999999999999</v>
      </c>
      <c r="CV11" s="746">
        <v>23.95</v>
      </c>
      <c r="CW11" s="746">
        <v>23.725000000000001</v>
      </c>
      <c r="CX11" s="746">
        <v>25.05</v>
      </c>
      <c r="CY11" s="746">
        <v>24.95</v>
      </c>
      <c r="CZ11" s="746">
        <v>24.45</v>
      </c>
      <c r="DA11" s="746">
        <v>25.25</v>
      </c>
      <c r="DB11" s="746">
        <v>24.05</v>
      </c>
      <c r="DC11" s="746">
        <v>24.675000000000001</v>
      </c>
      <c r="DD11" s="746">
        <v>23.15</v>
      </c>
      <c r="DE11" s="746">
        <v>25.975000000000001</v>
      </c>
      <c r="DF11" s="746">
        <v>23.274999999999999</v>
      </c>
      <c r="DG11" s="746"/>
      <c r="DH11" s="746"/>
      <c r="DI11" s="746"/>
      <c r="DJ11" s="746">
        <v>23.35</v>
      </c>
      <c r="DK11" s="746">
        <v>25.15</v>
      </c>
      <c r="DL11" s="746">
        <v>23.05</v>
      </c>
      <c r="DM11" s="746">
        <v>25.85</v>
      </c>
      <c r="DN11" s="746">
        <v>25.125</v>
      </c>
      <c r="DO11" s="746">
        <v>25.9</v>
      </c>
      <c r="DP11" s="746">
        <v>25.074999999999999</v>
      </c>
      <c r="DQ11" s="746">
        <v>25.125</v>
      </c>
      <c r="DR11" s="746">
        <v>24.65</v>
      </c>
      <c r="DS11" s="746">
        <v>25.225000000000001</v>
      </c>
      <c r="DT11" s="746">
        <v>22.25</v>
      </c>
      <c r="DU11" s="746">
        <v>23.05</v>
      </c>
      <c r="DV11" s="746">
        <v>24.625</v>
      </c>
      <c r="DW11" s="746">
        <v>24.074999999999999</v>
      </c>
      <c r="DX11" s="746">
        <v>23.5</v>
      </c>
      <c r="DY11" s="746">
        <v>24.675000000000001</v>
      </c>
      <c r="DZ11" s="746">
        <v>23.65</v>
      </c>
      <c r="EA11" s="746">
        <v>25.5</v>
      </c>
      <c r="EB11" s="746">
        <v>24.925000000000001</v>
      </c>
      <c r="EC11" s="746">
        <v>23.95</v>
      </c>
      <c r="ED11" s="746">
        <v>24.524999999999999</v>
      </c>
      <c r="EE11" s="746">
        <v>24.375</v>
      </c>
      <c r="EF11" s="746"/>
    </row>
    <row r="12" spans="1:136" s="1" customFormat="1" x14ac:dyDescent="0.35">
      <c r="A12" s="137">
        <v>23</v>
      </c>
      <c r="B12" s="1" t="s">
        <v>445</v>
      </c>
      <c r="C12" s="1" t="s">
        <v>445</v>
      </c>
      <c r="D12" s="1" t="s">
        <v>445</v>
      </c>
      <c r="E12" s="1" t="s">
        <v>445</v>
      </c>
      <c r="F12" s="1" t="s">
        <v>445</v>
      </c>
      <c r="G12" s="1" t="s">
        <v>445</v>
      </c>
      <c r="H12" s="1" t="s">
        <v>445</v>
      </c>
      <c r="I12" s="1" t="s">
        <v>445</v>
      </c>
      <c r="J12" s="1" t="s">
        <v>445</v>
      </c>
      <c r="K12" s="1" t="s">
        <v>445</v>
      </c>
      <c r="L12" s="1" t="s">
        <v>445</v>
      </c>
      <c r="M12" s="1" t="s">
        <v>445</v>
      </c>
      <c r="N12" s="1" t="s">
        <v>445</v>
      </c>
      <c r="O12" s="1" t="s">
        <v>445</v>
      </c>
      <c r="P12" s="1" t="s">
        <v>445</v>
      </c>
      <c r="Q12" s="1" t="s">
        <v>445</v>
      </c>
      <c r="R12" s="1" t="s">
        <v>445</v>
      </c>
      <c r="S12" s="1" t="s">
        <v>445</v>
      </c>
      <c r="T12" s="1" t="s">
        <v>445</v>
      </c>
      <c r="U12" s="1" t="s">
        <v>445</v>
      </c>
      <c r="V12" s="1" t="s">
        <v>445</v>
      </c>
      <c r="W12" s="1" t="s">
        <v>445</v>
      </c>
      <c r="X12" s="1" t="s">
        <v>445</v>
      </c>
      <c r="Y12" s="1" t="s">
        <v>445</v>
      </c>
      <c r="Z12" s="1" t="s">
        <v>445</v>
      </c>
      <c r="AA12" s="1" t="s">
        <v>445</v>
      </c>
      <c r="AB12" s="1" t="s">
        <v>445</v>
      </c>
      <c r="AC12" s="1" t="s">
        <v>445</v>
      </c>
      <c r="AD12" s="746">
        <v>31.55</v>
      </c>
      <c r="AE12" s="746">
        <v>29.9</v>
      </c>
      <c r="AF12" s="746">
        <v>36.875</v>
      </c>
      <c r="AG12" s="746">
        <v>29.7</v>
      </c>
      <c r="AH12" s="746">
        <v>33.15</v>
      </c>
      <c r="AI12" s="746">
        <v>32.799999999999997</v>
      </c>
      <c r="AJ12" s="746">
        <v>32.424999999999997</v>
      </c>
      <c r="AK12" s="746">
        <v>32.25</v>
      </c>
      <c r="AL12" s="746">
        <v>32.575000000000003</v>
      </c>
      <c r="AM12" s="746">
        <v>29.85</v>
      </c>
      <c r="AN12" s="746">
        <v>35.424999999999997</v>
      </c>
      <c r="AO12" s="746">
        <v>34.65</v>
      </c>
      <c r="AP12" s="746">
        <v>31.2</v>
      </c>
      <c r="AQ12" s="746">
        <v>35.924999999999997</v>
      </c>
      <c r="AR12" s="746">
        <v>30.2</v>
      </c>
      <c r="AS12" s="746">
        <v>31.95</v>
      </c>
      <c r="AT12" s="746">
        <v>33.674999999999997</v>
      </c>
      <c r="AU12" s="746">
        <v>32.674999999999997</v>
      </c>
      <c r="AV12" s="746">
        <v>30.95</v>
      </c>
      <c r="AW12" s="746">
        <v>34.15</v>
      </c>
      <c r="AX12" s="746">
        <v>29</v>
      </c>
      <c r="AY12" s="746">
        <v>27.15</v>
      </c>
      <c r="AZ12" s="746">
        <v>34.475000000000001</v>
      </c>
      <c r="BA12" s="746">
        <v>35.674999999999997</v>
      </c>
      <c r="BB12" s="746">
        <v>30.95</v>
      </c>
      <c r="BC12" s="746">
        <v>33.274999999999999</v>
      </c>
      <c r="BD12" s="746">
        <v>27.8</v>
      </c>
      <c r="BE12" s="746"/>
      <c r="BF12" s="746">
        <v>32.024999999999999</v>
      </c>
      <c r="BG12" s="746">
        <v>32.65</v>
      </c>
      <c r="BH12" s="746">
        <v>32.25</v>
      </c>
      <c r="BI12" s="746">
        <v>31.05</v>
      </c>
      <c r="BJ12" s="746">
        <v>31.725000000000001</v>
      </c>
      <c r="BK12" s="746">
        <v>35.25</v>
      </c>
      <c r="BL12" s="746">
        <v>33.299999999999997</v>
      </c>
      <c r="BM12" s="746">
        <v>28.975000000000001</v>
      </c>
      <c r="BN12" s="746">
        <v>26.95</v>
      </c>
      <c r="BO12" s="746">
        <v>31.25</v>
      </c>
      <c r="BP12" s="746">
        <v>31.725000000000001</v>
      </c>
      <c r="BQ12" s="746">
        <v>30.95</v>
      </c>
      <c r="BR12" s="746">
        <v>31.574999999999999</v>
      </c>
      <c r="BS12" s="746">
        <v>29.574999999999999</v>
      </c>
      <c r="BT12" s="746">
        <v>23.574999999999999</v>
      </c>
      <c r="BU12" s="746">
        <v>29.324999999999999</v>
      </c>
      <c r="BV12" s="746">
        <v>25.4</v>
      </c>
      <c r="BW12" s="746">
        <v>31.774999999999999</v>
      </c>
      <c r="BX12" s="746">
        <v>32.450000000000003</v>
      </c>
      <c r="BY12" s="746"/>
      <c r="BZ12" s="746"/>
      <c r="CA12" s="746"/>
      <c r="CB12" s="746"/>
      <c r="CC12" s="746"/>
      <c r="CD12" s="746"/>
      <c r="CE12" s="746"/>
      <c r="CF12" s="746"/>
      <c r="CG12" s="746"/>
      <c r="CH12" s="746">
        <v>24.625</v>
      </c>
      <c r="CI12" s="746">
        <v>26.375</v>
      </c>
      <c r="CJ12" s="746">
        <v>23.6</v>
      </c>
      <c r="CK12" s="746">
        <v>23.1</v>
      </c>
      <c r="CL12" s="746">
        <v>25.175000000000001</v>
      </c>
      <c r="CM12" s="746">
        <v>24.375</v>
      </c>
      <c r="CN12" s="746">
        <v>24.95</v>
      </c>
      <c r="CO12" s="746">
        <v>26.274999999999999</v>
      </c>
      <c r="CP12" s="746">
        <v>24.725000000000001</v>
      </c>
      <c r="CQ12" s="746">
        <v>24.324999999999999</v>
      </c>
      <c r="CR12" s="746">
        <v>25.375</v>
      </c>
      <c r="CS12" s="746">
        <v>25</v>
      </c>
      <c r="CT12" s="746">
        <v>24.425000000000001</v>
      </c>
      <c r="CU12" s="746">
        <v>26.4</v>
      </c>
      <c r="CV12" s="746">
        <v>24.2</v>
      </c>
      <c r="CW12" s="746">
        <v>23.5</v>
      </c>
      <c r="CX12" s="746">
        <v>24.824999999999999</v>
      </c>
      <c r="CY12" s="746">
        <v>25.225000000000001</v>
      </c>
      <c r="CZ12" s="746">
        <v>24.7</v>
      </c>
      <c r="DA12" s="746">
        <v>25.074999999999999</v>
      </c>
      <c r="DB12" s="746">
        <v>23.524999999999999</v>
      </c>
      <c r="DC12" s="746">
        <v>24.475000000000001</v>
      </c>
      <c r="DD12" s="746">
        <v>23.125</v>
      </c>
      <c r="DE12" s="746">
        <v>26.25</v>
      </c>
      <c r="DF12" s="746">
        <v>23.25</v>
      </c>
      <c r="DG12" s="746"/>
      <c r="DH12" s="746"/>
      <c r="DI12" s="746"/>
      <c r="DJ12" s="746">
        <v>23.125</v>
      </c>
      <c r="DK12" s="746">
        <v>24.625</v>
      </c>
      <c r="DL12" s="746">
        <v>22.9</v>
      </c>
      <c r="DM12" s="746">
        <v>24.975000000000001</v>
      </c>
      <c r="DN12" s="746">
        <v>24.65</v>
      </c>
      <c r="DO12" s="746">
        <v>25.45</v>
      </c>
      <c r="DP12" s="746">
        <v>25.175000000000001</v>
      </c>
      <c r="DQ12" s="746">
        <v>25.15</v>
      </c>
      <c r="DR12" s="746">
        <v>25.25</v>
      </c>
      <c r="DS12" s="746">
        <v>24.524999999999999</v>
      </c>
      <c r="DT12" s="746">
        <v>22.074999999999999</v>
      </c>
      <c r="DU12" s="746">
        <v>22.975000000000001</v>
      </c>
      <c r="DV12" s="746">
        <v>23.774999999999999</v>
      </c>
      <c r="DW12" s="746">
        <v>23.425000000000001</v>
      </c>
      <c r="DX12" s="746">
        <v>23.774999999999999</v>
      </c>
      <c r="DY12" s="746">
        <v>24.675000000000001</v>
      </c>
      <c r="DZ12" s="746">
        <v>21.774999999999999</v>
      </c>
      <c r="EA12" s="746">
        <v>25.7</v>
      </c>
      <c r="EB12" s="746">
        <v>24.65</v>
      </c>
      <c r="EC12" s="746">
        <v>23.95</v>
      </c>
      <c r="ED12" s="746">
        <v>24.15</v>
      </c>
      <c r="EE12" s="746">
        <v>24</v>
      </c>
      <c r="EF12" s="746"/>
    </row>
    <row r="13" spans="1:136" s="1" customFormat="1" x14ac:dyDescent="0.35">
      <c r="A13" s="137">
        <v>24</v>
      </c>
      <c r="B13" s="1" t="s">
        <v>445</v>
      </c>
      <c r="C13" s="1" t="s">
        <v>445</v>
      </c>
      <c r="D13" s="1" t="s">
        <v>445</v>
      </c>
      <c r="E13" s="1" t="s">
        <v>445</v>
      </c>
      <c r="F13" s="1" t="s">
        <v>445</v>
      </c>
      <c r="G13" s="1" t="s">
        <v>445</v>
      </c>
      <c r="H13" s="1" t="s">
        <v>445</v>
      </c>
      <c r="I13" s="1" t="s">
        <v>445</v>
      </c>
      <c r="J13" s="1" t="s">
        <v>445</v>
      </c>
      <c r="K13" s="1" t="s">
        <v>445</v>
      </c>
      <c r="L13" s="1" t="s">
        <v>445</v>
      </c>
      <c r="M13" s="1" t="s">
        <v>445</v>
      </c>
      <c r="N13" s="1" t="s">
        <v>445</v>
      </c>
      <c r="O13" s="1" t="s">
        <v>445</v>
      </c>
      <c r="P13" s="1" t="s">
        <v>445</v>
      </c>
      <c r="Q13" s="1" t="s">
        <v>445</v>
      </c>
      <c r="R13" s="1" t="s">
        <v>445</v>
      </c>
      <c r="S13" s="1" t="s">
        <v>445</v>
      </c>
      <c r="T13" s="1" t="s">
        <v>445</v>
      </c>
      <c r="U13" s="1" t="s">
        <v>445</v>
      </c>
      <c r="V13" s="1" t="s">
        <v>445</v>
      </c>
      <c r="W13" s="1" t="s">
        <v>445</v>
      </c>
      <c r="X13" s="1" t="s">
        <v>445</v>
      </c>
      <c r="Y13" s="1" t="s">
        <v>445</v>
      </c>
      <c r="Z13" s="1" t="s">
        <v>445</v>
      </c>
      <c r="AA13" s="1" t="s">
        <v>445</v>
      </c>
      <c r="AB13" s="1" t="s">
        <v>445</v>
      </c>
      <c r="AC13" s="1" t="s">
        <v>445</v>
      </c>
      <c r="AD13" s="746">
        <v>31.65</v>
      </c>
      <c r="AE13" s="746">
        <v>29.85</v>
      </c>
      <c r="AF13" s="746">
        <v>34.4</v>
      </c>
      <c r="AG13" s="746">
        <v>29.625</v>
      </c>
      <c r="AH13" s="746">
        <v>33.075000000000003</v>
      </c>
      <c r="AI13" s="746">
        <v>32.424999999999997</v>
      </c>
      <c r="AJ13" s="746">
        <v>31.9</v>
      </c>
      <c r="AK13" s="746">
        <v>32.299999999999997</v>
      </c>
      <c r="AL13" s="746">
        <v>31.4</v>
      </c>
      <c r="AM13" s="746">
        <v>29.475000000000001</v>
      </c>
      <c r="AN13" s="746">
        <v>34.5</v>
      </c>
      <c r="AO13" s="746">
        <v>34.325000000000003</v>
      </c>
      <c r="AP13" s="746">
        <v>30.774999999999999</v>
      </c>
      <c r="AQ13" s="746">
        <v>36.25</v>
      </c>
      <c r="AR13" s="746">
        <v>31.024999999999999</v>
      </c>
      <c r="AS13" s="746">
        <v>30.074999999999999</v>
      </c>
      <c r="AT13" s="746">
        <v>33.6</v>
      </c>
      <c r="AU13" s="746">
        <v>32.375</v>
      </c>
      <c r="AV13" s="746">
        <v>30.55</v>
      </c>
      <c r="AW13" s="746">
        <v>34.524999999999999</v>
      </c>
      <c r="AX13" s="746">
        <v>28.3</v>
      </c>
      <c r="AY13" s="746">
        <v>27.024999999999999</v>
      </c>
      <c r="AZ13" s="746">
        <v>33.5</v>
      </c>
      <c r="BA13" s="746">
        <v>34.725000000000001</v>
      </c>
      <c r="BB13" s="746">
        <v>30.824999999999999</v>
      </c>
      <c r="BC13" s="746">
        <v>34.325000000000003</v>
      </c>
      <c r="BD13" s="746">
        <v>28.625</v>
      </c>
      <c r="BE13" s="746"/>
      <c r="BF13" s="746">
        <v>31.4</v>
      </c>
      <c r="BG13" s="746">
        <v>31.925000000000001</v>
      </c>
      <c r="BH13" s="746">
        <v>32.15</v>
      </c>
      <c r="BI13" s="746">
        <v>30.3</v>
      </c>
      <c r="BJ13" s="746">
        <v>30.425000000000001</v>
      </c>
      <c r="BK13" s="746">
        <v>34.875</v>
      </c>
      <c r="BL13" s="746">
        <v>32.424999999999997</v>
      </c>
      <c r="BM13" s="746">
        <v>28.475000000000001</v>
      </c>
      <c r="BN13" s="746">
        <v>26.274999999999999</v>
      </c>
      <c r="BO13" s="746">
        <v>30.55</v>
      </c>
      <c r="BP13" s="746">
        <v>31.65</v>
      </c>
      <c r="BQ13" s="746">
        <v>31.225000000000001</v>
      </c>
      <c r="BR13" s="746">
        <v>29.75</v>
      </c>
      <c r="BS13" s="746">
        <v>28.7</v>
      </c>
      <c r="BT13" s="746">
        <v>23.425000000000001</v>
      </c>
      <c r="BU13" s="746">
        <v>29.35</v>
      </c>
      <c r="BV13" s="746">
        <v>25.324999999999999</v>
      </c>
      <c r="BW13" s="746">
        <v>31.824999999999999</v>
      </c>
      <c r="BX13" s="746">
        <v>32.700000000000003</v>
      </c>
      <c r="BY13" s="746"/>
      <c r="BZ13" s="746"/>
      <c r="CA13" s="746"/>
      <c r="CB13" s="746"/>
      <c r="CC13" s="746"/>
      <c r="CD13" s="746"/>
      <c r="CE13" s="746"/>
      <c r="CF13" s="746"/>
      <c r="CG13" s="746"/>
      <c r="CH13" s="746">
        <v>24.65</v>
      </c>
      <c r="CI13" s="746">
        <v>25.8</v>
      </c>
      <c r="CJ13" s="746">
        <v>23.925000000000001</v>
      </c>
      <c r="CK13" s="746">
        <v>22.225000000000001</v>
      </c>
      <c r="CL13" s="746">
        <v>25.024999999999999</v>
      </c>
      <c r="CM13" s="746">
        <v>24.15</v>
      </c>
      <c r="CN13" s="746">
        <v>24.3</v>
      </c>
      <c r="CO13" s="746">
        <v>25.55</v>
      </c>
      <c r="CP13" s="746">
        <v>24.2</v>
      </c>
      <c r="CQ13" s="746">
        <v>24.524999999999999</v>
      </c>
      <c r="CR13" s="746">
        <v>24.9</v>
      </c>
      <c r="CS13" s="746">
        <v>24.925000000000001</v>
      </c>
      <c r="CT13" s="746">
        <v>23.875</v>
      </c>
      <c r="CU13" s="746">
        <v>26.125</v>
      </c>
      <c r="CV13" s="746">
        <v>23.925000000000001</v>
      </c>
      <c r="CW13" s="746">
        <v>22.975000000000001</v>
      </c>
      <c r="CX13" s="746">
        <v>24.524999999999999</v>
      </c>
      <c r="CY13" s="746">
        <v>25.125</v>
      </c>
      <c r="CZ13" s="746">
        <v>24.1</v>
      </c>
      <c r="DA13" s="746">
        <v>24.6</v>
      </c>
      <c r="DB13" s="746">
        <v>23.6</v>
      </c>
      <c r="DC13" s="746">
        <v>24.3</v>
      </c>
      <c r="DD13" s="746">
        <v>22.824999999999999</v>
      </c>
      <c r="DE13" s="746">
        <v>25.7</v>
      </c>
      <c r="DF13" s="746">
        <v>22.975000000000001</v>
      </c>
      <c r="DG13" s="746"/>
      <c r="DH13" s="746"/>
      <c r="DI13" s="746"/>
      <c r="DJ13" s="746">
        <v>23.15</v>
      </c>
      <c r="DK13" s="746">
        <v>23.8</v>
      </c>
      <c r="DL13" s="746">
        <v>22.95</v>
      </c>
      <c r="DM13" s="746">
        <v>24.75</v>
      </c>
      <c r="DN13" s="746">
        <v>24.9</v>
      </c>
      <c r="DO13" s="746">
        <v>25.2</v>
      </c>
      <c r="DP13" s="746">
        <v>24.675000000000001</v>
      </c>
      <c r="DQ13" s="746">
        <v>24.85</v>
      </c>
      <c r="DR13" s="746">
        <v>25.05</v>
      </c>
      <c r="DS13" s="746">
        <v>24.125</v>
      </c>
      <c r="DT13" s="746">
        <v>22.6</v>
      </c>
      <c r="DU13" s="746">
        <v>22.875</v>
      </c>
      <c r="DV13" s="746">
        <v>23.8</v>
      </c>
      <c r="DW13" s="746">
        <v>24.125</v>
      </c>
      <c r="DX13" s="746">
        <v>23.3</v>
      </c>
      <c r="DY13" s="746">
        <v>24.45</v>
      </c>
      <c r="DZ13" s="746">
        <v>22.05</v>
      </c>
      <c r="EA13" s="746">
        <v>25.324999999999999</v>
      </c>
      <c r="EB13" s="746">
        <v>24.75</v>
      </c>
      <c r="EC13" s="746">
        <v>23.824999999999999</v>
      </c>
      <c r="ED13" s="746">
        <v>24.125</v>
      </c>
      <c r="EE13" s="746">
        <v>24.524999999999999</v>
      </c>
      <c r="EF13" s="746"/>
    </row>
    <row r="14" spans="1:136" s="1" customFormat="1" x14ac:dyDescent="0.35">
      <c r="A14" s="137">
        <v>25</v>
      </c>
      <c r="B14" s="1" t="s">
        <v>445</v>
      </c>
      <c r="C14" s="1" t="s">
        <v>445</v>
      </c>
      <c r="D14" s="1" t="s">
        <v>445</v>
      </c>
      <c r="E14" s="1" t="s">
        <v>445</v>
      </c>
      <c r="F14" s="1" t="s">
        <v>445</v>
      </c>
      <c r="G14" s="1" t="s">
        <v>445</v>
      </c>
      <c r="H14" s="1" t="s">
        <v>445</v>
      </c>
      <c r="I14" s="1" t="s">
        <v>445</v>
      </c>
      <c r="J14" s="1" t="s">
        <v>445</v>
      </c>
      <c r="K14" s="1" t="s">
        <v>445</v>
      </c>
      <c r="L14" s="1" t="s">
        <v>445</v>
      </c>
      <c r="M14" s="1" t="s">
        <v>445</v>
      </c>
      <c r="N14" s="1" t="s">
        <v>445</v>
      </c>
      <c r="O14" s="1" t="s">
        <v>445</v>
      </c>
      <c r="P14" s="1" t="s">
        <v>445</v>
      </c>
      <c r="Q14" s="1" t="s">
        <v>445</v>
      </c>
      <c r="R14" s="1" t="s">
        <v>445</v>
      </c>
      <c r="S14" s="1" t="s">
        <v>445</v>
      </c>
      <c r="T14" s="1" t="s">
        <v>445</v>
      </c>
      <c r="U14" s="1" t="s">
        <v>445</v>
      </c>
      <c r="V14" s="1" t="s">
        <v>445</v>
      </c>
      <c r="W14" s="1" t="s">
        <v>445</v>
      </c>
      <c r="X14" s="1" t="s">
        <v>445</v>
      </c>
      <c r="Y14" s="1" t="s">
        <v>445</v>
      </c>
      <c r="Z14" s="1" t="s">
        <v>445</v>
      </c>
      <c r="AA14" s="1" t="s">
        <v>445</v>
      </c>
      <c r="AB14" s="1" t="s">
        <v>445</v>
      </c>
      <c r="AC14" s="1" t="s">
        <v>445</v>
      </c>
      <c r="AD14" s="746">
        <v>30.725000000000001</v>
      </c>
      <c r="AE14" s="746">
        <v>29.475000000000001</v>
      </c>
      <c r="AF14" s="746">
        <v>34.225000000000001</v>
      </c>
      <c r="AG14" s="746">
        <v>29.35</v>
      </c>
      <c r="AH14" s="746">
        <v>32.875</v>
      </c>
      <c r="AI14" s="746">
        <v>32.200000000000003</v>
      </c>
      <c r="AJ14" s="746">
        <v>32.450000000000003</v>
      </c>
      <c r="AK14" s="746">
        <v>32.9</v>
      </c>
      <c r="AL14" s="746">
        <v>30.524999999999999</v>
      </c>
      <c r="AM14" s="746">
        <v>29</v>
      </c>
      <c r="AN14" s="746">
        <v>33.25</v>
      </c>
      <c r="AO14" s="746">
        <v>32.5</v>
      </c>
      <c r="AP14" s="746">
        <v>28.6</v>
      </c>
      <c r="AQ14" s="746">
        <v>33.35</v>
      </c>
      <c r="AR14" s="746">
        <v>30.824999999999999</v>
      </c>
      <c r="AS14" s="746">
        <v>29.824999999999999</v>
      </c>
      <c r="AT14" s="746">
        <v>32.4</v>
      </c>
      <c r="AU14" s="746">
        <v>31.524999999999999</v>
      </c>
      <c r="AV14" s="746">
        <v>29.95</v>
      </c>
      <c r="AW14" s="746">
        <v>34.15</v>
      </c>
      <c r="AX14" s="746">
        <v>28.85</v>
      </c>
      <c r="AY14" s="746">
        <v>26.35</v>
      </c>
      <c r="AZ14" s="746">
        <v>32.9</v>
      </c>
      <c r="BA14" s="746">
        <v>33.024999999999999</v>
      </c>
      <c r="BB14" s="746">
        <v>30.05</v>
      </c>
      <c r="BC14" s="746">
        <v>33.274999999999999</v>
      </c>
      <c r="BD14" s="746">
        <v>28.35</v>
      </c>
      <c r="BE14" s="746"/>
      <c r="BF14" s="746">
        <v>30.6</v>
      </c>
      <c r="BG14" s="746">
        <v>31</v>
      </c>
      <c r="BH14" s="746">
        <v>31.75</v>
      </c>
      <c r="BI14" s="746">
        <v>29.675000000000001</v>
      </c>
      <c r="BJ14" s="746">
        <v>30.15</v>
      </c>
      <c r="BK14" s="746">
        <v>35.274999999999999</v>
      </c>
      <c r="BL14" s="746">
        <v>30.85</v>
      </c>
      <c r="BM14" s="746">
        <v>27.05</v>
      </c>
      <c r="BN14" s="746">
        <v>25.625</v>
      </c>
      <c r="BO14" s="746">
        <v>28.824999999999999</v>
      </c>
      <c r="BP14" s="746">
        <v>30.7</v>
      </c>
      <c r="BQ14" s="746">
        <v>30.8</v>
      </c>
      <c r="BR14" s="746">
        <v>28.3</v>
      </c>
      <c r="BS14" s="746">
        <v>29.125</v>
      </c>
      <c r="BT14" s="746">
        <v>22.524999999999999</v>
      </c>
      <c r="BU14" s="746">
        <v>29.3</v>
      </c>
      <c r="BV14" s="746">
        <v>22.5</v>
      </c>
      <c r="BW14" s="746">
        <v>31.074999999999999</v>
      </c>
      <c r="BX14" s="746">
        <v>30.824999999999999</v>
      </c>
      <c r="BY14" s="746"/>
      <c r="BZ14" s="746"/>
      <c r="CA14" s="746"/>
      <c r="CB14" s="746"/>
      <c r="CC14" s="746"/>
      <c r="CD14" s="746"/>
      <c r="CE14" s="746"/>
      <c r="CF14" s="746"/>
      <c r="CG14" s="746"/>
      <c r="CH14" s="746">
        <v>24.95</v>
      </c>
      <c r="CI14" s="746">
        <v>25.675000000000001</v>
      </c>
      <c r="CJ14" s="746">
        <v>24.125</v>
      </c>
      <c r="CK14" s="746">
        <v>22.8</v>
      </c>
      <c r="CL14" s="746">
        <v>25.15</v>
      </c>
      <c r="CM14" s="746">
        <v>24</v>
      </c>
      <c r="CN14" s="746">
        <v>23.95</v>
      </c>
      <c r="CO14" s="746">
        <v>24.574999999999999</v>
      </c>
      <c r="CP14" s="746">
        <v>23.35</v>
      </c>
      <c r="CQ14" s="746">
        <v>24.274999999999999</v>
      </c>
      <c r="CR14" s="746">
        <v>25.125</v>
      </c>
      <c r="CS14" s="746">
        <v>25</v>
      </c>
      <c r="CT14" s="746">
        <v>23.625</v>
      </c>
      <c r="CU14" s="746">
        <v>25.8</v>
      </c>
      <c r="CV14" s="746">
        <v>23.675000000000001</v>
      </c>
      <c r="CW14" s="746">
        <v>23.175000000000001</v>
      </c>
      <c r="CX14" s="746">
        <v>24.25</v>
      </c>
      <c r="CY14" s="746">
        <v>24.524999999999999</v>
      </c>
      <c r="CZ14" s="746">
        <v>23.925000000000001</v>
      </c>
      <c r="DA14" s="746">
        <v>24.524999999999999</v>
      </c>
      <c r="DB14" s="746">
        <v>23.725000000000001</v>
      </c>
      <c r="DC14" s="746">
        <v>25.05</v>
      </c>
      <c r="DD14" s="746">
        <v>22.95</v>
      </c>
      <c r="DE14" s="746">
        <v>25.524999999999999</v>
      </c>
      <c r="DF14" s="746">
        <v>23.05</v>
      </c>
      <c r="DG14" s="746"/>
      <c r="DH14" s="746"/>
      <c r="DI14" s="746"/>
      <c r="DJ14" s="746">
        <v>23.125</v>
      </c>
      <c r="DK14" s="746">
        <v>23.324999999999999</v>
      </c>
      <c r="DL14" s="746">
        <v>22.475000000000001</v>
      </c>
      <c r="DM14" s="746">
        <v>24.875</v>
      </c>
      <c r="DN14" s="746">
        <v>24.05</v>
      </c>
      <c r="DO14" s="746">
        <v>24.875</v>
      </c>
      <c r="DP14" s="746">
        <v>24.425000000000001</v>
      </c>
      <c r="DQ14" s="746">
        <v>24.774999999999999</v>
      </c>
      <c r="DR14" s="746">
        <v>25.05</v>
      </c>
      <c r="DS14" s="746">
        <v>24.75</v>
      </c>
      <c r="DT14" s="746">
        <v>22.55</v>
      </c>
      <c r="DU14" s="746">
        <v>22.824999999999999</v>
      </c>
      <c r="DV14" s="746">
        <v>23.774999999999999</v>
      </c>
      <c r="DW14" s="746">
        <v>24.274999999999999</v>
      </c>
      <c r="DX14" s="746">
        <v>23.55</v>
      </c>
      <c r="DY14" s="746">
        <v>23.625</v>
      </c>
      <c r="DZ14" s="746">
        <v>23.225000000000001</v>
      </c>
      <c r="EA14" s="746">
        <v>24.85</v>
      </c>
      <c r="EB14" s="746">
        <v>24.675000000000001</v>
      </c>
      <c r="EC14" s="746">
        <v>23.725000000000001</v>
      </c>
      <c r="ED14" s="746">
        <v>24</v>
      </c>
      <c r="EE14" s="746">
        <v>24.675000000000001</v>
      </c>
      <c r="EF14" s="746"/>
    </row>
    <row r="15" spans="1:136" s="1" customFormat="1" x14ac:dyDescent="0.35">
      <c r="A15" s="137">
        <v>26</v>
      </c>
      <c r="B15" s="1" t="s">
        <v>445</v>
      </c>
      <c r="C15" s="1" t="s">
        <v>445</v>
      </c>
      <c r="D15" s="1" t="s">
        <v>445</v>
      </c>
      <c r="E15" s="1" t="s">
        <v>445</v>
      </c>
      <c r="F15" s="1" t="s">
        <v>445</v>
      </c>
      <c r="G15" s="1" t="s">
        <v>445</v>
      </c>
      <c r="H15" s="1" t="s">
        <v>445</v>
      </c>
      <c r="I15" s="1" t="s">
        <v>445</v>
      </c>
      <c r="J15" s="1" t="s">
        <v>445</v>
      </c>
      <c r="K15" s="1" t="s">
        <v>445</v>
      </c>
      <c r="L15" s="1" t="s">
        <v>445</v>
      </c>
      <c r="M15" s="1" t="s">
        <v>445</v>
      </c>
      <c r="N15" s="1" t="s">
        <v>445</v>
      </c>
      <c r="O15" s="1" t="s">
        <v>445</v>
      </c>
      <c r="P15" s="1" t="s">
        <v>445</v>
      </c>
      <c r="Q15" s="1" t="s">
        <v>445</v>
      </c>
      <c r="R15" s="1" t="s">
        <v>445</v>
      </c>
      <c r="S15" s="1" t="s">
        <v>445</v>
      </c>
      <c r="T15" s="1" t="s">
        <v>445</v>
      </c>
      <c r="U15" s="1" t="s">
        <v>445</v>
      </c>
      <c r="V15" s="1" t="s">
        <v>445</v>
      </c>
      <c r="W15" s="1" t="s">
        <v>445</v>
      </c>
      <c r="X15" s="1" t="s">
        <v>445</v>
      </c>
      <c r="Y15" s="1" t="s">
        <v>445</v>
      </c>
      <c r="Z15" s="1" t="s">
        <v>445</v>
      </c>
      <c r="AA15" s="1" t="s">
        <v>445</v>
      </c>
      <c r="AB15" s="1" t="s">
        <v>445</v>
      </c>
      <c r="AC15" s="1" t="s">
        <v>445</v>
      </c>
      <c r="AD15" s="746">
        <v>29.675000000000001</v>
      </c>
      <c r="AE15" s="746">
        <v>28.15</v>
      </c>
      <c r="AF15" s="746">
        <v>32.65</v>
      </c>
      <c r="AG15" s="746">
        <v>28.35</v>
      </c>
      <c r="AH15" s="746">
        <v>32.6</v>
      </c>
      <c r="AI15" s="746">
        <v>31.45</v>
      </c>
      <c r="AJ15" s="746">
        <v>31.875</v>
      </c>
      <c r="AK15" s="746">
        <v>31.9</v>
      </c>
      <c r="AL15" s="746">
        <v>30.2</v>
      </c>
      <c r="AM15" s="746">
        <v>28.4</v>
      </c>
      <c r="AN15" s="746">
        <v>32.837499999999999</v>
      </c>
      <c r="AO15" s="746">
        <v>32.225000000000001</v>
      </c>
      <c r="AP15" s="746">
        <v>28</v>
      </c>
      <c r="AQ15" s="746">
        <v>33.674999999999997</v>
      </c>
      <c r="AR15" s="746">
        <v>30.925000000000001</v>
      </c>
      <c r="AS15" s="746">
        <v>30.375</v>
      </c>
      <c r="AT15" s="746">
        <v>32</v>
      </c>
      <c r="AU15" s="746">
        <v>31.7</v>
      </c>
      <c r="AV15" s="746">
        <v>29.5</v>
      </c>
      <c r="AW15" s="746">
        <v>33.075000000000003</v>
      </c>
      <c r="AX15" s="746">
        <v>28.95</v>
      </c>
      <c r="AY15" s="746">
        <v>26.975000000000001</v>
      </c>
      <c r="AZ15" s="746">
        <v>33.524999999999999</v>
      </c>
      <c r="BA15" s="746">
        <v>30.45</v>
      </c>
      <c r="BB15" s="746">
        <v>29.774999999999999</v>
      </c>
      <c r="BC15" s="746">
        <v>33.725000000000001</v>
      </c>
      <c r="BD15" s="746">
        <v>28.6</v>
      </c>
      <c r="BE15" s="746"/>
      <c r="BF15" s="746">
        <v>29.8</v>
      </c>
      <c r="BG15" s="746">
        <v>30.125</v>
      </c>
      <c r="BH15" s="746">
        <v>30.774999999999999</v>
      </c>
      <c r="BI15" s="746">
        <v>28.3</v>
      </c>
      <c r="BJ15" s="746">
        <v>30.074999999999999</v>
      </c>
      <c r="BK15" s="746">
        <v>34.274999999999999</v>
      </c>
      <c r="BL15" s="746">
        <v>30.024999999999999</v>
      </c>
      <c r="BM15" s="746">
        <v>26.225000000000001</v>
      </c>
      <c r="BN15" s="746">
        <v>24.2</v>
      </c>
      <c r="BO15" s="746">
        <v>28.2</v>
      </c>
      <c r="BP15" s="746">
        <v>29.95</v>
      </c>
      <c r="BQ15" s="746">
        <v>29.574999999999999</v>
      </c>
      <c r="BR15" s="746">
        <v>26.975000000000001</v>
      </c>
      <c r="BS15" s="746">
        <v>28.4</v>
      </c>
      <c r="BT15" s="746">
        <v>23.55</v>
      </c>
      <c r="BU15" s="746">
        <v>28.55</v>
      </c>
      <c r="BV15" s="746">
        <v>23.125</v>
      </c>
      <c r="BW15" s="746">
        <v>30.5</v>
      </c>
      <c r="BX15" s="746">
        <v>29.9</v>
      </c>
      <c r="BY15" s="746"/>
      <c r="BZ15" s="746"/>
      <c r="CA15" s="746"/>
      <c r="CB15" s="746"/>
      <c r="CC15" s="746"/>
      <c r="CD15" s="746"/>
      <c r="CE15" s="746"/>
      <c r="CF15" s="746"/>
      <c r="CG15" s="746"/>
      <c r="CH15" s="746">
        <v>24.15</v>
      </c>
      <c r="CI15" s="746">
        <v>25.2</v>
      </c>
      <c r="CJ15" s="746">
        <v>23.824999999999999</v>
      </c>
      <c r="CK15" s="746">
        <v>22.45</v>
      </c>
      <c r="CL15" s="746">
        <v>25.024999999999999</v>
      </c>
      <c r="CM15" s="746">
        <v>23.6</v>
      </c>
      <c r="CN15" s="746">
        <v>23.574999999999999</v>
      </c>
      <c r="CO15" s="746">
        <v>24.25</v>
      </c>
      <c r="CP15" s="746">
        <v>22.824999999999999</v>
      </c>
      <c r="CQ15" s="746">
        <v>24.05</v>
      </c>
      <c r="CR15" s="746">
        <v>24.5</v>
      </c>
      <c r="CS15" s="746">
        <v>25.05</v>
      </c>
      <c r="CT15" s="746">
        <v>23.024999999999999</v>
      </c>
      <c r="CU15" s="746">
        <v>25.15</v>
      </c>
      <c r="CV15" s="746">
        <v>23.675000000000001</v>
      </c>
      <c r="CW15" s="746">
        <v>23.5</v>
      </c>
      <c r="CX15" s="746">
        <v>23.7</v>
      </c>
      <c r="CY15" s="746">
        <v>24.05</v>
      </c>
      <c r="CZ15" s="746">
        <v>24.75</v>
      </c>
      <c r="DA15" s="746">
        <v>23.574999999999999</v>
      </c>
      <c r="DB15" s="746">
        <v>22.9</v>
      </c>
      <c r="DC15" s="746">
        <v>24.3</v>
      </c>
      <c r="DD15" s="746">
        <v>22.15</v>
      </c>
      <c r="DE15" s="746">
        <v>25.225000000000001</v>
      </c>
      <c r="DF15" s="746">
        <v>22.85</v>
      </c>
      <c r="DG15" s="746"/>
      <c r="DH15" s="746"/>
      <c r="DI15" s="746"/>
      <c r="DJ15" s="746">
        <v>23.9</v>
      </c>
      <c r="DK15" s="746">
        <v>23.1</v>
      </c>
      <c r="DL15" s="746">
        <v>22.625</v>
      </c>
      <c r="DM15" s="746">
        <v>24.625</v>
      </c>
      <c r="DN15" s="746">
        <v>23.95</v>
      </c>
      <c r="DO15" s="746">
        <v>24.95</v>
      </c>
      <c r="DP15" s="746">
        <v>23.8</v>
      </c>
      <c r="DQ15" s="746">
        <v>24.5</v>
      </c>
      <c r="DR15" s="746">
        <v>24.35</v>
      </c>
      <c r="DS15" s="746">
        <v>24.5</v>
      </c>
      <c r="DT15" s="746">
        <v>22</v>
      </c>
      <c r="DU15" s="746">
        <v>22.625</v>
      </c>
      <c r="DV15" s="746">
        <v>23.55</v>
      </c>
      <c r="DW15" s="746">
        <v>24.25</v>
      </c>
      <c r="DX15" s="746">
        <v>23.45</v>
      </c>
      <c r="DY15" s="746">
        <v>23.324999999999999</v>
      </c>
      <c r="DZ15" s="746">
        <v>23.8</v>
      </c>
      <c r="EA15" s="746">
        <v>24.875</v>
      </c>
      <c r="EB15" s="746">
        <v>25.024999999999999</v>
      </c>
      <c r="EC15" s="746">
        <v>23.25</v>
      </c>
      <c r="ED15" s="746">
        <v>23.725000000000001</v>
      </c>
      <c r="EE15" s="746">
        <v>24.3</v>
      </c>
      <c r="EF15" s="746"/>
    </row>
    <row r="16" spans="1:136" s="1" customFormat="1" x14ac:dyDescent="0.35">
      <c r="A16" s="137">
        <v>27</v>
      </c>
      <c r="B16" s="746">
        <v>31.1</v>
      </c>
      <c r="C16" s="746">
        <v>34.22</v>
      </c>
      <c r="D16" s="746">
        <v>30.08</v>
      </c>
      <c r="E16" s="746">
        <v>29.64</v>
      </c>
      <c r="F16" s="746">
        <v>30.68</v>
      </c>
      <c r="G16" s="746">
        <v>33.4</v>
      </c>
      <c r="H16" s="746">
        <v>28.46</v>
      </c>
      <c r="I16" s="746">
        <v>35.36</v>
      </c>
      <c r="J16" s="746">
        <v>32.44</v>
      </c>
      <c r="K16" s="746">
        <v>29.32</v>
      </c>
      <c r="L16" s="746">
        <v>31.8</v>
      </c>
      <c r="M16" s="746">
        <v>29.72</v>
      </c>
      <c r="N16" s="746">
        <v>31.62</v>
      </c>
      <c r="O16" s="746">
        <v>30.12</v>
      </c>
      <c r="P16" s="746">
        <v>28.74</v>
      </c>
      <c r="Q16" s="1" t="s">
        <v>445</v>
      </c>
      <c r="R16" s="1" t="s">
        <v>445</v>
      </c>
      <c r="S16" s="1" t="s">
        <v>445</v>
      </c>
      <c r="T16" s="1" t="s">
        <v>445</v>
      </c>
      <c r="U16" s="1" t="s">
        <v>445</v>
      </c>
      <c r="V16" s="1" t="s">
        <v>445</v>
      </c>
      <c r="W16" s="1" t="s">
        <v>445</v>
      </c>
      <c r="X16" s="1" t="s">
        <v>445</v>
      </c>
      <c r="Y16" s="1" t="s">
        <v>445</v>
      </c>
      <c r="Z16" s="1" t="s">
        <v>445</v>
      </c>
      <c r="AA16" s="1" t="s">
        <v>445</v>
      </c>
      <c r="AB16" s="1" t="s">
        <v>445</v>
      </c>
      <c r="AC16" s="1" t="s">
        <v>445</v>
      </c>
      <c r="AD16" s="746">
        <v>28.192499999999999</v>
      </c>
      <c r="AE16" s="746">
        <v>26.824999999999999</v>
      </c>
      <c r="AF16" s="746">
        <v>33.674999999999997</v>
      </c>
      <c r="AG16" s="746">
        <v>26.35</v>
      </c>
      <c r="AH16" s="746">
        <v>31.85</v>
      </c>
      <c r="AI16" s="746">
        <v>30.774999999999999</v>
      </c>
      <c r="AJ16" s="746">
        <v>31.9</v>
      </c>
      <c r="AK16" s="746">
        <v>31.55</v>
      </c>
      <c r="AL16" s="746">
        <v>29.75</v>
      </c>
      <c r="AM16" s="746">
        <v>28.324999999999999</v>
      </c>
      <c r="AN16" s="746">
        <v>30.774999999999999</v>
      </c>
      <c r="AO16" s="746">
        <v>32.14</v>
      </c>
      <c r="AP16" s="746">
        <v>27.48</v>
      </c>
      <c r="AQ16" s="746">
        <v>31.925000000000001</v>
      </c>
      <c r="AR16" s="746"/>
      <c r="AS16" s="746">
        <v>30.4</v>
      </c>
      <c r="AT16" s="746">
        <v>30.975000000000001</v>
      </c>
      <c r="AU16" s="746">
        <v>30.65</v>
      </c>
      <c r="AV16" s="746">
        <v>29.225000000000001</v>
      </c>
      <c r="AW16" s="746">
        <v>33.299999999999997</v>
      </c>
      <c r="AX16" s="746">
        <v>29.375</v>
      </c>
      <c r="AY16" s="746">
        <v>26.55</v>
      </c>
      <c r="AZ16" s="746">
        <v>32.5</v>
      </c>
      <c r="BA16" s="746">
        <v>32.049999999999997</v>
      </c>
      <c r="BB16" s="746">
        <v>28.7</v>
      </c>
      <c r="BC16" s="746">
        <v>33.15</v>
      </c>
      <c r="BD16" s="746">
        <v>27.675000000000001</v>
      </c>
      <c r="BE16" s="746"/>
      <c r="BF16" s="746">
        <v>29.024999999999999</v>
      </c>
      <c r="BG16" s="746"/>
      <c r="BH16" s="746">
        <v>29.995000000000001</v>
      </c>
      <c r="BI16" s="746">
        <v>28.675000000000001</v>
      </c>
      <c r="BJ16" s="746">
        <v>29.5</v>
      </c>
      <c r="BK16" s="746">
        <v>33.475000000000001</v>
      </c>
      <c r="BL16" s="746">
        <v>28.675000000000001</v>
      </c>
      <c r="BM16" s="746">
        <v>24.225000000000001</v>
      </c>
      <c r="BN16" s="746">
        <v>22.45</v>
      </c>
      <c r="BO16" s="746">
        <v>27.524999999999999</v>
      </c>
      <c r="BP16" s="746">
        <v>30</v>
      </c>
      <c r="BQ16" s="746">
        <v>28.5</v>
      </c>
      <c r="BR16" s="746">
        <v>24.774999999999999</v>
      </c>
      <c r="BS16" s="746">
        <v>26.875</v>
      </c>
      <c r="BT16" s="746">
        <v>23.074999999999999</v>
      </c>
      <c r="BU16" s="746">
        <v>27.65</v>
      </c>
      <c r="BV16" s="746">
        <v>22.95</v>
      </c>
      <c r="BW16" s="746">
        <v>29.125</v>
      </c>
      <c r="BX16" s="746">
        <v>29.533332999999999</v>
      </c>
      <c r="BY16" s="746"/>
      <c r="BZ16" s="746"/>
      <c r="CA16" s="746"/>
      <c r="CB16" s="746"/>
      <c r="CC16" s="746"/>
      <c r="CD16" s="746"/>
      <c r="CE16" s="746"/>
      <c r="CF16" s="746"/>
      <c r="CG16" s="746"/>
      <c r="CH16" s="746">
        <v>23.645</v>
      </c>
      <c r="CI16" s="746">
        <v>24.175000000000001</v>
      </c>
      <c r="CJ16" s="746">
        <v>23.175000000000001</v>
      </c>
      <c r="CK16" s="746">
        <v>22.25</v>
      </c>
      <c r="CL16" s="746">
        <v>24.175000000000001</v>
      </c>
      <c r="CM16" s="746">
        <v>22.75</v>
      </c>
      <c r="CN16" s="746">
        <v>22.524999999999999</v>
      </c>
      <c r="CO16" s="746">
        <v>23.7</v>
      </c>
      <c r="CP16" s="746">
        <v>21.975000000000001</v>
      </c>
      <c r="CQ16" s="746">
        <v>22.95</v>
      </c>
      <c r="CR16" s="746">
        <v>23.675000000000001</v>
      </c>
      <c r="CS16" s="746">
        <v>24.375</v>
      </c>
      <c r="CT16" s="746">
        <v>22.675000000000001</v>
      </c>
      <c r="CU16" s="746">
        <v>24.85</v>
      </c>
      <c r="CV16" s="746">
        <v>23.45</v>
      </c>
      <c r="CW16" s="746">
        <v>22.5</v>
      </c>
      <c r="CX16" s="746">
        <v>23.725000000000001</v>
      </c>
      <c r="CY16" s="746">
        <v>23.3</v>
      </c>
      <c r="CZ16" s="746">
        <v>24.05</v>
      </c>
      <c r="DA16" s="746">
        <v>23.75</v>
      </c>
      <c r="DB16" s="746">
        <v>22.65</v>
      </c>
      <c r="DC16" s="746">
        <v>23.9</v>
      </c>
      <c r="DD16" s="746">
        <v>22.8</v>
      </c>
      <c r="DE16" s="746">
        <v>24.5</v>
      </c>
      <c r="DF16" s="746">
        <v>22.574999999999999</v>
      </c>
      <c r="DG16" s="746"/>
      <c r="DH16" s="746"/>
      <c r="DI16" s="746"/>
      <c r="DJ16" s="746">
        <v>22.625</v>
      </c>
      <c r="DK16" s="746">
        <v>23.074999999999999</v>
      </c>
      <c r="DL16" s="746">
        <v>22.45</v>
      </c>
      <c r="DM16" s="746">
        <v>24.774999999999999</v>
      </c>
      <c r="DN16" s="746">
        <v>23.625</v>
      </c>
      <c r="DO16" s="746">
        <v>24.524999999999999</v>
      </c>
      <c r="DP16" s="746">
        <v>23.45</v>
      </c>
      <c r="DQ16" s="746">
        <v>23.95</v>
      </c>
      <c r="DR16" s="746">
        <v>23.55</v>
      </c>
      <c r="DS16" s="746">
        <v>23.95</v>
      </c>
      <c r="DT16" s="746">
        <v>21.55</v>
      </c>
      <c r="DU16" s="746">
        <v>22.65</v>
      </c>
      <c r="DV16" s="746">
        <v>22.875</v>
      </c>
      <c r="DW16" s="746">
        <v>23.074999999999999</v>
      </c>
      <c r="DX16" s="746">
        <v>22.524999999999999</v>
      </c>
      <c r="DY16" s="746"/>
      <c r="DZ16" s="746">
        <v>23.074999999999999</v>
      </c>
      <c r="EA16" s="746">
        <v>24.45</v>
      </c>
      <c r="EB16" s="746">
        <v>23.85</v>
      </c>
      <c r="EC16" s="746">
        <v>22.85</v>
      </c>
      <c r="ED16" s="746">
        <v>23.4</v>
      </c>
      <c r="EE16" s="746">
        <v>23.824999999999999</v>
      </c>
      <c r="EF16" s="746"/>
    </row>
    <row r="17" spans="1:136" s="1" customFormat="1" x14ac:dyDescent="0.35">
      <c r="A17" s="137">
        <v>28</v>
      </c>
      <c r="B17" s="746">
        <v>29.332999999999998</v>
      </c>
      <c r="C17" s="746">
        <v>33.933</v>
      </c>
      <c r="D17" s="746">
        <v>29.5</v>
      </c>
      <c r="E17" s="746">
        <v>29.125</v>
      </c>
      <c r="F17" s="746">
        <v>30.175000000000001</v>
      </c>
      <c r="G17" s="746">
        <v>33.424999999999997</v>
      </c>
      <c r="H17" s="746">
        <v>27.574999999999999</v>
      </c>
      <c r="I17" s="746">
        <v>36.700000000000003</v>
      </c>
      <c r="J17" s="746">
        <v>32.975000000000001</v>
      </c>
      <c r="K17" s="746">
        <v>29.274999999999999</v>
      </c>
      <c r="L17" s="746">
        <v>31.6</v>
      </c>
      <c r="M17" s="746">
        <v>29.024999999999999</v>
      </c>
      <c r="N17" s="746">
        <v>30.824999999999999</v>
      </c>
      <c r="O17" s="746">
        <v>29.425000000000001</v>
      </c>
      <c r="P17" s="746">
        <v>28.15</v>
      </c>
      <c r="Q17" s="1" t="s">
        <v>445</v>
      </c>
      <c r="R17" s="1" t="s">
        <v>445</v>
      </c>
      <c r="S17" s="1" t="s">
        <v>445</v>
      </c>
      <c r="T17" s="1" t="s">
        <v>445</v>
      </c>
      <c r="U17" s="1" t="s">
        <v>445</v>
      </c>
      <c r="V17" s="1" t="s">
        <v>445</v>
      </c>
      <c r="W17" s="1" t="s">
        <v>445</v>
      </c>
      <c r="X17" s="1" t="s">
        <v>445</v>
      </c>
      <c r="Y17" s="1" t="s">
        <v>445</v>
      </c>
      <c r="Z17" s="1" t="s">
        <v>445</v>
      </c>
      <c r="AA17" s="1" t="s">
        <v>445</v>
      </c>
      <c r="AB17" s="1" t="s">
        <v>445</v>
      </c>
      <c r="AC17" s="1" t="s">
        <v>445</v>
      </c>
      <c r="AD17" s="746">
        <v>27.433330000000002</v>
      </c>
      <c r="AE17" s="746">
        <v>26.375</v>
      </c>
      <c r="AF17" s="746">
        <v>31.125</v>
      </c>
      <c r="AG17" s="746"/>
      <c r="AH17" s="746">
        <v>29.38</v>
      </c>
      <c r="AI17" s="746">
        <v>30.56</v>
      </c>
      <c r="AJ17" s="746">
        <v>30.74</v>
      </c>
      <c r="AK17" s="746">
        <v>29.98</v>
      </c>
      <c r="AL17" s="746">
        <v>28.3</v>
      </c>
      <c r="AM17" s="746">
        <v>26.98</v>
      </c>
      <c r="AN17" s="746">
        <v>28.6</v>
      </c>
      <c r="AO17" s="746">
        <v>30.1</v>
      </c>
      <c r="AP17" s="746">
        <v>25.302</v>
      </c>
      <c r="AQ17" s="746">
        <v>31.26</v>
      </c>
      <c r="AR17" s="746"/>
      <c r="AS17" s="746">
        <v>29.02</v>
      </c>
      <c r="AT17" s="746">
        <v>29.02</v>
      </c>
      <c r="AU17" s="746">
        <v>28.72</v>
      </c>
      <c r="AV17" s="746">
        <v>28</v>
      </c>
      <c r="AW17" s="746">
        <v>32.833329999999997</v>
      </c>
      <c r="AX17" s="746">
        <v>28.7</v>
      </c>
      <c r="AY17" s="746">
        <v>25.12</v>
      </c>
      <c r="AZ17" s="746"/>
      <c r="BA17" s="746">
        <v>30.88</v>
      </c>
      <c r="BB17" s="746">
        <v>28</v>
      </c>
      <c r="BC17" s="746">
        <v>32.159999999999997</v>
      </c>
      <c r="BD17" s="746">
        <v>26.14</v>
      </c>
      <c r="BE17" s="746"/>
      <c r="BF17" s="746">
        <v>27.15</v>
      </c>
      <c r="BG17" s="746"/>
      <c r="BH17" s="746">
        <v>28.2</v>
      </c>
      <c r="BI17" s="746">
        <v>28.3</v>
      </c>
      <c r="BJ17" s="746">
        <v>28.16</v>
      </c>
      <c r="BK17" s="746">
        <v>30.68</v>
      </c>
      <c r="BL17" s="746">
        <v>27</v>
      </c>
      <c r="BM17" s="746">
        <v>23.5</v>
      </c>
      <c r="BN17" s="746">
        <v>20.866669999999999</v>
      </c>
      <c r="BO17" s="746">
        <v>27</v>
      </c>
      <c r="BP17" s="746">
        <v>28.42</v>
      </c>
      <c r="BQ17" s="746">
        <v>27.4</v>
      </c>
      <c r="BR17" s="746">
        <v>23.5</v>
      </c>
      <c r="BS17" s="746">
        <v>24.88</v>
      </c>
      <c r="BT17" s="746">
        <v>22.433333000000001</v>
      </c>
      <c r="BU17" s="746">
        <v>25.42</v>
      </c>
      <c r="BV17" s="746">
        <v>23.533332999999999</v>
      </c>
      <c r="BW17" s="746">
        <v>26.9</v>
      </c>
      <c r="BX17" s="746"/>
      <c r="BY17" s="746"/>
      <c r="BZ17" s="746"/>
      <c r="CA17" s="746"/>
      <c r="CB17" s="746"/>
      <c r="CC17" s="746"/>
      <c r="CD17" s="746"/>
      <c r="CE17" s="746"/>
      <c r="CF17" s="746"/>
      <c r="CG17" s="746"/>
      <c r="CH17" s="746">
        <v>23.875</v>
      </c>
      <c r="CI17" s="746">
        <v>23.25</v>
      </c>
      <c r="CJ17" s="746">
        <v>23.25</v>
      </c>
      <c r="CK17" s="746">
        <v>21.96</v>
      </c>
      <c r="CL17" s="746">
        <v>24.38</v>
      </c>
      <c r="CM17" s="746">
        <v>23.02</v>
      </c>
      <c r="CN17" s="746">
        <v>20.5</v>
      </c>
      <c r="CO17" s="746">
        <v>24.24</v>
      </c>
      <c r="CP17" s="746">
        <v>22.4</v>
      </c>
      <c r="CQ17" s="746">
        <v>23.02</v>
      </c>
      <c r="CR17" s="746">
        <v>23.16667</v>
      </c>
      <c r="CS17" s="746">
        <v>24.1</v>
      </c>
      <c r="CT17" s="746">
        <v>22.5</v>
      </c>
      <c r="CU17" s="746">
        <v>24.62</v>
      </c>
      <c r="CV17" s="746">
        <v>23.38</v>
      </c>
      <c r="CW17" s="746">
        <v>22.42</v>
      </c>
      <c r="CX17" s="746">
        <v>23.66</v>
      </c>
      <c r="CY17" s="746">
        <v>23.06</v>
      </c>
      <c r="CZ17" s="746">
        <v>23.38</v>
      </c>
      <c r="DA17" s="746">
        <v>23.4</v>
      </c>
      <c r="DB17" s="746">
        <v>21.9</v>
      </c>
      <c r="DC17" s="746">
        <v>23.22</v>
      </c>
      <c r="DD17" s="746">
        <v>22.36</v>
      </c>
      <c r="DE17" s="746">
        <v>23.52</v>
      </c>
      <c r="DF17" s="746">
        <v>22.46</v>
      </c>
      <c r="DG17" s="746"/>
      <c r="DH17" s="746"/>
      <c r="DI17" s="746"/>
      <c r="DJ17" s="746">
        <v>22.52</v>
      </c>
      <c r="DK17" s="746">
        <v>22.625</v>
      </c>
      <c r="DL17" s="746">
        <v>22.175000000000001</v>
      </c>
      <c r="DM17" s="746">
        <v>24.2</v>
      </c>
      <c r="DN17" s="746"/>
      <c r="DO17" s="746">
        <v>24.74</v>
      </c>
      <c r="DP17" s="746">
        <v>22.76</v>
      </c>
      <c r="DQ17" s="746">
        <v>23.44</v>
      </c>
      <c r="DR17" s="746">
        <v>23</v>
      </c>
      <c r="DS17" s="746">
        <v>23.4</v>
      </c>
      <c r="DT17" s="746">
        <v>21.25</v>
      </c>
      <c r="DU17" s="746">
        <v>22.54</v>
      </c>
      <c r="DV17" s="746">
        <v>23.32</v>
      </c>
      <c r="DW17" s="746">
        <v>22.48</v>
      </c>
      <c r="DX17" s="746">
        <v>23.06</v>
      </c>
      <c r="DY17" s="746"/>
      <c r="DZ17" s="746">
        <v>22.38</v>
      </c>
      <c r="EA17" s="746">
        <v>23.7</v>
      </c>
      <c r="EB17" s="746">
        <v>22.9</v>
      </c>
      <c r="EC17" s="746">
        <v>22.54</v>
      </c>
      <c r="ED17" s="746">
        <v>22.88</v>
      </c>
      <c r="EE17" s="746">
        <v>23.12</v>
      </c>
      <c r="EF17" s="746"/>
    </row>
    <row r="18" spans="1:136" s="139" customFormat="1" ht="15" thickBot="1" x14ac:dyDescent="0.4">
      <c r="A18" s="747" t="s">
        <v>590</v>
      </c>
      <c r="B18" s="674"/>
      <c r="C18" s="674"/>
      <c r="D18" s="674"/>
      <c r="E18" s="674"/>
      <c r="F18" s="674"/>
      <c r="G18" s="674"/>
      <c r="H18" s="674"/>
      <c r="I18" s="674"/>
      <c r="J18" s="674"/>
      <c r="K18" s="674"/>
      <c r="L18" s="674"/>
      <c r="M18" s="674"/>
      <c r="N18" s="674"/>
      <c r="O18" s="674"/>
      <c r="P18" s="674"/>
      <c r="AD18" s="748">
        <f t="shared" ref="AD18:BD18" si="0">(IF(AD17="",IF(AD16="",AD15,AD16),AD17)-AD11)/AD11</f>
        <v>-0.15719416282642076</v>
      </c>
      <c r="AE18" s="748">
        <f t="shared" si="0"/>
        <v>-0.10668924640135474</v>
      </c>
      <c r="AF18" s="748">
        <f t="shared" si="0"/>
        <v>-0.17220744680851066</v>
      </c>
      <c r="AG18" s="748">
        <f t="shared" si="0"/>
        <v>-0.15814696485623</v>
      </c>
      <c r="AH18" s="748">
        <f t="shared" si="0"/>
        <v>-0.10084162203519506</v>
      </c>
      <c r="AI18" s="748">
        <f t="shared" si="0"/>
        <v>-6.7581998474446986E-2</v>
      </c>
      <c r="AJ18" s="748">
        <f t="shared" si="0"/>
        <v>-5.1966075558982229E-2</v>
      </c>
      <c r="AK18" s="748">
        <f t="shared" si="0"/>
        <v>-6.6770428015564195E-2</v>
      </c>
      <c r="AL18" s="748">
        <f t="shared" si="0"/>
        <v>-0.11424100156494518</v>
      </c>
      <c r="AM18" s="748">
        <f t="shared" si="0"/>
        <v>-7.8394534585824016E-2</v>
      </c>
      <c r="AN18" s="748">
        <f t="shared" si="0"/>
        <v>-0.22070844686648503</v>
      </c>
      <c r="AO18" s="748">
        <f t="shared" si="0"/>
        <v>-0.1160058737151247</v>
      </c>
      <c r="AP18" s="748">
        <f t="shared" si="0"/>
        <v>-0.18577634754625905</v>
      </c>
      <c r="AQ18" s="748">
        <f t="shared" si="0"/>
        <v>-0.13646408839779009</v>
      </c>
      <c r="AR18" s="748">
        <f t="shared" si="0"/>
        <v>-8.0775444264938865E-4</v>
      </c>
      <c r="AS18" s="748">
        <f t="shared" si="0"/>
        <v>-0.11927162367223074</v>
      </c>
      <c r="AT18" s="748">
        <f t="shared" si="0"/>
        <v>-0.16308579668348949</v>
      </c>
      <c r="AU18" s="748">
        <f t="shared" si="0"/>
        <v>-0.11358024691358025</v>
      </c>
      <c r="AV18" s="748">
        <f t="shared" si="0"/>
        <v>-8.4967320261437954E-2</v>
      </c>
      <c r="AW18" s="748">
        <f t="shared" si="0"/>
        <v>-3.785113553113563E-2</v>
      </c>
      <c r="AX18" s="748">
        <f t="shared" si="0"/>
        <v>-2.6293469041560717E-2</v>
      </c>
      <c r="AY18" s="748">
        <f t="shared" si="0"/>
        <v>-7.5620975160993545E-2</v>
      </c>
      <c r="AZ18" s="748">
        <f t="shared" si="0"/>
        <v>-9.154437456324245E-2</v>
      </c>
      <c r="BA18" s="748">
        <f t="shared" si="0"/>
        <v>-0.16653171390013491</v>
      </c>
      <c r="BB18" s="748">
        <f t="shared" si="0"/>
        <v>-0.10614525139664803</v>
      </c>
      <c r="BC18" s="748">
        <f t="shared" si="0"/>
        <v>-6.2390670553935879E-2</v>
      </c>
      <c r="BD18" s="748">
        <f t="shared" si="0"/>
        <v>-8.0386983289357963E-2</v>
      </c>
      <c r="BF18" s="748">
        <f t="shared" ref="BF18:BX18" si="1">(IF(BF17="",IF(BF16="",BF15,BF16),BF17)-BF11)/BF11</f>
        <v>-0.16845329249617153</v>
      </c>
      <c r="BG18" s="748">
        <f t="shared" si="1"/>
        <v>-0.11135693215339229</v>
      </c>
      <c r="BH18" s="748">
        <f t="shared" si="1"/>
        <v>-0.15695067264574</v>
      </c>
      <c r="BI18" s="748">
        <f t="shared" si="1"/>
        <v>-9.0763052208835321E-2</v>
      </c>
      <c r="BJ18" s="748">
        <f t="shared" si="1"/>
        <v>-8.4227642276422765E-2</v>
      </c>
      <c r="BK18" s="748">
        <f t="shared" si="1"/>
        <v>-0.14540389972144843</v>
      </c>
      <c r="BL18" s="748">
        <f t="shared" si="1"/>
        <v>-0.19702602230483271</v>
      </c>
      <c r="BM18" s="748">
        <f t="shared" si="1"/>
        <v>-0.21601334445371145</v>
      </c>
      <c r="BN18" s="748">
        <f t="shared" si="1"/>
        <v>-0.22858890942698712</v>
      </c>
      <c r="BO18" s="748">
        <f t="shared" si="1"/>
        <v>-0.14624505928853754</v>
      </c>
      <c r="BP18" s="748">
        <f t="shared" si="1"/>
        <v>-0.10205371248025268</v>
      </c>
      <c r="BQ18" s="748">
        <f t="shared" si="1"/>
        <v>-0.12599681020733661</v>
      </c>
      <c r="BR18" s="748">
        <f t="shared" si="1"/>
        <v>-0.27357032457496139</v>
      </c>
      <c r="BS18" s="748">
        <f t="shared" si="1"/>
        <v>-0.17066666666666669</v>
      </c>
      <c r="BT18" s="748">
        <f t="shared" si="1"/>
        <v>-5.8412046169989434E-2</v>
      </c>
      <c r="BU18" s="748">
        <f t="shared" si="1"/>
        <v>-0.15758077879038937</v>
      </c>
      <c r="BV18" s="748">
        <f t="shared" si="1"/>
        <v>-9.833973180076637E-2</v>
      </c>
      <c r="BW18" s="748">
        <f t="shared" si="1"/>
        <v>-0.15871774824081322</v>
      </c>
      <c r="BX18" s="748">
        <f t="shared" si="1"/>
        <v>-9.959350609756093E-2</v>
      </c>
      <c r="CH18" s="748">
        <f t="shared" ref="CH18:DF18" si="2">(IF(CH17="",IF(CH16="",CH15,CH16),CH17)-CH11)/CH11</f>
        <v>-5.8185404339250547E-2</v>
      </c>
      <c r="CI18" s="748">
        <f t="shared" si="2"/>
        <v>-0.12676056338028169</v>
      </c>
      <c r="CJ18" s="748">
        <f t="shared" si="2"/>
        <v>-7.0000000000000007E-2</v>
      </c>
      <c r="CK18" s="748">
        <f t="shared" si="2"/>
        <v>-4.3137254901960714E-2</v>
      </c>
      <c r="CL18" s="748">
        <f t="shared" si="2"/>
        <v>-4.1101278269419929E-2</v>
      </c>
      <c r="CM18" s="748">
        <f t="shared" si="2"/>
        <v>-5.0721649484536099E-2</v>
      </c>
      <c r="CN18" s="748">
        <f t="shared" si="2"/>
        <v>-0.18570009930486597</v>
      </c>
      <c r="CO18" s="748">
        <f t="shared" si="2"/>
        <v>-3.1368631368631376E-2</v>
      </c>
      <c r="CP18" s="748">
        <f t="shared" si="2"/>
        <v>-6.8607068607068694E-2</v>
      </c>
      <c r="CQ18" s="748">
        <f t="shared" si="2"/>
        <v>-5.1699279093717777E-2</v>
      </c>
      <c r="CR18" s="748">
        <f t="shared" si="2"/>
        <v>-8.1598810703667049E-2</v>
      </c>
      <c r="CS18" s="748">
        <f t="shared" si="2"/>
        <v>-5.211406096361846E-2</v>
      </c>
      <c r="CT18" s="748">
        <f t="shared" si="2"/>
        <v>-8.1632653061224483E-2</v>
      </c>
      <c r="CU18" s="748">
        <f t="shared" si="2"/>
        <v>-5.5800575263662451E-2</v>
      </c>
      <c r="CV18" s="748">
        <f t="shared" si="2"/>
        <v>-2.3799582463465564E-2</v>
      </c>
      <c r="CW18" s="748">
        <f t="shared" si="2"/>
        <v>-5.5005268703898824E-2</v>
      </c>
      <c r="CX18" s="748">
        <f t="shared" si="2"/>
        <v>-5.5489021956087847E-2</v>
      </c>
      <c r="CY18" s="748">
        <f t="shared" si="2"/>
        <v>-7.575150300601205E-2</v>
      </c>
      <c r="CZ18" s="748">
        <f t="shared" si="2"/>
        <v>-4.3762781186094085E-2</v>
      </c>
      <c r="DA18" s="748">
        <f t="shared" si="2"/>
        <v>-7.3267326732673319E-2</v>
      </c>
      <c r="DB18" s="748">
        <f t="shared" si="2"/>
        <v>-8.9397089397089485E-2</v>
      </c>
      <c r="DC18" s="748">
        <f t="shared" si="2"/>
        <v>-5.8966565349544149E-2</v>
      </c>
      <c r="DD18" s="748">
        <f t="shared" si="2"/>
        <v>-3.4125269978401693E-2</v>
      </c>
      <c r="DE18" s="748">
        <f t="shared" si="2"/>
        <v>-9.4513955726660312E-2</v>
      </c>
      <c r="DF18" s="748">
        <f t="shared" si="2"/>
        <v>-3.5016111707840934E-2</v>
      </c>
      <c r="DJ18" s="748">
        <f t="shared" ref="DJ18:EE18" si="3">(IF(DJ17="",IF(DJ16="",DJ15,DJ16),DJ17)-DJ11)/DJ11</f>
        <v>-3.554603854389729E-2</v>
      </c>
      <c r="DK18" s="748">
        <f t="shared" si="3"/>
        <v>-0.10039761431411526</v>
      </c>
      <c r="DL18" s="748">
        <f t="shared" si="3"/>
        <v>-3.7960954446854663E-2</v>
      </c>
      <c r="DM18" s="748">
        <f t="shared" si="3"/>
        <v>-6.3829787234042631E-2</v>
      </c>
      <c r="DN18" s="748">
        <f t="shared" si="3"/>
        <v>-5.9701492537313432E-2</v>
      </c>
      <c r="DO18" s="748">
        <f t="shared" si="3"/>
        <v>-4.4787644787644798E-2</v>
      </c>
      <c r="DP18" s="748">
        <f t="shared" si="3"/>
        <v>-9.2323030907278072E-2</v>
      </c>
      <c r="DQ18" s="748">
        <f t="shared" si="3"/>
        <v>-6.706467661691537E-2</v>
      </c>
      <c r="DR18" s="748">
        <f t="shared" si="3"/>
        <v>-6.6937119675456333E-2</v>
      </c>
      <c r="DS18" s="748">
        <f t="shared" si="3"/>
        <v>-7.2348860257680975E-2</v>
      </c>
      <c r="DT18" s="748">
        <f t="shared" si="3"/>
        <v>-4.49438202247191E-2</v>
      </c>
      <c r="DU18" s="748">
        <f t="shared" si="3"/>
        <v>-2.2125813449023927E-2</v>
      </c>
      <c r="DV18" s="748">
        <f t="shared" si="3"/>
        <v>-5.2994923857868012E-2</v>
      </c>
      <c r="DW18" s="748">
        <f t="shared" si="3"/>
        <v>-6.6251298026998917E-2</v>
      </c>
      <c r="DX18" s="748">
        <f t="shared" si="3"/>
        <v>-1.8723404255319202E-2</v>
      </c>
      <c r="DY18" s="748">
        <f t="shared" si="3"/>
        <v>-5.4711246200607959E-2</v>
      </c>
      <c r="DZ18" s="748">
        <f t="shared" si="3"/>
        <v>-5.3699788583509496E-2</v>
      </c>
      <c r="EA18" s="748">
        <f t="shared" si="3"/>
        <v>-7.0588235294117674E-2</v>
      </c>
      <c r="EB18" s="748">
        <f t="shared" si="3"/>
        <v>-8.1243731193580832E-2</v>
      </c>
      <c r="EC18" s="748">
        <f t="shared" si="3"/>
        <v>-5.8872651356993745E-2</v>
      </c>
      <c r="ED18" s="748">
        <f t="shared" si="3"/>
        <v>-6.707441386340468E-2</v>
      </c>
      <c r="EE18" s="748">
        <f t="shared" si="3"/>
        <v>-5.1487179487179444E-2</v>
      </c>
    </row>
    <row r="21" spans="1:136" x14ac:dyDescent="0.35">
      <c r="A21" s="3" t="s">
        <v>595</v>
      </c>
    </row>
    <row r="22" spans="1:136" ht="15" thickBot="1" x14ac:dyDescent="0.4">
      <c r="A22" s="3" t="s">
        <v>594</v>
      </c>
    </row>
    <row r="23" spans="1:136" s="149" customFormat="1" x14ac:dyDescent="0.35">
      <c r="A23" s="180">
        <v>18.670000000000002</v>
      </c>
      <c r="AD23" s="149">
        <v>0.20526333165273045</v>
      </c>
      <c r="AE23" s="149">
        <v>0.22432523463715134</v>
      </c>
      <c r="AF23" s="149">
        <v>0.19049919563163661</v>
      </c>
      <c r="AG23" s="149">
        <v>0.2321881830962797</v>
      </c>
      <c r="AH23" s="149">
        <v>0.21531227374419878</v>
      </c>
      <c r="AI23" s="149">
        <v>0.22153621836188478</v>
      </c>
      <c r="AJ23" s="149">
        <v>0.23258512980210969</v>
      </c>
      <c r="AK23" s="149">
        <v>0.22492367734873489</v>
      </c>
      <c r="AL23" s="149">
        <v>0.2075803490919928</v>
      </c>
      <c r="AM23" s="149">
        <v>0.2384201647990831</v>
      </c>
      <c r="AN23" s="149">
        <v>0.21965807134374507</v>
      </c>
      <c r="AO23" s="149">
        <v>0.19544461290151305</v>
      </c>
      <c r="AP23" s="149">
        <v>0.23188306724943822</v>
      </c>
      <c r="AQ23" s="149">
        <v>0.20951243297283523</v>
      </c>
      <c r="AR23" s="149">
        <v>0.2365930209063706</v>
      </c>
      <c r="AS23" s="149">
        <v>0.21392991626898739</v>
      </c>
      <c r="AT23" s="149">
        <v>0.20233913145478724</v>
      </c>
      <c r="AU23" s="149">
        <v>0.21119372853044405</v>
      </c>
      <c r="AV23" s="149">
        <v>0.20397864316560171</v>
      </c>
      <c r="AW23" s="149">
        <v>0.21435426043085395</v>
      </c>
      <c r="AX23" s="149">
        <v>0.23299772682680339</v>
      </c>
      <c r="AY23" s="149">
        <v>0.25172306997535721</v>
      </c>
      <c r="AZ23" s="149">
        <v>0.21119692869741494</v>
      </c>
      <c r="BA23" s="149">
        <v>0.20064683065667316</v>
      </c>
      <c r="BB23" s="149">
        <v>0.22541412008643955</v>
      </c>
      <c r="BC23" s="149">
        <v>0.20564746785490892</v>
      </c>
      <c r="BD23" s="149">
        <v>0.22526199218927681</v>
      </c>
      <c r="BF23" s="149">
        <v>0.20069291880231002</v>
      </c>
      <c r="BG23" s="149">
        <v>0.20652200997568554</v>
      </c>
      <c r="BH23" s="149">
        <v>0.20162845504788235</v>
      </c>
      <c r="BI23" s="149">
        <v>0.19536742629277978</v>
      </c>
      <c r="BJ23" s="149">
        <v>0.22147822175186008</v>
      </c>
      <c r="BK23" s="149">
        <v>0.20915715950137834</v>
      </c>
      <c r="BL23" s="149">
        <v>0.21908845335682323</v>
      </c>
      <c r="BM23" s="149">
        <v>0.22904122850240693</v>
      </c>
      <c r="BN23" s="149">
        <v>0.23841695012248937</v>
      </c>
      <c r="BO23" s="149">
        <v>0.20621222684420468</v>
      </c>
      <c r="BP23" s="149">
        <v>0.20125772344689347</v>
      </c>
      <c r="BQ23" s="149">
        <v>0.21595857587415468</v>
      </c>
      <c r="BR23" s="149">
        <v>0.21594682178523564</v>
      </c>
      <c r="BS23" s="149">
        <v>0.22862699253372062</v>
      </c>
      <c r="BT23" s="149">
        <v>0.26173820317042468</v>
      </c>
      <c r="BU23" s="149">
        <v>0.21498894735364418</v>
      </c>
      <c r="BV23" s="149">
        <v>0.24678155061996082</v>
      </c>
      <c r="BW23" s="149">
        <v>0.20917456600944814</v>
      </c>
      <c r="BX23" s="149">
        <v>0.22110636921478455</v>
      </c>
      <c r="CH23" s="149">
        <v>0.2038585350201291</v>
      </c>
      <c r="CI23" s="149">
        <v>0.23098293108130655</v>
      </c>
      <c r="CJ23" s="149">
        <v>0.21713130097082309</v>
      </c>
      <c r="CK23" s="149">
        <v>0.20935308354006976</v>
      </c>
      <c r="CL23" s="149">
        <v>0.22286957356892936</v>
      </c>
      <c r="CM23" s="149">
        <v>0.24549804861984204</v>
      </c>
      <c r="CN23" s="149">
        <v>0.20917485983140494</v>
      </c>
      <c r="CO23" s="149">
        <v>0.22210838220270729</v>
      </c>
      <c r="CP23" s="149">
        <v>0.20797516177325823</v>
      </c>
      <c r="CQ23" s="149">
        <v>0.21979702068221851</v>
      </c>
      <c r="CR23" s="149">
        <v>0.20161653762420209</v>
      </c>
      <c r="CS23" s="149">
        <v>0.21313659735391793</v>
      </c>
      <c r="CT23" s="149">
        <v>0.23653074964587664</v>
      </c>
      <c r="CU23" s="149">
        <v>0.221700037417353</v>
      </c>
      <c r="CV23" s="149">
        <v>0.21549592931908745</v>
      </c>
      <c r="CW23" s="149">
        <v>0.22211010511458032</v>
      </c>
      <c r="CX23" s="149">
        <v>0.20950342751394477</v>
      </c>
      <c r="CY23" s="149">
        <v>0.20722137645061445</v>
      </c>
      <c r="CZ23" s="149">
        <v>0.22235078964535177</v>
      </c>
      <c r="DA23" s="149">
        <v>0.2277476054047724</v>
      </c>
      <c r="DB23" s="149">
        <v>0.20633595380451142</v>
      </c>
      <c r="DC23" s="149">
        <v>0.22874444187188545</v>
      </c>
      <c r="DD23" s="149">
        <v>0.21408660699620505</v>
      </c>
      <c r="DE23" s="149">
        <v>0.1894303601146882</v>
      </c>
      <c r="DF23" s="149">
        <v>0.24377796450226052</v>
      </c>
      <c r="DJ23" s="149">
        <v>0.25222177697078874</v>
      </c>
      <c r="DK23" s="149">
        <v>0.18898603452106896</v>
      </c>
      <c r="DL23" s="149">
        <v>0.23110362296905998</v>
      </c>
      <c r="DM23" s="149">
        <v>0.23492132069312185</v>
      </c>
      <c r="DN23" s="149">
        <v>0.23353188066968952</v>
      </c>
      <c r="DO23" s="149">
        <v>0.23384344425607795</v>
      </c>
      <c r="DP23" s="149">
        <v>0.2231247597972601</v>
      </c>
      <c r="DQ23" s="149">
        <v>0.22481920745679404</v>
      </c>
      <c r="DR23" s="149">
        <v>0.22244150311519101</v>
      </c>
      <c r="DS23" s="149">
        <v>0.22316052435780892</v>
      </c>
      <c r="DT23" s="149">
        <v>0.25421921744735987</v>
      </c>
      <c r="DU23" s="149">
        <v>0.22899178450762911</v>
      </c>
      <c r="DV23" s="149">
        <v>0.19214645830090735</v>
      </c>
      <c r="DW23" s="149">
        <v>0.2298387677155628</v>
      </c>
      <c r="DX23" s="149">
        <v>0.2174599031752463</v>
      </c>
      <c r="DY23" s="149">
        <v>0.20911920414125135</v>
      </c>
      <c r="DZ23" s="149">
        <v>0.24540395360333628</v>
      </c>
      <c r="EA23" s="149">
        <v>0.19368741444923601</v>
      </c>
      <c r="EB23" s="149">
        <v>0.21432187411343409</v>
      </c>
      <c r="EC23" s="149">
        <v>0.21093432694753711</v>
      </c>
      <c r="ED23" s="149">
        <v>0.18058427980663649</v>
      </c>
      <c r="EE23" s="149">
        <v>0.22739218120445606</v>
      </c>
    </row>
    <row r="24" spans="1:136" s="1" customFormat="1" x14ac:dyDescent="0.35">
      <c r="A24" s="137">
        <v>18.940000000000001</v>
      </c>
      <c r="AD24" s="1">
        <v>0.22087305373233601</v>
      </c>
      <c r="AE24" s="1">
        <v>0.22941086494064669</v>
      </c>
      <c r="AF24" s="1">
        <v>0.21137204161830012</v>
      </c>
      <c r="AG24" s="1">
        <v>0.23710012276558912</v>
      </c>
      <c r="AH24" s="1">
        <v>0.22810303973121096</v>
      </c>
      <c r="AI24" s="1">
        <v>0.22923764623084417</v>
      </c>
      <c r="AJ24" s="1">
        <v>0.24500972198967791</v>
      </c>
      <c r="AK24" s="1">
        <v>0.22439753900297374</v>
      </c>
      <c r="AL24" s="1">
        <v>0.2197245958579247</v>
      </c>
      <c r="AM24" s="1">
        <v>0.23246173860871072</v>
      </c>
      <c r="AN24" s="1">
        <v>0.24302932472506192</v>
      </c>
      <c r="AO24" s="1">
        <v>0.2110888302931295</v>
      </c>
      <c r="AP24" s="1">
        <v>0.23825344373850763</v>
      </c>
      <c r="AQ24" s="1">
        <v>0.22224576982317304</v>
      </c>
      <c r="AR24" s="1">
        <v>0.24128926018750643</v>
      </c>
      <c r="AS24" s="1">
        <v>0.22510354391056067</v>
      </c>
      <c r="AT24" s="1">
        <v>0.23011704678537059</v>
      </c>
      <c r="AU24" s="1">
        <v>0.23078050575521561</v>
      </c>
      <c r="AV24" s="1">
        <v>0.24362303847921801</v>
      </c>
      <c r="AW24" s="1">
        <v>0.21936380225049418</v>
      </c>
      <c r="AX24" s="1">
        <v>0.24617367937591997</v>
      </c>
      <c r="AY24" s="1">
        <v>0.26146578744939203</v>
      </c>
      <c r="AZ24" s="1">
        <v>0.2386551464669999</v>
      </c>
      <c r="BA24" s="1">
        <v>0.24486405526525426</v>
      </c>
      <c r="BB24" s="1">
        <v>0.24622290534499192</v>
      </c>
      <c r="BC24" s="1">
        <v>0.23940774332833936</v>
      </c>
      <c r="BD24" s="1">
        <v>0.24911038532560992</v>
      </c>
      <c r="BF24" s="1">
        <v>0.21844379808206063</v>
      </c>
      <c r="BG24" s="1">
        <v>0.2334444836983374</v>
      </c>
      <c r="BH24" s="1">
        <v>0.21220556948361133</v>
      </c>
      <c r="BI24" s="1">
        <v>0.22581233004418991</v>
      </c>
      <c r="BJ24" s="1">
        <v>0.2486135794247594</v>
      </c>
      <c r="BK24" s="1">
        <v>0.23549456308068001</v>
      </c>
      <c r="BL24" s="1">
        <v>0.25570091962359781</v>
      </c>
      <c r="BM24" s="1">
        <v>0.23581927509821177</v>
      </c>
      <c r="BN24" s="1">
        <v>0.25806582921925308</v>
      </c>
      <c r="BO24" s="1">
        <v>0.24240661797773622</v>
      </c>
      <c r="BP24" s="1">
        <v>0.22392245174599631</v>
      </c>
      <c r="BQ24" s="1">
        <v>0.23817216720119377</v>
      </c>
      <c r="BR24" s="1">
        <v>0.21530346554480229</v>
      </c>
      <c r="BS24" s="1">
        <v>0.25344904614177421</v>
      </c>
      <c r="BT24" s="1">
        <v>0.29139982850958512</v>
      </c>
      <c r="BU24" s="1">
        <v>0.24954779220549334</v>
      </c>
      <c r="BV24" s="1">
        <v>0.28346128323588116</v>
      </c>
      <c r="BW24" s="1">
        <v>0.24843322453046407</v>
      </c>
      <c r="BX24" s="1">
        <v>0.23259841133559325</v>
      </c>
      <c r="CH24" s="1">
        <v>0.20153336883953094</v>
      </c>
      <c r="CI24" s="1">
        <v>0.21655970836510763</v>
      </c>
      <c r="CJ24" s="1">
        <v>0.22651677920475588</v>
      </c>
      <c r="CK24" s="1">
        <v>0.23326717620388751</v>
      </c>
      <c r="CL24" s="1">
        <v>0.212806433470283</v>
      </c>
      <c r="CM24" s="1">
        <v>0.23541617270481599</v>
      </c>
      <c r="CN24" s="1">
        <v>0.20920151378588145</v>
      </c>
      <c r="CO24" s="1">
        <v>0.22852263053646374</v>
      </c>
      <c r="CP24" s="1">
        <v>0.2273713811289266</v>
      </c>
      <c r="CQ24" s="1">
        <v>0.21305193216493726</v>
      </c>
      <c r="CR24" s="1">
        <v>0.18891963210676943</v>
      </c>
      <c r="CS24" s="1">
        <v>0.20372000426389542</v>
      </c>
      <c r="CT24" s="1">
        <v>0.23027526069056042</v>
      </c>
      <c r="CU24" s="1">
        <v>0.1983540001963662</v>
      </c>
      <c r="CV24" s="1">
        <v>0.20991107286844185</v>
      </c>
      <c r="CW24" s="1">
        <v>0.22968757368581352</v>
      </c>
      <c r="CX24" s="1">
        <v>0.20920151378588145</v>
      </c>
      <c r="CY24" s="1">
        <v>0.21758687053138909</v>
      </c>
      <c r="CZ24" s="1">
        <v>0.21605035567336658</v>
      </c>
      <c r="DA24" s="1">
        <v>0.21707187183404031</v>
      </c>
      <c r="DB24" s="1">
        <v>0.20849752612152553</v>
      </c>
      <c r="DC24" s="1">
        <v>0.23666506713980973</v>
      </c>
      <c r="DD24" s="1">
        <v>0.21994012100369295</v>
      </c>
      <c r="DE24" s="1">
        <v>0.20110258844355347</v>
      </c>
      <c r="DF24" s="1">
        <v>0.23057042234644115</v>
      </c>
      <c r="DJ24" s="1">
        <v>0.2196757169063763</v>
      </c>
      <c r="DK24" s="1">
        <v>0.21707187183404031</v>
      </c>
      <c r="DL24" s="1">
        <v>0.21914912689721822</v>
      </c>
      <c r="DM24" s="1">
        <v>0.22794530996756748</v>
      </c>
      <c r="DN24" s="1">
        <v>0.22235362612959828</v>
      </c>
      <c r="DO24" s="1">
        <v>0.23236010917111408</v>
      </c>
      <c r="DP24" s="1">
        <v>0.21231741047589675</v>
      </c>
      <c r="DQ24" s="1">
        <v>0.21681543723099198</v>
      </c>
      <c r="DR24" s="1">
        <v>0.21681543723099198</v>
      </c>
      <c r="DS24" s="1">
        <v>0.21994012100369295</v>
      </c>
      <c r="DT24" s="1">
        <v>0.22127336394115002</v>
      </c>
      <c r="DU24" s="1">
        <v>0.22651677920475588</v>
      </c>
      <c r="DV24" s="1">
        <v>0.20826408979787836</v>
      </c>
      <c r="DW24" s="1">
        <v>0.21914912689721822</v>
      </c>
      <c r="DX24" s="1">
        <v>0.2196757169063763</v>
      </c>
      <c r="DY24" s="1">
        <v>0.22208240801910656</v>
      </c>
      <c r="DZ24" s="1">
        <v>0.23236010917111408</v>
      </c>
      <c r="EA24" s="1">
        <v>0.20438684598405876</v>
      </c>
      <c r="EB24" s="1">
        <v>0.21529154406031858</v>
      </c>
      <c r="EC24" s="1">
        <v>0.21207388064000557</v>
      </c>
      <c r="ED24" s="1">
        <v>0.20067395047327438</v>
      </c>
      <c r="EE24" s="1">
        <v>0.2273713811289266</v>
      </c>
    </row>
    <row r="25" spans="1:136" s="1" customFormat="1" x14ac:dyDescent="0.35">
      <c r="A25" s="137">
        <v>19.13</v>
      </c>
      <c r="AD25" s="1">
        <v>0.20940724393858098</v>
      </c>
      <c r="AE25" s="1">
        <v>0.22782579706866066</v>
      </c>
      <c r="AF25" s="1">
        <v>0.21046676909579823</v>
      </c>
      <c r="AG25" s="1">
        <v>0.23055523751388446</v>
      </c>
      <c r="AH25" s="1">
        <v>0.2142497649116499</v>
      </c>
      <c r="AI25" s="1">
        <v>0.21728886678875561</v>
      </c>
      <c r="AJ25" s="1">
        <v>0.22757321447603288</v>
      </c>
      <c r="AK25" s="1">
        <v>0.21794967773194729</v>
      </c>
      <c r="AL25" s="1">
        <v>0.20822091499702577</v>
      </c>
      <c r="AM25" s="1">
        <v>0.21937278372042732</v>
      </c>
      <c r="AN25" s="1">
        <v>0.22916250712304162</v>
      </c>
      <c r="AO25" s="1">
        <v>0.18879497524410935</v>
      </c>
      <c r="AP25" s="1">
        <v>0.22606596301479287</v>
      </c>
      <c r="AQ25" s="1">
        <v>0.21253289615469767</v>
      </c>
      <c r="AR25" s="1">
        <v>0.22280161234550516</v>
      </c>
      <c r="AS25" s="1">
        <v>0.20315490169226272</v>
      </c>
      <c r="AT25" s="1">
        <v>0.22875195601038714</v>
      </c>
      <c r="AU25" s="1">
        <v>0.21881842712465893</v>
      </c>
      <c r="AV25" s="1">
        <v>0.23659541022591976</v>
      </c>
      <c r="AW25" s="1">
        <v>0.27241520448468953</v>
      </c>
      <c r="AX25" s="1">
        <v>0.22902755192234886</v>
      </c>
      <c r="AY25" s="1">
        <v>0.24122805739783892</v>
      </c>
      <c r="AZ25" s="1">
        <v>0.21549788059859848</v>
      </c>
      <c r="BA25" s="1">
        <v>0.22177676361189311</v>
      </c>
      <c r="BB25" s="1">
        <v>0.21974585186846302</v>
      </c>
      <c r="BC25" s="1">
        <v>0.20891549343000368</v>
      </c>
      <c r="BD25" s="1">
        <v>0.23228615396922123</v>
      </c>
      <c r="BF25" s="1">
        <v>0.2111982710042028</v>
      </c>
      <c r="BG25" s="1">
        <v>0.20904673659464901</v>
      </c>
      <c r="BH25" s="1">
        <v>0.2125075550133235</v>
      </c>
      <c r="BI25" s="1">
        <v>0.21819370912728614</v>
      </c>
      <c r="BJ25" s="1">
        <v>0.22263119984042881</v>
      </c>
      <c r="BK25" s="1">
        <v>0.20492841632735878</v>
      </c>
      <c r="BL25" s="1">
        <v>0.21956215377764562</v>
      </c>
      <c r="BM25" s="1">
        <v>0.22994532166675433</v>
      </c>
      <c r="BN25" s="1">
        <v>0.2209810518789459</v>
      </c>
      <c r="BO25" s="1">
        <v>0.20825173117952125</v>
      </c>
      <c r="BP25" s="1">
        <v>0.20330934200448103</v>
      </c>
      <c r="BQ25" s="1">
        <v>0.21643285220931857</v>
      </c>
      <c r="BR25" s="1">
        <v>0.21682049946898058</v>
      </c>
      <c r="BS25" s="1">
        <v>0.22514157555735004</v>
      </c>
      <c r="BT25" s="1">
        <v>0.22213496196351329</v>
      </c>
      <c r="BU25" s="1">
        <v>0.22037013551378123</v>
      </c>
      <c r="BV25" s="1">
        <v>0.23580528061867323</v>
      </c>
      <c r="BW25" s="1">
        <v>0.21384343291594535</v>
      </c>
      <c r="BX25" s="1">
        <v>0.21878083701509227</v>
      </c>
      <c r="CH25" s="1">
        <v>0.18883734818223996</v>
      </c>
      <c r="CI25" s="1">
        <v>0.20132206509375955</v>
      </c>
      <c r="CJ25" s="1">
        <v>0.21078500040333362</v>
      </c>
      <c r="CK25" s="1">
        <v>0.21739790268089468</v>
      </c>
      <c r="CL25" s="1">
        <v>0.19530970555484187</v>
      </c>
      <c r="CM25" s="1">
        <v>0.21710030113523537</v>
      </c>
      <c r="CN25" s="1">
        <v>0.19324615618794219</v>
      </c>
      <c r="CO25" s="1">
        <v>0.20995676774420147</v>
      </c>
      <c r="CP25" s="1">
        <v>0.21360175885204061</v>
      </c>
      <c r="CQ25" s="1">
        <v>0.20008518678648834</v>
      </c>
      <c r="CR25" s="1">
        <v>0.17490725016421418</v>
      </c>
      <c r="CS25" s="1">
        <v>0.19035354042666608</v>
      </c>
      <c r="CT25" s="1">
        <v>0.21621317067931572</v>
      </c>
      <c r="CU25" s="1">
        <v>0.1842500285077194</v>
      </c>
      <c r="CV25" s="1">
        <v>0.1981426002314115</v>
      </c>
      <c r="CW25" s="1">
        <v>0.21162089682698332</v>
      </c>
      <c r="CX25" s="1">
        <v>0.19461616095465684</v>
      </c>
      <c r="CY25" s="1">
        <v>0.20082517785884532</v>
      </c>
      <c r="CZ25" s="1">
        <v>0.20488235841200197</v>
      </c>
      <c r="DA25" s="1">
        <v>0.20008518678648834</v>
      </c>
      <c r="DB25" s="1">
        <v>0.19461616095465684</v>
      </c>
      <c r="DC25" s="1">
        <v>0.21920370779198137</v>
      </c>
      <c r="DD25" s="1">
        <v>0.20724994723349205</v>
      </c>
      <c r="DE25" s="1">
        <v>0.18755997787699719</v>
      </c>
      <c r="DF25" s="1">
        <v>0.21218247398741563</v>
      </c>
      <c r="DJ25" s="1">
        <v>0.20462317766604848</v>
      </c>
      <c r="DK25" s="1">
        <v>0.20132206509375955</v>
      </c>
      <c r="DL25" s="1">
        <v>0.2056645187361642</v>
      </c>
      <c r="DM25" s="1">
        <v>0.21106277552845573</v>
      </c>
      <c r="DN25" s="1">
        <v>0.21078500040333362</v>
      </c>
      <c r="DO25" s="1">
        <v>0.21533445285426758</v>
      </c>
      <c r="DP25" s="1">
        <v>0.1995953819771937</v>
      </c>
      <c r="DQ25" s="1">
        <v>0.20257693255990433</v>
      </c>
      <c r="DR25" s="1">
        <v>0.2038502037707618</v>
      </c>
      <c r="DS25" s="1">
        <v>0.20514230645147158</v>
      </c>
      <c r="DT25" s="1">
        <v>0.21106277552845573</v>
      </c>
      <c r="DU25" s="1">
        <v>0.21162089682698332</v>
      </c>
      <c r="DV25" s="1">
        <v>0.19035354042666608</v>
      </c>
      <c r="DW25" s="1">
        <v>0.20698373018864705</v>
      </c>
      <c r="DX25" s="1">
        <v>0.20751696458738955</v>
      </c>
      <c r="DY25" s="1">
        <v>0.20724994723349205</v>
      </c>
      <c r="DZ25" s="1">
        <v>0.21950808696601565</v>
      </c>
      <c r="EA25" s="1">
        <v>0.18905222096511914</v>
      </c>
      <c r="EB25" s="1">
        <v>0.2005778054125871</v>
      </c>
      <c r="EC25" s="1">
        <v>0.19910836581023347</v>
      </c>
      <c r="ED25" s="1">
        <v>0.18862304438354002</v>
      </c>
      <c r="EE25" s="1">
        <v>0.21303139341092611</v>
      </c>
    </row>
    <row r="26" spans="1:136" s="1" customFormat="1" x14ac:dyDescent="0.35">
      <c r="A26" s="137">
        <v>19.36</v>
      </c>
      <c r="AD26" s="1">
        <v>0.21891114571766437</v>
      </c>
      <c r="AE26" s="1">
        <v>0.22677233147014431</v>
      </c>
      <c r="AF26" s="1">
        <v>0.20199794775737687</v>
      </c>
      <c r="AG26" s="1">
        <v>0.23251586544427066</v>
      </c>
      <c r="AH26" s="1">
        <v>0.21890573354720749</v>
      </c>
      <c r="AI26" s="1">
        <v>0.21141360059229269</v>
      </c>
      <c r="AJ26" s="1">
        <v>0.21938677307586785</v>
      </c>
      <c r="AK26" s="1">
        <v>0.21811038538770544</v>
      </c>
      <c r="AL26" s="1">
        <v>0.21782039553001981</v>
      </c>
      <c r="AM26" s="1">
        <v>0.23891848251486286</v>
      </c>
      <c r="AN26" s="1">
        <v>0.24788983391548566</v>
      </c>
      <c r="AO26" s="1">
        <v>0.20242686653389327</v>
      </c>
      <c r="AP26" s="1">
        <v>0.23343790032942111</v>
      </c>
      <c r="AQ26" s="1">
        <v>0.20885121249005351</v>
      </c>
      <c r="AR26" s="1">
        <v>0.23973085919557566</v>
      </c>
      <c r="AS26" s="1">
        <v>0.20878062791602642</v>
      </c>
      <c r="AT26" s="1">
        <v>0.21747448533573105</v>
      </c>
      <c r="AU26" s="1">
        <v>0.22184549178206223</v>
      </c>
      <c r="AV26" s="1">
        <v>0.24375894610886287</v>
      </c>
      <c r="AW26" s="1">
        <v>0.23845296652225703</v>
      </c>
      <c r="AX26" s="1">
        <v>0.2289613590713574</v>
      </c>
      <c r="AY26" s="1">
        <v>0.23842099656651958</v>
      </c>
      <c r="AZ26" s="1">
        <v>0.20418491738949368</v>
      </c>
      <c r="BA26" s="1">
        <v>0.21995047796922429</v>
      </c>
      <c r="BB26" s="1">
        <v>0.23356207767081402</v>
      </c>
      <c r="BC26" s="1">
        <v>0.22475094654984445</v>
      </c>
      <c r="BD26" s="1">
        <v>0.22106933604410592</v>
      </c>
      <c r="BF26" s="1">
        <v>0.22359041483600989</v>
      </c>
      <c r="BG26" s="1">
        <v>0.18445290981766163</v>
      </c>
      <c r="BH26" s="1">
        <v>0.20670671355297904</v>
      </c>
      <c r="BI26" s="1">
        <v>0.22173067559436499</v>
      </c>
      <c r="BJ26" s="1">
        <v>0.21880999979541518</v>
      </c>
      <c r="BK26" s="1">
        <v>0.19697528680483367</v>
      </c>
      <c r="BL26" s="1">
        <v>0.20517152832509469</v>
      </c>
      <c r="BM26" s="1">
        <v>0.22255695024174299</v>
      </c>
      <c r="BN26" s="1">
        <v>0.22203059685624701</v>
      </c>
      <c r="BO26" s="1">
        <v>0.20225369744739202</v>
      </c>
      <c r="BP26" s="1">
        <v>0.20134874719711146</v>
      </c>
      <c r="BQ26" s="1">
        <v>0.20298500004114811</v>
      </c>
      <c r="BR26" s="1">
        <v>0.18076082033972124</v>
      </c>
      <c r="BS26" s="1">
        <v>0.22486984680836541</v>
      </c>
      <c r="BT26" s="1">
        <v>0.22299803840016522</v>
      </c>
      <c r="BU26" s="1">
        <v>0.22892773023742674</v>
      </c>
      <c r="BV26" s="1">
        <v>0.23433481515148133</v>
      </c>
      <c r="BW26" s="1">
        <v>0.20928647921676555</v>
      </c>
      <c r="BX26" s="1">
        <v>0.20784298348057537</v>
      </c>
      <c r="CH26" s="1">
        <v>0.1735999825326803</v>
      </c>
      <c r="CI26" s="1">
        <v>0.1847644752442674</v>
      </c>
      <c r="CJ26" s="1">
        <v>0.19178784285484296</v>
      </c>
      <c r="CK26" s="1">
        <v>0.20150136549045816</v>
      </c>
      <c r="CL26" s="1">
        <v>0.17743421248036551</v>
      </c>
      <c r="CM26" s="1">
        <v>0.20004367039912166</v>
      </c>
      <c r="CN26" s="1">
        <v>0.17875670824929971</v>
      </c>
      <c r="CO26" s="1">
        <v>0.19178784285484296</v>
      </c>
      <c r="CP26" s="1">
        <v>0.19553972327848057</v>
      </c>
      <c r="CQ26" s="1">
        <v>0.18524626026790264</v>
      </c>
      <c r="CR26" s="1">
        <v>0.15949515635178377</v>
      </c>
      <c r="CS26" s="1">
        <v>0.17527999251240248</v>
      </c>
      <c r="CT26" s="1">
        <v>0.19918079227334087</v>
      </c>
      <c r="CU26" s="1">
        <v>0.16916745283789955</v>
      </c>
      <c r="CV26" s="1">
        <v>0.18621868331386235</v>
      </c>
      <c r="CW26" s="1">
        <v>0.19310839665452068</v>
      </c>
      <c r="CX26" s="1">
        <v>0.17897936557902425</v>
      </c>
      <c r="CY26" s="1">
        <v>0.18216600671633487</v>
      </c>
      <c r="CZ26" s="1">
        <v>0.19445036329112461</v>
      </c>
      <c r="DA26" s="1">
        <v>0.18286619703338436</v>
      </c>
      <c r="DB26" s="1">
        <v>0.17831332640651051</v>
      </c>
      <c r="DC26" s="1">
        <v>0.20120784561686331</v>
      </c>
      <c r="DD26" s="1">
        <v>0.19364258335520901</v>
      </c>
      <c r="DE26" s="1">
        <v>0.17216045007527334</v>
      </c>
      <c r="DF26" s="1">
        <v>0.19636614241097194</v>
      </c>
      <c r="DJ26" s="1">
        <v>0.18670937835209545</v>
      </c>
      <c r="DK26" s="1">
        <v>0.18357269944269072</v>
      </c>
      <c r="DL26" s="1">
        <v>0.18971817416776909</v>
      </c>
      <c r="DM26" s="1">
        <v>0.19310839665452068</v>
      </c>
      <c r="DN26" s="1">
        <v>0.19231352929463758</v>
      </c>
      <c r="DO26" s="1">
        <v>0.19720075745069229</v>
      </c>
      <c r="DP26" s="1">
        <v>0.18310099208995689</v>
      </c>
      <c r="DQ26" s="1">
        <v>0.18720310103925444</v>
      </c>
      <c r="DR26" s="1">
        <v>0.18997403147932315</v>
      </c>
      <c r="DS26" s="1">
        <v>0.18997403147932315</v>
      </c>
      <c r="DT26" s="1">
        <v>0.19553972327848057</v>
      </c>
      <c r="DU26" s="1">
        <v>0.19499326825547961</v>
      </c>
      <c r="DV26" s="1">
        <v>0.17297961281327695</v>
      </c>
      <c r="DW26" s="1">
        <v>0.19178784285484296</v>
      </c>
      <c r="DX26" s="1">
        <v>0.1910055666478197</v>
      </c>
      <c r="DY26" s="1">
        <v>0.18971817416776909</v>
      </c>
      <c r="DZ26" s="1">
        <v>0.19861034578651807</v>
      </c>
      <c r="EA26" s="1">
        <v>0.17216045007527334</v>
      </c>
      <c r="EB26" s="1">
        <v>0.18216600671633487</v>
      </c>
      <c r="EC26" s="1">
        <v>0.18380961841784438</v>
      </c>
      <c r="ED26" s="1">
        <v>0.17401645605658433</v>
      </c>
      <c r="EE26" s="1">
        <v>0.19526604973317363</v>
      </c>
    </row>
    <row r="27" spans="1:136" s="1" customFormat="1" x14ac:dyDescent="0.35">
      <c r="A27" s="137">
        <v>19.59</v>
      </c>
      <c r="AD27" s="1">
        <v>0.21368165114895482</v>
      </c>
      <c r="AE27" s="1">
        <v>0.23837859905332515</v>
      </c>
      <c r="AF27" s="1">
        <v>0.20651045477340751</v>
      </c>
      <c r="AG27" s="1">
        <v>0.23616538878778362</v>
      </c>
      <c r="AH27" s="1">
        <v>0.22395917745304905</v>
      </c>
      <c r="AI27" s="1">
        <v>0.22506626334085766</v>
      </c>
      <c r="AJ27" s="1">
        <v>0.2389417974226096</v>
      </c>
      <c r="AK27" s="1">
        <v>0.21417608515472425</v>
      </c>
      <c r="AL27" s="1">
        <v>0.21333829375990429</v>
      </c>
      <c r="AM27" s="1">
        <v>0.20272811155844978</v>
      </c>
      <c r="AN27" s="1">
        <v>0.22986295494471734</v>
      </c>
      <c r="AO27" s="1">
        <v>0.19785672583968761</v>
      </c>
      <c r="AP27" s="1">
        <v>0.23449544143713164</v>
      </c>
      <c r="AQ27" s="1">
        <v>0.21211922335437319</v>
      </c>
      <c r="AR27" s="1">
        <v>0.24427154701110593</v>
      </c>
      <c r="AS27" s="1">
        <v>0.21635901547494049</v>
      </c>
      <c r="AT27" s="1">
        <v>0.2202610974079682</v>
      </c>
      <c r="AU27" s="1">
        <v>0.23198895067871786</v>
      </c>
      <c r="AV27" s="1">
        <v>0.24441216347226297</v>
      </c>
      <c r="AW27" s="1">
        <v>0.21759362493325243</v>
      </c>
      <c r="AX27" s="1">
        <v>0.24125741939531622</v>
      </c>
      <c r="AY27" s="1">
        <v>0.24377218742731133</v>
      </c>
      <c r="AZ27" s="1">
        <v>0.21494309834386016</v>
      </c>
      <c r="BA27" s="1">
        <v>0.22372751559466517</v>
      </c>
      <c r="BB27" s="1">
        <v>0.22137179300522289</v>
      </c>
      <c r="BC27" s="1">
        <v>0.22445020933323001</v>
      </c>
      <c r="BD27" s="1">
        <v>0.2426898193411223</v>
      </c>
      <c r="BF27" s="1">
        <v>0.2196018777699717</v>
      </c>
      <c r="BG27" s="1">
        <v>0.23000961649329021</v>
      </c>
      <c r="BH27" s="1">
        <v>0.21106102712542985</v>
      </c>
      <c r="BI27" s="1">
        <v>0.21193818763382866</v>
      </c>
      <c r="BJ27" s="1">
        <v>0.22020364238095397</v>
      </c>
      <c r="BK27" s="1">
        <v>0.20280897837267353</v>
      </c>
      <c r="BL27" s="1">
        <v>0.2278460258433129</v>
      </c>
      <c r="BM27" s="1">
        <v>0.23298868718203478</v>
      </c>
      <c r="BN27" s="1">
        <v>0.22970932247092674</v>
      </c>
      <c r="BO27" s="1">
        <v>0.2060851075008889</v>
      </c>
      <c r="BP27" s="1">
        <v>0.20507439787996595</v>
      </c>
      <c r="BQ27" s="1">
        <v>0.21210818546847227</v>
      </c>
      <c r="BR27" s="1">
        <v>0.20110081321821924</v>
      </c>
      <c r="BS27" s="1">
        <v>0.24076184563868661</v>
      </c>
      <c r="BT27" s="1">
        <v>0.23165102794432396</v>
      </c>
      <c r="BU27" s="1">
        <v>0.23976085925905932</v>
      </c>
      <c r="BV27" s="1">
        <v>0.23491410160326934</v>
      </c>
      <c r="BW27" s="1">
        <v>0.22201822223017859</v>
      </c>
      <c r="BX27" s="1">
        <v>0.22032700210333586</v>
      </c>
      <c r="CH27" s="1">
        <v>0.16548190487123238</v>
      </c>
      <c r="CI27" s="1">
        <v>0.17680409784606044</v>
      </c>
      <c r="CJ27" s="1">
        <v>0.18108076223351482</v>
      </c>
      <c r="CK27" s="1">
        <v>0.19397249697027735</v>
      </c>
      <c r="CL27" s="1">
        <v>0.16739418815012819</v>
      </c>
      <c r="CM27" s="1">
        <v>0.18953812487944433</v>
      </c>
      <c r="CN27" s="1">
        <v>0.17252449753434049</v>
      </c>
      <c r="CO27" s="1">
        <v>0.18186072338000692</v>
      </c>
      <c r="CP27" s="1">
        <v>0.1858813517181116</v>
      </c>
      <c r="CQ27" s="1">
        <v>0.17979801356796235</v>
      </c>
      <c r="CR27" s="1">
        <v>0.15269602462567317</v>
      </c>
      <c r="CS27" s="1">
        <v>0.16804314320423364</v>
      </c>
      <c r="CT27" s="1">
        <v>0.18925087332129736</v>
      </c>
      <c r="CU27" s="1">
        <v>0.16160726625062521</v>
      </c>
      <c r="CV27" s="1">
        <v>0.18082250582354562</v>
      </c>
      <c r="CW27" s="1">
        <v>0.18344442393204127</v>
      </c>
      <c r="CX27" s="1">
        <v>0.17115101068625235</v>
      </c>
      <c r="CY27" s="1">
        <v>0.17415981030659261</v>
      </c>
      <c r="CZ27" s="1">
        <v>0.1906973822680311</v>
      </c>
      <c r="DA27" s="1">
        <v>0.17368889576955401</v>
      </c>
      <c r="DB27" s="1">
        <v>0.17252449753434049</v>
      </c>
      <c r="DC27" s="1">
        <v>0.19246766177556726</v>
      </c>
      <c r="DD27" s="1">
        <v>0.18698888962177224</v>
      </c>
      <c r="DE27" s="1">
        <v>0.16444135364323678</v>
      </c>
      <c r="DF27" s="1">
        <v>0.1906973822680311</v>
      </c>
      <c r="DJ27" s="1">
        <v>0.17803733188543794</v>
      </c>
      <c r="DK27" s="1">
        <v>0.17535024322461318</v>
      </c>
      <c r="DL27" s="1">
        <v>0.18397950762172269</v>
      </c>
      <c r="DM27" s="1">
        <v>0.18451824732808328</v>
      </c>
      <c r="DN27" s="1">
        <v>0.18159986646250897</v>
      </c>
      <c r="DO27" s="1">
        <v>0.18671056327621055</v>
      </c>
      <c r="DP27" s="1">
        <v>0.17631636216282318</v>
      </c>
      <c r="DQ27" s="1">
        <v>0.1792908256795831</v>
      </c>
      <c r="DR27" s="1">
        <v>0.18317824093472437</v>
      </c>
      <c r="DS27" s="1">
        <v>0.17979801356796235</v>
      </c>
      <c r="DT27" s="1">
        <v>0.18726818598717995</v>
      </c>
      <c r="DU27" s="1">
        <v>0.1904060187674296</v>
      </c>
      <c r="DV27" s="1">
        <v>0.16569186290311164</v>
      </c>
      <c r="DW27" s="1">
        <v>0.18533329828340117</v>
      </c>
      <c r="DX27" s="1">
        <v>0.18186072338000692</v>
      </c>
      <c r="DY27" s="1">
        <v>0.17979801356796235</v>
      </c>
      <c r="DZ27" s="1">
        <v>0.18811194863376496</v>
      </c>
      <c r="EA27" s="1">
        <v>0.16485573773707846</v>
      </c>
      <c r="EB27" s="1">
        <v>0.17252449753434049</v>
      </c>
      <c r="EC27" s="1">
        <v>0.17704914860121571</v>
      </c>
      <c r="ED27" s="1">
        <v>0.1671791666908303</v>
      </c>
      <c r="EE27" s="1">
        <v>0.18424841802329903</v>
      </c>
    </row>
    <row r="28" spans="1:136" s="1" customFormat="1" x14ac:dyDescent="0.35">
      <c r="A28" s="137">
        <v>20</v>
      </c>
      <c r="AD28" s="1">
        <v>0.20736525080926765</v>
      </c>
      <c r="AE28" s="1">
        <v>0.22502811035746323</v>
      </c>
      <c r="AF28" s="1">
        <v>0.20861320242493972</v>
      </c>
      <c r="AG28" s="1">
        <v>0.22759086457880928</v>
      </c>
      <c r="AH28" s="1">
        <v>0.22240537762367285</v>
      </c>
      <c r="AI28" s="1">
        <v>0.22868876167843769</v>
      </c>
      <c r="AJ28" s="1">
        <v>0.22837734816842165</v>
      </c>
      <c r="AK28" s="1">
        <v>0.21570124793592216</v>
      </c>
      <c r="AL28" s="1">
        <v>0.21627095681815287</v>
      </c>
      <c r="AM28" s="1">
        <v>0.25106380453354138</v>
      </c>
      <c r="AN28" s="1">
        <v>0.23071198281526234</v>
      </c>
      <c r="AO28" s="1">
        <v>0.20299825270775085</v>
      </c>
      <c r="AP28" s="1">
        <v>0.22888920912373534</v>
      </c>
      <c r="AQ28" s="1">
        <v>0.2208197014386884</v>
      </c>
      <c r="AR28" s="1">
        <v>0.23204856832459361</v>
      </c>
      <c r="AS28" s="1">
        <v>0.20357442624904851</v>
      </c>
      <c r="AT28" s="1">
        <v>0.22700163467460421</v>
      </c>
      <c r="AU28" s="1">
        <v>0.23419112306216172</v>
      </c>
      <c r="AV28" s="1">
        <v>0.24574527609364522</v>
      </c>
      <c r="AW28" s="1">
        <v>0.2184254251669932</v>
      </c>
      <c r="AX28" s="1">
        <v>0.23710804215604336</v>
      </c>
      <c r="AY28" s="1">
        <v>0.24729532591691333</v>
      </c>
      <c r="AZ28" s="1">
        <v>0.21247457087776347</v>
      </c>
      <c r="BA28" s="1">
        <v>0.22202284172862996</v>
      </c>
      <c r="BB28" s="1">
        <v>0.23146099590830768</v>
      </c>
      <c r="BC28" s="1">
        <v>0.2189065814889333</v>
      </c>
      <c r="BD28" s="1">
        <v>0.23826996926163099</v>
      </c>
      <c r="BF28" s="1">
        <v>0.20196429002813426</v>
      </c>
      <c r="BG28" s="1">
        <v>0.20493506277682241</v>
      </c>
      <c r="BH28" s="1">
        <v>0.20381072068003062</v>
      </c>
      <c r="BI28" s="1">
        <v>0.21590359163879394</v>
      </c>
      <c r="BJ28" s="1">
        <v>0.23321649482015189</v>
      </c>
      <c r="BK28" s="1">
        <v>0.21002460072061663</v>
      </c>
      <c r="BL28" s="1">
        <v>0.2301775868122885</v>
      </c>
      <c r="BM28" s="1">
        <v>0.22741125601624679</v>
      </c>
      <c r="BN28" s="1">
        <v>0.22610700466987432</v>
      </c>
      <c r="BO28" s="1">
        <v>0.21190939671273146</v>
      </c>
      <c r="BP28" s="1">
        <v>0.20547322523808731</v>
      </c>
      <c r="BQ28" s="1">
        <v>0.21320691708107981</v>
      </c>
      <c r="BR28" s="1">
        <v>0.20227695364430529</v>
      </c>
      <c r="BS28" s="1">
        <v>0.2407836606125715</v>
      </c>
      <c r="BT28" s="1">
        <v>0.25312544631574396</v>
      </c>
      <c r="BU28" s="1">
        <v>0.2402301938742924</v>
      </c>
      <c r="BV28" s="1">
        <v>0.23945035375989954</v>
      </c>
      <c r="BW28" s="1">
        <v>0.22629506142328459</v>
      </c>
      <c r="BX28" s="1">
        <v>0.23178080352663732</v>
      </c>
      <c r="CH28" s="1">
        <v>0.1791225038182844</v>
      </c>
      <c r="CI28" s="1">
        <v>0.18415867936552308</v>
      </c>
      <c r="CJ28" s="1">
        <v>0.1905030244676775</v>
      </c>
      <c r="CK28" s="1">
        <v>0.20533101968885359</v>
      </c>
      <c r="CL28" s="1">
        <v>0.17567090817041789</v>
      </c>
      <c r="CM28" s="1">
        <v>0.19326683634889588</v>
      </c>
      <c r="CN28" s="1">
        <v>0.18839517871093367</v>
      </c>
      <c r="CO28" s="1">
        <v>0.19246766177556726</v>
      </c>
      <c r="CP28" s="1">
        <v>0.19488866332608765</v>
      </c>
      <c r="CQ28" s="1">
        <v>0.18953812487944433</v>
      </c>
      <c r="CR28" s="1">
        <v>0.16775399521086512</v>
      </c>
      <c r="CS28" s="1">
        <v>0.18013800358724713</v>
      </c>
      <c r="CT28" s="1">
        <v>0.19738193476671403</v>
      </c>
      <c r="CU28" s="1">
        <v>0.17471299164278015</v>
      </c>
      <c r="CV28" s="1">
        <v>0.1942767676022481</v>
      </c>
      <c r="CW28" s="1">
        <v>0.19571155799768158</v>
      </c>
      <c r="CX28" s="1">
        <v>0.18238506981314512</v>
      </c>
      <c r="CY28" s="1">
        <v>0.18397950762172269</v>
      </c>
      <c r="CZ28" s="1">
        <v>0.19654260592225198</v>
      </c>
      <c r="DA28" s="1">
        <v>0.18542437861816263</v>
      </c>
      <c r="DB28" s="1">
        <v>0.19128324247923836</v>
      </c>
      <c r="DC28" s="1">
        <v>0.20082471023058787</v>
      </c>
      <c r="DD28" s="1">
        <v>0.19654260592225198</v>
      </c>
      <c r="DE28" s="1">
        <v>0.17778908086846776</v>
      </c>
      <c r="DF28" s="1">
        <v>0.20327426815233363</v>
      </c>
      <c r="DJ28" s="1">
        <v>0.19011569188435698</v>
      </c>
      <c r="DK28" s="1">
        <v>0.18362238134686673</v>
      </c>
      <c r="DL28" s="1">
        <v>0.20259931160450928</v>
      </c>
      <c r="DM28" s="1">
        <v>0.19089220337665891</v>
      </c>
      <c r="DN28" s="1">
        <v>0.18877437071656064</v>
      </c>
      <c r="DO28" s="1">
        <v>0.19246766177556726</v>
      </c>
      <c r="DP28" s="1">
        <v>0.1891553483563202</v>
      </c>
      <c r="DQ28" s="1">
        <v>0.18560685300581356</v>
      </c>
      <c r="DR28" s="1">
        <v>0.1906973822680311</v>
      </c>
      <c r="DS28" s="1">
        <v>0.18433825878113497</v>
      </c>
      <c r="DT28" s="1">
        <v>0.19822967493958674</v>
      </c>
      <c r="DU28" s="1">
        <v>0.19973386234723697</v>
      </c>
      <c r="DV28" s="1">
        <v>0.18116703910077306</v>
      </c>
      <c r="DW28" s="1">
        <v>0.20016853900358941</v>
      </c>
      <c r="DX28" s="1">
        <v>0.1916761557857834</v>
      </c>
      <c r="DY28" s="1">
        <v>0.1889646355072272</v>
      </c>
      <c r="DZ28" s="1">
        <v>0.19908595966599676</v>
      </c>
      <c r="EA28" s="1">
        <v>0.17439638693931375</v>
      </c>
      <c r="EB28" s="1">
        <v>0.18186072338000692</v>
      </c>
      <c r="EC28" s="1">
        <v>0.19266673194462156</v>
      </c>
      <c r="ED28" s="1">
        <v>0.18220989605224555</v>
      </c>
      <c r="EE28" s="1">
        <v>0.1916761557857834</v>
      </c>
    </row>
    <row r="29" spans="1:136" s="1" customFormat="1" x14ac:dyDescent="0.35">
      <c r="A29" s="137">
        <v>21</v>
      </c>
      <c r="AD29" s="1">
        <v>0.19891020148279145</v>
      </c>
      <c r="AE29" s="1">
        <v>0.21610283735248748</v>
      </c>
      <c r="AF29" s="1">
        <v>0.19900388259947654</v>
      </c>
      <c r="AG29" s="1">
        <v>0.21982384711549777</v>
      </c>
      <c r="AH29" s="1">
        <v>0.20795801103284423</v>
      </c>
      <c r="AI29" s="1">
        <v>0.21657391366626697</v>
      </c>
      <c r="AJ29" s="1">
        <v>0.21629304621508447</v>
      </c>
      <c r="AK29" s="1">
        <v>0.20607208797470553</v>
      </c>
      <c r="AL29" s="1">
        <v>0.19940509136482676</v>
      </c>
      <c r="AM29" s="1">
        <v>0.23460828221137381</v>
      </c>
      <c r="AN29" s="1">
        <v>0.22310605237053852</v>
      </c>
      <c r="AO29" s="1">
        <v>0.1906286222771596</v>
      </c>
      <c r="AP29" s="1">
        <v>0.21525776817876047</v>
      </c>
      <c r="AQ29" s="1">
        <v>0.21274575441334748</v>
      </c>
      <c r="AR29" s="1">
        <v>0.21811136410549967</v>
      </c>
      <c r="AS29" s="1">
        <v>0.19330070268048102</v>
      </c>
      <c r="AT29" s="1">
        <v>0.20989750003397942</v>
      </c>
      <c r="AU29" s="1">
        <v>0.21628105959583785</v>
      </c>
      <c r="AV29" s="1">
        <v>0.23045530895928906</v>
      </c>
      <c r="AW29" s="1">
        <v>0.20936009335024913</v>
      </c>
      <c r="AX29" s="1">
        <v>0.21801634276105411</v>
      </c>
      <c r="AY29" s="1">
        <v>0.22934133196042639</v>
      </c>
      <c r="AZ29" s="1">
        <v>0.19946626284994934</v>
      </c>
      <c r="BA29" s="1">
        <v>0.20438797423127691</v>
      </c>
      <c r="BB29" s="1">
        <v>0.21786042148403401</v>
      </c>
      <c r="BC29" s="1">
        <v>0.20351845646003155</v>
      </c>
      <c r="BD29" s="1">
        <v>0.2274289394672947</v>
      </c>
      <c r="BF29" s="1">
        <v>0.20970839651446674</v>
      </c>
      <c r="BG29" s="1">
        <v>0.1958853962662781</v>
      </c>
      <c r="BH29" s="1">
        <v>0.19343194686551021</v>
      </c>
      <c r="BI29" s="1">
        <v>0.21860087277577323</v>
      </c>
      <c r="BJ29" s="1">
        <v>0.21284076709423078</v>
      </c>
      <c r="BK29" s="1">
        <v>0.19188198620541064</v>
      </c>
      <c r="BL29" s="1">
        <v>0.21632558532148657</v>
      </c>
      <c r="BM29" s="1">
        <v>0.21198916362974343</v>
      </c>
      <c r="BN29" s="1">
        <v>0.21006558003179501</v>
      </c>
      <c r="BO29" s="1">
        <v>0.20112063940407066</v>
      </c>
      <c r="BP29" s="1">
        <v>0.19965157457969768</v>
      </c>
      <c r="BQ29" s="1">
        <v>0.20489083883700271</v>
      </c>
      <c r="BR29" s="1">
        <v>0.19040891303412572</v>
      </c>
      <c r="BS29" s="1">
        <v>0.23027593901589777</v>
      </c>
      <c r="BT29" s="1">
        <v>0.23632000107799137</v>
      </c>
      <c r="BU29" s="1">
        <v>0.22742738393216036</v>
      </c>
      <c r="BV29" s="1">
        <v>0.23237249046199929</v>
      </c>
      <c r="BW29" s="1">
        <v>0.21744097187314437</v>
      </c>
      <c r="BX29" s="1">
        <v>0.21060625165207639</v>
      </c>
      <c r="CH29" s="1">
        <v>0.1855770036136315</v>
      </c>
      <c r="CI29" s="1">
        <v>0.17958396831371479</v>
      </c>
      <c r="CJ29" s="1">
        <v>0.18651666061816907</v>
      </c>
      <c r="CK29" s="1">
        <v>0.20325423778570478</v>
      </c>
      <c r="CL29" s="1">
        <v>0.18168356537508629</v>
      </c>
      <c r="CM29" s="1">
        <v>0.19107064915823468</v>
      </c>
      <c r="CN29" s="1">
        <v>0.1883974695298819</v>
      </c>
      <c r="CO29" s="1">
        <v>0.19090865307694202</v>
      </c>
      <c r="CP29" s="1">
        <v>0.19398568081313683</v>
      </c>
      <c r="CQ29" s="1">
        <v>0.18779673199244556</v>
      </c>
      <c r="CR29" s="1">
        <v>0.17912561042463099</v>
      </c>
      <c r="CS29" s="1">
        <v>0.18535893427918537</v>
      </c>
      <c r="CT29" s="1">
        <v>0.1942942195984585</v>
      </c>
      <c r="CU29" s="1">
        <v>0.18039897317976558</v>
      </c>
      <c r="CV29" s="1">
        <v>0.19360523300413771</v>
      </c>
      <c r="CW29" s="1">
        <v>0.19464942509527858</v>
      </c>
      <c r="CX29" s="1">
        <v>0.18588893500670836</v>
      </c>
      <c r="CY29" s="1">
        <v>0.18604877408439882</v>
      </c>
      <c r="CZ29" s="1">
        <v>0.19105552433342976</v>
      </c>
      <c r="DA29" s="1">
        <v>0.1861622341407897</v>
      </c>
      <c r="DB29" s="1">
        <v>0.19552398500155013</v>
      </c>
      <c r="DC29" s="1">
        <v>0.19369237858467378</v>
      </c>
      <c r="DD29" s="1">
        <v>0.1976840343757319</v>
      </c>
      <c r="DE29" s="1">
        <v>0.18121122079650689</v>
      </c>
      <c r="DF29" s="1">
        <v>0.20081984986609847</v>
      </c>
      <c r="DJ29" s="1">
        <v>0.19736427344560245</v>
      </c>
      <c r="DK29" s="1">
        <v>0.18638254447705099</v>
      </c>
      <c r="DL29" s="1">
        <v>0.19966317351387253</v>
      </c>
      <c r="DM29" s="1">
        <v>0.18907400559346305</v>
      </c>
      <c r="DN29" s="1">
        <v>0.19037023184887253</v>
      </c>
      <c r="DO29" s="1">
        <v>0.18687709024229654</v>
      </c>
      <c r="DP29" s="1">
        <v>0.19329512557901035</v>
      </c>
      <c r="DQ29" s="1">
        <v>0.19016645985410618</v>
      </c>
      <c r="DR29" s="1">
        <v>0.187155112236392</v>
      </c>
      <c r="DS29" s="1">
        <v>0.18502373629550695</v>
      </c>
      <c r="DT29" s="1">
        <v>0.20305887862376756</v>
      </c>
      <c r="DU29" s="1">
        <v>0.20165769385956694</v>
      </c>
      <c r="DV29" s="1">
        <v>0.18789908136900238</v>
      </c>
      <c r="DW29" s="1">
        <v>0.19988143935270547</v>
      </c>
      <c r="DX29" s="1">
        <v>0.19306631739696081</v>
      </c>
      <c r="DY29" s="1">
        <v>0.190674265323827</v>
      </c>
      <c r="DZ29" s="1">
        <v>0.19769884453559711</v>
      </c>
      <c r="EA29" s="1">
        <v>0.1812974610156203</v>
      </c>
      <c r="EB29" s="1">
        <v>0.19044797944973335</v>
      </c>
      <c r="EC29" s="1">
        <v>0.19369237858467386</v>
      </c>
      <c r="ED29" s="1">
        <v>0.188094224952851</v>
      </c>
      <c r="EE29" s="1">
        <v>0.18789908136900238</v>
      </c>
    </row>
    <row r="30" spans="1:136" s="1" customFormat="1" x14ac:dyDescent="0.35">
      <c r="A30" s="137">
        <v>22</v>
      </c>
      <c r="AD30" s="1">
        <v>0.19754742663179023</v>
      </c>
      <c r="AE30" s="1">
        <v>0.21934457077744965</v>
      </c>
      <c r="AF30" s="1">
        <v>0.2130456367239934</v>
      </c>
      <c r="AG30" s="1">
        <v>0.21103578927759004</v>
      </c>
      <c r="AH30" s="1">
        <v>0.21635422655005321</v>
      </c>
      <c r="AI30" s="1">
        <v>0.21848660147471463</v>
      </c>
      <c r="AJ30" s="1">
        <v>0.2198066098215386</v>
      </c>
      <c r="AK30" s="1">
        <v>0.21081593526590112</v>
      </c>
      <c r="AL30" s="1">
        <v>0.2118900609426958</v>
      </c>
      <c r="AM30" s="1">
        <v>0.22676443931685503</v>
      </c>
      <c r="AN30" s="1">
        <v>0.22571530438799434</v>
      </c>
      <c r="AO30" s="1">
        <v>0.20663978441758554</v>
      </c>
      <c r="AP30" s="1">
        <v>0.21707006611987845</v>
      </c>
      <c r="AQ30" s="1">
        <v>0.22399914906739934</v>
      </c>
      <c r="AR30" s="1">
        <v>0.22989988594281066</v>
      </c>
      <c r="AS30" s="1">
        <v>0.2171717578870852</v>
      </c>
      <c r="AT30" s="1">
        <v>0.21272292477759053</v>
      </c>
      <c r="AU30" s="1">
        <v>0.22334478401699234</v>
      </c>
      <c r="AV30" s="1">
        <v>0.2290436139739512</v>
      </c>
      <c r="AW30" s="1">
        <v>0.20777519439211248</v>
      </c>
      <c r="AX30" s="1">
        <v>0.21676936389269683</v>
      </c>
      <c r="AY30" s="1">
        <v>0.23613999496353524</v>
      </c>
      <c r="AZ30" s="1">
        <v>0.20342648756987985</v>
      </c>
      <c r="BA30" s="1">
        <v>0.2091496085299028</v>
      </c>
      <c r="BB30" s="1">
        <v>0.22296779019104387</v>
      </c>
      <c r="BC30" s="1">
        <v>0.20908667508896878</v>
      </c>
      <c r="BD30" s="1">
        <v>0.22496317803423996</v>
      </c>
      <c r="BF30" s="1">
        <v>0.21764529155995427</v>
      </c>
      <c r="BG30" s="1">
        <v>0.19386849929080729</v>
      </c>
      <c r="BH30" s="1">
        <v>0.20140819545051672</v>
      </c>
      <c r="BI30" s="1">
        <v>0.21293751137803957</v>
      </c>
      <c r="BJ30" s="1">
        <v>0.21862464285225292</v>
      </c>
      <c r="BK30" s="1">
        <v>0.19786867761416427</v>
      </c>
      <c r="BL30" s="1">
        <v>0.21637736493492932</v>
      </c>
      <c r="BM30" s="1">
        <v>0.21455468174123302</v>
      </c>
      <c r="BN30" s="1">
        <v>0.21708719763261164</v>
      </c>
      <c r="BO30" s="1">
        <v>0.21114657691771005</v>
      </c>
      <c r="BP30" s="1">
        <v>0.21388040633568589</v>
      </c>
      <c r="BQ30" s="1">
        <v>0.20900702467800236</v>
      </c>
      <c r="BR30" s="1">
        <v>0.19618489958859087</v>
      </c>
      <c r="BS30" s="1">
        <v>0.229440925188031</v>
      </c>
      <c r="BT30" s="1">
        <v>0.2206167502808235</v>
      </c>
      <c r="BU30" s="1">
        <v>0.22852872716557054</v>
      </c>
      <c r="BV30" s="1">
        <v>0.2426280740661865</v>
      </c>
      <c r="BW30" s="1">
        <v>0.23396268677650361</v>
      </c>
      <c r="BX30" s="1">
        <v>0.21717489651628122</v>
      </c>
      <c r="CH30" s="1">
        <v>0.18787293762937707</v>
      </c>
      <c r="CI30" s="1">
        <v>0.17831138518712772</v>
      </c>
      <c r="CJ30" s="1">
        <v>0.19096020527848206</v>
      </c>
      <c r="CK30" s="1">
        <v>0.19837014809822348</v>
      </c>
      <c r="CL30" s="1">
        <v>0.18524916039595771</v>
      </c>
      <c r="CM30" s="1">
        <v>0.19331382337327147</v>
      </c>
      <c r="CN30" s="1">
        <v>0.1897413256132047</v>
      </c>
      <c r="CO30" s="1">
        <v>0.18992335337035407</v>
      </c>
      <c r="CP30" s="1">
        <v>0.19290687990711258</v>
      </c>
      <c r="CQ30" s="1">
        <v>0.19179290645785002</v>
      </c>
      <c r="CR30" s="1">
        <v>0.18568332524531778</v>
      </c>
      <c r="CS30" s="1">
        <v>0.18591155310297544</v>
      </c>
      <c r="CT30" s="1">
        <v>0.19205950642708847</v>
      </c>
      <c r="CU30" s="1">
        <v>0.18069154090270895</v>
      </c>
      <c r="CV30" s="1">
        <v>0.19212513985627469</v>
      </c>
      <c r="CW30" s="1">
        <v>0.19418774490938104</v>
      </c>
      <c r="CX30" s="1">
        <v>0.18777172966901459</v>
      </c>
      <c r="CY30" s="1">
        <v>0.18676829185780949</v>
      </c>
      <c r="CZ30" s="1">
        <v>0.19121715700981545</v>
      </c>
      <c r="DA30" s="1">
        <v>0.1857673688038031</v>
      </c>
      <c r="DB30" s="1">
        <v>0.1935974773292144</v>
      </c>
      <c r="DC30" s="1">
        <v>0.1892305084523489</v>
      </c>
      <c r="DD30" s="1">
        <v>0.20016284771930465</v>
      </c>
      <c r="DE30" s="1">
        <v>0.18121301749234081</v>
      </c>
      <c r="DF30" s="1">
        <v>0.19959198826283678</v>
      </c>
      <c r="DJ30" s="1">
        <v>0.19558064262985855</v>
      </c>
      <c r="DK30" s="1">
        <v>0.18854713036862036</v>
      </c>
      <c r="DL30" s="1">
        <v>0.20152673260138493</v>
      </c>
      <c r="DM30" s="1">
        <v>0.18230596359693996</v>
      </c>
      <c r="DN30" s="1">
        <v>0.1889105916128041</v>
      </c>
      <c r="DO30" s="1">
        <v>0.18291295742153971</v>
      </c>
      <c r="DP30" s="1">
        <v>0.18740819958925078</v>
      </c>
      <c r="DQ30" s="1">
        <v>0.18623732852394365</v>
      </c>
      <c r="DR30" s="1">
        <v>0.18779254159390635</v>
      </c>
      <c r="DS30" s="1">
        <v>0.18834863613400657</v>
      </c>
      <c r="DT30" s="1">
        <v>0.20596097724811993</v>
      </c>
      <c r="DU30" s="1">
        <v>0.20152673260138501</v>
      </c>
      <c r="DV30" s="1">
        <v>0.19019707121685578</v>
      </c>
      <c r="DW30" s="1">
        <v>0.19275662139419869</v>
      </c>
      <c r="DX30" s="1">
        <v>0.19534628777367755</v>
      </c>
      <c r="DY30" s="1">
        <v>0.18742401195161051</v>
      </c>
      <c r="DZ30" s="1">
        <v>0.19488253817922513</v>
      </c>
      <c r="EA30" s="1">
        <v>0.18417944111443807</v>
      </c>
      <c r="EB30" s="1">
        <v>0.18646054948740792</v>
      </c>
      <c r="EC30" s="1">
        <v>0.19397249697027741</v>
      </c>
      <c r="ED30" s="1">
        <v>0.19055157057732347</v>
      </c>
      <c r="EE30" s="1">
        <v>0.19188615116115398</v>
      </c>
    </row>
    <row r="31" spans="1:136" s="1" customFormat="1" x14ac:dyDescent="0.35">
      <c r="A31" s="137">
        <v>23</v>
      </c>
      <c r="AD31" s="1">
        <v>0.20574589723902223</v>
      </c>
      <c r="AE31" s="1">
        <v>0.20861764419919779</v>
      </c>
      <c r="AF31" s="1">
        <v>0.21174564166276413</v>
      </c>
      <c r="AG31" s="1">
        <v>0.20961424008963378</v>
      </c>
      <c r="AH31" s="1">
        <v>0.20823075024080037</v>
      </c>
      <c r="AI31" s="1">
        <v>0.21659185479934964</v>
      </c>
      <c r="AJ31" s="1">
        <v>0.2084538544686346</v>
      </c>
      <c r="AK31" s="1">
        <v>0.20740153589772878</v>
      </c>
      <c r="AL31" s="1">
        <v>0.20817880383135201</v>
      </c>
      <c r="AM31" s="1">
        <v>0.22118480713679586</v>
      </c>
      <c r="AN31" s="1">
        <v>0.20837495620928326</v>
      </c>
      <c r="AO31" s="1">
        <v>0.19918210582824969</v>
      </c>
      <c r="AP31" s="1">
        <v>0.21193837022716155</v>
      </c>
      <c r="AQ31" s="1">
        <v>0.209773810314029</v>
      </c>
      <c r="AR31" s="1">
        <v>0.22136638958301985</v>
      </c>
      <c r="AS31" s="1">
        <v>0.19097478714840238</v>
      </c>
      <c r="AT31" s="1">
        <v>0.21358342316633086</v>
      </c>
      <c r="AU31" s="1">
        <v>0.21784017510286235</v>
      </c>
      <c r="AV31" s="1">
        <v>0.23281755527190839</v>
      </c>
      <c r="AW31" s="1">
        <v>0.21577566468060466</v>
      </c>
      <c r="AX31" s="1">
        <v>0.21085413444912177</v>
      </c>
      <c r="AY31" s="1">
        <v>0.22859694546249501</v>
      </c>
      <c r="AZ31" s="1">
        <v>0.20588918167589956</v>
      </c>
      <c r="BA31" s="1">
        <v>0.19487438717031635</v>
      </c>
      <c r="BB31" s="1">
        <v>0.22410799042657173</v>
      </c>
      <c r="BC31" s="1">
        <v>0.21645995993856607</v>
      </c>
      <c r="BD31" s="1">
        <v>0.23091874509629529</v>
      </c>
      <c r="BF31" s="1">
        <v>0.22191724906036817</v>
      </c>
      <c r="BG31" s="1">
        <v>0.19129484914306166</v>
      </c>
      <c r="BH31" s="1">
        <v>0.19914136529892631</v>
      </c>
      <c r="BI31" s="1">
        <v>0.215203749246409</v>
      </c>
      <c r="BJ31" s="1">
        <v>0.22234043808936704</v>
      </c>
      <c r="BK31" s="1">
        <v>0.20628661950120983</v>
      </c>
      <c r="BL31" s="1">
        <v>0.21698216121978983</v>
      </c>
      <c r="BM31" s="1">
        <v>0.21911218658420406</v>
      </c>
      <c r="BN31" s="1">
        <v>0.21519374831923063</v>
      </c>
      <c r="BO31" s="1">
        <v>0.20355061544631212</v>
      </c>
      <c r="BP31" s="1">
        <v>0.20460022529300326</v>
      </c>
      <c r="BQ31" s="1">
        <v>0.21580668643336012</v>
      </c>
      <c r="BR31" s="1">
        <v>0.19543502534804502</v>
      </c>
      <c r="BS31" s="1">
        <v>0.22106401853465063</v>
      </c>
      <c r="BT31" s="1">
        <v>0.22382158907282715</v>
      </c>
      <c r="BU31" s="1">
        <v>0.22709553516267761</v>
      </c>
      <c r="BV31" s="1">
        <v>0.23368155319762543</v>
      </c>
      <c r="BW31" s="1">
        <v>0.23104436492045724</v>
      </c>
      <c r="BX31" s="1">
        <v>0.21295660561441793</v>
      </c>
      <c r="CH31" s="1">
        <v>0.19042322706848103</v>
      </c>
      <c r="CI31" s="1">
        <v>0.18151075631349936</v>
      </c>
      <c r="CJ31" s="1">
        <v>0.1963595382862322</v>
      </c>
      <c r="CK31" s="1">
        <v>0.19740327342254468</v>
      </c>
      <c r="CL31" s="1">
        <v>0.18662716552107705</v>
      </c>
      <c r="CM31" s="1">
        <v>0.19120247128765822</v>
      </c>
      <c r="CN31" s="1">
        <v>0.18699223465380205</v>
      </c>
      <c r="CO31" s="1">
        <v>0.18245945591177293</v>
      </c>
      <c r="CP31" s="1">
        <v>0.18916890253952112</v>
      </c>
      <c r="CQ31" s="1">
        <v>0.19195364695915654</v>
      </c>
      <c r="CR31" s="1">
        <v>0.18441724130037734</v>
      </c>
      <c r="CS31" s="1">
        <v>0.18805331690773236</v>
      </c>
      <c r="CT31" s="1">
        <v>0.19136392725234491</v>
      </c>
      <c r="CU31" s="1">
        <v>0.17923529665943921</v>
      </c>
      <c r="CV31" s="1">
        <v>0.19200940543800638</v>
      </c>
      <c r="CW31" s="1">
        <v>0.19534628777367755</v>
      </c>
      <c r="CX31" s="1">
        <v>0.19017062282065708</v>
      </c>
      <c r="CY31" s="1">
        <v>0.18568332524531778</v>
      </c>
      <c r="CZ31" s="1">
        <v>0.1899894061291573</v>
      </c>
      <c r="DA31" s="1">
        <v>0.18740819958925078</v>
      </c>
      <c r="DB31" s="1">
        <v>0.19682886148318965</v>
      </c>
      <c r="DC31" s="1">
        <v>0.19061625998068837</v>
      </c>
      <c r="DD31" s="1">
        <v>0.19890269311082001</v>
      </c>
      <c r="DE31" s="1">
        <v>0.18021847288954571</v>
      </c>
      <c r="DF31" s="1">
        <v>0.19951681334679211</v>
      </c>
      <c r="DJ31" s="1">
        <v>0.19913976425874705</v>
      </c>
      <c r="DK31" s="1">
        <v>0.19042322706848103</v>
      </c>
      <c r="DL31" s="1">
        <v>0.20084424535267784</v>
      </c>
      <c r="DM31" s="1">
        <v>0.1859567339213854</v>
      </c>
      <c r="DN31" s="1">
        <v>0.18960041203043013</v>
      </c>
      <c r="DO31" s="1">
        <v>0.18511266340449237</v>
      </c>
      <c r="DP31" s="1">
        <v>0.1859598455013354</v>
      </c>
      <c r="DQ31" s="1">
        <v>0.18787931290568546</v>
      </c>
      <c r="DR31" s="1">
        <v>0.18798681168079001</v>
      </c>
      <c r="DS31" s="1">
        <v>0.18987102925383303</v>
      </c>
      <c r="DT31" s="1">
        <v>0.20423858868495293</v>
      </c>
      <c r="DU31" s="1">
        <v>0.2005905458259033</v>
      </c>
      <c r="DV31" s="1">
        <v>0.19341698797669041</v>
      </c>
      <c r="DW31" s="1">
        <v>0.19745871425730416</v>
      </c>
      <c r="DX31" s="1">
        <v>0.19411356776532193</v>
      </c>
      <c r="DY31" s="1">
        <v>0.18810144813938739</v>
      </c>
      <c r="DZ31" s="1">
        <v>0.20907348600026315</v>
      </c>
      <c r="EA31" s="1">
        <v>0.18441755406844107</v>
      </c>
      <c r="EB31" s="1">
        <v>0.18960041203043013</v>
      </c>
      <c r="EC31" s="1">
        <v>0.19397249697027741</v>
      </c>
      <c r="ED31" s="1">
        <v>0.19253696345974039</v>
      </c>
      <c r="EE31" s="1">
        <v>0.19413045341409804</v>
      </c>
    </row>
    <row r="32" spans="1:136" s="1" customFormat="1" x14ac:dyDescent="0.35">
      <c r="A32" s="137">
        <v>24</v>
      </c>
      <c r="AD32" s="1">
        <v>0.20888142035848692</v>
      </c>
      <c r="AE32" s="1">
        <v>0.21333329182466343</v>
      </c>
      <c r="AF32" s="1">
        <v>0.21392485795558044</v>
      </c>
      <c r="AG32" s="1">
        <v>0.20717731337037143</v>
      </c>
      <c r="AH32" s="1">
        <v>0.21094878792889704</v>
      </c>
      <c r="AI32" s="1">
        <v>0.21929905327081847</v>
      </c>
      <c r="AJ32" s="1">
        <v>0.2126701343348604</v>
      </c>
      <c r="AK32" s="1">
        <v>0.20604700168376788</v>
      </c>
      <c r="AL32" s="1">
        <v>0.21247663145086346</v>
      </c>
      <c r="AM32" s="1">
        <v>0.22090988074938639</v>
      </c>
      <c r="AN32" s="1">
        <v>0.22194065119698092</v>
      </c>
      <c r="AO32" s="1">
        <v>0.19967669149268191</v>
      </c>
      <c r="AP32" s="1">
        <v>0.21147156828292607</v>
      </c>
      <c r="AQ32" s="1">
        <v>0.21271815662046104</v>
      </c>
      <c r="AR32" s="1">
        <v>0.22043685619793044</v>
      </c>
      <c r="AS32" s="1">
        <v>0.20749103333758673</v>
      </c>
      <c r="AT32" s="1">
        <v>0.2132648557155295</v>
      </c>
      <c r="AU32" s="1">
        <v>0.21754439361363098</v>
      </c>
      <c r="AV32" s="1">
        <v>0.23121336642951903</v>
      </c>
      <c r="AW32" s="1">
        <v>0.20907676140357057</v>
      </c>
      <c r="AX32" s="1">
        <v>0.19637856293458519</v>
      </c>
      <c r="AY32" s="1">
        <v>0.22785028637181448</v>
      </c>
      <c r="AZ32" s="1">
        <v>0.20540109977033055</v>
      </c>
      <c r="BA32" s="1">
        <v>0.20873576017997206</v>
      </c>
      <c r="BB32" s="1">
        <v>0.21968639056878891</v>
      </c>
      <c r="BC32" s="1">
        <v>0.21518617201012596</v>
      </c>
      <c r="BD32" s="1">
        <v>0.22546776433407639</v>
      </c>
      <c r="BF32" s="1">
        <v>0.21713902607971469</v>
      </c>
      <c r="BG32" s="1">
        <v>0.19794202049006157</v>
      </c>
      <c r="BH32" s="1">
        <v>0.20737597909775027</v>
      </c>
      <c r="BI32" s="1">
        <v>0.21292412480889841</v>
      </c>
      <c r="BJ32" s="1">
        <v>0.20520431879404552</v>
      </c>
      <c r="BK32" s="1">
        <v>0.20477605828710355</v>
      </c>
      <c r="BL32" s="1">
        <v>0.21653381778909428</v>
      </c>
      <c r="BM32" s="1">
        <v>0.21903502718548393</v>
      </c>
      <c r="BN32" s="1">
        <v>0.20915596088790098</v>
      </c>
      <c r="BO32" s="1">
        <v>0.20718527926632027</v>
      </c>
      <c r="BP32" s="1">
        <v>0.20581463673826411</v>
      </c>
      <c r="BQ32" s="1">
        <v>0.21506346811223256</v>
      </c>
      <c r="BR32" s="1">
        <v>0.19845887900696976</v>
      </c>
      <c r="BS32" s="1">
        <v>0.22193664802999719</v>
      </c>
      <c r="BT32" s="1">
        <v>0.23044536586688988</v>
      </c>
      <c r="BU32" s="1">
        <v>0.22699646616121702</v>
      </c>
      <c r="BV32" s="1">
        <v>0.22882098007100402</v>
      </c>
      <c r="BW32" s="1">
        <v>0.22091667685583288</v>
      </c>
      <c r="BX32" s="1">
        <v>0.20614194958823706</v>
      </c>
      <c r="CH32" s="1">
        <v>0.19140828246695391</v>
      </c>
      <c r="CI32" s="1">
        <v>0.18388119636997477</v>
      </c>
      <c r="CJ32" s="1">
        <v>0.19343119142518533</v>
      </c>
      <c r="CK32" s="1">
        <v>0.20637894612193808</v>
      </c>
      <c r="CL32" s="1">
        <v>0.18880615717405788</v>
      </c>
      <c r="CM32" s="1">
        <v>0.19184851186214893</v>
      </c>
      <c r="CN32" s="1">
        <v>0.19187331968318505</v>
      </c>
      <c r="CO32" s="1">
        <v>0.1854489611960416</v>
      </c>
      <c r="CP32" s="1">
        <v>0.19200940543800638</v>
      </c>
      <c r="CQ32" s="1">
        <v>0.19009787636166323</v>
      </c>
      <c r="CR32" s="1">
        <v>0.18772233878696604</v>
      </c>
      <c r="CS32" s="1">
        <v>0.18780521691159596</v>
      </c>
      <c r="CT32" s="1">
        <v>0.19373493058610836</v>
      </c>
      <c r="CU32" s="1">
        <v>0.18367729484343615</v>
      </c>
      <c r="CV32" s="1">
        <v>0.19458669436081968</v>
      </c>
      <c r="CW32" s="1">
        <v>0.19963762161770421</v>
      </c>
      <c r="CX32" s="1">
        <v>0.1919126532243044</v>
      </c>
      <c r="CY32" s="1">
        <v>0.18868781968873238</v>
      </c>
      <c r="CZ32" s="1">
        <v>0.19283647654291683</v>
      </c>
      <c r="DA32" s="1">
        <v>0.18898405086123579</v>
      </c>
      <c r="DB32" s="1">
        <v>0.1963595382862322</v>
      </c>
      <c r="DC32" s="1">
        <v>0.19073121658983275</v>
      </c>
      <c r="DD32" s="1">
        <v>0.20038138636823896</v>
      </c>
      <c r="DE32" s="1">
        <v>0.18376048439836348</v>
      </c>
      <c r="DF32" s="1">
        <v>0.199875852669754</v>
      </c>
      <c r="DJ32" s="1">
        <v>0.1987415730609427</v>
      </c>
      <c r="DK32" s="1">
        <v>0.19512067363957117</v>
      </c>
      <c r="DL32" s="1">
        <v>0.19980070205085487</v>
      </c>
      <c r="DM32" s="1">
        <v>0.18925087332129736</v>
      </c>
      <c r="DN32" s="1">
        <v>0.18727377883765428</v>
      </c>
      <c r="DO32" s="1">
        <v>0.18626601431602907</v>
      </c>
      <c r="DP32" s="1">
        <v>0.19013375670271812</v>
      </c>
      <c r="DQ32" s="1">
        <v>0.1891286425071125</v>
      </c>
      <c r="DR32" s="1">
        <v>0.18888808953625016</v>
      </c>
      <c r="DS32" s="1">
        <v>0.19268658421171</v>
      </c>
      <c r="DT32" s="1">
        <v>0.20187574263449315</v>
      </c>
      <c r="DU32" s="1">
        <v>0.20100884930358026</v>
      </c>
      <c r="DV32" s="1">
        <v>0.19396062207215387</v>
      </c>
      <c r="DW32" s="1">
        <v>0.19291624640981683</v>
      </c>
      <c r="DX32" s="1">
        <v>0.19801694409743587</v>
      </c>
      <c r="DY32" s="1">
        <v>0.19008031303234924</v>
      </c>
      <c r="DZ32" s="1">
        <v>0.20711480197729826</v>
      </c>
      <c r="EA32" s="1">
        <v>0.18601895667183255</v>
      </c>
      <c r="EB32" s="1">
        <v>0.19015206795616069</v>
      </c>
      <c r="EC32" s="1">
        <v>0.19496709577142671</v>
      </c>
      <c r="ED32" s="1">
        <v>0.19268658421170998</v>
      </c>
      <c r="EE32" s="1">
        <v>0.19236634743996467</v>
      </c>
    </row>
    <row r="33" spans="1:138" s="1" customFormat="1" x14ac:dyDescent="0.35">
      <c r="A33" s="137">
        <v>25</v>
      </c>
      <c r="AD33" s="1">
        <v>0.20455725163690366</v>
      </c>
      <c r="AE33" s="1">
        <v>0.20617361502766615</v>
      </c>
      <c r="AF33" s="1">
        <v>0.22618146257881799</v>
      </c>
      <c r="AG33" s="1">
        <v>0.20413172133600904</v>
      </c>
      <c r="AH33" s="1">
        <v>0.20755011053128875</v>
      </c>
      <c r="AI33" s="1">
        <v>0.21457415008943104</v>
      </c>
      <c r="AJ33" s="1">
        <v>0.19858787941840381</v>
      </c>
      <c r="AK33" s="1">
        <v>0.19741380087907323</v>
      </c>
      <c r="AL33" s="1">
        <v>0.20625832073233027</v>
      </c>
      <c r="AM33" s="1">
        <v>0.21115897461819971</v>
      </c>
      <c r="AN33" s="1">
        <v>0.20280006778138912</v>
      </c>
      <c r="AO33" s="1">
        <v>0.19694184763916492</v>
      </c>
      <c r="AP33" s="1">
        <v>0.19561972143044365</v>
      </c>
      <c r="AQ33" s="1">
        <v>0.2024124505309749</v>
      </c>
      <c r="AR33" s="1">
        <v>0.22116742241532006</v>
      </c>
      <c r="AS33" s="1">
        <v>0.20383397158118724</v>
      </c>
      <c r="AT33" s="1">
        <v>0.20370922834092511</v>
      </c>
      <c r="AU33" s="1">
        <v>0.22751363809682407</v>
      </c>
      <c r="AV33" s="1">
        <v>0.21803634806211483</v>
      </c>
      <c r="AW33" s="1">
        <v>0.19894676398280475</v>
      </c>
      <c r="AX33" s="1">
        <v>0.20486669713678554</v>
      </c>
      <c r="AY33" s="1">
        <v>0.2270780237093995</v>
      </c>
      <c r="AZ33" s="1">
        <v>0.19985764160988528</v>
      </c>
      <c r="BA33" s="1">
        <v>0.20542548254671428</v>
      </c>
      <c r="BB33" s="1">
        <v>0.20931094597741762</v>
      </c>
      <c r="BC33" s="1">
        <v>0.21181128230263402</v>
      </c>
      <c r="BD33" s="1">
        <v>0.21695017765367017</v>
      </c>
      <c r="BF33" s="1">
        <v>0.21451682317830334</v>
      </c>
      <c r="BG33" s="1">
        <v>0.19063555114258512</v>
      </c>
      <c r="BH33" s="1">
        <v>0.20930344096568171</v>
      </c>
      <c r="BI33" s="1">
        <v>0.21243392909466768</v>
      </c>
      <c r="BJ33" s="1">
        <v>0.21195438263845537</v>
      </c>
      <c r="BK33" s="1">
        <v>0.20897336107991127</v>
      </c>
      <c r="BL33" s="1">
        <v>0.21319351953881449</v>
      </c>
      <c r="BM33" s="1">
        <v>0.206597487233981</v>
      </c>
      <c r="BN33" s="1">
        <v>0.20748338250947318</v>
      </c>
      <c r="BO33" s="1">
        <v>0.20804307616557619</v>
      </c>
      <c r="BP33" s="1">
        <v>0.2032399769869308</v>
      </c>
      <c r="BQ33" s="1">
        <v>0.21312523600687339</v>
      </c>
      <c r="BR33" s="1">
        <v>0.19472793562772586</v>
      </c>
      <c r="BS33" s="1">
        <v>0.22569082402696075</v>
      </c>
      <c r="BT33" s="1">
        <v>0.22622493060313981</v>
      </c>
      <c r="BU33" s="1">
        <v>0.22800653891035777</v>
      </c>
      <c r="BV33" s="1">
        <v>0.19601447286117882</v>
      </c>
      <c r="BW33" s="1">
        <v>0.22308782670898372</v>
      </c>
      <c r="BX33" s="1">
        <v>0.21678120213865021</v>
      </c>
      <c r="CH33" s="1">
        <v>0.18811194863376496</v>
      </c>
      <c r="CI33" s="1">
        <v>0.18411384826719721</v>
      </c>
      <c r="CJ33" s="1">
        <v>0.19291624640981694</v>
      </c>
      <c r="CK33" s="1">
        <v>0.20126495452590668</v>
      </c>
      <c r="CL33" s="1">
        <v>0.18698888962177215</v>
      </c>
      <c r="CM33" s="1">
        <v>0.19366933594755625</v>
      </c>
      <c r="CN33" s="1">
        <v>0.19397249697027741</v>
      </c>
      <c r="CO33" s="1">
        <v>0.19026072611122508</v>
      </c>
      <c r="CP33" s="1">
        <v>0.19769884453559711</v>
      </c>
      <c r="CQ33" s="1">
        <v>0.19202150348580932</v>
      </c>
      <c r="CR33" s="1">
        <v>0.18712841622023046</v>
      </c>
      <c r="CS33" s="1">
        <v>0.1878297101099824</v>
      </c>
      <c r="CT33" s="1">
        <v>0.1959703786899909</v>
      </c>
      <c r="CU33" s="1">
        <v>0.18344442393204127</v>
      </c>
      <c r="CV33" s="1">
        <v>0.19565988952611513</v>
      </c>
      <c r="CW33" s="1">
        <v>0.19881744465027729</v>
      </c>
      <c r="CX33" s="1">
        <v>0.19216995459591485</v>
      </c>
      <c r="CY33" s="1">
        <v>0.1905515705773235</v>
      </c>
      <c r="CZ33" s="1">
        <v>0.19412449318656597</v>
      </c>
      <c r="DA33" s="1">
        <v>0.1905515705773235</v>
      </c>
      <c r="DB33" s="1">
        <v>0.1953505457771019</v>
      </c>
      <c r="DC33" s="1">
        <v>0.18754845769556758</v>
      </c>
      <c r="DD33" s="1">
        <v>0.20027755336839875</v>
      </c>
      <c r="DE33" s="1">
        <v>0.18492472505362859</v>
      </c>
      <c r="DF33" s="1">
        <v>0.1996255370108059</v>
      </c>
      <c r="DJ33" s="1">
        <v>0.19913976425874708</v>
      </c>
      <c r="DK33" s="1">
        <v>0.19785774515406479</v>
      </c>
      <c r="DL33" s="1">
        <v>0.20344382823350896</v>
      </c>
      <c r="DM33" s="1">
        <v>0.18853716729451184</v>
      </c>
      <c r="DN33" s="1">
        <v>0.19336727818851379</v>
      </c>
      <c r="DO33" s="1">
        <v>0.18853716729451184</v>
      </c>
      <c r="DP33" s="1">
        <v>0.19113638393813284</v>
      </c>
      <c r="DQ33" s="1">
        <v>0.18910762804791426</v>
      </c>
      <c r="DR33" s="1">
        <v>0.18754845769556758</v>
      </c>
      <c r="DS33" s="1">
        <v>0.18925087332129736</v>
      </c>
      <c r="DT33" s="1">
        <v>0.20293613512548828</v>
      </c>
      <c r="DU33" s="1">
        <v>0.20109959922260545</v>
      </c>
      <c r="DV33" s="1">
        <v>0.19504234081683067</v>
      </c>
      <c r="DW33" s="1">
        <v>0.19202150348580932</v>
      </c>
      <c r="DX33" s="1">
        <v>0.19643827471309711</v>
      </c>
      <c r="DY33" s="1">
        <v>0.1959703786899909</v>
      </c>
      <c r="DZ33" s="1">
        <v>0.19849633970552735</v>
      </c>
      <c r="EA33" s="1">
        <v>0.18867940582657305</v>
      </c>
      <c r="EB33" s="1">
        <v>0.18968213257753352</v>
      </c>
      <c r="EC33" s="1">
        <v>0.1953505457771019</v>
      </c>
      <c r="ED33" s="1">
        <v>0.19366933594755625</v>
      </c>
      <c r="EE33" s="1">
        <v>0.18968213257753352</v>
      </c>
    </row>
    <row r="34" spans="1:138" s="1" customFormat="1" x14ac:dyDescent="0.35">
      <c r="A34" s="137">
        <v>26</v>
      </c>
      <c r="AD34" s="1">
        <v>0.20879161604733748</v>
      </c>
      <c r="AE34" s="1">
        <v>0.21587446202753346</v>
      </c>
      <c r="AF34" s="1">
        <v>0.24053052450342052</v>
      </c>
      <c r="AG34" s="1">
        <v>0.20417928287262788</v>
      </c>
      <c r="AH34" s="1">
        <v>0.21855624961927492</v>
      </c>
      <c r="AI34" s="1">
        <v>0.2232322287030056</v>
      </c>
      <c r="AJ34" s="1">
        <v>0.22011761145121767</v>
      </c>
      <c r="AK34" s="1">
        <v>0.21831196653940552</v>
      </c>
      <c r="AL34" s="1">
        <v>0.21618222992716193</v>
      </c>
      <c r="AM34" s="1">
        <v>0.22216975031757535</v>
      </c>
      <c r="AN34" s="1">
        <v>0.22158736587249678</v>
      </c>
      <c r="AO34" s="1">
        <v>0.21581358199288631</v>
      </c>
      <c r="AP34" s="1">
        <v>0.2126041682200393</v>
      </c>
      <c r="AQ34" s="1">
        <v>0.22249976463583443</v>
      </c>
      <c r="AR34" s="1">
        <v>0.22824723653320894</v>
      </c>
      <c r="AS34" s="1">
        <v>0.2238043346602154</v>
      </c>
      <c r="AT34" s="1">
        <v>0.21676485047125488</v>
      </c>
      <c r="AU34" s="1">
        <v>0.24286920635618922</v>
      </c>
      <c r="AV34" s="1">
        <v>0.2245325928317892</v>
      </c>
      <c r="AW34" s="1">
        <v>0.21373790269377574</v>
      </c>
      <c r="AX34" s="1">
        <v>0.21175674973722222</v>
      </c>
      <c r="AY34" s="1">
        <v>0.24760099823914239</v>
      </c>
      <c r="AZ34" s="1">
        <v>0.21119803910718382</v>
      </c>
      <c r="BA34" s="1">
        <v>0.20159722557745879</v>
      </c>
      <c r="BB34" s="1">
        <v>0.21454173484860842</v>
      </c>
      <c r="BC34" s="1">
        <v>0.22572301219513252</v>
      </c>
      <c r="BD34" s="1">
        <v>0.23749285341658821</v>
      </c>
      <c r="BF34" s="1">
        <v>0.22440323255753916</v>
      </c>
      <c r="BG34" s="1">
        <v>0.21589140101893994</v>
      </c>
      <c r="BH34" s="1">
        <v>0.19879571087623626</v>
      </c>
      <c r="BI34" s="1">
        <v>0.20698211513434359</v>
      </c>
      <c r="BJ34" s="1">
        <v>0.22116618370029525</v>
      </c>
      <c r="BK34" s="1">
        <v>0.20636096724488184</v>
      </c>
      <c r="BL34" s="1">
        <v>0.21378528760568669</v>
      </c>
      <c r="BM34" s="1">
        <v>0.21634280593172417</v>
      </c>
      <c r="BN34" s="1">
        <v>0.20163278852678473</v>
      </c>
      <c r="BO34" s="1">
        <v>0.2316972820932838</v>
      </c>
      <c r="BP34" s="1">
        <v>0.21602782489675246</v>
      </c>
      <c r="BQ34" s="1">
        <v>0.21385479703848878</v>
      </c>
      <c r="BR34" s="1">
        <v>0.20098345713757351</v>
      </c>
      <c r="BS34" s="1">
        <v>0.23134336081023887</v>
      </c>
      <c r="BT34" s="1">
        <v>0.25216260162150633</v>
      </c>
      <c r="BU34" s="1">
        <v>0.22085998496137901</v>
      </c>
      <c r="BV34" s="1">
        <v>0.2367663421654593</v>
      </c>
      <c r="BW34" s="1">
        <v>0.23189430498153538</v>
      </c>
      <c r="BX34" s="1">
        <v>0.22537632494889903</v>
      </c>
      <c r="CH34" s="1">
        <v>0.19276644732560419</v>
      </c>
      <c r="CI34" s="1">
        <v>0.18671056327621055</v>
      </c>
      <c r="CJ34" s="1">
        <v>0.19473526807134178</v>
      </c>
      <c r="CK34" s="1">
        <v>0.20361371870317499</v>
      </c>
      <c r="CL34" s="1">
        <v>0.18768896097776167</v>
      </c>
      <c r="CM34" s="1">
        <v>0.19612605488755655</v>
      </c>
      <c r="CN34" s="1">
        <v>0.1962820199475353</v>
      </c>
      <c r="CO34" s="1">
        <v>0.19216995459591485</v>
      </c>
      <c r="CP34" s="1">
        <v>0.20109959922260545</v>
      </c>
      <c r="CQ34" s="1">
        <v>0.19336727818851379</v>
      </c>
      <c r="CR34" s="1">
        <v>0.1906973822680311</v>
      </c>
      <c r="CS34" s="1">
        <v>0.18754845769556758</v>
      </c>
      <c r="CT34" s="1">
        <v>0.1997880764698248</v>
      </c>
      <c r="CU34" s="1">
        <v>0.18698888962177224</v>
      </c>
      <c r="CV34" s="1">
        <v>0.19565988952611513</v>
      </c>
      <c r="CW34" s="1">
        <v>0.19675165675046663</v>
      </c>
      <c r="CX34" s="1">
        <v>0.1955050748901119</v>
      </c>
      <c r="CY34" s="1">
        <v>0.19336727818851379</v>
      </c>
      <c r="CZ34" s="1">
        <v>0.18925087332129736</v>
      </c>
      <c r="DA34" s="1">
        <v>0.19628201994753522</v>
      </c>
      <c r="DB34" s="1">
        <v>0.20060542936533815</v>
      </c>
      <c r="DC34" s="1">
        <v>0.19187331968318505</v>
      </c>
      <c r="DD34" s="1">
        <v>0.20567854757226248</v>
      </c>
      <c r="DE34" s="1">
        <v>0.18657176220821403</v>
      </c>
      <c r="DF34" s="1">
        <v>0.20093456056195311</v>
      </c>
      <c r="DJ34" s="1">
        <v>0.1942767676022481</v>
      </c>
      <c r="DK34" s="1">
        <v>0.19930138182083837</v>
      </c>
      <c r="DL34" s="1">
        <v>0.20243138842122754</v>
      </c>
      <c r="DM34" s="1">
        <v>0.18997091536523059</v>
      </c>
      <c r="DN34" s="1">
        <v>0.19397249697027741</v>
      </c>
      <c r="DO34" s="1">
        <v>0.18811194863376496</v>
      </c>
      <c r="DP34" s="1">
        <v>0.19488866332608773</v>
      </c>
      <c r="DQ34" s="1">
        <v>0.1906973822680311</v>
      </c>
      <c r="DR34" s="1">
        <v>0.19157775098092614</v>
      </c>
      <c r="DS34" s="1">
        <v>0.1906973822680311</v>
      </c>
      <c r="DT34" s="1">
        <v>0.20672941901830846</v>
      </c>
      <c r="DU34" s="1">
        <v>0.20243138842122754</v>
      </c>
      <c r="DV34" s="1">
        <v>0.19643827471309711</v>
      </c>
      <c r="DW34" s="1">
        <v>0.19216995459591485</v>
      </c>
      <c r="DX34" s="1">
        <v>0.19706620781252654</v>
      </c>
      <c r="DY34" s="1">
        <v>0.19785774515406479</v>
      </c>
      <c r="DZ34" s="1">
        <v>0.19488866332608765</v>
      </c>
      <c r="EA34" s="1">
        <v>0.18853716729451184</v>
      </c>
      <c r="EB34" s="1">
        <v>0.18768896097776167</v>
      </c>
      <c r="EC34" s="1">
        <v>0.19833624048675194</v>
      </c>
      <c r="ED34" s="1">
        <v>0.1953505457771019</v>
      </c>
      <c r="EE34" s="1">
        <v>0.19187331968318505</v>
      </c>
    </row>
    <row r="35" spans="1:138" s="1" customFormat="1" x14ac:dyDescent="0.35">
      <c r="A35" s="137">
        <v>27</v>
      </c>
      <c r="B35" s="1">
        <v>0.20571685897112355</v>
      </c>
      <c r="C35" s="1">
        <v>0.22016880873792283</v>
      </c>
      <c r="D35" s="1">
        <v>0.23512324831538819</v>
      </c>
      <c r="E35" s="1">
        <v>0.23317200369576205</v>
      </c>
      <c r="F35" s="1">
        <v>0.21536974501732881</v>
      </c>
      <c r="G35" s="1">
        <v>0.226976092982795</v>
      </c>
      <c r="H35" s="1">
        <v>0.21919044238199059</v>
      </c>
      <c r="I35" s="1">
        <v>0.22686797923512958</v>
      </c>
      <c r="J35" s="1">
        <v>0.24164965427952281</v>
      </c>
      <c r="K35" s="1">
        <v>0.20689699080319868</v>
      </c>
      <c r="L35" s="1">
        <v>0.21602919930941436</v>
      </c>
      <c r="M35" s="1">
        <v>0.24188742417490097</v>
      </c>
      <c r="N35" s="1">
        <v>0.21329802009602844</v>
      </c>
      <c r="O35" s="1">
        <v>0.22335352009007883</v>
      </c>
      <c r="P35" s="1">
        <v>0.22640292323633074</v>
      </c>
      <c r="AD35" s="1">
        <v>0.20871165112262433</v>
      </c>
      <c r="AE35" s="1">
        <v>0.19902389049743471</v>
      </c>
      <c r="AF35" s="1">
        <v>0.2205334951278615</v>
      </c>
      <c r="AG35" s="1">
        <v>0.18567037065267178</v>
      </c>
      <c r="AH35" s="1">
        <v>0.20379671890958592</v>
      </c>
      <c r="AI35" s="1">
        <v>0.23674143479271514</v>
      </c>
      <c r="AJ35" s="1">
        <v>0.21588583456919014</v>
      </c>
      <c r="AK35" s="1">
        <v>0.20715661638056426</v>
      </c>
      <c r="AL35" s="1">
        <v>0.20494446634234895</v>
      </c>
      <c r="AM35" s="1">
        <v>0.21442947072529525</v>
      </c>
      <c r="AN35" s="1">
        <v>0.2047876444780401</v>
      </c>
      <c r="AO35" s="1">
        <v>0.21257560140693127</v>
      </c>
      <c r="AP35" s="1">
        <v>0.21106349432105306</v>
      </c>
      <c r="AQ35" s="1">
        <v>0.21338056221316312</v>
      </c>
      <c r="AS35" s="1">
        <v>0.21267836904561016</v>
      </c>
      <c r="AT35" s="1">
        <v>0.21480273923671189</v>
      </c>
      <c r="AU35" s="1">
        <v>0.26589154253253522</v>
      </c>
      <c r="AV35" s="1">
        <v>0.22191427904541547</v>
      </c>
      <c r="AW35" s="1">
        <v>0.20989083678149775</v>
      </c>
      <c r="AX35" s="1">
        <v>0.21012544705283062</v>
      </c>
      <c r="AY35" s="1">
        <v>0.24013139428870905</v>
      </c>
      <c r="AZ35" s="1">
        <v>0.19468436592498972</v>
      </c>
      <c r="BA35" s="1">
        <v>0.21747470480085357</v>
      </c>
      <c r="BB35" s="1">
        <v>0.22502062494169106</v>
      </c>
      <c r="BC35" s="1">
        <v>0.22350804250707057</v>
      </c>
      <c r="BD35" s="1">
        <v>0.21754611411743971</v>
      </c>
      <c r="BF35" s="1">
        <v>0.2193904563962949</v>
      </c>
      <c r="BH35" s="1">
        <v>0.20575597365982998</v>
      </c>
      <c r="BI35" s="1">
        <v>0.20752923602612061</v>
      </c>
      <c r="BJ35" s="1">
        <v>0.21989754440390663</v>
      </c>
      <c r="BK35" s="1">
        <v>0.19923613089995165</v>
      </c>
      <c r="BL35" s="1">
        <v>0.20497747862777621</v>
      </c>
      <c r="BM35" s="1">
        <v>0.18954455321978911</v>
      </c>
      <c r="BN35" s="1">
        <v>0.19343033946485885</v>
      </c>
      <c r="BO35" s="1">
        <v>0.20323202886225292</v>
      </c>
      <c r="BP35" s="1">
        <v>0.22287582589425489</v>
      </c>
      <c r="BQ35" s="1">
        <v>0.21040779433957763</v>
      </c>
      <c r="BR35" s="1">
        <v>0.17912903219842835</v>
      </c>
      <c r="BS35" s="1">
        <v>0.22712749443871144</v>
      </c>
      <c r="BT35" s="1">
        <v>0.24546650946209456</v>
      </c>
      <c r="BU35" s="1">
        <v>0.21481130553549715</v>
      </c>
      <c r="BV35" s="1">
        <v>0.22711015361818784</v>
      </c>
      <c r="BW35" s="1">
        <v>0.19704963800015779</v>
      </c>
      <c r="BX35" s="1">
        <v>0.210167452791617</v>
      </c>
      <c r="CH35" s="1">
        <v>0.1958460451483999</v>
      </c>
      <c r="CI35" s="1">
        <v>0.19261691937097236</v>
      </c>
      <c r="CJ35" s="1">
        <v>0.19881744465027729</v>
      </c>
      <c r="CK35" s="1">
        <v>0.2049848588725364</v>
      </c>
      <c r="CL35" s="1">
        <v>0.19261691937097236</v>
      </c>
      <c r="CM35" s="1">
        <v>0.20159661888721606</v>
      </c>
      <c r="CN35" s="1">
        <v>0.20310503745110889</v>
      </c>
      <c r="CO35" s="1">
        <v>0.1955050748901119</v>
      </c>
      <c r="CP35" s="1">
        <v>0.20690578423551265</v>
      </c>
      <c r="CQ35" s="1">
        <v>0.20027755336839867</v>
      </c>
      <c r="CR35" s="1">
        <v>0.19565988952611513</v>
      </c>
      <c r="CS35" s="1">
        <v>0.19143036457882348</v>
      </c>
      <c r="CT35" s="1">
        <v>0.20209651427010039</v>
      </c>
      <c r="CU35" s="1">
        <v>0.18867940582657305</v>
      </c>
      <c r="CV35" s="1">
        <v>0.19706620781252654</v>
      </c>
      <c r="CW35" s="1">
        <v>0.20327426815233363</v>
      </c>
      <c r="CX35" s="1">
        <v>0.1953505457771019</v>
      </c>
      <c r="CY35" s="1">
        <v>0.19801694409743592</v>
      </c>
      <c r="CZ35" s="1">
        <v>0.19336727818851379</v>
      </c>
      <c r="DA35" s="1">
        <v>0.19519630136046243</v>
      </c>
      <c r="DB35" s="1">
        <v>0.20226378963766026</v>
      </c>
      <c r="DC35" s="1">
        <v>0.1942767676022481</v>
      </c>
      <c r="DD35" s="1">
        <v>0.20126495452590668</v>
      </c>
      <c r="DE35" s="1">
        <v>0.1906973822680311</v>
      </c>
      <c r="DF35" s="1">
        <v>0.20276756017529685</v>
      </c>
      <c r="DJ35" s="1">
        <v>0.20243138842122754</v>
      </c>
      <c r="DK35" s="1">
        <v>0.19946330576695415</v>
      </c>
      <c r="DL35" s="1">
        <v>0.20361371870317499</v>
      </c>
      <c r="DM35" s="1">
        <v>0.18910762804791426</v>
      </c>
      <c r="DN35" s="1">
        <v>0.1959703786899909</v>
      </c>
      <c r="DO35" s="1">
        <v>0.1905515705773235</v>
      </c>
      <c r="DP35" s="1">
        <v>0.19706620781252654</v>
      </c>
      <c r="DQ35" s="1">
        <v>0.19397249697027741</v>
      </c>
      <c r="DR35" s="1">
        <v>0.19643827471309711</v>
      </c>
      <c r="DS35" s="1">
        <v>0.19397249697027741</v>
      </c>
      <c r="DT35" s="1">
        <v>0.2099586824873077</v>
      </c>
      <c r="DU35" s="1">
        <v>0.20226378963766026</v>
      </c>
      <c r="DV35" s="1">
        <v>0.20076983759216102</v>
      </c>
      <c r="DW35" s="1">
        <v>0.19946330576695415</v>
      </c>
      <c r="DX35" s="1">
        <v>0.20310503745110889</v>
      </c>
      <c r="DZ35" s="1">
        <v>0.19946330576695415</v>
      </c>
      <c r="EA35" s="1">
        <v>0.19098978821432219</v>
      </c>
      <c r="EB35" s="1">
        <v>0.19458215423891295</v>
      </c>
      <c r="EC35" s="1">
        <v>0.20093456056195311</v>
      </c>
      <c r="ED35" s="1">
        <v>0.19738193476671403</v>
      </c>
      <c r="EE35" s="1">
        <v>0.19473526807134178</v>
      </c>
    </row>
    <row r="36" spans="1:138" s="1" customFormat="1" x14ac:dyDescent="0.35">
      <c r="A36" s="137">
        <v>28</v>
      </c>
      <c r="B36" s="1">
        <v>0.20564300152839263</v>
      </c>
      <c r="C36" s="1">
        <v>0.21781831154532807</v>
      </c>
      <c r="D36" s="1">
        <v>0.22128884267397378</v>
      </c>
      <c r="E36" s="1">
        <v>0.22995623626833198</v>
      </c>
      <c r="F36" s="1">
        <v>0.2102969655882175</v>
      </c>
      <c r="G36" s="1">
        <v>0.24242440531154794</v>
      </c>
      <c r="H36" s="1">
        <v>0.22173094779366453</v>
      </c>
      <c r="I36" s="1">
        <v>0.20300786918047936</v>
      </c>
      <c r="J36" s="1">
        <v>0.21063701981036348</v>
      </c>
      <c r="K36" s="1">
        <v>0.22524484113236806</v>
      </c>
      <c r="L36" s="1">
        <v>0.23215518686294473</v>
      </c>
      <c r="M36" s="1">
        <v>0.23492181314052718</v>
      </c>
      <c r="N36" s="1">
        <v>0.22565192314632196</v>
      </c>
      <c r="O36" s="1">
        <v>0.21578191830298107</v>
      </c>
      <c r="P36" s="1">
        <v>0.23860454955494856</v>
      </c>
      <c r="AD36" s="1">
        <v>0.19905664127419231</v>
      </c>
      <c r="AE36" s="1">
        <v>0.21268621323614142</v>
      </c>
      <c r="AF36" s="1">
        <v>0.22296474360879756</v>
      </c>
      <c r="AH36" s="1">
        <v>0.21384175980908959</v>
      </c>
      <c r="AI36" s="1">
        <v>0.21037127757351851</v>
      </c>
      <c r="AJ36" s="1">
        <v>0.22566013578630581</v>
      </c>
      <c r="AK36" s="1">
        <v>0.21509012518936771</v>
      </c>
      <c r="AL36" s="1">
        <v>0.19897889723857268</v>
      </c>
      <c r="AM36" s="1">
        <v>0.21208384950823231</v>
      </c>
      <c r="AN36" s="1">
        <v>0.19680949593929137</v>
      </c>
      <c r="AO36" s="1">
        <v>0.21186142003781794</v>
      </c>
      <c r="AP36" s="1">
        <v>0.19924490965808103</v>
      </c>
      <c r="AQ36" s="1">
        <v>0.2109548340734273</v>
      </c>
      <c r="AS36" s="1">
        <v>0.21306453394058075</v>
      </c>
      <c r="AT36" s="1">
        <v>0.21851200471575494</v>
      </c>
      <c r="AU36" s="1">
        <v>0.24189543289597243</v>
      </c>
      <c r="AV36" s="1">
        <v>0.21270718738334415</v>
      </c>
      <c r="AW36" s="1">
        <v>0.22700524173814982</v>
      </c>
      <c r="AX36" s="1">
        <v>0.20526918748134246</v>
      </c>
      <c r="AY36" s="1">
        <v>0.23040036040793771</v>
      </c>
      <c r="BA36" s="1">
        <v>0.20451857438825183</v>
      </c>
      <c r="BB36" s="1">
        <v>0.22313168347774701</v>
      </c>
      <c r="BC36" s="1">
        <v>0.21746645290331287</v>
      </c>
      <c r="BD36" s="1">
        <v>0.21073069968904676</v>
      </c>
      <c r="BF36" s="1">
        <v>0.20797627787451684</v>
      </c>
      <c r="BH36" s="1">
        <v>0.20120803274162069</v>
      </c>
      <c r="BI36" s="1">
        <v>0.21782361963212246</v>
      </c>
      <c r="BJ36" s="1">
        <v>0.21694469359676705</v>
      </c>
      <c r="BK36" s="1">
        <v>0.19745449560247699</v>
      </c>
      <c r="BL36" s="1">
        <v>0.19755727826941413</v>
      </c>
      <c r="BM36" s="1">
        <v>0.1731414579404108</v>
      </c>
      <c r="BN36" s="1">
        <v>0.19614578024704479</v>
      </c>
      <c r="BO36" s="1">
        <v>0.19857039251694936</v>
      </c>
      <c r="BP36" s="1">
        <v>0.20364724100507253</v>
      </c>
      <c r="BQ36" s="1">
        <v>0.19692110647843464</v>
      </c>
      <c r="BR36" s="1">
        <v>0.22242306339314635</v>
      </c>
      <c r="BS36" s="1">
        <v>0.22948696112508385</v>
      </c>
      <c r="BT36" s="1">
        <v>0.21329910596497975</v>
      </c>
      <c r="BU36" s="1">
        <v>0.22572520874099677</v>
      </c>
      <c r="BV36" s="1">
        <v>0.22447973347834352</v>
      </c>
      <c r="BW36" s="1">
        <v>0.21876523093529571</v>
      </c>
      <c r="CH36" s="1">
        <v>0.19442932101831667</v>
      </c>
      <c r="CI36" s="1">
        <v>0.19833624048675194</v>
      </c>
      <c r="CJ36" s="1">
        <v>0.19833624048675194</v>
      </c>
      <c r="CK36" s="1">
        <v>0.20701177200350734</v>
      </c>
      <c r="CL36" s="1">
        <v>0.19140091903855547</v>
      </c>
      <c r="CM36" s="1">
        <v>0.19982062142844562</v>
      </c>
      <c r="CN36" s="1">
        <v>0.21797360099502611</v>
      </c>
      <c r="CO36" s="1">
        <v>0.19222941005586058</v>
      </c>
      <c r="CP36" s="1">
        <v>0.20395449486323947</v>
      </c>
      <c r="CQ36" s="1">
        <v>0.19982062142844562</v>
      </c>
      <c r="CR36" s="1">
        <v>0.19887108003868281</v>
      </c>
      <c r="CS36" s="1">
        <v>0.19306631739696081</v>
      </c>
      <c r="CT36" s="1">
        <v>0.20327426815233363</v>
      </c>
      <c r="CU36" s="1">
        <v>0.18999985008698067</v>
      </c>
      <c r="CV36" s="1">
        <v>0.19750855634697481</v>
      </c>
      <c r="CW36" s="1">
        <v>0.20381802480583983</v>
      </c>
      <c r="CX36" s="1">
        <v>0.19575291570385511</v>
      </c>
      <c r="CY36" s="1">
        <v>0.19956060757890484</v>
      </c>
      <c r="CZ36" s="1">
        <v>0.19750855634697481</v>
      </c>
      <c r="DA36" s="1">
        <v>0.19738193476671403</v>
      </c>
      <c r="DB36" s="1">
        <v>0.20743699315083533</v>
      </c>
      <c r="DC36" s="1">
        <v>0.19852839574515393</v>
      </c>
      <c r="DD36" s="1">
        <v>0.20422807570647597</v>
      </c>
      <c r="DE36" s="1">
        <v>0.19662616403529276</v>
      </c>
      <c r="DF36" s="1">
        <v>0.20354572280396807</v>
      </c>
      <c r="DJ36" s="1">
        <v>0.20313885728922659</v>
      </c>
      <c r="DK36" s="1">
        <v>0.20243138842122754</v>
      </c>
      <c r="DL36" s="1">
        <v>0.20550461221741256</v>
      </c>
      <c r="DM36" s="1">
        <v>0.19246766177556726</v>
      </c>
      <c r="DO36" s="1">
        <v>0.18930824235311106</v>
      </c>
      <c r="DP36" s="1">
        <v>0.20153018401481324</v>
      </c>
      <c r="DQ36" s="1">
        <v>0.19712925891126903</v>
      </c>
      <c r="DR36" s="1">
        <v>0.19995092506518128</v>
      </c>
      <c r="DS36" s="1">
        <v>0.19738193476671403</v>
      </c>
      <c r="DT36" s="1">
        <v>0.2121778742116012</v>
      </c>
      <c r="DU36" s="1">
        <v>0.20300365671476839</v>
      </c>
      <c r="DV36" s="1">
        <v>0.19788956104860328</v>
      </c>
      <c r="DW36" s="1">
        <v>0.20340988981852851</v>
      </c>
      <c r="DX36" s="1">
        <v>0.19956060757890484</v>
      </c>
      <c r="DZ36" s="1">
        <v>0.20409117832183329</v>
      </c>
      <c r="EA36" s="1">
        <v>0.1955050748901119</v>
      </c>
      <c r="EB36" s="1">
        <v>0.20060542936533815</v>
      </c>
      <c r="EC36" s="1">
        <v>0.20300365671476839</v>
      </c>
      <c r="ED36" s="1">
        <v>0.20073693079762306</v>
      </c>
      <c r="EE36" s="1">
        <v>0.19917206330417705</v>
      </c>
    </row>
    <row r="37" spans="1:138" s="139" customFormat="1" ht="15" thickBot="1" x14ac:dyDescent="0.4">
      <c r="A37" s="747" t="s">
        <v>590</v>
      </c>
      <c r="AD37" s="680">
        <f t="shared" ref="AD37:BD37" si="4">(IF(AD36="",IF(AD35="",AD34,AD35),AD36)-AD30)/AD30</f>
        <v>7.6397585538541006E-3</v>
      </c>
      <c r="AE37" s="680">
        <f t="shared" si="4"/>
        <v>-3.0355697967395307E-2</v>
      </c>
      <c r="AF37" s="680">
        <f t="shared" si="4"/>
        <v>4.6558601421415817E-2</v>
      </c>
      <c r="AG37" s="680">
        <f t="shared" si="4"/>
        <v>-0.12019486700217165</v>
      </c>
      <c r="AH37" s="680">
        <f t="shared" si="4"/>
        <v>-1.1612746286619733E-2</v>
      </c>
      <c r="AI37" s="680">
        <f t="shared" si="4"/>
        <v>-3.7143348134028753E-2</v>
      </c>
      <c r="AJ37" s="680">
        <f t="shared" si="4"/>
        <v>2.6630345509262427E-2</v>
      </c>
      <c r="AK37" s="680">
        <f t="shared" si="4"/>
        <v>2.0274510643968055E-2</v>
      </c>
      <c r="AL37" s="680">
        <f t="shared" si="4"/>
        <v>-6.0933314411641321E-2</v>
      </c>
      <c r="AM37" s="680">
        <f t="shared" si="4"/>
        <v>-6.4739382651217717E-2</v>
      </c>
      <c r="AN37" s="680">
        <f t="shared" si="4"/>
        <v>-0.12806313035386913</v>
      </c>
      <c r="AO37" s="680">
        <f t="shared" si="4"/>
        <v>2.5269265717391166E-2</v>
      </c>
      <c r="AP37" s="680">
        <f t="shared" si="4"/>
        <v>-8.2117063768494675E-2</v>
      </c>
      <c r="AQ37" s="680">
        <f t="shared" si="4"/>
        <v>-5.8233770299043086E-2</v>
      </c>
      <c r="AR37" s="680">
        <f t="shared" si="4"/>
        <v>-7.1885612418826029E-3</v>
      </c>
      <c r="AS37" s="680">
        <f t="shared" si="4"/>
        <v>-1.8912329975428632E-2</v>
      </c>
      <c r="AT37" s="680">
        <f t="shared" si="4"/>
        <v>2.7214179873735287E-2</v>
      </c>
      <c r="AU37" s="680">
        <f t="shared" si="4"/>
        <v>8.3058348376601129E-2</v>
      </c>
      <c r="AV37" s="680">
        <f t="shared" si="4"/>
        <v>-7.132452333931899E-2</v>
      </c>
      <c r="AW37" s="680">
        <f t="shared" si="4"/>
        <v>9.2552180746593229E-2</v>
      </c>
      <c r="AX37" s="680">
        <f t="shared" si="4"/>
        <v>-5.3052591034252791E-2</v>
      </c>
      <c r="AY37" s="680">
        <f t="shared" si="4"/>
        <v>-2.4306067070442042E-2</v>
      </c>
      <c r="AZ37" s="680">
        <f t="shared" si="4"/>
        <v>-4.2974352796054112E-2</v>
      </c>
      <c r="BA37" s="680">
        <f t="shared" si="4"/>
        <v>-2.2142208030902725E-2</v>
      </c>
      <c r="BB37" s="680">
        <f t="shared" si="4"/>
        <v>7.3505364412816872E-4</v>
      </c>
      <c r="BC37" s="680">
        <f t="shared" si="4"/>
        <v>4.0078009805160492E-2</v>
      </c>
      <c r="BD37" s="680">
        <f t="shared" si="4"/>
        <v>-6.3265812963519658E-2</v>
      </c>
      <c r="BF37" s="680">
        <f t="shared" ref="BF37:BX37" si="5">(IF(BF36="",IF(BF35="",BF34,BF35),BF36)-BF30)/BF30</f>
        <v>-4.442555874347473E-2</v>
      </c>
      <c r="BG37" s="680">
        <f t="shared" si="5"/>
        <v>0.11359711252057396</v>
      </c>
      <c r="BH37" s="680">
        <f t="shared" si="5"/>
        <v>-9.9381610787137114E-4</v>
      </c>
      <c r="BI37" s="680">
        <f t="shared" si="5"/>
        <v>2.2946207187555225E-2</v>
      </c>
      <c r="BJ37" s="680">
        <f t="shared" si="5"/>
        <v>-7.6841715259939039E-3</v>
      </c>
      <c r="BK37" s="680">
        <f t="shared" si="5"/>
        <v>-2.0932166560233096E-3</v>
      </c>
      <c r="BL37" s="680">
        <f t="shared" si="5"/>
        <v>-8.6978074953333998E-2</v>
      </c>
      <c r="BM37" s="680">
        <f t="shared" si="5"/>
        <v>-0.19301943665237412</v>
      </c>
      <c r="BN37" s="680">
        <f t="shared" si="5"/>
        <v>-9.6465464633281303E-2</v>
      </c>
      <c r="BO37" s="680">
        <f t="shared" si="5"/>
        <v>-5.9561393721585157E-2</v>
      </c>
      <c r="BP37" s="680">
        <f t="shared" si="5"/>
        <v>-4.7845267857553893E-2</v>
      </c>
      <c r="BQ37" s="680">
        <f t="shared" si="5"/>
        <v>-5.7825416242288374E-2</v>
      </c>
      <c r="BR37" s="680">
        <f t="shared" si="5"/>
        <v>0.13374201510706571</v>
      </c>
      <c r="BS37" s="680">
        <f t="shared" si="5"/>
        <v>2.0064396539163412E-4</v>
      </c>
      <c r="BT37" s="680">
        <f t="shared" si="5"/>
        <v>-3.3169033205906209E-2</v>
      </c>
      <c r="BU37" s="680">
        <f t="shared" si="5"/>
        <v>-1.2267684939857047E-2</v>
      </c>
      <c r="BV37" s="680">
        <f t="shared" si="5"/>
        <v>-7.4799013501184106E-2</v>
      </c>
      <c r="BW37" s="680">
        <f t="shared" si="5"/>
        <v>-6.4956750371590266E-2</v>
      </c>
      <c r="BX37" s="680">
        <f t="shared" si="5"/>
        <v>-3.2266361522768745E-2</v>
      </c>
      <c r="CH37" s="680">
        <f t="shared" ref="CH37:DF37" si="6">(IF(CH36="",IF(CH35="",CH34,CH35),CH36)-CH30)/CH30</f>
        <v>3.4897965995898721E-2</v>
      </c>
      <c r="CI37" s="680">
        <f t="shared" si="6"/>
        <v>0.11230272973657442</v>
      </c>
      <c r="CJ37" s="680">
        <f t="shared" si="6"/>
        <v>3.862603309162356E-2</v>
      </c>
      <c r="CK37" s="680">
        <f t="shared" si="6"/>
        <v>4.356312675133428E-2</v>
      </c>
      <c r="CL37" s="680">
        <f t="shared" si="6"/>
        <v>3.3208024422074503E-2</v>
      </c>
      <c r="CM37" s="680">
        <f t="shared" si="6"/>
        <v>3.365924868502608E-2</v>
      </c>
      <c r="CN37" s="680">
        <f t="shared" si="6"/>
        <v>0.1487934970970638</v>
      </c>
      <c r="CO37" s="680">
        <f t="shared" si="6"/>
        <v>1.2142038588638755E-2</v>
      </c>
      <c r="CP37" s="680">
        <f t="shared" si="6"/>
        <v>5.726915992548564E-2</v>
      </c>
      <c r="CQ37" s="680">
        <f t="shared" si="6"/>
        <v>4.1856162038817799E-2</v>
      </c>
      <c r="CR37" s="680">
        <f t="shared" si="6"/>
        <v>7.102282757992337E-2</v>
      </c>
      <c r="CS37" s="680">
        <f t="shared" si="6"/>
        <v>3.8484775015689233E-2</v>
      </c>
      <c r="CT37" s="680">
        <f t="shared" si="6"/>
        <v>5.8392119889689599E-2</v>
      </c>
      <c r="CU37" s="680">
        <f t="shared" si="6"/>
        <v>5.1514913967575626E-2</v>
      </c>
      <c r="CV37" s="680">
        <f t="shared" si="6"/>
        <v>2.802036472024097E-2</v>
      </c>
      <c r="CW37" s="680">
        <f t="shared" si="6"/>
        <v>4.9592624400436908E-2</v>
      </c>
      <c r="CX37" s="680">
        <f t="shared" si="6"/>
        <v>4.2504726610917226E-2</v>
      </c>
      <c r="CY37" s="680">
        <f t="shared" si="6"/>
        <v>6.8492973801111801E-2</v>
      </c>
      <c r="CZ37" s="680">
        <f t="shared" si="6"/>
        <v>3.2901855856147952E-2</v>
      </c>
      <c r="DA37" s="680">
        <f t="shared" si="6"/>
        <v>6.2522099751423948E-2</v>
      </c>
      <c r="DB37" s="680">
        <f t="shared" si="6"/>
        <v>7.1486033870610324E-2</v>
      </c>
      <c r="DC37" s="680">
        <f t="shared" si="6"/>
        <v>4.9135244463745564E-2</v>
      </c>
      <c r="DD37" s="680">
        <f t="shared" si="6"/>
        <v>2.0309603073154377E-2</v>
      </c>
      <c r="DE37" s="680">
        <f t="shared" si="6"/>
        <v>8.5055404717839359E-2</v>
      </c>
      <c r="DF37" s="680">
        <f t="shared" si="6"/>
        <v>1.9809084400345452E-2</v>
      </c>
      <c r="DJ37" s="680">
        <f t="shared" ref="DJ37:EE37" si="7">(IF(DJ36="",IF(DJ35="",DJ34,DJ35),DJ36)-DJ30)/DJ30</f>
        <v>3.8645003706589499E-2</v>
      </c>
      <c r="DK37" s="680">
        <f t="shared" si="7"/>
        <v>7.3638129763431912E-2</v>
      </c>
      <c r="DL37" s="680">
        <f t="shared" si="7"/>
        <v>1.9738719348443894E-2</v>
      </c>
      <c r="DM37" s="680">
        <f t="shared" si="7"/>
        <v>5.5739801255727382E-2</v>
      </c>
      <c r="DN37" s="680">
        <f t="shared" si="7"/>
        <v>3.7371049536792059E-2</v>
      </c>
      <c r="DO37" s="680">
        <f t="shared" si="7"/>
        <v>3.4963542341250473E-2</v>
      </c>
      <c r="DP37" s="680">
        <f t="shared" si="7"/>
        <v>7.5354143823557915E-2</v>
      </c>
      <c r="DQ37" s="680">
        <f t="shared" si="7"/>
        <v>5.8484142108627082E-2</v>
      </c>
      <c r="DR37" s="680">
        <f t="shared" si="7"/>
        <v>6.4743697316621523E-2</v>
      </c>
      <c r="DS37" s="680">
        <f t="shared" si="7"/>
        <v>4.7960520543830432E-2</v>
      </c>
      <c r="DT37" s="680">
        <f t="shared" si="7"/>
        <v>3.0184829410630581E-2</v>
      </c>
      <c r="DU37" s="680">
        <f t="shared" si="7"/>
        <v>7.3286759246213584E-3</v>
      </c>
      <c r="DV37" s="680">
        <f t="shared" si="7"/>
        <v>4.0444838516870765E-2</v>
      </c>
      <c r="DW37" s="680">
        <f t="shared" si="7"/>
        <v>5.5267976515023319E-2</v>
      </c>
      <c r="DX37" s="680">
        <f t="shared" si="7"/>
        <v>2.157358531486343E-2</v>
      </c>
      <c r="DY37" s="680">
        <f t="shared" si="7"/>
        <v>5.5669138088603486E-2</v>
      </c>
      <c r="DZ37" s="680">
        <f t="shared" si="7"/>
        <v>4.7252258866514622E-2</v>
      </c>
      <c r="EA37" s="680">
        <f t="shared" si="7"/>
        <v>6.1492388657194169E-2</v>
      </c>
      <c r="EB37" s="680">
        <f t="shared" si="7"/>
        <v>7.5859906649505301E-2</v>
      </c>
      <c r="EC37" s="680">
        <f t="shared" si="7"/>
        <v>4.6558970398132435E-2</v>
      </c>
      <c r="ED37" s="680">
        <f t="shared" si="7"/>
        <v>5.345198777129205E-2</v>
      </c>
      <c r="EE37" s="680">
        <f t="shared" si="7"/>
        <v>3.7969973856550279E-2</v>
      </c>
    </row>
    <row r="39" spans="1:138" x14ac:dyDescent="0.35">
      <c r="A39" s="3" t="s">
        <v>593</v>
      </c>
    </row>
    <row r="40" spans="1:138" ht="15" thickBot="1" x14ac:dyDescent="0.4">
      <c r="A40" s="3" t="s">
        <v>106</v>
      </c>
    </row>
    <row r="41" spans="1:138" s="149" customFormat="1" x14ac:dyDescent="0.35">
      <c r="A41" s="180">
        <v>19</v>
      </c>
      <c r="AD41" s="749">
        <v>7.4329999999999998</v>
      </c>
      <c r="AE41" s="749">
        <v>5.1150000000000002</v>
      </c>
      <c r="AF41" s="749">
        <v>12.154</v>
      </c>
      <c r="AG41" s="749">
        <v>3.9449999999999998</v>
      </c>
      <c r="AH41" s="749">
        <v>5.3810000000000002</v>
      </c>
      <c r="AI41" s="749">
        <v>6.8579999999999997</v>
      </c>
      <c r="AJ41" s="749">
        <v>4.8550000000000004</v>
      </c>
      <c r="AK41" s="749">
        <v>5.8</v>
      </c>
      <c r="AL41" s="749">
        <v>5.6280000000000001</v>
      </c>
      <c r="AM41" s="749">
        <v>3.6749999999999998</v>
      </c>
      <c r="AN41" s="749">
        <v>7.9459999999999997</v>
      </c>
      <c r="AO41" s="749">
        <v>7.76</v>
      </c>
      <c r="AP41" s="749">
        <v>4.2729999999999997</v>
      </c>
      <c r="AQ41" s="749">
        <v>9.3040000000000003</v>
      </c>
      <c r="AR41" s="749">
        <v>3.6320000000000001</v>
      </c>
      <c r="AS41" s="749">
        <v>8.7219999999999995</v>
      </c>
      <c r="AT41" s="749">
        <v>7.64</v>
      </c>
      <c r="AU41" s="749">
        <v>5.5570000000000004</v>
      </c>
      <c r="AV41" s="749">
        <v>5.6040000000000001</v>
      </c>
      <c r="AW41" s="749">
        <v>3.95</v>
      </c>
      <c r="AX41" s="749">
        <v>3.5169999999999999</v>
      </c>
      <c r="AY41" s="749">
        <v>3.1640000000000001</v>
      </c>
      <c r="AZ41" s="749">
        <v>5.92</v>
      </c>
      <c r="BA41" s="749">
        <v>8.2390000000000008</v>
      </c>
      <c r="BB41" s="749">
        <v>4.7709999999999999</v>
      </c>
      <c r="BC41" s="749">
        <v>6.33</v>
      </c>
      <c r="BD41" s="749">
        <v>3.4449999999999998</v>
      </c>
      <c r="BE41" s="749"/>
      <c r="BF41" s="749">
        <v>9.1050000000000004</v>
      </c>
      <c r="BG41" s="749">
        <v>5.8280000000000003</v>
      </c>
      <c r="BH41" s="749">
        <v>8.2710000000000008</v>
      </c>
      <c r="BI41" s="749">
        <v>7.8490000000000002</v>
      </c>
      <c r="BJ41" s="749">
        <v>5.6980000000000004</v>
      </c>
      <c r="BK41" s="749">
        <v>7.4550000000000001</v>
      </c>
      <c r="BL41" s="749">
        <v>5.5679999999999996</v>
      </c>
      <c r="BM41" s="749">
        <v>3.7370000000000001</v>
      </c>
      <c r="BN41" s="749">
        <v>3.274</v>
      </c>
      <c r="BO41" s="749">
        <v>6.9089999999999998</v>
      </c>
      <c r="BP41" s="749">
        <v>7.4589999999999996</v>
      </c>
      <c r="BQ41" s="749">
        <v>5.9260000000000002</v>
      </c>
      <c r="BR41" s="749">
        <v>8.4049999999999994</v>
      </c>
      <c r="BS41" s="749">
        <v>4.617</v>
      </c>
      <c r="BT41" s="749">
        <v>3.41</v>
      </c>
      <c r="BU41" s="749">
        <v>5.2939999999999996</v>
      </c>
      <c r="BV41" s="749">
        <v>5.4779999999999998</v>
      </c>
      <c r="BW41" s="749">
        <v>8.5090000000000003</v>
      </c>
      <c r="BX41" s="749">
        <v>6.1029999999999998</v>
      </c>
      <c r="BY41" s="749"/>
      <c r="BZ41" s="749"/>
      <c r="CA41" s="749"/>
      <c r="CB41" s="749"/>
      <c r="CC41" s="749"/>
      <c r="CD41" s="749"/>
      <c r="CE41" s="749"/>
      <c r="CF41" s="749"/>
      <c r="CG41" s="749"/>
      <c r="CH41" s="749">
        <v>8.3239999999999998</v>
      </c>
      <c r="CI41" s="749">
        <v>4.6520000000000001</v>
      </c>
      <c r="CJ41" s="749">
        <v>5.0890000000000004</v>
      </c>
      <c r="CK41" s="749">
        <v>5.899</v>
      </c>
      <c r="CL41" s="749">
        <v>6.6890000000000001</v>
      </c>
      <c r="CM41" s="749">
        <v>3.387</v>
      </c>
      <c r="CN41" s="749">
        <v>6.3540000000000001</v>
      </c>
      <c r="CO41" s="749">
        <v>4.3460000000000001</v>
      </c>
      <c r="CP41" s="749">
        <v>5.0359999999999996</v>
      </c>
      <c r="CQ41" s="749">
        <v>6.4539999999999997</v>
      </c>
      <c r="CR41" s="749">
        <v>11.552</v>
      </c>
      <c r="CS41" s="749">
        <v>7.2190000000000003</v>
      </c>
      <c r="CT41" s="749">
        <v>4.1900000000000004</v>
      </c>
      <c r="CU41" s="749">
        <v>7.3780000000000001</v>
      </c>
      <c r="CV41" s="749">
        <v>6.5620000000000003</v>
      </c>
      <c r="CW41" s="749">
        <v>4.4729999999999999</v>
      </c>
      <c r="CX41" s="749">
        <v>7.6509999999999998</v>
      </c>
      <c r="CY41" s="749">
        <v>6.34</v>
      </c>
      <c r="CZ41" s="749">
        <v>6.1959999999999997</v>
      </c>
      <c r="DA41" s="749">
        <v>4.97</v>
      </c>
      <c r="DB41" s="749">
        <v>8.7129999999999992</v>
      </c>
      <c r="DC41" s="749">
        <v>4.3419999999999996</v>
      </c>
      <c r="DD41" s="749">
        <v>5.0819999999999999</v>
      </c>
      <c r="DE41" s="749">
        <v>9.4260000000000002</v>
      </c>
      <c r="DF41" s="749">
        <v>4.3220000000000001</v>
      </c>
      <c r="DG41" s="749"/>
      <c r="DH41" s="749"/>
      <c r="DI41" s="749"/>
      <c r="DJ41" s="749">
        <v>7.9630000000000001</v>
      </c>
      <c r="DK41" s="749">
        <v>8.2420000000000009</v>
      </c>
      <c r="DL41" s="749">
        <v>6.9119999999999999</v>
      </c>
      <c r="DM41" s="749">
        <v>4.6340000000000003</v>
      </c>
      <c r="DN41" s="749">
        <v>5.1740000000000004</v>
      </c>
      <c r="DO41" s="749">
        <v>3.7349999999999999</v>
      </c>
      <c r="DP41" s="749">
        <v>6.5449999999999999</v>
      </c>
      <c r="DQ41" s="749">
        <v>5.6680000000000001</v>
      </c>
      <c r="DR41" s="749">
        <v>5.8250000000000002</v>
      </c>
      <c r="DS41" s="749">
        <v>4.0720000000000001</v>
      </c>
      <c r="DT41" s="749">
        <v>5.4669999999999996</v>
      </c>
      <c r="DU41" s="749">
        <v>4.609</v>
      </c>
      <c r="DV41" s="749">
        <v>8.9309999999999992</v>
      </c>
      <c r="DW41" s="749">
        <v>4.8949999999999996</v>
      </c>
      <c r="DX41" s="749">
        <v>5.1989999999999998</v>
      </c>
      <c r="DY41" s="749">
        <v>3.3959999999999999</v>
      </c>
      <c r="DZ41" s="749">
        <v>8.5549999999999997</v>
      </c>
      <c r="EA41" s="749">
        <v>4.9370000000000003</v>
      </c>
      <c r="EB41" s="749">
        <v>6.9029999999999996</v>
      </c>
      <c r="EC41" s="749">
        <v>9.9830000000000005</v>
      </c>
      <c r="ED41" s="749">
        <v>4.4409999999999998</v>
      </c>
      <c r="EE41" s="749">
        <v>5.4409999999999998</v>
      </c>
      <c r="EF41" s="749"/>
      <c r="EG41" s="749"/>
      <c r="EH41" s="749"/>
    </row>
    <row r="42" spans="1:138" s="1" customFormat="1" x14ac:dyDescent="0.35">
      <c r="A42" s="137">
        <v>22</v>
      </c>
      <c r="AD42" s="660">
        <v>4.76</v>
      </c>
      <c r="AE42" s="660">
        <v>4.0339999999999998</v>
      </c>
      <c r="AF42" s="660">
        <v>8.36</v>
      </c>
      <c r="AG42" s="660">
        <v>2.617</v>
      </c>
      <c r="AH42" s="660">
        <v>4.5259999999999998</v>
      </c>
      <c r="AI42" s="660">
        <v>5.8959999999999999</v>
      </c>
      <c r="AJ42" s="660">
        <v>4.4809999999999999</v>
      </c>
      <c r="AK42" s="660">
        <v>4.96</v>
      </c>
      <c r="AL42" s="660">
        <v>3.6720000000000002</v>
      </c>
      <c r="AM42" s="660">
        <v>2.923</v>
      </c>
      <c r="AN42" s="660">
        <v>8.452</v>
      </c>
      <c r="AO42" s="660">
        <v>6.516</v>
      </c>
      <c r="AP42" s="660">
        <v>3.9420000000000002</v>
      </c>
      <c r="AQ42" s="660">
        <v>8.2949999999999999</v>
      </c>
      <c r="AR42" s="660">
        <v>4.218</v>
      </c>
      <c r="AS42" s="660">
        <v>6.3609999999999998</v>
      </c>
      <c r="AT42" s="660">
        <v>6.5490000000000004</v>
      </c>
      <c r="AU42" s="660">
        <v>5.3940000000000001</v>
      </c>
      <c r="AV42" s="660">
        <v>4.9180000000000001</v>
      </c>
      <c r="AW42" s="660">
        <v>3.59</v>
      </c>
      <c r="AX42" s="660">
        <v>3.6160000000000001</v>
      </c>
      <c r="AY42" s="660">
        <v>4.3209999999999997</v>
      </c>
      <c r="AZ42" s="660">
        <v>5.17</v>
      </c>
      <c r="BA42" s="660">
        <v>7.4459999999999997</v>
      </c>
      <c r="BB42" s="660">
        <v>4.242</v>
      </c>
      <c r="BC42" s="660">
        <v>5.532</v>
      </c>
      <c r="BD42" s="660">
        <v>3.1549999999999998</v>
      </c>
      <c r="BE42" s="660"/>
      <c r="BF42" s="660">
        <v>6.1340000000000003</v>
      </c>
      <c r="BG42" s="660">
        <v>5.3460000000000001</v>
      </c>
      <c r="BH42" s="660">
        <v>7.0670000000000002</v>
      </c>
      <c r="BI42" s="660">
        <v>5.1559999999999997</v>
      </c>
      <c r="BJ42" s="660">
        <v>5.2430000000000003</v>
      </c>
      <c r="BK42" s="660">
        <v>6.1609999999999996</v>
      </c>
      <c r="BL42" s="660">
        <v>3.6949999999999998</v>
      </c>
      <c r="BM42" s="660">
        <v>3.2210000000000001</v>
      </c>
      <c r="BN42" s="660">
        <v>3.1230000000000002</v>
      </c>
      <c r="BO42" s="660">
        <v>5.4139999999999997</v>
      </c>
      <c r="BP42" s="660">
        <v>5.2119999999999997</v>
      </c>
      <c r="BQ42" s="660">
        <v>4.4009999999999998</v>
      </c>
      <c r="BR42" s="660">
        <v>5.7640000000000002</v>
      </c>
      <c r="BS42" s="660">
        <v>4.1710000000000003</v>
      </c>
      <c r="BT42" s="660">
        <v>3.294</v>
      </c>
      <c r="BU42" s="660">
        <v>4.6230000000000002</v>
      </c>
      <c r="BV42" s="660">
        <v>3.9740000000000002</v>
      </c>
      <c r="BW42" s="660">
        <v>5.2830000000000004</v>
      </c>
      <c r="BX42" s="660">
        <v>5.1429999999999998</v>
      </c>
      <c r="BY42" s="660"/>
      <c r="BZ42" s="660"/>
      <c r="CA42" s="660"/>
      <c r="CB42" s="660"/>
      <c r="CC42" s="660"/>
      <c r="CD42" s="660"/>
      <c r="CE42" s="660"/>
      <c r="CF42" s="660"/>
      <c r="CG42" s="660"/>
      <c r="CH42" s="660">
        <v>2.919</v>
      </c>
      <c r="CI42" s="660">
        <v>3.137</v>
      </c>
      <c r="CJ42" s="660">
        <v>3.177</v>
      </c>
      <c r="CK42" s="660">
        <v>2.915</v>
      </c>
      <c r="CL42" s="660">
        <v>3.125</v>
      </c>
      <c r="CM42" s="660">
        <v>2.8860000000000001</v>
      </c>
      <c r="CN42" s="660">
        <v>2.6560000000000001</v>
      </c>
      <c r="CO42" s="660">
        <v>3.835</v>
      </c>
      <c r="CP42" s="660">
        <v>2.794</v>
      </c>
      <c r="CQ42" s="660">
        <v>2.1059999999999999</v>
      </c>
      <c r="CR42" s="660">
        <v>2.798</v>
      </c>
      <c r="CS42" s="660">
        <v>2.7</v>
      </c>
      <c r="CT42" s="660">
        <v>3.4359999999999999</v>
      </c>
      <c r="CU42" s="660">
        <v>3.09</v>
      </c>
      <c r="CV42" s="660">
        <v>1.998</v>
      </c>
      <c r="CW42" s="660">
        <v>3.0529999999999999</v>
      </c>
      <c r="CX42" s="660">
        <v>2.9940000000000002</v>
      </c>
      <c r="CY42" s="660">
        <v>3.1440000000000001</v>
      </c>
      <c r="CZ42" s="660">
        <v>2.4550000000000001</v>
      </c>
      <c r="DA42" s="660">
        <v>3.1680000000000001</v>
      </c>
      <c r="DB42" s="660">
        <v>2.6640000000000001</v>
      </c>
      <c r="DC42" s="660">
        <v>3.8650000000000002</v>
      </c>
      <c r="DD42" s="660">
        <v>1.9079999999999999</v>
      </c>
      <c r="DE42" s="660">
        <v>3.3490000000000002</v>
      </c>
      <c r="DF42" s="660">
        <v>2.8759999999999999</v>
      </c>
      <c r="DG42" s="660"/>
      <c r="DH42" s="660"/>
      <c r="DI42" s="660"/>
      <c r="DJ42" s="660">
        <v>3.278</v>
      </c>
      <c r="DK42" s="660">
        <v>4.4669999999999996</v>
      </c>
      <c r="DL42" s="660">
        <v>2.5449999999999999</v>
      </c>
      <c r="DM42" s="660">
        <v>2.5310000000000001</v>
      </c>
      <c r="DN42" s="660">
        <v>3.6949999999999998</v>
      </c>
      <c r="DO42" s="660">
        <v>2.907</v>
      </c>
      <c r="DP42" s="660">
        <v>2.8</v>
      </c>
      <c r="DQ42" s="660">
        <v>3.3170000000000002</v>
      </c>
      <c r="DR42" s="660">
        <v>2.5329999999999999</v>
      </c>
      <c r="DS42" s="660">
        <v>2.7320000000000002</v>
      </c>
      <c r="DT42" s="660">
        <v>2.5910000000000002</v>
      </c>
      <c r="DU42" s="660">
        <v>2.972</v>
      </c>
      <c r="DV42" s="660">
        <v>3.335</v>
      </c>
      <c r="DW42" s="660">
        <v>3.2320000000000002</v>
      </c>
      <c r="DX42" s="660">
        <v>1.7949999999999999</v>
      </c>
      <c r="DY42" s="660">
        <v>2.4359999999999999</v>
      </c>
      <c r="DZ42" s="660">
        <v>3.1309999999999998</v>
      </c>
      <c r="EA42" s="660">
        <v>2.2069999999999999</v>
      </c>
      <c r="EB42" s="660">
        <v>2.6779999999999999</v>
      </c>
      <c r="EC42" s="660">
        <v>3.2010000000000001</v>
      </c>
      <c r="ED42" s="660">
        <v>3.2469999999999999</v>
      </c>
      <c r="EE42" s="660">
        <v>2.226</v>
      </c>
      <c r="EF42" s="660"/>
      <c r="EG42" s="660"/>
      <c r="EH42" s="660"/>
    </row>
    <row r="43" spans="1:138" s="1" customFormat="1" x14ac:dyDescent="0.35">
      <c r="A43" s="137">
        <v>24</v>
      </c>
      <c r="AD43" s="660">
        <v>3.0750000000000002</v>
      </c>
      <c r="AE43" s="660">
        <v>3.9990000000000001</v>
      </c>
      <c r="AF43" s="660">
        <v>4.2809999999999997</v>
      </c>
      <c r="AG43" s="660">
        <v>2.0630000000000002</v>
      </c>
      <c r="AH43" s="660">
        <v>3.7480000000000002</v>
      </c>
      <c r="AI43" s="660">
        <v>4.5460000000000003</v>
      </c>
      <c r="AJ43" s="660">
        <v>4.085</v>
      </c>
      <c r="AK43" s="660">
        <v>4.7130000000000001</v>
      </c>
      <c r="AL43" s="660">
        <v>3.0649999999999999</v>
      </c>
      <c r="AM43" s="660">
        <v>2.1259999999999999</v>
      </c>
      <c r="AN43" s="660">
        <v>5.0449999999999999</v>
      </c>
      <c r="AO43" s="660">
        <v>5.4320000000000004</v>
      </c>
      <c r="AP43" s="660">
        <v>2.633</v>
      </c>
      <c r="AQ43" s="660">
        <v>6.0990000000000002</v>
      </c>
      <c r="AR43" s="660">
        <v>3.8929999999999998</v>
      </c>
      <c r="AS43" s="660">
        <v>4.1100000000000003</v>
      </c>
      <c r="AT43" s="660">
        <v>4.9370000000000003</v>
      </c>
      <c r="AU43" s="660">
        <v>4.0629999999999997</v>
      </c>
      <c r="AV43" s="660">
        <v>4.0590000000000002</v>
      </c>
      <c r="AW43" s="660">
        <v>2.7749999999999999</v>
      </c>
      <c r="AX43" s="660">
        <v>3.06</v>
      </c>
      <c r="AY43" s="660">
        <v>4.2990000000000004</v>
      </c>
      <c r="AZ43" s="660">
        <v>2.968</v>
      </c>
      <c r="BA43" s="660">
        <v>4.8710000000000004</v>
      </c>
      <c r="BB43" s="660">
        <v>3.0230000000000001</v>
      </c>
      <c r="BC43" s="660">
        <v>5.367</v>
      </c>
      <c r="BD43" s="660">
        <v>3.4990000000000001</v>
      </c>
      <c r="BE43" s="660"/>
      <c r="BF43" s="660">
        <v>3.7810000000000001</v>
      </c>
      <c r="BG43" s="660">
        <v>3.0089999999999999</v>
      </c>
      <c r="BH43" s="660">
        <v>5.6</v>
      </c>
      <c r="BI43" s="660">
        <v>4.7460000000000004</v>
      </c>
      <c r="BJ43" s="660">
        <v>5.0229999999999997</v>
      </c>
      <c r="BK43" s="660">
        <v>5.4580000000000002</v>
      </c>
      <c r="BL43" s="660">
        <v>2.4630000000000001</v>
      </c>
      <c r="BM43" s="660">
        <v>2.6619999999999999</v>
      </c>
      <c r="BN43" s="660">
        <v>2.4820000000000002</v>
      </c>
      <c r="BO43" s="660">
        <v>4.1280000000000001</v>
      </c>
      <c r="BP43" s="660">
        <v>4.5999999999999996</v>
      </c>
      <c r="BQ43" s="660">
        <v>3.7879999999999998</v>
      </c>
      <c r="BR43" s="660">
        <v>3.7949999999999999</v>
      </c>
      <c r="BS43" s="660">
        <v>3.4470000000000001</v>
      </c>
      <c r="BT43" s="660">
        <v>3.4220000000000002</v>
      </c>
      <c r="BU43" s="660">
        <v>4.133</v>
      </c>
      <c r="BV43" s="660">
        <v>2.492</v>
      </c>
      <c r="BW43" s="660">
        <v>4.99</v>
      </c>
      <c r="BX43" s="660">
        <v>3.8</v>
      </c>
      <c r="BY43" s="660"/>
      <c r="BZ43" s="660"/>
      <c r="CA43" s="660"/>
      <c r="CB43" s="660"/>
      <c r="CC43" s="660"/>
      <c r="CD43" s="660"/>
      <c r="CE43" s="660"/>
      <c r="CF43" s="660"/>
      <c r="CG43" s="660"/>
      <c r="CH43" s="660">
        <v>2.6890000000000001</v>
      </c>
      <c r="CI43" s="660">
        <v>2.544</v>
      </c>
      <c r="CJ43" s="660">
        <v>2.5390000000000001</v>
      </c>
      <c r="CK43" s="660">
        <v>2.1240000000000001</v>
      </c>
      <c r="CL43" s="660">
        <v>2.1429999999999998</v>
      </c>
      <c r="CM43" s="660">
        <v>2.0880000000000001</v>
      </c>
      <c r="CN43" s="660">
        <v>1.4079999999999999</v>
      </c>
      <c r="CO43" s="660">
        <v>2.9510000000000001</v>
      </c>
      <c r="CP43" s="660">
        <v>2.2919999999999998</v>
      </c>
      <c r="CQ43" s="660">
        <v>1.9830000000000001</v>
      </c>
      <c r="CR43" s="660">
        <v>2.532</v>
      </c>
      <c r="CS43" s="660">
        <v>2.0169999999999999</v>
      </c>
      <c r="CT43" s="660">
        <v>2.2610000000000001</v>
      </c>
      <c r="CU43" s="660">
        <v>2.3359999999999999</v>
      </c>
      <c r="CV43" s="660">
        <v>1.627</v>
      </c>
      <c r="CW43" s="660">
        <v>2.3519999999999999</v>
      </c>
      <c r="CX43" s="660">
        <v>2.4359999999999999</v>
      </c>
      <c r="CY43" s="660">
        <v>2.6949999999999998</v>
      </c>
      <c r="CZ43" s="660">
        <v>1.393</v>
      </c>
      <c r="DA43" s="660">
        <v>2.452</v>
      </c>
      <c r="DB43" s="660">
        <v>2.1819999999999999</v>
      </c>
      <c r="DC43" s="660">
        <v>3.1429999999999998</v>
      </c>
      <c r="DD43" s="660">
        <v>2.1709999999999998</v>
      </c>
      <c r="DE43" s="660">
        <v>2.65</v>
      </c>
      <c r="DF43" s="660">
        <v>2.5510000000000002</v>
      </c>
      <c r="DG43" s="660"/>
      <c r="DH43" s="660"/>
      <c r="DI43" s="660"/>
      <c r="DJ43" s="660">
        <v>2.9540000000000002</v>
      </c>
      <c r="DK43" s="660">
        <v>2.93</v>
      </c>
      <c r="DL43" s="660">
        <v>1.962</v>
      </c>
      <c r="DM43" s="660">
        <v>1.7230000000000001</v>
      </c>
      <c r="DN43" s="660">
        <v>2.2639999999999998</v>
      </c>
      <c r="DO43" s="660">
        <v>2.391</v>
      </c>
      <c r="DP43" s="660">
        <v>2.052</v>
      </c>
      <c r="DQ43" s="660">
        <v>2.621</v>
      </c>
      <c r="DR43" s="660">
        <v>2.133</v>
      </c>
      <c r="DS43" s="660">
        <v>2.33</v>
      </c>
      <c r="DT43" s="660">
        <v>2.6070000000000002</v>
      </c>
      <c r="DU43" s="660">
        <v>2.5230000000000001</v>
      </c>
      <c r="DV43" s="660">
        <v>2.4630000000000001</v>
      </c>
      <c r="DW43" s="660">
        <v>2.5680000000000001</v>
      </c>
      <c r="DX43" s="660">
        <v>2.113</v>
      </c>
      <c r="DY43" s="660">
        <v>2.0150000000000001</v>
      </c>
      <c r="DZ43" s="660">
        <v>2.681</v>
      </c>
      <c r="EA43" s="660">
        <v>1.9139999999999999</v>
      </c>
      <c r="EB43" s="660">
        <v>2.2349999999999999</v>
      </c>
      <c r="EC43" s="660">
        <v>2.8250000000000002</v>
      </c>
      <c r="ED43" s="660">
        <v>2.89</v>
      </c>
      <c r="EE43" s="660">
        <v>1.1890000000000001</v>
      </c>
      <c r="EF43" s="660"/>
      <c r="EG43" s="660"/>
      <c r="EH43" s="660"/>
    </row>
    <row r="44" spans="1:138" s="1" customFormat="1" x14ac:dyDescent="0.35">
      <c r="A44" s="137">
        <v>26</v>
      </c>
      <c r="AD44" s="660">
        <v>1.4239999999999999</v>
      </c>
      <c r="AE44" s="660">
        <v>1.681</v>
      </c>
      <c r="AF44" s="660">
        <v>2.657</v>
      </c>
      <c r="AG44" s="660">
        <v>0.76700000000000002</v>
      </c>
      <c r="AH44" s="660">
        <v>2.5710000000000002</v>
      </c>
      <c r="AI44" s="660">
        <v>2.5819999999999999</v>
      </c>
      <c r="AJ44" s="660">
        <v>3.0659999999999998</v>
      </c>
      <c r="AK44" s="660">
        <v>3.6619999999999999</v>
      </c>
      <c r="AL44" s="660">
        <v>1.8680000000000001</v>
      </c>
      <c r="AM44" s="660">
        <v>2.0379999999999998</v>
      </c>
      <c r="AN44" s="660">
        <v>2.76</v>
      </c>
      <c r="AO44" s="660">
        <v>3.8959999999999999</v>
      </c>
      <c r="AP44" s="660">
        <v>1.9430000000000001</v>
      </c>
      <c r="AQ44" s="660">
        <v>2.9359999999999999</v>
      </c>
      <c r="AR44" s="660"/>
      <c r="AS44" s="660">
        <v>3.302</v>
      </c>
      <c r="AT44" s="660">
        <v>2.7959999999999998</v>
      </c>
      <c r="AU44" s="660">
        <v>2.4820000000000002</v>
      </c>
      <c r="AV44" s="660">
        <v>2.58</v>
      </c>
      <c r="AW44" s="660">
        <v>2.1309999999999998</v>
      </c>
      <c r="AX44" s="660">
        <v>2.1880000000000002</v>
      </c>
      <c r="AY44" s="660">
        <v>3.2650000000000001</v>
      </c>
      <c r="AZ44" s="660">
        <v>1.7869999999999999</v>
      </c>
      <c r="BA44" s="660">
        <v>3.21</v>
      </c>
      <c r="BB44" s="660">
        <v>1.762</v>
      </c>
      <c r="BC44" s="660">
        <v>3.8660000000000001</v>
      </c>
      <c r="BD44" s="660">
        <v>2.09</v>
      </c>
      <c r="BE44" s="660"/>
      <c r="BF44" s="660">
        <v>2.319</v>
      </c>
      <c r="BG44" s="660"/>
      <c r="BH44" s="660">
        <v>3.8650000000000002</v>
      </c>
      <c r="BI44" s="660">
        <v>3.0960000000000001</v>
      </c>
      <c r="BJ44" s="660">
        <v>3.6219999999999999</v>
      </c>
      <c r="BK44" s="660">
        <v>4.2679999999999998</v>
      </c>
      <c r="BL44" s="660">
        <v>1.6759999999999999</v>
      </c>
      <c r="BM44" s="660">
        <v>1.3</v>
      </c>
      <c r="BN44" s="660">
        <v>1.4770000000000001</v>
      </c>
      <c r="BO44" s="660">
        <v>2.5099999999999998</v>
      </c>
      <c r="BP44" s="660">
        <v>3.3759999999999999</v>
      </c>
      <c r="BQ44" s="660">
        <v>1.847</v>
      </c>
      <c r="BR44" s="660">
        <v>1.419</v>
      </c>
      <c r="BS44" s="660">
        <v>2.1819999999999999</v>
      </c>
      <c r="BT44" s="660">
        <v>2.996</v>
      </c>
      <c r="BU44" s="660">
        <v>2.1619999999999999</v>
      </c>
      <c r="BV44" s="660">
        <v>2.2730000000000001</v>
      </c>
      <c r="BW44" s="660">
        <v>2.86</v>
      </c>
      <c r="BX44" s="660">
        <v>2.2989999999999999</v>
      </c>
      <c r="BY44" s="660"/>
      <c r="BZ44" s="660"/>
      <c r="CA44" s="660"/>
      <c r="CB44" s="660"/>
      <c r="CC44" s="660"/>
      <c r="CD44" s="660"/>
      <c r="CE44" s="660"/>
      <c r="CF44" s="660"/>
      <c r="CG44" s="660"/>
      <c r="CH44" s="660">
        <v>2.0499999999999998</v>
      </c>
      <c r="CI44" s="660">
        <v>1.9690000000000001</v>
      </c>
      <c r="CJ44" s="660">
        <v>2.4649999999999999</v>
      </c>
      <c r="CK44" s="660">
        <v>1.7170000000000001</v>
      </c>
      <c r="CL44" s="660">
        <v>1.768</v>
      </c>
      <c r="CM44" s="660">
        <v>1.9710000000000001</v>
      </c>
      <c r="CN44" s="660">
        <v>1.036</v>
      </c>
      <c r="CO44" s="660">
        <v>2.056</v>
      </c>
      <c r="CP44" s="660">
        <v>1.9</v>
      </c>
      <c r="CQ44" s="660">
        <v>1.476</v>
      </c>
      <c r="CR44" s="660">
        <v>1.7430000000000001</v>
      </c>
      <c r="CS44" s="660">
        <v>1.6910000000000001</v>
      </c>
      <c r="CT44" s="660">
        <v>1.8280000000000001</v>
      </c>
      <c r="CU44" s="660">
        <v>1.569</v>
      </c>
      <c r="CV44" s="660">
        <v>1.1160000000000001</v>
      </c>
      <c r="CW44" s="660">
        <v>1.861</v>
      </c>
      <c r="CX44" s="660">
        <v>2.0329999999999999</v>
      </c>
      <c r="CY44" s="660">
        <v>1.8160000000000001</v>
      </c>
      <c r="CZ44" s="660">
        <v>1.7410000000000001</v>
      </c>
      <c r="DA44" s="660">
        <v>1.9910000000000001</v>
      </c>
      <c r="DB44" s="660">
        <v>1.843</v>
      </c>
      <c r="DC44" s="660">
        <v>2.7160000000000002</v>
      </c>
      <c r="DD44" s="660">
        <v>2.024</v>
      </c>
      <c r="DE44" s="660">
        <v>2.2789999999999999</v>
      </c>
      <c r="DF44" s="660">
        <v>2.3109999999999999</v>
      </c>
      <c r="DG44" s="660"/>
      <c r="DH44" s="660"/>
      <c r="DI44" s="660"/>
      <c r="DJ44" s="660">
        <v>2.569</v>
      </c>
      <c r="DK44" s="660">
        <v>2.3929999999999998</v>
      </c>
      <c r="DL44" s="660">
        <v>1.81</v>
      </c>
      <c r="DM44" s="660">
        <v>1.272</v>
      </c>
      <c r="DN44" s="660">
        <v>1.6379999999999999</v>
      </c>
      <c r="DO44" s="660">
        <v>1.835</v>
      </c>
      <c r="DP44" s="660">
        <v>1.4159999999999999</v>
      </c>
      <c r="DQ44" s="660">
        <v>1.6539999999999999</v>
      </c>
      <c r="DR44" s="660">
        <v>2.3010000000000002</v>
      </c>
      <c r="DS44" s="660">
        <v>1.554</v>
      </c>
      <c r="DT44" s="660">
        <v>1.8</v>
      </c>
      <c r="DU44" s="660">
        <v>2.19</v>
      </c>
      <c r="DV44" s="660">
        <v>2.0510000000000002</v>
      </c>
      <c r="DW44" s="660">
        <v>1.8280000000000001</v>
      </c>
      <c r="DX44" s="660">
        <v>1.327</v>
      </c>
      <c r="DY44" s="660">
        <v>1.262</v>
      </c>
      <c r="DZ44" s="660">
        <v>2.3119999999999998</v>
      </c>
      <c r="EA44" s="660">
        <v>1.6830000000000001</v>
      </c>
      <c r="EB44" s="660">
        <v>1.5609999999999999</v>
      </c>
      <c r="EC44" s="660">
        <v>2.3010000000000002</v>
      </c>
      <c r="ED44" s="660">
        <v>2.669</v>
      </c>
      <c r="EE44" s="660">
        <v>1.113</v>
      </c>
      <c r="EF44" s="660"/>
      <c r="EG44" s="660"/>
      <c r="EH44" s="660"/>
    </row>
    <row r="45" spans="1:138" s="1" customFormat="1" x14ac:dyDescent="0.35">
      <c r="A45" s="137">
        <v>28</v>
      </c>
      <c r="B45" s="660">
        <v>5.0460000000000003</v>
      </c>
      <c r="C45" s="660">
        <v>8.7929999999999993</v>
      </c>
      <c r="D45" s="660">
        <v>5.766</v>
      </c>
      <c r="E45" s="660">
        <v>4.532</v>
      </c>
      <c r="F45" s="660">
        <v>5.4539999999999997</v>
      </c>
      <c r="G45" s="660">
        <v>6.8650000000000002</v>
      </c>
      <c r="H45" s="660">
        <v>4.9480000000000004</v>
      </c>
      <c r="I45" s="660">
        <v>8.5839999999999996</v>
      </c>
      <c r="J45" s="660">
        <v>5.625</v>
      </c>
      <c r="K45" s="660">
        <v>6.32</v>
      </c>
      <c r="L45" s="660">
        <v>6.36</v>
      </c>
      <c r="M45" s="660">
        <v>3.7639999999999998</v>
      </c>
      <c r="N45" s="660">
        <v>5.056</v>
      </c>
      <c r="O45" s="660">
        <v>4.9160000000000004</v>
      </c>
      <c r="P45" s="660">
        <v>4.5439999999999996</v>
      </c>
      <c r="AD45" s="660">
        <v>1.718</v>
      </c>
      <c r="AE45" s="660">
        <v>1.7789999999999999</v>
      </c>
      <c r="AF45" s="660">
        <v>2.379</v>
      </c>
      <c r="AG45" s="660"/>
      <c r="AH45" s="660">
        <v>1.714</v>
      </c>
      <c r="AI45" s="660">
        <v>2.319</v>
      </c>
      <c r="AJ45" s="660">
        <v>3.048</v>
      </c>
      <c r="AK45" s="660">
        <v>4.5149999999999997</v>
      </c>
      <c r="AL45" s="660">
        <v>1.8879999999999999</v>
      </c>
      <c r="AM45" s="660">
        <v>1.5149999999999999</v>
      </c>
      <c r="AN45" s="660"/>
      <c r="AO45" s="660">
        <v>3.38</v>
      </c>
      <c r="AP45" s="660">
        <v>1.18</v>
      </c>
      <c r="AQ45" s="660">
        <v>2.9769999999999999</v>
      </c>
      <c r="AR45" s="660"/>
      <c r="AS45" s="660">
        <v>3.3</v>
      </c>
      <c r="AT45" s="660">
        <v>2.1520000000000001</v>
      </c>
      <c r="AU45" s="660">
        <v>2.266</v>
      </c>
      <c r="AV45" s="660">
        <v>2.1880000000000002</v>
      </c>
      <c r="AW45" s="660">
        <v>2.024</v>
      </c>
      <c r="AX45" s="660">
        <v>2.2170000000000001</v>
      </c>
      <c r="AY45" s="660">
        <v>2.1709999999999998</v>
      </c>
      <c r="AZ45" s="660"/>
      <c r="BA45" s="660">
        <v>2.8239999999999998</v>
      </c>
      <c r="BB45" s="660"/>
      <c r="BC45" s="660">
        <v>4.2389999999999999</v>
      </c>
      <c r="BD45" s="660">
        <v>2.1179999999999999</v>
      </c>
      <c r="BE45" s="660"/>
      <c r="BF45" s="660">
        <v>2.464</v>
      </c>
      <c r="BG45" s="660"/>
      <c r="BH45" s="660">
        <v>2.9159999999999999</v>
      </c>
      <c r="BI45" s="660">
        <v>3.4039999999999999</v>
      </c>
      <c r="BJ45" s="660">
        <v>3.1829999999999998</v>
      </c>
      <c r="BK45" s="660">
        <v>2.8079999999999998</v>
      </c>
      <c r="BL45" s="660"/>
      <c r="BM45" s="660"/>
      <c r="BN45" s="660">
        <v>0.76400000000000001</v>
      </c>
      <c r="BO45" s="660"/>
      <c r="BP45" s="660">
        <v>3.33</v>
      </c>
      <c r="BQ45" s="660">
        <v>2.125</v>
      </c>
      <c r="BR45" s="660"/>
      <c r="BS45" s="660">
        <v>2.1019999999999999</v>
      </c>
      <c r="BT45" s="660">
        <v>2.7429999999999999</v>
      </c>
      <c r="BU45" s="660">
        <v>1.706</v>
      </c>
      <c r="BV45" s="660">
        <v>1.4910000000000001</v>
      </c>
      <c r="BW45" s="660"/>
      <c r="BX45" s="660"/>
      <c r="BY45" s="660"/>
      <c r="BZ45" s="660"/>
      <c r="CA45" s="660"/>
      <c r="CB45" s="660"/>
      <c r="CC45" s="660"/>
      <c r="CD45" s="660"/>
      <c r="CE45" s="660"/>
      <c r="CF45" s="660"/>
      <c r="CG45" s="660"/>
      <c r="CH45" s="660">
        <v>2.5390000000000001</v>
      </c>
      <c r="CI45" s="660">
        <v>1.448</v>
      </c>
      <c r="CJ45" s="660">
        <v>2.367</v>
      </c>
      <c r="CK45" s="660">
        <v>1.75</v>
      </c>
      <c r="CL45" s="660">
        <v>2.2349999999999999</v>
      </c>
      <c r="CM45" s="660">
        <v>2.149</v>
      </c>
      <c r="CN45" s="660"/>
      <c r="CO45" s="660">
        <v>2.7069999999999999</v>
      </c>
      <c r="CP45" s="660">
        <v>1.9059999999999999</v>
      </c>
      <c r="CQ45" s="660">
        <v>1.901</v>
      </c>
      <c r="CR45" s="660"/>
      <c r="CS45" s="660">
        <v>1.893</v>
      </c>
      <c r="CT45" s="660">
        <v>1.9890000000000001</v>
      </c>
      <c r="CU45" s="660">
        <v>1.296</v>
      </c>
      <c r="CV45" s="660">
        <v>1.573</v>
      </c>
      <c r="CW45" s="660">
        <v>1.8009999999999999</v>
      </c>
      <c r="CX45" s="660">
        <v>2.2410000000000001</v>
      </c>
      <c r="CY45" s="660">
        <v>1.728</v>
      </c>
      <c r="CZ45" s="660">
        <v>1.758</v>
      </c>
      <c r="DA45" s="660"/>
      <c r="DB45" s="660">
        <v>1.677</v>
      </c>
      <c r="DC45" s="660">
        <v>2.2749999999999999</v>
      </c>
      <c r="DD45" s="660">
        <v>1.905</v>
      </c>
      <c r="DE45" s="660"/>
      <c r="DF45" s="660">
        <v>2.0950000000000002</v>
      </c>
      <c r="DG45" s="660"/>
      <c r="DH45" s="660"/>
      <c r="DI45" s="660"/>
      <c r="DJ45" s="660">
        <v>2.726</v>
      </c>
      <c r="DK45" s="660">
        <v>2.4889999999999999</v>
      </c>
      <c r="DL45" s="660">
        <v>1.6919999999999999</v>
      </c>
      <c r="DM45" s="660">
        <v>1.0629999999999999</v>
      </c>
      <c r="DN45" s="660"/>
      <c r="DO45" s="660">
        <v>1.9430000000000001</v>
      </c>
      <c r="DP45" s="660">
        <v>1.4</v>
      </c>
      <c r="DQ45" s="660">
        <v>1.5489999999999999</v>
      </c>
      <c r="DR45" s="660"/>
      <c r="DS45" s="660">
        <v>1.6559999999999999</v>
      </c>
      <c r="DT45" s="660">
        <v>1.93</v>
      </c>
      <c r="DU45" s="660">
        <v>2.4769999999999999</v>
      </c>
      <c r="DV45" s="660">
        <v>2.5470000000000002</v>
      </c>
      <c r="DW45" s="660">
        <v>1.9259999999999999</v>
      </c>
      <c r="DX45" s="660">
        <v>2.0720000000000001</v>
      </c>
      <c r="DY45" s="660">
        <v>1.827</v>
      </c>
      <c r="DZ45" s="660">
        <v>2.351</v>
      </c>
      <c r="EA45" s="660"/>
      <c r="EB45" s="660">
        <v>1.603</v>
      </c>
      <c r="EC45" s="660">
        <v>1.867</v>
      </c>
      <c r="ED45" s="660">
        <v>2.0710000000000002</v>
      </c>
      <c r="EE45" s="660"/>
      <c r="EF45" s="660"/>
      <c r="EG45" s="660"/>
      <c r="EH45" s="660"/>
    </row>
    <row r="46" spans="1:138" s="139" customFormat="1" ht="15" thickBot="1" x14ac:dyDescent="0.4">
      <c r="A46" s="747" t="s">
        <v>590</v>
      </c>
      <c r="AD46" s="680">
        <f t="shared" ref="AD46:AQ46" si="8">(IF(AD45="",AD44,AD45)-AD42)/AD42</f>
        <v>-0.63907563025210079</v>
      </c>
      <c r="AE46" s="680">
        <f t="shared" si="8"/>
        <v>-0.55899851264253841</v>
      </c>
      <c r="AF46" s="680">
        <f t="shared" si="8"/>
        <v>-0.71543062200956942</v>
      </c>
      <c r="AG46" s="680">
        <f t="shared" si="8"/>
        <v>-0.70691631639281627</v>
      </c>
      <c r="AH46" s="680">
        <f t="shared" si="8"/>
        <v>-0.62129916040653999</v>
      </c>
      <c r="AI46" s="680">
        <f t="shared" si="8"/>
        <v>-0.60668249660786977</v>
      </c>
      <c r="AJ46" s="680">
        <f t="shared" si="8"/>
        <v>-0.31979468868556121</v>
      </c>
      <c r="AK46" s="680">
        <f t="shared" si="8"/>
        <v>-8.971774193548393E-2</v>
      </c>
      <c r="AL46" s="680">
        <f t="shared" si="8"/>
        <v>-0.48583877995642705</v>
      </c>
      <c r="AM46" s="680">
        <f t="shared" si="8"/>
        <v>-0.48169688676017797</v>
      </c>
      <c r="AN46" s="680">
        <f t="shared" si="8"/>
        <v>-0.67345007098911502</v>
      </c>
      <c r="AO46" s="680">
        <f t="shared" si="8"/>
        <v>-0.48127685696746469</v>
      </c>
      <c r="AP46" s="680">
        <f t="shared" si="8"/>
        <v>-0.70065956367326243</v>
      </c>
      <c r="AQ46" s="680">
        <f t="shared" si="8"/>
        <v>-0.64110910186859549</v>
      </c>
      <c r="AR46" s="680"/>
      <c r="AS46" s="680">
        <f t="shared" ref="AS46:BD46" si="9">(IF(AS45="",AS44,AS45)-AS42)/AS42</f>
        <v>-0.48121364565319918</v>
      </c>
      <c r="AT46" s="680">
        <f t="shared" si="9"/>
        <v>-0.67140021377309511</v>
      </c>
      <c r="AU46" s="680">
        <f t="shared" si="9"/>
        <v>-0.57990359658880242</v>
      </c>
      <c r="AV46" s="680">
        <f t="shared" si="9"/>
        <v>-0.55510370069133796</v>
      </c>
      <c r="AW46" s="680">
        <f t="shared" si="9"/>
        <v>-0.43621169916434538</v>
      </c>
      <c r="AX46" s="680">
        <f t="shared" si="9"/>
        <v>-0.38689159292035397</v>
      </c>
      <c r="AY46" s="680">
        <f t="shared" si="9"/>
        <v>-0.49757000694283732</v>
      </c>
      <c r="AZ46" s="680">
        <f t="shared" si="9"/>
        <v>-0.65435203094777561</v>
      </c>
      <c r="BA46" s="680">
        <f t="shared" si="9"/>
        <v>-0.62073596561912436</v>
      </c>
      <c r="BB46" s="680">
        <f t="shared" si="9"/>
        <v>-0.58462989156058465</v>
      </c>
      <c r="BC46" s="680">
        <f t="shared" si="9"/>
        <v>-0.23373101952277661</v>
      </c>
      <c r="BD46" s="680">
        <f t="shared" si="9"/>
        <v>-0.32868462757527733</v>
      </c>
      <c r="BF46" s="680">
        <f>(IF(BF45="",BF44,BF45)-BF42)/BF42</f>
        <v>-0.59830453211607437</v>
      </c>
      <c r="BG46" s="680"/>
      <c r="BH46" s="680">
        <f t="shared" ref="BH46:BX46" si="10">(IF(BH45="",BH44,BH45)-BH42)/BH42</f>
        <v>-0.58737795387010039</v>
      </c>
      <c r="BI46" s="680">
        <f t="shared" si="10"/>
        <v>-0.33979829325058181</v>
      </c>
      <c r="BJ46" s="680">
        <f t="shared" si="10"/>
        <v>-0.39290482548159456</v>
      </c>
      <c r="BK46" s="680">
        <f t="shared" si="10"/>
        <v>-0.54422983281934756</v>
      </c>
      <c r="BL46" s="680">
        <f t="shared" si="10"/>
        <v>-0.54641407307171863</v>
      </c>
      <c r="BM46" s="680">
        <f t="shared" si="10"/>
        <v>-0.59639863396460724</v>
      </c>
      <c r="BN46" s="680">
        <f t="shared" si="10"/>
        <v>-0.75536343259686189</v>
      </c>
      <c r="BO46" s="680">
        <f t="shared" si="10"/>
        <v>-0.53638714444033986</v>
      </c>
      <c r="BP46" s="680">
        <f t="shared" si="10"/>
        <v>-0.36108979278587872</v>
      </c>
      <c r="BQ46" s="680">
        <f t="shared" si="10"/>
        <v>-0.5171551920018177</v>
      </c>
      <c r="BR46" s="680">
        <f t="shared" si="10"/>
        <v>-0.75381679389312983</v>
      </c>
      <c r="BS46" s="680">
        <f t="shared" si="10"/>
        <v>-0.49604411412131388</v>
      </c>
      <c r="BT46" s="680">
        <f t="shared" si="10"/>
        <v>-0.16727383120825748</v>
      </c>
      <c r="BU46" s="680">
        <f t="shared" si="10"/>
        <v>-0.63097555699762065</v>
      </c>
      <c r="BV46" s="680">
        <f t="shared" si="10"/>
        <v>-0.62481127327629593</v>
      </c>
      <c r="BW46" s="680">
        <f t="shared" si="10"/>
        <v>-0.45864092371758475</v>
      </c>
      <c r="BX46" s="680">
        <f t="shared" si="10"/>
        <v>-0.55298463931557451</v>
      </c>
      <c r="CH46" s="680">
        <f t="shared" ref="CH46:DF46" si="11">(IF(CH45="",CH44,CH45)-CH42)/CH42</f>
        <v>-0.13018156903048986</v>
      </c>
      <c r="CI46" s="680">
        <f t="shared" si="11"/>
        <v>-0.53841249601530128</v>
      </c>
      <c r="CJ46" s="680">
        <f t="shared" si="11"/>
        <v>-0.25495750708215298</v>
      </c>
      <c r="CK46" s="680">
        <f t="shared" si="11"/>
        <v>-0.39965694682675817</v>
      </c>
      <c r="CL46" s="680">
        <f t="shared" si="11"/>
        <v>-0.28480000000000005</v>
      </c>
      <c r="CM46" s="680">
        <f t="shared" si="11"/>
        <v>-0.25537075537075538</v>
      </c>
      <c r="CN46" s="680">
        <f t="shared" si="11"/>
        <v>-0.60993975903614461</v>
      </c>
      <c r="CO46" s="680">
        <f t="shared" si="11"/>
        <v>-0.2941329856584094</v>
      </c>
      <c r="CP46" s="680">
        <f t="shared" si="11"/>
        <v>-0.3178239083750895</v>
      </c>
      <c r="CQ46" s="680">
        <f t="shared" si="11"/>
        <v>-9.7340930674263942E-2</v>
      </c>
      <c r="CR46" s="680">
        <f t="shared" si="11"/>
        <v>-0.37705503931379553</v>
      </c>
      <c r="CS46" s="680">
        <f t="shared" si="11"/>
        <v>-0.29888888888888893</v>
      </c>
      <c r="CT46" s="680">
        <f t="shared" si="11"/>
        <v>-0.42112922002328285</v>
      </c>
      <c r="CU46" s="680">
        <f t="shared" si="11"/>
        <v>-0.58058252427184465</v>
      </c>
      <c r="CV46" s="680">
        <f t="shared" si="11"/>
        <v>-0.21271271271271275</v>
      </c>
      <c r="CW46" s="680">
        <f t="shared" si="11"/>
        <v>-0.41008843760235836</v>
      </c>
      <c r="CX46" s="680">
        <f t="shared" si="11"/>
        <v>-0.25150300601202408</v>
      </c>
      <c r="CY46" s="680">
        <f t="shared" si="11"/>
        <v>-0.45038167938931301</v>
      </c>
      <c r="CZ46" s="680">
        <f t="shared" si="11"/>
        <v>-0.28391038696537679</v>
      </c>
      <c r="DA46" s="680">
        <f t="shared" si="11"/>
        <v>-0.37152777777777779</v>
      </c>
      <c r="DB46" s="680">
        <f t="shared" si="11"/>
        <v>-0.37049549549549549</v>
      </c>
      <c r="DC46" s="680">
        <f t="shared" si="11"/>
        <v>-0.41138421733505826</v>
      </c>
      <c r="DD46" s="680">
        <f t="shared" si="11"/>
        <v>-1.5723270440251005E-3</v>
      </c>
      <c r="DE46" s="680">
        <f t="shared" si="11"/>
        <v>-0.31949835771872209</v>
      </c>
      <c r="DF46" s="680">
        <f t="shared" si="11"/>
        <v>-0.27155771905424192</v>
      </c>
      <c r="DJ46" s="680">
        <f t="shared" ref="DJ46:EE46" si="12">(IF(DJ45="",DJ44,DJ45)-DJ42)/DJ42</f>
        <v>-0.16839536302623553</v>
      </c>
      <c r="DK46" s="680">
        <f t="shared" si="12"/>
        <v>-0.44280277591224532</v>
      </c>
      <c r="DL46" s="680">
        <f t="shared" si="12"/>
        <v>-0.33516699410609035</v>
      </c>
      <c r="DM46" s="680">
        <f t="shared" si="12"/>
        <v>-0.58000790201501384</v>
      </c>
      <c r="DN46" s="680">
        <f t="shared" si="12"/>
        <v>-0.55669824086603514</v>
      </c>
      <c r="DO46" s="680">
        <f t="shared" si="12"/>
        <v>-0.33161334709322327</v>
      </c>
      <c r="DP46" s="680">
        <f t="shared" si="12"/>
        <v>-0.5</v>
      </c>
      <c r="DQ46" s="680">
        <f t="shared" si="12"/>
        <v>-0.53301175761230035</v>
      </c>
      <c r="DR46" s="680">
        <f t="shared" si="12"/>
        <v>-9.159099881563354E-2</v>
      </c>
      <c r="DS46" s="680">
        <f t="shared" si="12"/>
        <v>-0.3938506588579796</v>
      </c>
      <c r="DT46" s="680">
        <f t="shared" si="12"/>
        <v>-0.25511385565418765</v>
      </c>
      <c r="DU46" s="680">
        <f t="shared" si="12"/>
        <v>-0.16655450874831768</v>
      </c>
      <c r="DV46" s="680">
        <f t="shared" si="12"/>
        <v>-0.2362818590704647</v>
      </c>
      <c r="DW46" s="680">
        <f t="shared" si="12"/>
        <v>-0.40408415841584167</v>
      </c>
      <c r="DX46" s="680">
        <f t="shared" si="12"/>
        <v>0.15431754874651818</v>
      </c>
      <c r="DY46" s="680">
        <f t="shared" si="12"/>
        <v>-0.25</v>
      </c>
      <c r="DZ46" s="680">
        <f t="shared" si="12"/>
        <v>-0.24912168636218457</v>
      </c>
      <c r="EA46" s="680">
        <f t="shared" si="12"/>
        <v>-0.23742637063887623</v>
      </c>
      <c r="EB46" s="680">
        <f t="shared" si="12"/>
        <v>-0.40141896938013444</v>
      </c>
      <c r="EC46" s="680">
        <f t="shared" si="12"/>
        <v>-0.41674476726023119</v>
      </c>
      <c r="ED46" s="680">
        <f t="shared" si="12"/>
        <v>-0.36218047428395433</v>
      </c>
      <c r="EE46" s="680">
        <f t="shared" si="12"/>
        <v>-0.5</v>
      </c>
    </row>
    <row r="47" spans="1:138" ht="15" thickBot="1" x14ac:dyDescent="0.4">
      <c r="A47" s="3" t="s">
        <v>105</v>
      </c>
    </row>
    <row r="48" spans="1:138" s="149" customFormat="1" x14ac:dyDescent="0.35">
      <c r="A48" s="180">
        <v>19</v>
      </c>
      <c r="AD48" s="749">
        <v>24.628</v>
      </c>
      <c r="AE48" s="749">
        <v>23.655999999999999</v>
      </c>
      <c r="AF48" s="749">
        <v>26.029</v>
      </c>
      <c r="AG48" s="749">
        <v>25.766999999999999</v>
      </c>
      <c r="AH48" s="749">
        <v>24.914000000000001</v>
      </c>
      <c r="AI48" s="749">
        <v>23.992000000000001</v>
      </c>
      <c r="AJ48" s="749">
        <v>24.006</v>
      </c>
      <c r="AK48" s="749">
        <v>24.257999999999999</v>
      </c>
      <c r="AL48" s="749">
        <v>24.239000000000001</v>
      </c>
      <c r="AM48" s="749">
        <v>23.128</v>
      </c>
      <c r="AN48" s="749">
        <v>26.498000000000001</v>
      </c>
      <c r="AO48" s="749">
        <v>25.108000000000001</v>
      </c>
      <c r="AP48" s="749">
        <v>24.239000000000001</v>
      </c>
      <c r="AQ48" s="749">
        <v>25.663</v>
      </c>
      <c r="AR48" s="749">
        <v>24.556999999999999</v>
      </c>
      <c r="AS48" s="749">
        <v>24.03</v>
      </c>
      <c r="AT48" s="749">
        <v>25.271999999999998</v>
      </c>
      <c r="AU48" s="749">
        <v>24.306000000000001</v>
      </c>
      <c r="AV48" s="749">
        <v>24.097000000000001</v>
      </c>
      <c r="AW48" s="749">
        <v>26.861000000000001</v>
      </c>
      <c r="AX48" s="749">
        <v>22.940999999999999</v>
      </c>
      <c r="AY48" s="749">
        <v>20.693999999999999</v>
      </c>
      <c r="AZ48" s="749">
        <v>27.015000000000001</v>
      </c>
      <c r="BA48" s="749">
        <v>25.64</v>
      </c>
      <c r="BB48" s="749">
        <v>24.946999999999999</v>
      </c>
      <c r="BC48" s="749">
        <v>25.821999999999999</v>
      </c>
      <c r="BD48" s="749">
        <v>22.332000000000001</v>
      </c>
      <c r="BE48" s="749"/>
      <c r="BF48" s="749">
        <v>25.116</v>
      </c>
      <c r="BG48" s="749">
        <v>25.128</v>
      </c>
      <c r="BH48" s="749">
        <v>25.006</v>
      </c>
      <c r="BI48" s="749">
        <v>24.158000000000001</v>
      </c>
      <c r="BJ48" s="749">
        <v>24.082999999999998</v>
      </c>
      <c r="BK48" s="749">
        <v>27.303000000000001</v>
      </c>
      <c r="BL48" s="749">
        <v>27.248999999999999</v>
      </c>
      <c r="BM48" s="749">
        <v>24.692</v>
      </c>
      <c r="BN48" s="749">
        <v>22.632999999999999</v>
      </c>
      <c r="BO48" s="749">
        <v>23.876000000000001</v>
      </c>
      <c r="BP48" s="749">
        <v>24.553999999999998</v>
      </c>
      <c r="BQ48" s="749">
        <v>24.494</v>
      </c>
      <c r="BR48" s="749">
        <v>24.34</v>
      </c>
      <c r="BS48" s="749">
        <v>24.265999999999998</v>
      </c>
      <c r="BT48" s="749">
        <v>22.103000000000002</v>
      </c>
      <c r="BU48" s="749">
        <v>23.937000000000001</v>
      </c>
      <c r="BV48" s="749">
        <v>23.844000000000001</v>
      </c>
      <c r="BW48" s="749">
        <v>24.991</v>
      </c>
      <c r="BX48" s="749">
        <v>25.06</v>
      </c>
      <c r="BY48" s="749"/>
      <c r="BZ48" s="749"/>
      <c r="CA48" s="749"/>
      <c r="CB48" s="749"/>
      <c r="CC48" s="749"/>
      <c r="CD48" s="749"/>
      <c r="CE48" s="749"/>
      <c r="CF48" s="749"/>
      <c r="CG48" s="749"/>
      <c r="CH48" s="749">
        <v>25.484999999999999</v>
      </c>
      <c r="CI48" s="749">
        <v>24.803999999999998</v>
      </c>
      <c r="CJ48" s="749">
        <v>23.509</v>
      </c>
      <c r="CK48" s="749">
        <v>21.815000000000001</v>
      </c>
      <c r="CL48" s="749">
        <v>23.565000000000001</v>
      </c>
      <c r="CM48" s="749">
        <v>22.469000000000001</v>
      </c>
      <c r="CN48" s="749">
        <v>24.634</v>
      </c>
      <c r="CO48" s="749">
        <v>23.015000000000001</v>
      </c>
      <c r="CP48" s="749">
        <v>23.611999999999998</v>
      </c>
      <c r="CQ48" s="749">
        <v>24.526</v>
      </c>
      <c r="CR48" s="749">
        <v>24.881</v>
      </c>
      <c r="CS48" s="749">
        <v>26.379000000000001</v>
      </c>
      <c r="CT48" s="749">
        <v>23.745999999999999</v>
      </c>
      <c r="CU48" s="749">
        <v>25.675999999999998</v>
      </c>
      <c r="CV48" s="749">
        <v>24.603999999999999</v>
      </c>
      <c r="CW48" s="749">
        <v>23.192</v>
      </c>
      <c r="CX48" s="749">
        <v>24.222999999999999</v>
      </c>
      <c r="CY48" s="749">
        <v>23.718</v>
      </c>
      <c r="CZ48" s="749">
        <v>24.783999999999999</v>
      </c>
      <c r="DA48" s="749">
        <v>24.091000000000001</v>
      </c>
      <c r="DB48" s="749">
        <v>24.393999999999998</v>
      </c>
      <c r="DC48" s="749">
        <v>21.521999999999998</v>
      </c>
      <c r="DD48" s="749">
        <v>24.518000000000001</v>
      </c>
      <c r="DE48" s="749">
        <v>24.681000000000001</v>
      </c>
      <c r="DF48" s="749">
        <v>22.635999999999999</v>
      </c>
      <c r="DG48" s="749"/>
      <c r="DH48" s="749"/>
      <c r="DI48" s="749"/>
      <c r="DJ48" s="749">
        <v>23.254000000000001</v>
      </c>
      <c r="DK48" s="749">
        <v>23.212</v>
      </c>
      <c r="DL48" s="749">
        <v>23.417000000000002</v>
      </c>
      <c r="DM48" s="749">
        <v>23.783999999999999</v>
      </c>
      <c r="DN48" s="749">
        <v>23.812000000000001</v>
      </c>
      <c r="DO48" s="749">
        <v>23.216000000000001</v>
      </c>
      <c r="DP48" s="749">
        <v>24.393999999999998</v>
      </c>
      <c r="DQ48" s="749">
        <v>24.404</v>
      </c>
      <c r="DR48" s="749">
        <v>24.69</v>
      </c>
      <c r="DS48" s="749">
        <v>24.815000000000001</v>
      </c>
      <c r="DT48" s="749">
        <v>24.881</v>
      </c>
      <c r="DU48" s="749">
        <v>23.47</v>
      </c>
      <c r="DV48" s="749">
        <v>24.097000000000001</v>
      </c>
      <c r="DW48" s="749">
        <v>25.036999999999999</v>
      </c>
      <c r="DX48" s="749">
        <v>25.129000000000001</v>
      </c>
      <c r="DY48" s="749">
        <v>24.888999999999999</v>
      </c>
      <c r="DZ48" s="749">
        <v>24.690999999999999</v>
      </c>
      <c r="EA48" s="749">
        <v>25.655999999999999</v>
      </c>
      <c r="EB48" s="749">
        <v>24.417999999999999</v>
      </c>
      <c r="EC48" s="749">
        <v>24.786999999999999</v>
      </c>
      <c r="ED48" s="749">
        <v>23.093</v>
      </c>
      <c r="EE48" s="749">
        <v>22.893999999999998</v>
      </c>
      <c r="EF48" s="749"/>
    </row>
    <row r="49" spans="1:138" s="1" customFormat="1" x14ac:dyDescent="0.35">
      <c r="A49" s="137">
        <v>22</v>
      </c>
      <c r="AD49" s="660">
        <v>25.27</v>
      </c>
      <c r="AE49" s="660">
        <v>22.802</v>
      </c>
      <c r="AF49" s="660">
        <v>27.138999999999999</v>
      </c>
      <c r="AG49" s="660">
        <v>26.146000000000001</v>
      </c>
      <c r="AH49" s="660">
        <v>25.529</v>
      </c>
      <c r="AI49" s="660">
        <v>25.088999999999999</v>
      </c>
      <c r="AJ49" s="660">
        <v>25.765999999999998</v>
      </c>
      <c r="AK49" s="660">
        <v>24.734000000000002</v>
      </c>
      <c r="AL49" s="660">
        <v>25.154</v>
      </c>
      <c r="AM49" s="660">
        <v>23.873000000000001</v>
      </c>
      <c r="AN49" s="660">
        <v>25.905999999999999</v>
      </c>
      <c r="AO49" s="660">
        <v>25.196999999999999</v>
      </c>
      <c r="AP49" s="660">
        <v>24.309000000000001</v>
      </c>
      <c r="AQ49" s="660">
        <v>25.99</v>
      </c>
      <c r="AR49" s="660">
        <v>23.535</v>
      </c>
      <c r="AS49" s="660">
        <v>23.843</v>
      </c>
      <c r="AT49" s="660">
        <v>25.792999999999999</v>
      </c>
      <c r="AU49" s="660">
        <v>25.048999999999999</v>
      </c>
      <c r="AV49" s="660">
        <v>22.981000000000002</v>
      </c>
      <c r="AW49" s="660">
        <v>28.024000000000001</v>
      </c>
      <c r="AX49" s="660">
        <v>23.315999999999999</v>
      </c>
      <c r="AY49" s="660">
        <v>20.565999999999999</v>
      </c>
      <c r="AZ49" s="660">
        <v>28.088999999999999</v>
      </c>
      <c r="BA49" s="660">
        <v>26.975000000000001</v>
      </c>
      <c r="BB49" s="660">
        <v>24.419</v>
      </c>
      <c r="BC49" s="660">
        <v>26.553999999999998</v>
      </c>
      <c r="BD49" s="660">
        <v>22.54</v>
      </c>
      <c r="BE49" s="660"/>
      <c r="BF49" s="660">
        <v>23.78</v>
      </c>
      <c r="BG49" s="660">
        <v>25.29</v>
      </c>
      <c r="BH49" s="660">
        <v>23.864000000000001</v>
      </c>
      <c r="BI49" s="660">
        <v>22.61</v>
      </c>
      <c r="BJ49" s="660">
        <v>22.388999999999999</v>
      </c>
      <c r="BK49" s="660">
        <v>27.356999999999999</v>
      </c>
      <c r="BL49" s="660">
        <v>27.254999999999999</v>
      </c>
      <c r="BM49" s="660">
        <v>23.957000000000001</v>
      </c>
      <c r="BN49" s="660">
        <v>21.190999999999999</v>
      </c>
      <c r="BO49" s="660">
        <v>23.71</v>
      </c>
      <c r="BP49" s="660">
        <v>24.109000000000002</v>
      </c>
      <c r="BQ49" s="660">
        <v>23.939</v>
      </c>
      <c r="BR49" s="660">
        <v>23.702999999999999</v>
      </c>
      <c r="BS49" s="660">
        <v>23.24</v>
      </c>
      <c r="BT49" s="660">
        <v>18.765999999999998</v>
      </c>
      <c r="BU49" s="660">
        <v>22.585000000000001</v>
      </c>
      <c r="BV49" s="660">
        <v>20.286000000000001</v>
      </c>
      <c r="BW49" s="660">
        <v>24.097999999999999</v>
      </c>
      <c r="BX49" s="660">
        <v>24.602</v>
      </c>
      <c r="BY49" s="660"/>
      <c r="BZ49" s="660"/>
      <c r="CA49" s="660"/>
      <c r="CB49" s="660"/>
      <c r="CC49" s="660"/>
      <c r="CD49" s="660"/>
      <c r="CE49" s="660"/>
      <c r="CF49" s="660"/>
      <c r="CG49" s="660"/>
      <c r="CH49" s="660">
        <v>19.268999999999998</v>
      </c>
      <c r="CI49" s="660">
        <v>20.806999999999999</v>
      </c>
      <c r="CJ49" s="660">
        <v>18.632999999999999</v>
      </c>
      <c r="CK49" s="660">
        <v>17.637</v>
      </c>
      <c r="CL49" s="660">
        <v>19.504000000000001</v>
      </c>
      <c r="CM49" s="660">
        <v>18.780999999999999</v>
      </c>
      <c r="CN49" s="660">
        <v>19.422000000000001</v>
      </c>
      <c r="CO49" s="660">
        <v>18.163</v>
      </c>
      <c r="CP49" s="660">
        <v>18.503</v>
      </c>
      <c r="CQ49" s="660">
        <v>19.018999999999998</v>
      </c>
      <c r="CR49" s="660">
        <v>19.402999999999999</v>
      </c>
      <c r="CS49" s="660">
        <v>19.475999999999999</v>
      </c>
      <c r="CT49" s="660">
        <v>18.547999999999998</v>
      </c>
      <c r="CU49" s="660">
        <v>19.707000000000001</v>
      </c>
      <c r="CV49" s="660">
        <v>19.238</v>
      </c>
      <c r="CW49" s="660">
        <v>17.765999999999998</v>
      </c>
      <c r="CX49" s="660">
        <v>19.385000000000002</v>
      </c>
      <c r="CY49" s="660">
        <v>18.745999999999999</v>
      </c>
      <c r="CZ49" s="660">
        <v>19.402999999999999</v>
      </c>
      <c r="DA49" s="660">
        <v>19.087</v>
      </c>
      <c r="DB49" s="660">
        <v>18.382000000000001</v>
      </c>
      <c r="DC49" s="660">
        <v>17.904</v>
      </c>
      <c r="DD49" s="660">
        <v>18.567</v>
      </c>
      <c r="DE49" s="660">
        <v>19.702999999999999</v>
      </c>
      <c r="DF49" s="660">
        <v>17.312999999999999</v>
      </c>
      <c r="DG49" s="660"/>
      <c r="DH49" s="660"/>
      <c r="DI49" s="660"/>
      <c r="DJ49" s="660">
        <v>17.600999999999999</v>
      </c>
      <c r="DK49" s="660">
        <v>18.216999999999999</v>
      </c>
      <c r="DL49" s="660">
        <v>18.167000000000002</v>
      </c>
      <c r="DM49" s="660">
        <v>21.477</v>
      </c>
      <c r="DN49" s="660">
        <v>18.600999999999999</v>
      </c>
      <c r="DO49" s="660">
        <v>20.997</v>
      </c>
      <c r="DP49" s="660">
        <v>19.533999999999999</v>
      </c>
      <c r="DQ49" s="660">
        <v>19.457999999999998</v>
      </c>
      <c r="DR49" s="660">
        <v>19.015000000000001</v>
      </c>
      <c r="DS49" s="660">
        <v>20.085000000000001</v>
      </c>
      <c r="DT49" s="660">
        <v>17.545999999999999</v>
      </c>
      <c r="DU49" s="660">
        <v>17.617000000000001</v>
      </c>
      <c r="DV49" s="660">
        <v>18.513000000000002</v>
      </c>
      <c r="DW49" s="660">
        <v>18.869</v>
      </c>
      <c r="DX49" s="660">
        <v>18.492000000000001</v>
      </c>
      <c r="DY49" s="660">
        <v>18.533999999999999</v>
      </c>
      <c r="DZ49" s="660">
        <v>19.419</v>
      </c>
      <c r="EA49" s="660">
        <v>19.931000000000001</v>
      </c>
      <c r="EB49" s="660">
        <v>18.427</v>
      </c>
      <c r="EC49" s="660">
        <v>18.652000000000001</v>
      </c>
      <c r="ED49" s="660">
        <v>18.638000000000002</v>
      </c>
      <c r="EE49" s="660">
        <v>17.277999999999999</v>
      </c>
      <c r="EF49" s="660"/>
    </row>
    <row r="50" spans="1:138" s="1" customFormat="1" x14ac:dyDescent="0.35">
      <c r="A50" s="137">
        <v>24</v>
      </c>
      <c r="AD50" s="660">
        <v>25.111000000000001</v>
      </c>
      <c r="AE50" s="660">
        <v>22.721</v>
      </c>
      <c r="AF50" s="660">
        <v>27.071999999999999</v>
      </c>
      <c r="AG50" s="660">
        <v>24.302</v>
      </c>
      <c r="AH50" s="660">
        <v>26.148</v>
      </c>
      <c r="AI50" s="660">
        <v>24.831</v>
      </c>
      <c r="AJ50" s="660">
        <v>25.821999999999999</v>
      </c>
      <c r="AK50" s="660">
        <v>25.527999999999999</v>
      </c>
      <c r="AL50" s="660">
        <v>25.062000000000001</v>
      </c>
      <c r="AM50" s="660">
        <v>23.416</v>
      </c>
      <c r="AN50" s="660">
        <v>24.792000000000002</v>
      </c>
      <c r="AO50" s="660">
        <v>24.923999999999999</v>
      </c>
      <c r="AP50" s="660">
        <v>23.818999999999999</v>
      </c>
      <c r="AQ50" s="660">
        <v>25.774000000000001</v>
      </c>
      <c r="AR50" s="660">
        <v>24.137</v>
      </c>
      <c r="AS50" s="660">
        <v>22.673999999999999</v>
      </c>
      <c r="AT50" s="660">
        <v>25.024000000000001</v>
      </c>
      <c r="AU50" s="660">
        <v>25.117999999999999</v>
      </c>
      <c r="AV50" s="660">
        <v>23.452000000000002</v>
      </c>
      <c r="AW50" s="660">
        <v>28.367999999999999</v>
      </c>
      <c r="AX50" s="660">
        <v>23.466999999999999</v>
      </c>
      <c r="AY50" s="660">
        <v>20.375</v>
      </c>
      <c r="AZ50" s="660">
        <v>26.89</v>
      </c>
      <c r="BA50" s="660">
        <v>25.224</v>
      </c>
      <c r="BB50" s="660">
        <v>24.844000000000001</v>
      </c>
      <c r="BC50" s="660">
        <v>25.681999999999999</v>
      </c>
      <c r="BD50" s="660">
        <v>22.664000000000001</v>
      </c>
      <c r="BE50" s="660"/>
      <c r="BF50" s="660">
        <v>24.527000000000001</v>
      </c>
      <c r="BG50" s="660">
        <v>24.666</v>
      </c>
      <c r="BH50" s="660">
        <v>23.779</v>
      </c>
      <c r="BI50" s="660">
        <v>22.55</v>
      </c>
      <c r="BJ50" s="660">
        <v>23.062000000000001</v>
      </c>
      <c r="BK50" s="660">
        <v>26.568999999999999</v>
      </c>
      <c r="BL50" s="660">
        <v>26.398</v>
      </c>
      <c r="BM50" s="660">
        <v>22.503</v>
      </c>
      <c r="BN50" s="660">
        <v>20.765999999999998</v>
      </c>
      <c r="BO50" s="660">
        <v>23.745999999999999</v>
      </c>
      <c r="BP50" s="660">
        <v>23.797999999999998</v>
      </c>
      <c r="BQ50" s="660">
        <v>25.038</v>
      </c>
      <c r="BR50" s="660">
        <v>22.901</v>
      </c>
      <c r="BS50" s="660">
        <v>23.393000000000001</v>
      </c>
      <c r="BT50" s="660">
        <v>18.167000000000002</v>
      </c>
      <c r="BU50" s="660">
        <v>23.131</v>
      </c>
      <c r="BV50" s="660">
        <v>19.405000000000001</v>
      </c>
      <c r="BW50" s="660">
        <v>24.216999999999999</v>
      </c>
      <c r="BX50" s="660">
        <v>25.245999999999999</v>
      </c>
      <c r="BY50" s="660"/>
      <c r="BZ50" s="660"/>
      <c r="CA50" s="660"/>
      <c r="CB50" s="660"/>
      <c r="CC50" s="660"/>
      <c r="CD50" s="660"/>
      <c r="CE50" s="660"/>
      <c r="CF50" s="660"/>
      <c r="CG50" s="660"/>
      <c r="CH50" s="660">
        <v>19.638999999999999</v>
      </c>
      <c r="CI50" s="660">
        <v>20.507000000000001</v>
      </c>
      <c r="CJ50" s="660">
        <v>18.939</v>
      </c>
      <c r="CK50" s="660">
        <v>18.286000000000001</v>
      </c>
      <c r="CL50" s="660">
        <v>20.167999999999999</v>
      </c>
      <c r="CM50" s="660">
        <v>19.347000000000001</v>
      </c>
      <c r="CN50" s="660">
        <v>19.193000000000001</v>
      </c>
      <c r="CO50" s="660">
        <v>18.986000000000001</v>
      </c>
      <c r="CP50" s="660">
        <v>18.521999999999998</v>
      </c>
      <c r="CQ50" s="660">
        <v>19.527000000000001</v>
      </c>
      <c r="CR50" s="660">
        <v>19.585999999999999</v>
      </c>
      <c r="CS50" s="660">
        <v>20.251000000000001</v>
      </c>
      <c r="CT50" s="660">
        <v>18.972000000000001</v>
      </c>
      <c r="CU50" s="660">
        <v>20.501999999999999</v>
      </c>
      <c r="CV50" s="660">
        <v>18.949000000000002</v>
      </c>
      <c r="CW50" s="660">
        <v>18.282</v>
      </c>
      <c r="CX50" s="660">
        <v>19.221</v>
      </c>
      <c r="CY50" s="660">
        <v>19.428999999999998</v>
      </c>
      <c r="CZ50" s="660">
        <v>19.547999999999998</v>
      </c>
      <c r="DA50" s="660">
        <v>19.536999999999999</v>
      </c>
      <c r="DB50" s="660">
        <v>18.763999999999999</v>
      </c>
      <c r="DC50" s="660">
        <v>20.120999999999999</v>
      </c>
      <c r="DD50" s="660">
        <v>18.024999999999999</v>
      </c>
      <c r="DE50" s="660">
        <v>20.553000000000001</v>
      </c>
      <c r="DF50" s="660">
        <v>18.079000000000001</v>
      </c>
      <c r="DG50" s="660"/>
      <c r="DH50" s="660"/>
      <c r="DI50" s="660"/>
      <c r="DJ50" s="660">
        <v>17.670000000000002</v>
      </c>
      <c r="DK50" s="660">
        <v>18.141999999999999</v>
      </c>
      <c r="DL50" s="660">
        <v>18.21</v>
      </c>
      <c r="DM50" s="660">
        <v>20.655000000000001</v>
      </c>
      <c r="DN50" s="660">
        <v>19.061</v>
      </c>
      <c r="DO50" s="660">
        <v>20.012</v>
      </c>
      <c r="DP50" s="660">
        <v>20.178999999999998</v>
      </c>
      <c r="DQ50" s="660">
        <v>19.059000000000001</v>
      </c>
      <c r="DR50" s="660">
        <v>20.558</v>
      </c>
      <c r="DS50" s="660">
        <v>19.837</v>
      </c>
      <c r="DT50" s="660">
        <v>17.584</v>
      </c>
      <c r="DU50" s="660">
        <v>17.916</v>
      </c>
      <c r="DV50" s="660">
        <v>18.663</v>
      </c>
      <c r="DW50" s="660">
        <v>19.303000000000001</v>
      </c>
      <c r="DX50" s="660">
        <v>18.827999999999999</v>
      </c>
      <c r="DY50" s="660">
        <v>18.754000000000001</v>
      </c>
      <c r="DZ50" s="660">
        <v>19.379000000000001</v>
      </c>
      <c r="EA50" s="660">
        <v>20.151</v>
      </c>
      <c r="EB50" s="660">
        <v>18.600000000000001</v>
      </c>
      <c r="EC50" s="660">
        <v>18.515000000000001</v>
      </c>
      <c r="ED50" s="660">
        <v>19.25</v>
      </c>
      <c r="EE50" s="660">
        <v>17.323</v>
      </c>
      <c r="EF50" s="660"/>
    </row>
    <row r="51" spans="1:138" s="1" customFormat="1" x14ac:dyDescent="0.35">
      <c r="A51" s="137">
        <v>26</v>
      </c>
      <c r="AD51" s="660">
        <v>24.568000000000001</v>
      </c>
      <c r="AE51" s="660">
        <v>22.045000000000002</v>
      </c>
      <c r="AF51" s="660">
        <v>27.565000000000001</v>
      </c>
      <c r="AG51" s="660">
        <v>23.055</v>
      </c>
      <c r="AH51" s="660">
        <v>26.805</v>
      </c>
      <c r="AI51" s="660">
        <v>25.701000000000001</v>
      </c>
      <c r="AJ51" s="660">
        <v>25.696999999999999</v>
      </c>
      <c r="AK51" s="660">
        <v>24.396000000000001</v>
      </c>
      <c r="AL51" s="660">
        <v>25.300999999999998</v>
      </c>
      <c r="AM51" s="660">
        <v>23.437000000000001</v>
      </c>
      <c r="AN51" s="660">
        <v>25.882000000000001</v>
      </c>
      <c r="AO51" s="660">
        <v>25.143999999999998</v>
      </c>
      <c r="AP51" s="660">
        <v>22.295000000000002</v>
      </c>
      <c r="AQ51" s="660">
        <v>25.591999999999999</v>
      </c>
      <c r="AR51" s="660"/>
      <c r="AS51" s="660">
        <v>23.975000000000001</v>
      </c>
      <c r="AT51" s="660">
        <v>26.047999999999998</v>
      </c>
      <c r="AU51" s="660">
        <v>25.596</v>
      </c>
      <c r="AV51" s="660">
        <v>24.379000000000001</v>
      </c>
      <c r="AW51" s="660">
        <v>27.773</v>
      </c>
      <c r="AX51" s="660">
        <v>24.097999999999999</v>
      </c>
      <c r="AY51" s="660">
        <v>21.193000000000001</v>
      </c>
      <c r="AZ51" s="660">
        <v>27.802</v>
      </c>
      <c r="BA51" s="660">
        <v>25.350999999999999</v>
      </c>
      <c r="BB51" s="660">
        <v>25.204999999999998</v>
      </c>
      <c r="BC51" s="660">
        <v>26.279</v>
      </c>
      <c r="BD51" s="660">
        <v>22.731000000000002</v>
      </c>
      <c r="BE51" s="660"/>
      <c r="BF51" s="660">
        <v>24.346</v>
      </c>
      <c r="BG51" s="660"/>
      <c r="BH51" s="660">
        <v>23.86</v>
      </c>
      <c r="BI51" s="660">
        <v>22.826000000000001</v>
      </c>
      <c r="BJ51" s="660">
        <v>23.135999999999999</v>
      </c>
      <c r="BK51" s="660">
        <v>27.08</v>
      </c>
      <c r="BL51" s="660">
        <v>24.015000000000001</v>
      </c>
      <c r="BM51" s="660">
        <v>21.11</v>
      </c>
      <c r="BN51" s="660">
        <v>19.620999999999999</v>
      </c>
      <c r="BO51" s="660">
        <v>23.029</v>
      </c>
      <c r="BP51" s="660">
        <v>23.477</v>
      </c>
      <c r="BQ51" s="660">
        <v>24.263000000000002</v>
      </c>
      <c r="BR51" s="660">
        <v>21.035</v>
      </c>
      <c r="BS51" s="660">
        <v>23.271000000000001</v>
      </c>
      <c r="BT51" s="660">
        <v>18.452000000000002</v>
      </c>
      <c r="BU51" s="660">
        <v>23.402000000000001</v>
      </c>
      <c r="BV51" s="660">
        <v>17.992000000000001</v>
      </c>
      <c r="BW51" s="660">
        <v>24.794</v>
      </c>
      <c r="BX51" s="660">
        <v>24.256</v>
      </c>
      <c r="BY51" s="660"/>
      <c r="BZ51" s="660"/>
      <c r="CA51" s="660"/>
      <c r="CB51" s="660"/>
      <c r="CC51" s="660"/>
      <c r="CD51" s="660"/>
      <c r="CE51" s="660"/>
      <c r="CF51" s="660"/>
      <c r="CG51" s="660"/>
      <c r="CH51" s="660">
        <v>19.013000000000002</v>
      </c>
      <c r="CI51" s="660">
        <v>19.878</v>
      </c>
      <c r="CJ51" s="660">
        <v>18.283999999999999</v>
      </c>
      <c r="CK51" s="660">
        <v>17.643999999999998</v>
      </c>
      <c r="CL51" s="660">
        <v>19.78</v>
      </c>
      <c r="CM51" s="660">
        <v>18.683</v>
      </c>
      <c r="CN51" s="660">
        <v>18.997</v>
      </c>
      <c r="CO51" s="660">
        <v>18.923999999999999</v>
      </c>
      <c r="CP51" s="660">
        <v>17.472000000000001</v>
      </c>
      <c r="CQ51" s="660">
        <v>18.82</v>
      </c>
      <c r="CR51" s="660">
        <v>18.863</v>
      </c>
      <c r="CS51" s="660">
        <v>19.911999999999999</v>
      </c>
      <c r="CT51" s="660">
        <v>18.141999999999999</v>
      </c>
      <c r="CU51" s="660">
        <v>20.358000000000001</v>
      </c>
      <c r="CV51" s="660">
        <v>18.986999999999998</v>
      </c>
      <c r="CW51" s="660">
        <v>18.25</v>
      </c>
      <c r="CX51" s="660">
        <v>18.172000000000001</v>
      </c>
      <c r="CY51" s="660">
        <v>18.702999999999999</v>
      </c>
      <c r="CZ51" s="660">
        <v>19.439</v>
      </c>
      <c r="DA51" s="660">
        <v>18.460999999999999</v>
      </c>
      <c r="DB51" s="660">
        <v>17.565000000000001</v>
      </c>
      <c r="DC51" s="660">
        <v>18.975999999999999</v>
      </c>
      <c r="DD51" s="660">
        <v>18.015000000000001</v>
      </c>
      <c r="DE51" s="660">
        <v>19.927</v>
      </c>
      <c r="DF51" s="660">
        <v>17.795999999999999</v>
      </c>
      <c r="DG51" s="660"/>
      <c r="DH51" s="660"/>
      <c r="DI51" s="660"/>
      <c r="DJ51" s="660">
        <v>18.244</v>
      </c>
      <c r="DK51" s="660">
        <v>17.818000000000001</v>
      </c>
      <c r="DL51" s="660">
        <v>18.27</v>
      </c>
      <c r="DM51" s="660">
        <v>20.498000000000001</v>
      </c>
      <c r="DN51" s="660">
        <v>19.210999999999999</v>
      </c>
      <c r="DO51" s="660">
        <v>20.841000000000001</v>
      </c>
      <c r="DP51" s="660">
        <v>19.661000000000001</v>
      </c>
      <c r="DQ51" s="660">
        <v>19.440999999999999</v>
      </c>
      <c r="DR51" s="660">
        <v>18.489000000000001</v>
      </c>
      <c r="DS51" s="660">
        <v>19.54</v>
      </c>
      <c r="DT51" s="660">
        <v>17.62</v>
      </c>
      <c r="DU51" s="660">
        <v>17.655000000000001</v>
      </c>
      <c r="DV51" s="660">
        <v>18.603999999999999</v>
      </c>
      <c r="DW51" s="660">
        <v>18.649000000000001</v>
      </c>
      <c r="DX51" s="660">
        <v>18.568999999999999</v>
      </c>
      <c r="DY51" s="660">
        <v>18.608000000000001</v>
      </c>
      <c r="DZ51" s="660">
        <v>19.837</v>
      </c>
      <c r="EA51" s="660">
        <v>21.062000000000001</v>
      </c>
      <c r="EB51" s="660">
        <v>18.434000000000001</v>
      </c>
      <c r="EC51" s="660">
        <v>18.489000000000001</v>
      </c>
      <c r="ED51" s="660">
        <v>18.584</v>
      </c>
      <c r="EE51" s="660">
        <v>16.433</v>
      </c>
      <c r="EF51" s="660"/>
    </row>
    <row r="52" spans="1:138" s="1" customFormat="1" x14ac:dyDescent="0.35">
      <c r="A52" s="137">
        <v>28</v>
      </c>
      <c r="B52" s="660">
        <v>22.007000000000001</v>
      </c>
      <c r="C52" s="660">
        <v>22.146999999999998</v>
      </c>
      <c r="D52" s="660">
        <v>21.898</v>
      </c>
      <c r="E52" s="660">
        <v>22.219000000000001</v>
      </c>
      <c r="F52" s="660">
        <v>21.745999999999999</v>
      </c>
      <c r="G52" s="660">
        <v>23.821000000000002</v>
      </c>
      <c r="H52" s="660">
        <v>20.483000000000001</v>
      </c>
      <c r="I52" s="660">
        <v>24.277000000000001</v>
      </c>
      <c r="J52" s="660">
        <v>23.977</v>
      </c>
      <c r="K52" s="660">
        <v>21.145</v>
      </c>
      <c r="L52" s="660">
        <v>22.69</v>
      </c>
      <c r="M52" s="660">
        <v>22.640999999999998</v>
      </c>
      <c r="N52" s="660">
        <v>23.268000000000001</v>
      </c>
      <c r="O52" s="660">
        <v>21.67</v>
      </c>
      <c r="P52" s="660">
        <v>21.538</v>
      </c>
      <c r="Q52" s="660"/>
      <c r="R52" s="660"/>
      <c r="S52" s="660"/>
      <c r="AD52" s="660">
        <v>23.446999999999999</v>
      </c>
      <c r="AE52" s="660">
        <v>21.388999999999999</v>
      </c>
      <c r="AF52" s="660">
        <v>26.446000000000002</v>
      </c>
      <c r="AG52" s="660"/>
      <c r="AH52" s="660">
        <v>25.030999999999999</v>
      </c>
      <c r="AI52" s="660">
        <v>26.405000000000001</v>
      </c>
      <c r="AJ52" s="660">
        <v>25.763000000000002</v>
      </c>
      <c r="AK52" s="660">
        <v>23.495999999999999</v>
      </c>
      <c r="AL52" s="660">
        <v>24.161999999999999</v>
      </c>
      <c r="AM52" s="660">
        <v>23.055</v>
      </c>
      <c r="AN52" s="660"/>
      <c r="AO52" s="660">
        <v>24.664999999999999</v>
      </c>
      <c r="AP52" s="660">
        <v>19.901</v>
      </c>
      <c r="AQ52" s="660">
        <v>25.777999999999999</v>
      </c>
      <c r="AR52" s="660"/>
      <c r="AS52" s="660">
        <v>23.524000000000001</v>
      </c>
      <c r="AT52" s="660">
        <v>24.73</v>
      </c>
      <c r="AU52" s="660">
        <v>24.826000000000001</v>
      </c>
      <c r="AV52" s="660">
        <v>23.085000000000001</v>
      </c>
      <c r="AW52" s="660">
        <v>28.585999999999999</v>
      </c>
      <c r="AX52" s="660">
        <v>24.53</v>
      </c>
      <c r="AY52" s="660">
        <v>20.672000000000001</v>
      </c>
      <c r="AZ52" s="660"/>
      <c r="BA52" s="660">
        <v>25.437000000000001</v>
      </c>
      <c r="BB52" s="660"/>
      <c r="BC52" s="660">
        <v>26.294</v>
      </c>
      <c r="BD52" s="660">
        <v>21.786000000000001</v>
      </c>
      <c r="BE52" s="660"/>
      <c r="BF52" s="660">
        <v>23.256</v>
      </c>
      <c r="BG52" s="660"/>
      <c r="BH52" s="660">
        <v>22.864000000000001</v>
      </c>
      <c r="BI52" s="660">
        <v>22.887</v>
      </c>
      <c r="BJ52" s="660">
        <v>22.541</v>
      </c>
      <c r="BK52" s="660">
        <v>26.181999999999999</v>
      </c>
      <c r="BL52" s="660"/>
      <c r="BM52" s="660"/>
      <c r="BN52" s="660">
        <v>16.262</v>
      </c>
      <c r="BO52" s="660"/>
      <c r="BP52" s="660">
        <v>23.416</v>
      </c>
      <c r="BQ52" s="660">
        <v>23.315999999999999</v>
      </c>
      <c r="BR52" s="660"/>
      <c r="BS52" s="660">
        <v>21.254000000000001</v>
      </c>
      <c r="BT52" s="660">
        <v>17.771999999999998</v>
      </c>
      <c r="BU52" s="660">
        <v>21.312999999999999</v>
      </c>
      <c r="BV52" s="660">
        <v>21.088000000000001</v>
      </c>
      <c r="BW52" s="660"/>
      <c r="BX52" s="660"/>
      <c r="BY52" s="660"/>
      <c r="BZ52" s="660"/>
      <c r="CA52" s="660"/>
      <c r="CB52" s="660"/>
      <c r="CC52" s="660"/>
      <c r="CD52" s="660"/>
      <c r="CE52" s="660"/>
      <c r="CF52" s="660"/>
      <c r="CG52" s="660"/>
      <c r="CH52" s="660">
        <v>18.933</v>
      </c>
      <c r="CI52" s="660">
        <v>19.114999999999998</v>
      </c>
      <c r="CJ52" s="660">
        <v>18.225000000000001</v>
      </c>
      <c r="CK52" s="660">
        <v>17.768999999999998</v>
      </c>
      <c r="CL52" s="660">
        <v>19.582999999999998</v>
      </c>
      <c r="CM52" s="660">
        <v>18.681999999999999</v>
      </c>
      <c r="CN52" s="660"/>
      <c r="CO52" s="660">
        <v>18.853999999999999</v>
      </c>
      <c r="CP52" s="660">
        <v>18.5</v>
      </c>
      <c r="CQ52" s="660">
        <v>18.571999999999999</v>
      </c>
      <c r="CR52" s="660"/>
      <c r="CS52" s="660">
        <v>20</v>
      </c>
      <c r="CT52" s="660">
        <v>18.393000000000001</v>
      </c>
      <c r="CU52" s="660">
        <v>21.007000000000001</v>
      </c>
      <c r="CV52" s="660">
        <v>19.507000000000001</v>
      </c>
      <c r="CW52" s="660">
        <v>18.641999999999999</v>
      </c>
      <c r="CX52" s="660">
        <v>18.827000000000002</v>
      </c>
      <c r="CY52" s="660">
        <v>18.724</v>
      </c>
      <c r="CZ52" s="660">
        <v>19.363</v>
      </c>
      <c r="DA52" s="660"/>
      <c r="DB52" s="660">
        <v>17.593</v>
      </c>
      <c r="DC52" s="660">
        <v>18.466999999999999</v>
      </c>
      <c r="DD52" s="660">
        <v>17.904</v>
      </c>
      <c r="DE52" s="660"/>
      <c r="DF52" s="660">
        <v>18.015999999999998</v>
      </c>
      <c r="DG52" s="660"/>
      <c r="DH52" s="660"/>
      <c r="DI52" s="660"/>
      <c r="DJ52" s="660">
        <v>17.913</v>
      </c>
      <c r="DK52" s="660">
        <v>17.763999999999999</v>
      </c>
      <c r="DL52" s="660">
        <v>18.658999999999999</v>
      </c>
      <c r="DM52" s="660">
        <v>21.038</v>
      </c>
      <c r="DN52" s="660"/>
      <c r="DO52" s="660">
        <v>21.387</v>
      </c>
      <c r="DP52" s="660">
        <v>18.97</v>
      </c>
      <c r="DQ52" s="660">
        <v>19.882000000000001</v>
      </c>
      <c r="DR52" s="660"/>
      <c r="DS52" s="660">
        <v>19.597000000000001</v>
      </c>
      <c r="DT52" s="660">
        <v>17.867000000000001</v>
      </c>
      <c r="DU52" s="660">
        <v>17.916</v>
      </c>
      <c r="DV52" s="660">
        <v>18.827000000000002</v>
      </c>
      <c r="DW52" s="660">
        <v>18.431000000000001</v>
      </c>
      <c r="DX52" s="660">
        <v>19.157</v>
      </c>
      <c r="DY52" s="660">
        <v>18.242000000000001</v>
      </c>
      <c r="DZ52" s="660">
        <v>19.777000000000001</v>
      </c>
      <c r="EA52" s="660"/>
      <c r="EB52" s="660">
        <v>19.032</v>
      </c>
      <c r="EC52" s="660">
        <v>18.98</v>
      </c>
      <c r="ED52" s="660">
        <v>18.803999999999998</v>
      </c>
      <c r="EE52" s="660"/>
      <c r="EF52" s="660"/>
    </row>
    <row r="53" spans="1:138" s="139" customFormat="1" ht="15" thickBot="1" x14ac:dyDescent="0.4">
      <c r="A53" s="747" t="s">
        <v>590</v>
      </c>
      <c r="AD53" s="680">
        <f t="shared" ref="AD53:AQ53" si="13">(IF(AD52="",AD51,AD52)-AD49)/AD49</f>
        <v>-7.214087851206967E-2</v>
      </c>
      <c r="AE53" s="680">
        <f t="shared" si="13"/>
        <v>-6.1968248399263237E-2</v>
      </c>
      <c r="AF53" s="680">
        <f t="shared" si="13"/>
        <v>-2.5535207634769071E-2</v>
      </c>
      <c r="AG53" s="680">
        <f t="shared" si="13"/>
        <v>-0.11822076034575082</v>
      </c>
      <c r="AH53" s="680">
        <f t="shared" si="13"/>
        <v>-1.9507227075091116E-2</v>
      </c>
      <c r="AI53" s="680">
        <f t="shared" si="13"/>
        <v>5.2453266371716788E-2</v>
      </c>
      <c r="AJ53" s="680">
        <f t="shared" si="13"/>
        <v>-1.1643250795608792E-4</v>
      </c>
      <c r="AK53" s="680">
        <f t="shared" si="13"/>
        <v>-5.0052559230209549E-2</v>
      </c>
      <c r="AL53" s="680">
        <f t="shared" si="13"/>
        <v>-3.9437067663194755E-2</v>
      </c>
      <c r="AM53" s="680">
        <f t="shared" si="13"/>
        <v>-3.4264650441921896E-2</v>
      </c>
      <c r="AN53" s="680">
        <f t="shared" si="13"/>
        <v>-9.2642631050711638E-4</v>
      </c>
      <c r="AO53" s="680">
        <f t="shared" si="13"/>
        <v>-2.1113624637853715E-2</v>
      </c>
      <c r="AP53" s="680">
        <f t="shared" si="13"/>
        <v>-0.18133201694845535</v>
      </c>
      <c r="AQ53" s="680">
        <f t="shared" si="13"/>
        <v>-8.1569834551750587E-3</v>
      </c>
      <c r="AR53" s="680"/>
      <c r="AS53" s="680">
        <f t="shared" ref="AS53:BD53" si="14">(IF(AS52="",AS51,AS52)-AS49)/AS49</f>
        <v>-1.3379188860462151E-2</v>
      </c>
      <c r="AT53" s="680">
        <f t="shared" si="14"/>
        <v>-4.1212732136626171E-2</v>
      </c>
      <c r="AU53" s="680">
        <f t="shared" si="14"/>
        <v>-8.9025510000398812E-3</v>
      </c>
      <c r="AV53" s="680">
        <f t="shared" si="14"/>
        <v>4.5254775684260562E-3</v>
      </c>
      <c r="AW53" s="680">
        <f t="shared" si="14"/>
        <v>2.0054239223522608E-2</v>
      </c>
      <c r="AX53" s="680">
        <f t="shared" si="14"/>
        <v>5.2067249957111095E-2</v>
      </c>
      <c r="AY53" s="680">
        <f t="shared" si="14"/>
        <v>5.1541378975008094E-3</v>
      </c>
      <c r="AZ53" s="680">
        <f t="shared" si="14"/>
        <v>-1.0217522873722776E-2</v>
      </c>
      <c r="BA53" s="680">
        <f t="shared" si="14"/>
        <v>-5.701575532900835E-2</v>
      </c>
      <c r="BB53" s="680">
        <f t="shared" si="14"/>
        <v>3.2188050288709524E-2</v>
      </c>
      <c r="BC53" s="680">
        <f t="shared" si="14"/>
        <v>-9.7913685320478276E-3</v>
      </c>
      <c r="BD53" s="680">
        <f t="shared" si="14"/>
        <v>-3.3451641526175593E-2</v>
      </c>
      <c r="BE53" s="680"/>
      <c r="BF53" s="680">
        <f>(IF(BF52="",BF51,BF52)-BF49)/BF49</f>
        <v>-2.2035323801513913E-2</v>
      </c>
      <c r="BG53" s="680"/>
      <c r="BH53" s="680">
        <f t="shared" ref="BH53:BX53" si="15">(IF(BH52="",BH51,BH52)-BH49)/BH49</f>
        <v>-4.190412336573919E-2</v>
      </c>
      <c r="BI53" s="680">
        <f t="shared" si="15"/>
        <v>1.2251216275984123E-2</v>
      </c>
      <c r="BJ53" s="680">
        <f t="shared" si="15"/>
        <v>6.7890481933092599E-3</v>
      </c>
      <c r="BK53" s="680">
        <f t="shared" si="15"/>
        <v>-4.295061593010932E-2</v>
      </c>
      <c r="BL53" s="680">
        <f t="shared" si="15"/>
        <v>-0.11887727022564662</v>
      </c>
      <c r="BM53" s="680">
        <f t="shared" si="15"/>
        <v>-0.11883791793630259</v>
      </c>
      <c r="BN53" s="680">
        <f t="shared" si="15"/>
        <v>-0.2325987447501297</v>
      </c>
      <c r="BO53" s="680">
        <f t="shared" si="15"/>
        <v>-2.8722058203289789E-2</v>
      </c>
      <c r="BP53" s="680">
        <f t="shared" si="15"/>
        <v>-2.8744452279231877E-2</v>
      </c>
      <c r="BQ53" s="680">
        <f t="shared" si="15"/>
        <v>-2.602447888382978E-2</v>
      </c>
      <c r="BR53" s="680">
        <f t="shared" si="15"/>
        <v>-0.11255959161287597</v>
      </c>
      <c r="BS53" s="680">
        <f t="shared" si="15"/>
        <v>-8.5456110154905215E-2</v>
      </c>
      <c r="BT53" s="680">
        <f t="shared" si="15"/>
        <v>-5.296813385910689E-2</v>
      </c>
      <c r="BU53" s="680">
        <f t="shared" si="15"/>
        <v>-5.6320566747841576E-2</v>
      </c>
      <c r="BV53" s="680">
        <f t="shared" si="15"/>
        <v>3.9534654441486718E-2</v>
      </c>
      <c r="BW53" s="680">
        <f t="shared" si="15"/>
        <v>2.8882064901651652E-2</v>
      </c>
      <c r="BX53" s="680">
        <f t="shared" si="15"/>
        <v>-1.4063897244126497E-2</v>
      </c>
      <c r="CH53" s="680">
        <f t="shared" ref="CH53:DF53" si="16">(IF(CH52="",CH51,CH52)-CH49)/CH49</f>
        <v>-1.7437334578857155E-2</v>
      </c>
      <c r="CI53" s="680">
        <f t="shared" si="16"/>
        <v>-8.1318786946700639E-2</v>
      </c>
      <c r="CJ53" s="680">
        <f t="shared" si="16"/>
        <v>-2.1896635002414948E-2</v>
      </c>
      <c r="CK53" s="680">
        <f t="shared" si="16"/>
        <v>7.4842660316379143E-3</v>
      </c>
      <c r="CL53" s="680">
        <f t="shared" si="16"/>
        <v>4.0504511894994396E-3</v>
      </c>
      <c r="CM53" s="680">
        <f t="shared" si="16"/>
        <v>-5.2712848091156063E-3</v>
      </c>
      <c r="CN53" s="680">
        <f t="shared" si="16"/>
        <v>-2.1882401400473726E-2</v>
      </c>
      <c r="CO53" s="680">
        <f t="shared" si="16"/>
        <v>3.8044375929086549E-2</v>
      </c>
      <c r="CP53" s="680">
        <f t="shared" si="16"/>
        <v>-1.6213586985894794E-4</v>
      </c>
      <c r="CQ53" s="680">
        <f t="shared" si="16"/>
        <v>-2.3502812976497145E-2</v>
      </c>
      <c r="CR53" s="680">
        <f t="shared" si="16"/>
        <v>-2.7830747822501632E-2</v>
      </c>
      <c r="CS53" s="680">
        <f t="shared" si="16"/>
        <v>2.6904908605463181E-2</v>
      </c>
      <c r="CT53" s="680">
        <f t="shared" si="16"/>
        <v>-8.3566961397453961E-3</v>
      </c>
      <c r="CU53" s="680">
        <f t="shared" si="16"/>
        <v>6.5966407875374264E-2</v>
      </c>
      <c r="CV53" s="680">
        <f t="shared" si="16"/>
        <v>1.3982742488824302E-2</v>
      </c>
      <c r="CW53" s="680">
        <f t="shared" si="16"/>
        <v>4.9307666328942998E-2</v>
      </c>
      <c r="CX53" s="680">
        <f t="shared" si="16"/>
        <v>-2.8785143151921579E-2</v>
      </c>
      <c r="CY53" s="680">
        <f t="shared" si="16"/>
        <v>-1.1735836978554607E-3</v>
      </c>
      <c r="CZ53" s="680">
        <f t="shared" si="16"/>
        <v>-2.0615368757408211E-3</v>
      </c>
      <c r="DA53" s="680">
        <f t="shared" si="16"/>
        <v>-3.2797191805941282E-2</v>
      </c>
      <c r="DB53" s="680">
        <f t="shared" si="16"/>
        <v>-4.2922424110542999E-2</v>
      </c>
      <c r="DC53" s="680">
        <f t="shared" si="16"/>
        <v>3.1445487042001723E-2</v>
      </c>
      <c r="DD53" s="680">
        <f t="shared" si="16"/>
        <v>-3.5708515107448713E-2</v>
      </c>
      <c r="DE53" s="680">
        <f t="shared" si="16"/>
        <v>1.1368827082170239E-2</v>
      </c>
      <c r="DF53" s="680">
        <f t="shared" si="16"/>
        <v>4.0605325477964506E-2</v>
      </c>
      <c r="DJ53" s="680">
        <f t="shared" ref="DJ53:EE53" si="17">(IF(DJ52="",DJ51,DJ52)-DJ49)/DJ49</f>
        <v>1.7726265553093642E-2</v>
      </c>
      <c r="DK53" s="680">
        <f t="shared" si="17"/>
        <v>-2.4866882582203407E-2</v>
      </c>
      <c r="DL53" s="680">
        <f t="shared" si="17"/>
        <v>2.7082071888589052E-2</v>
      </c>
      <c r="DM53" s="680">
        <f t="shared" si="17"/>
        <v>-2.0440471201750712E-2</v>
      </c>
      <c r="DN53" s="680">
        <f t="shared" si="17"/>
        <v>3.2793935809902662E-2</v>
      </c>
      <c r="DO53" s="680">
        <f t="shared" si="17"/>
        <v>1.8574082011715988E-2</v>
      </c>
      <c r="DP53" s="680">
        <f t="shared" si="17"/>
        <v>-2.8872734718951576E-2</v>
      </c>
      <c r="DQ53" s="680">
        <f t="shared" si="17"/>
        <v>2.1790523178127408E-2</v>
      </c>
      <c r="DR53" s="680">
        <f t="shared" si="17"/>
        <v>-2.7662371811727572E-2</v>
      </c>
      <c r="DS53" s="680">
        <f t="shared" si="17"/>
        <v>-2.4296738859845634E-2</v>
      </c>
      <c r="DT53" s="680">
        <f t="shared" si="17"/>
        <v>1.8294768038299415E-2</v>
      </c>
      <c r="DU53" s="680">
        <f t="shared" si="17"/>
        <v>1.6972242720099874E-2</v>
      </c>
      <c r="DV53" s="680">
        <f t="shared" si="17"/>
        <v>1.6961054394209477E-2</v>
      </c>
      <c r="DW53" s="680">
        <f t="shared" si="17"/>
        <v>-2.3212676877417925E-2</v>
      </c>
      <c r="DX53" s="680">
        <f t="shared" si="17"/>
        <v>3.5961496863508496E-2</v>
      </c>
      <c r="DY53" s="680">
        <f t="shared" si="17"/>
        <v>-1.5754828962986838E-2</v>
      </c>
      <c r="DZ53" s="680">
        <f t="shared" si="17"/>
        <v>1.8435552809104513E-2</v>
      </c>
      <c r="EA53" s="680">
        <f t="shared" si="17"/>
        <v>5.6745772916562146E-2</v>
      </c>
      <c r="EB53" s="680">
        <f t="shared" si="17"/>
        <v>3.2832257014164021E-2</v>
      </c>
      <c r="EC53" s="680">
        <f t="shared" si="17"/>
        <v>1.7585245550075027E-2</v>
      </c>
      <c r="ED53" s="680">
        <f t="shared" si="17"/>
        <v>8.9065350359478906E-3</v>
      </c>
      <c r="EE53" s="680">
        <f t="shared" si="17"/>
        <v>-4.8906123393911267E-2</v>
      </c>
    </row>
    <row r="55" spans="1:138" x14ac:dyDescent="0.35">
      <c r="A55" s="3" t="s">
        <v>592</v>
      </c>
    </row>
    <row r="56" spans="1:138" ht="15" thickBot="1" x14ac:dyDescent="0.4">
      <c r="A56" s="3" t="s">
        <v>101</v>
      </c>
    </row>
    <row r="57" spans="1:138" s="149" customFormat="1" x14ac:dyDescent="0.35">
      <c r="A57" s="180">
        <v>19</v>
      </c>
      <c r="AD57" s="749">
        <v>2.403</v>
      </c>
      <c r="AE57" s="749">
        <v>2.56</v>
      </c>
      <c r="AF57" s="749">
        <v>2.7909999999999999</v>
      </c>
      <c r="AG57" s="749">
        <v>2.7909999999999999</v>
      </c>
      <c r="AH57" s="749">
        <v>2.6930000000000001</v>
      </c>
      <c r="AI57" s="749">
        <v>2.6589999999999998</v>
      </c>
      <c r="AJ57" s="749">
        <v>2.1930000000000001</v>
      </c>
      <c r="AK57" s="749">
        <v>2.722</v>
      </c>
      <c r="AL57" s="749">
        <v>2.83</v>
      </c>
      <c r="AM57" s="749">
        <v>2.673</v>
      </c>
      <c r="AN57" s="749">
        <v>2.835</v>
      </c>
      <c r="AO57" s="749">
        <v>3.09</v>
      </c>
      <c r="AP57" s="749">
        <v>2.556</v>
      </c>
      <c r="AQ57" s="749">
        <v>2.7120000000000002</v>
      </c>
      <c r="AR57" s="749">
        <v>2.7570000000000001</v>
      </c>
      <c r="AS57" s="749">
        <v>2.9140000000000001</v>
      </c>
      <c r="AT57" s="749">
        <v>2.5209999999999999</v>
      </c>
      <c r="AU57" s="749">
        <v>2.4569999999999999</v>
      </c>
      <c r="AV57" s="749">
        <v>2.84</v>
      </c>
      <c r="AW57" s="749">
        <v>2.4079999999999999</v>
      </c>
      <c r="AX57" s="749">
        <v>2.7810000000000001</v>
      </c>
      <c r="AY57" s="749">
        <v>2.2759999999999998</v>
      </c>
      <c r="AZ57" s="749">
        <v>2.7170000000000001</v>
      </c>
      <c r="BA57" s="749">
        <v>2.722</v>
      </c>
      <c r="BB57" s="749">
        <v>2.8149999999999999</v>
      </c>
      <c r="BC57" s="749">
        <v>2.548</v>
      </c>
      <c r="BD57" s="749">
        <v>2.2810000000000001</v>
      </c>
      <c r="BE57" s="749"/>
      <c r="BF57" s="749">
        <v>2.7709999999999999</v>
      </c>
      <c r="BG57" s="749">
        <v>2.762</v>
      </c>
      <c r="BH57" s="749">
        <v>2.7519999999999998</v>
      </c>
      <c r="BI57" s="749">
        <v>2.7810000000000001</v>
      </c>
      <c r="BJ57" s="749">
        <v>2.6139999999999999</v>
      </c>
      <c r="BK57" s="749">
        <v>2.7709999999999999</v>
      </c>
      <c r="BL57" s="749">
        <v>2.6</v>
      </c>
      <c r="BM57" s="749">
        <v>2.7320000000000002</v>
      </c>
      <c r="BN57" s="749">
        <v>2.5059999999999998</v>
      </c>
      <c r="BO57" s="749">
        <v>2.59</v>
      </c>
      <c r="BP57" s="749">
        <v>2.5459999999999998</v>
      </c>
      <c r="BQ57" s="749">
        <v>2.9329999999999998</v>
      </c>
      <c r="BR57" s="749">
        <v>2.923</v>
      </c>
      <c r="BS57" s="749">
        <v>2.3639999999999999</v>
      </c>
      <c r="BT57" s="749">
        <v>2.58</v>
      </c>
      <c r="BU57" s="749">
        <v>2.8109999999999999</v>
      </c>
      <c r="BV57" s="749">
        <v>2.472</v>
      </c>
      <c r="BW57" s="749">
        <v>2.7029999999999998</v>
      </c>
      <c r="BX57" s="749">
        <v>2.5510000000000002</v>
      </c>
      <c r="BY57" s="749"/>
      <c r="BZ57" s="749"/>
      <c r="CA57" s="749"/>
      <c r="CB57" s="749"/>
      <c r="CC57" s="749"/>
      <c r="CD57" s="749"/>
      <c r="CE57" s="749"/>
      <c r="CF57" s="749"/>
      <c r="CG57" s="749"/>
      <c r="CH57" s="749">
        <v>2.9089999999999998</v>
      </c>
      <c r="CI57" s="749">
        <v>2.6389999999999998</v>
      </c>
      <c r="CJ57" s="749">
        <v>2.8109999999999999</v>
      </c>
      <c r="CK57" s="749">
        <v>2.5409999999999999</v>
      </c>
      <c r="CL57" s="749">
        <v>2.516</v>
      </c>
      <c r="CM57" s="749">
        <v>2.6930000000000001</v>
      </c>
      <c r="CN57" s="749">
        <v>2.399</v>
      </c>
      <c r="CO57" s="749">
        <v>2.8250000000000002</v>
      </c>
      <c r="CP57" s="749">
        <v>2.3540000000000001</v>
      </c>
      <c r="CQ57" s="749">
        <v>2.6190000000000002</v>
      </c>
      <c r="CR57" s="749">
        <v>2.9380000000000002</v>
      </c>
      <c r="CS57" s="749">
        <v>2.9039999999999999</v>
      </c>
      <c r="CT57" s="749">
        <v>2.3450000000000002</v>
      </c>
      <c r="CU57" s="749">
        <v>2.5259999999999998</v>
      </c>
      <c r="CV57" s="749">
        <v>2.5059999999999998</v>
      </c>
      <c r="CW57" s="749">
        <v>2.7909999999999999</v>
      </c>
      <c r="CX57" s="749">
        <v>2.8740000000000001</v>
      </c>
      <c r="CY57" s="749">
        <v>2.7029999999999998</v>
      </c>
      <c r="CZ57" s="749">
        <v>2.6880000000000002</v>
      </c>
      <c r="DA57" s="749">
        <v>2.492</v>
      </c>
      <c r="DB57" s="749">
        <v>2.972</v>
      </c>
      <c r="DC57" s="749">
        <v>2.923</v>
      </c>
      <c r="DD57" s="749">
        <v>2.5409999999999999</v>
      </c>
      <c r="DE57" s="749">
        <v>2.7269999999999999</v>
      </c>
      <c r="DF57" s="749">
        <v>2.5750000000000002</v>
      </c>
      <c r="DG57" s="749"/>
      <c r="DH57" s="749"/>
      <c r="DI57" s="749"/>
      <c r="DJ57" s="749">
        <v>2.855</v>
      </c>
      <c r="DK57" s="749">
        <v>2.4620000000000002</v>
      </c>
      <c r="DL57" s="749">
        <v>2.879</v>
      </c>
      <c r="DM57" s="749">
        <v>2.5649999999999999</v>
      </c>
      <c r="DN57" s="749">
        <v>2.4529999999999998</v>
      </c>
      <c r="DO57" s="749">
        <v>2.5649999999999999</v>
      </c>
      <c r="DP57" s="749">
        <v>2.84</v>
      </c>
      <c r="DQ57" s="749">
        <v>2.673</v>
      </c>
      <c r="DR57" s="749">
        <v>2.762</v>
      </c>
      <c r="DS57" s="749">
        <v>2.8450000000000002</v>
      </c>
      <c r="DT57" s="749">
        <v>2.4820000000000002</v>
      </c>
      <c r="DU57" s="749">
        <v>2.835</v>
      </c>
      <c r="DV57" s="749">
        <v>2.86</v>
      </c>
      <c r="DW57" s="749">
        <v>2.556</v>
      </c>
      <c r="DX57" s="749">
        <v>2.6240000000000001</v>
      </c>
      <c r="DY57" s="749">
        <v>2.7959999999999998</v>
      </c>
      <c r="DZ57" s="749">
        <v>2.5459999999999998</v>
      </c>
      <c r="EA57" s="749">
        <v>2.6440000000000001</v>
      </c>
      <c r="EB57" s="749">
        <v>2.923</v>
      </c>
      <c r="EC57" s="749">
        <v>2.673</v>
      </c>
      <c r="ED57" s="749">
        <v>2.85</v>
      </c>
      <c r="EE57" s="749">
        <v>2.8010000000000002</v>
      </c>
      <c r="EF57" s="749"/>
      <c r="EG57" s="749"/>
      <c r="EH57" s="749"/>
    </row>
    <row r="58" spans="1:138" s="1" customFormat="1" x14ac:dyDescent="0.35">
      <c r="A58" s="137">
        <v>22</v>
      </c>
      <c r="AD58" s="660">
        <v>2.3050000000000002</v>
      </c>
      <c r="AE58" s="660">
        <v>2.403</v>
      </c>
      <c r="AF58" s="660">
        <v>2.58</v>
      </c>
      <c r="AG58" s="660">
        <v>2.6</v>
      </c>
      <c r="AH58" s="660">
        <v>2.629</v>
      </c>
      <c r="AI58" s="660">
        <v>2.3450000000000002</v>
      </c>
      <c r="AJ58" s="660">
        <v>2.0990000000000002</v>
      </c>
      <c r="AK58" s="660">
        <v>2.286</v>
      </c>
      <c r="AL58" s="660">
        <v>2.2069999999999999</v>
      </c>
      <c r="AM58" s="660">
        <v>2.5310000000000001</v>
      </c>
      <c r="AN58" s="660">
        <v>2.56</v>
      </c>
      <c r="AO58" s="660">
        <v>2.629</v>
      </c>
      <c r="AP58" s="660">
        <v>2.1880000000000002</v>
      </c>
      <c r="AQ58" s="660">
        <v>2.7469999999999999</v>
      </c>
      <c r="AR58" s="660">
        <v>2.3740000000000001</v>
      </c>
      <c r="AS58" s="660">
        <v>2.629</v>
      </c>
      <c r="AT58" s="660">
        <v>2.4620000000000002</v>
      </c>
      <c r="AU58" s="660">
        <v>2.4329999999999998</v>
      </c>
      <c r="AV58" s="660">
        <v>2.7269999999999999</v>
      </c>
      <c r="AW58" s="660">
        <v>2.0310000000000001</v>
      </c>
      <c r="AX58" s="660">
        <v>2.3639999999999999</v>
      </c>
      <c r="AY58" s="660">
        <v>2.0499999999999998</v>
      </c>
      <c r="AZ58" s="660">
        <v>2.1880000000000002</v>
      </c>
      <c r="BA58" s="660">
        <v>2.6190000000000002</v>
      </c>
      <c r="BB58" s="660">
        <v>2.4620000000000002</v>
      </c>
      <c r="BC58" s="660">
        <v>2.5409999999999999</v>
      </c>
      <c r="BD58" s="660">
        <v>2.2170000000000001</v>
      </c>
      <c r="BE58" s="660"/>
      <c r="BF58" s="660">
        <v>2.698</v>
      </c>
      <c r="BG58" s="660">
        <v>2.649</v>
      </c>
      <c r="BH58" s="660">
        <v>2.4820000000000002</v>
      </c>
      <c r="BI58" s="660">
        <v>2.629</v>
      </c>
      <c r="BJ58" s="660">
        <v>2.806</v>
      </c>
      <c r="BK58" s="660">
        <v>2.403</v>
      </c>
      <c r="BL58" s="660">
        <v>2.335</v>
      </c>
      <c r="BM58" s="660">
        <v>2.649</v>
      </c>
      <c r="BN58" s="660">
        <v>2.629</v>
      </c>
      <c r="BO58" s="660">
        <v>2.3940000000000001</v>
      </c>
      <c r="BP58" s="660">
        <v>2.286</v>
      </c>
      <c r="BQ58" s="660">
        <v>2.4620000000000002</v>
      </c>
      <c r="BR58" s="660">
        <v>2.766</v>
      </c>
      <c r="BS58" s="660">
        <v>2.0699999999999998</v>
      </c>
      <c r="BT58" s="660">
        <v>2.286</v>
      </c>
      <c r="BU58" s="660">
        <v>2.0110000000000001</v>
      </c>
      <c r="BV58" s="660">
        <v>2.1779999999999999</v>
      </c>
      <c r="BW58" s="660">
        <v>2.3450000000000002</v>
      </c>
      <c r="BX58" s="660">
        <v>2.56</v>
      </c>
      <c r="BY58" s="660"/>
      <c r="BZ58" s="660"/>
      <c r="CA58" s="660"/>
      <c r="CB58" s="660"/>
      <c r="CC58" s="660"/>
      <c r="CD58" s="660"/>
      <c r="CE58" s="660"/>
      <c r="CF58" s="660"/>
      <c r="CG58" s="660"/>
      <c r="CH58" s="660">
        <v>2.59</v>
      </c>
      <c r="CI58" s="660">
        <v>2.806</v>
      </c>
      <c r="CJ58" s="660">
        <v>2.7570000000000001</v>
      </c>
      <c r="CK58" s="660">
        <v>2.1779999999999999</v>
      </c>
      <c r="CL58" s="660">
        <v>2.2170000000000001</v>
      </c>
      <c r="CM58" s="660">
        <v>2.6589999999999998</v>
      </c>
      <c r="CN58" s="660">
        <v>2.5510000000000002</v>
      </c>
      <c r="CO58" s="660">
        <v>2.5110000000000001</v>
      </c>
      <c r="CP58" s="660">
        <v>1.9419999999999999</v>
      </c>
      <c r="CQ58" s="660">
        <v>2.3740000000000001</v>
      </c>
      <c r="CR58" s="660">
        <v>2.6190000000000002</v>
      </c>
      <c r="CS58" s="660">
        <v>2.2269999999999999</v>
      </c>
      <c r="CT58" s="660">
        <v>2.0990000000000002</v>
      </c>
      <c r="CU58" s="660">
        <v>2.58</v>
      </c>
      <c r="CV58" s="660">
        <v>2.2959999999999998</v>
      </c>
      <c r="CW58" s="660">
        <v>2.3639999999999999</v>
      </c>
      <c r="CX58" s="660">
        <v>2.2759999999999998</v>
      </c>
      <c r="CY58" s="660">
        <v>2.6</v>
      </c>
      <c r="CZ58" s="660">
        <v>2.5019999999999998</v>
      </c>
      <c r="DA58" s="660">
        <v>2.3740000000000001</v>
      </c>
      <c r="DB58" s="660">
        <v>2.59</v>
      </c>
      <c r="DC58" s="660">
        <v>2.58</v>
      </c>
      <c r="DD58" s="660">
        <v>2.0110000000000001</v>
      </c>
      <c r="DE58" s="660">
        <v>2.7080000000000002</v>
      </c>
      <c r="DF58" s="660">
        <v>2.3450000000000002</v>
      </c>
      <c r="DG58" s="660"/>
      <c r="DH58" s="660"/>
      <c r="DI58" s="660"/>
      <c r="DJ58" s="660">
        <v>2.698</v>
      </c>
      <c r="DK58" s="660">
        <v>2.2959999999999998</v>
      </c>
      <c r="DL58" s="660">
        <v>2.5019999999999998</v>
      </c>
      <c r="DM58" s="660">
        <v>2.3639999999999999</v>
      </c>
      <c r="DN58" s="660">
        <v>2.4620000000000002</v>
      </c>
      <c r="DO58" s="660">
        <v>2.6</v>
      </c>
      <c r="DP58" s="660">
        <v>2.7370000000000001</v>
      </c>
      <c r="DQ58" s="660">
        <v>2.4529999999999998</v>
      </c>
      <c r="DR58" s="660">
        <v>2.246</v>
      </c>
      <c r="DS58" s="660">
        <v>2.403</v>
      </c>
      <c r="DT58" s="660">
        <v>2.266</v>
      </c>
      <c r="DU58" s="660">
        <v>2.4620000000000002</v>
      </c>
      <c r="DV58" s="660">
        <v>2.6589999999999998</v>
      </c>
      <c r="DW58" s="660">
        <v>2.2269999999999999</v>
      </c>
      <c r="DX58" s="660">
        <v>2.335</v>
      </c>
      <c r="DY58" s="660">
        <v>2.3839999999999999</v>
      </c>
      <c r="DZ58" s="660">
        <v>2.2370000000000001</v>
      </c>
      <c r="EA58" s="660">
        <v>2.7469999999999999</v>
      </c>
      <c r="EB58" s="660">
        <v>2.698</v>
      </c>
      <c r="EC58" s="660">
        <v>2.423</v>
      </c>
      <c r="ED58" s="660">
        <v>2.3740000000000001</v>
      </c>
      <c r="EE58" s="660">
        <v>2.7170000000000001</v>
      </c>
      <c r="EF58" s="660"/>
      <c r="EG58" s="660"/>
      <c r="EH58" s="660"/>
    </row>
    <row r="59" spans="1:138" s="1" customFormat="1" x14ac:dyDescent="0.35">
      <c r="A59" s="137">
        <v>24</v>
      </c>
      <c r="AD59" s="660">
        <v>2.1389999999999998</v>
      </c>
      <c r="AE59" s="660">
        <v>2.2170000000000001</v>
      </c>
      <c r="AF59" s="660">
        <v>2.1579999999999999</v>
      </c>
      <c r="AG59" s="660">
        <v>2.246</v>
      </c>
      <c r="AH59" s="660">
        <v>2.2069999999999999</v>
      </c>
      <c r="AI59" s="660">
        <v>2.492</v>
      </c>
      <c r="AJ59" s="660">
        <v>1.8740000000000001</v>
      </c>
      <c r="AK59" s="660">
        <v>2.08</v>
      </c>
      <c r="AL59" s="660">
        <v>1.962</v>
      </c>
      <c r="AM59" s="660">
        <v>2.3639999999999999</v>
      </c>
      <c r="AN59" s="660">
        <v>2.2170000000000001</v>
      </c>
      <c r="AO59" s="660">
        <v>2.3839999999999999</v>
      </c>
      <c r="AP59" s="660">
        <v>2.06</v>
      </c>
      <c r="AQ59" s="660">
        <v>2.129</v>
      </c>
      <c r="AR59" s="660">
        <v>2.0310000000000001</v>
      </c>
      <c r="AS59" s="660">
        <v>2.2959999999999998</v>
      </c>
      <c r="AT59" s="660">
        <v>2.2269999999999999</v>
      </c>
      <c r="AU59" s="660">
        <v>2.0699999999999998</v>
      </c>
      <c r="AV59" s="660">
        <v>2.3540000000000001</v>
      </c>
      <c r="AW59" s="660">
        <v>1.7849999999999999</v>
      </c>
      <c r="AX59" s="660">
        <v>2.04</v>
      </c>
      <c r="AY59" s="660">
        <v>1.8640000000000001</v>
      </c>
      <c r="AZ59" s="660">
        <v>2.246</v>
      </c>
      <c r="BA59" s="660">
        <v>2.1480000000000001</v>
      </c>
      <c r="BB59" s="660">
        <v>2.129</v>
      </c>
      <c r="BC59" s="660">
        <v>2.3740000000000001</v>
      </c>
      <c r="BD59" s="660">
        <v>2.1389999999999998</v>
      </c>
      <c r="BE59" s="660"/>
      <c r="BF59" s="660">
        <v>2.57</v>
      </c>
      <c r="BG59" s="660">
        <v>2.2759999999999998</v>
      </c>
      <c r="BH59" s="660">
        <v>2.5409999999999999</v>
      </c>
      <c r="BI59" s="660">
        <v>2.7080000000000002</v>
      </c>
      <c r="BJ59" s="660">
        <v>2.629</v>
      </c>
      <c r="BK59" s="660">
        <v>2.3940000000000001</v>
      </c>
      <c r="BL59" s="660">
        <v>2.4529999999999998</v>
      </c>
      <c r="BM59" s="660">
        <v>2.5110000000000001</v>
      </c>
      <c r="BN59" s="660">
        <v>2.2069999999999999</v>
      </c>
      <c r="BO59" s="660">
        <v>2.2759999999999998</v>
      </c>
      <c r="BP59" s="660">
        <v>2.2959999999999998</v>
      </c>
      <c r="BQ59" s="660">
        <v>2.2759999999999998</v>
      </c>
      <c r="BR59" s="660">
        <v>2.7269999999999999</v>
      </c>
      <c r="BS59" s="660">
        <v>2.2170000000000001</v>
      </c>
      <c r="BT59" s="660">
        <v>2.09</v>
      </c>
      <c r="BU59" s="660">
        <v>1.893</v>
      </c>
      <c r="BV59" s="660">
        <v>1.9419999999999999</v>
      </c>
      <c r="BW59" s="660">
        <v>2.2959999999999998</v>
      </c>
      <c r="BX59" s="660">
        <v>2.1680000000000001</v>
      </c>
      <c r="BY59" s="660"/>
      <c r="BZ59" s="660"/>
      <c r="CA59" s="660"/>
      <c r="CB59" s="660"/>
      <c r="CC59" s="660"/>
      <c r="CD59" s="660"/>
      <c r="CE59" s="660"/>
      <c r="CF59" s="660"/>
      <c r="CG59" s="660"/>
      <c r="CH59" s="660">
        <v>2.2370000000000001</v>
      </c>
      <c r="CI59" s="660">
        <v>1.982</v>
      </c>
      <c r="CJ59" s="660">
        <v>2.3639999999999999</v>
      </c>
      <c r="CK59" s="660">
        <v>1.756</v>
      </c>
      <c r="CL59" s="660">
        <v>1.9419999999999999</v>
      </c>
      <c r="CM59" s="660">
        <v>1.7070000000000001</v>
      </c>
      <c r="CN59" s="660">
        <v>2.2370000000000001</v>
      </c>
      <c r="CO59" s="660">
        <v>2.1190000000000002</v>
      </c>
      <c r="CP59" s="660">
        <v>1.8340000000000001</v>
      </c>
      <c r="CQ59" s="660">
        <v>2.1680000000000001</v>
      </c>
      <c r="CR59" s="660">
        <v>2.3250000000000002</v>
      </c>
      <c r="CS59" s="660">
        <v>1.9910000000000001</v>
      </c>
      <c r="CT59" s="660">
        <v>2.1480000000000001</v>
      </c>
      <c r="CU59" s="660">
        <v>2.0009999999999999</v>
      </c>
      <c r="CV59" s="660">
        <v>2.3740000000000001</v>
      </c>
      <c r="CW59" s="660">
        <v>2.0990000000000002</v>
      </c>
      <c r="CX59" s="660">
        <v>2.1480000000000001</v>
      </c>
      <c r="CY59" s="660">
        <v>2.246</v>
      </c>
      <c r="CZ59" s="660">
        <v>2.0990000000000002</v>
      </c>
      <c r="DA59" s="660">
        <v>2.1680000000000001</v>
      </c>
      <c r="DB59" s="660">
        <v>2.2069999999999999</v>
      </c>
      <c r="DC59" s="660">
        <v>2.1579999999999999</v>
      </c>
      <c r="DD59" s="660">
        <v>2.246</v>
      </c>
      <c r="DE59" s="660">
        <v>2.2370000000000001</v>
      </c>
      <c r="DF59" s="660">
        <v>2.2269999999999999</v>
      </c>
      <c r="DG59" s="660"/>
      <c r="DH59" s="660"/>
      <c r="DI59" s="660"/>
      <c r="DJ59" s="660">
        <v>2.3639999999999999</v>
      </c>
      <c r="DK59" s="660">
        <v>2.2269999999999999</v>
      </c>
      <c r="DL59" s="660">
        <v>2.3540000000000001</v>
      </c>
      <c r="DM59" s="660">
        <v>2.3149999999999999</v>
      </c>
      <c r="DN59" s="660">
        <v>2.286</v>
      </c>
      <c r="DO59" s="660">
        <v>2.3050000000000002</v>
      </c>
      <c r="DP59" s="660">
        <v>2.4529999999999998</v>
      </c>
      <c r="DQ59" s="660">
        <v>2.286</v>
      </c>
      <c r="DR59" s="660">
        <v>2.1779999999999999</v>
      </c>
      <c r="DS59" s="660">
        <v>2.3149999999999999</v>
      </c>
      <c r="DT59" s="660">
        <v>2.2559999999999998</v>
      </c>
      <c r="DU59" s="660">
        <v>2.2269999999999999</v>
      </c>
      <c r="DV59" s="660">
        <v>2.7570000000000001</v>
      </c>
      <c r="DW59" s="660">
        <v>2.1389999999999998</v>
      </c>
      <c r="DX59" s="660">
        <v>2.56</v>
      </c>
      <c r="DY59" s="660">
        <v>2.1190000000000002</v>
      </c>
      <c r="DZ59" s="660">
        <v>2.3050000000000002</v>
      </c>
      <c r="EA59" s="660">
        <v>2.335</v>
      </c>
      <c r="EB59" s="660">
        <v>2.3149999999999999</v>
      </c>
      <c r="EC59" s="660">
        <v>1.9419999999999999</v>
      </c>
      <c r="ED59" s="660">
        <v>2.2069999999999999</v>
      </c>
      <c r="EE59" s="660">
        <v>2.472</v>
      </c>
      <c r="EF59" s="660"/>
      <c r="EG59" s="660"/>
      <c r="EH59" s="660"/>
    </row>
    <row r="60" spans="1:138" s="1" customFormat="1" x14ac:dyDescent="0.35">
      <c r="A60" s="137">
        <v>26</v>
      </c>
      <c r="AD60" s="660">
        <v>2.403</v>
      </c>
      <c r="AE60" s="660">
        <v>1.962</v>
      </c>
      <c r="AF60" s="660">
        <v>2.1389999999999998</v>
      </c>
      <c r="AG60" s="660">
        <v>2.1779999999999999</v>
      </c>
      <c r="AH60" s="660">
        <v>2.1680000000000001</v>
      </c>
      <c r="AI60" s="660">
        <v>2.06</v>
      </c>
      <c r="AJ60" s="660">
        <v>1.609</v>
      </c>
      <c r="AK60" s="660">
        <v>1.972</v>
      </c>
      <c r="AL60" s="660">
        <v>1.972</v>
      </c>
      <c r="AM60" s="660">
        <v>2.0209999999999999</v>
      </c>
      <c r="AN60" s="660">
        <v>2.06</v>
      </c>
      <c r="AO60" s="660">
        <v>2.3250000000000002</v>
      </c>
      <c r="AP60" s="660">
        <v>1.6870000000000001</v>
      </c>
      <c r="AQ60" s="660">
        <v>2.4529999999999998</v>
      </c>
      <c r="AR60" s="660">
        <v>1.952</v>
      </c>
      <c r="AS60" s="660">
        <v>2.1480000000000001</v>
      </c>
      <c r="AT60" s="660">
        <v>1.972</v>
      </c>
      <c r="AU60" s="660">
        <v>2.3250000000000002</v>
      </c>
      <c r="AV60" s="660">
        <v>2.09</v>
      </c>
      <c r="AW60" s="660">
        <v>1.579</v>
      </c>
      <c r="AX60" s="660">
        <v>2.1680000000000001</v>
      </c>
      <c r="AY60" s="660">
        <v>1.923</v>
      </c>
      <c r="AZ60" s="660">
        <v>2.09</v>
      </c>
      <c r="BA60" s="660">
        <v>2.286</v>
      </c>
      <c r="BB60" s="660">
        <v>1.7270000000000001</v>
      </c>
      <c r="BC60" s="660">
        <v>2.0310000000000001</v>
      </c>
      <c r="BD60" s="660">
        <v>2.2269999999999999</v>
      </c>
      <c r="BE60" s="660"/>
      <c r="BF60" s="660">
        <v>2.3740000000000001</v>
      </c>
      <c r="BG60" s="660">
        <v>2.2170000000000001</v>
      </c>
      <c r="BH60" s="660">
        <v>2.56</v>
      </c>
      <c r="BI60" s="660">
        <v>2.4129999999999998</v>
      </c>
      <c r="BJ60" s="660">
        <v>2.8250000000000002</v>
      </c>
      <c r="BK60" s="660">
        <v>2.0110000000000001</v>
      </c>
      <c r="BL60" s="660">
        <v>2.0699999999999998</v>
      </c>
      <c r="BM60" s="660">
        <v>2.1880000000000002</v>
      </c>
      <c r="BN60" s="660">
        <v>2.0009999999999999</v>
      </c>
      <c r="BO60" s="660">
        <v>2.5310000000000001</v>
      </c>
      <c r="BP60" s="660">
        <v>1.962</v>
      </c>
      <c r="BQ60" s="660">
        <v>2.129</v>
      </c>
      <c r="BR60" s="660">
        <v>2.5409999999999999</v>
      </c>
      <c r="BS60" s="660">
        <v>1.972</v>
      </c>
      <c r="BT60" s="660">
        <v>1.8440000000000001</v>
      </c>
      <c r="BU60" s="660">
        <v>1.7170000000000001</v>
      </c>
      <c r="BV60" s="660">
        <v>1.776</v>
      </c>
      <c r="BW60" s="660">
        <v>2.1880000000000002</v>
      </c>
      <c r="BX60" s="660">
        <v>2.04</v>
      </c>
      <c r="BY60" s="660"/>
      <c r="BZ60" s="660"/>
      <c r="CA60" s="660"/>
      <c r="CB60" s="660"/>
      <c r="CC60" s="660"/>
      <c r="CD60" s="660"/>
      <c r="CE60" s="660"/>
      <c r="CF60" s="660"/>
      <c r="CG60" s="660"/>
      <c r="CH60" s="660">
        <v>2.1579999999999999</v>
      </c>
      <c r="CI60" s="660">
        <v>1.923</v>
      </c>
      <c r="CJ60" s="660">
        <v>2.0499999999999998</v>
      </c>
      <c r="CK60" s="660">
        <v>1.736</v>
      </c>
      <c r="CL60" s="660">
        <v>1.8340000000000001</v>
      </c>
      <c r="CM60" s="660">
        <v>1.575</v>
      </c>
      <c r="CN60" s="660">
        <v>2.0310000000000001</v>
      </c>
      <c r="CO60" s="660">
        <v>2.335</v>
      </c>
      <c r="CP60" s="660">
        <v>1.6970000000000001</v>
      </c>
      <c r="CQ60" s="660">
        <v>1.776</v>
      </c>
      <c r="CR60" s="660">
        <v>2.129</v>
      </c>
      <c r="CS60" s="660">
        <v>2.1970000000000001</v>
      </c>
      <c r="CT60" s="660">
        <v>1.962</v>
      </c>
      <c r="CU60" s="660">
        <v>1.962</v>
      </c>
      <c r="CV60" s="660">
        <v>2.1680000000000001</v>
      </c>
      <c r="CW60" s="660">
        <v>2.246</v>
      </c>
      <c r="CX60" s="660">
        <v>1.972</v>
      </c>
      <c r="CY60" s="660">
        <v>2.1680000000000001</v>
      </c>
      <c r="CZ60" s="660">
        <v>2.1880000000000002</v>
      </c>
      <c r="DA60" s="660">
        <v>2.1970000000000001</v>
      </c>
      <c r="DB60" s="660">
        <v>2.06</v>
      </c>
      <c r="DC60" s="660">
        <v>2.0499999999999998</v>
      </c>
      <c r="DD60" s="660">
        <v>1.952</v>
      </c>
      <c r="DE60" s="660">
        <v>2.1680000000000001</v>
      </c>
      <c r="DF60" s="660">
        <v>1.6679999999999999</v>
      </c>
      <c r="DG60" s="660"/>
      <c r="DH60" s="660"/>
      <c r="DI60" s="660"/>
      <c r="DJ60" s="660">
        <v>2.2170000000000001</v>
      </c>
      <c r="DK60" s="660">
        <v>1.8839999999999999</v>
      </c>
      <c r="DL60" s="660">
        <v>2.0990000000000002</v>
      </c>
      <c r="DM60" s="660">
        <v>2.3149999999999999</v>
      </c>
      <c r="DN60" s="660">
        <v>2.1480000000000001</v>
      </c>
      <c r="DO60" s="660">
        <v>2.1970000000000001</v>
      </c>
      <c r="DP60" s="660">
        <v>2.246</v>
      </c>
      <c r="DQ60" s="660">
        <v>2.286</v>
      </c>
      <c r="DR60" s="660">
        <v>2.08</v>
      </c>
      <c r="DS60" s="660">
        <v>2.08</v>
      </c>
      <c r="DT60" s="660">
        <v>2.0209999999999999</v>
      </c>
      <c r="DU60" s="660">
        <v>2.56</v>
      </c>
      <c r="DV60" s="660">
        <v>1.7849999999999999</v>
      </c>
      <c r="DW60" s="660">
        <v>1.913</v>
      </c>
      <c r="DX60" s="660">
        <v>2.129</v>
      </c>
      <c r="DY60" s="660">
        <v>2.109</v>
      </c>
      <c r="DZ60" s="660">
        <v>2.4529999999999998</v>
      </c>
      <c r="EA60" s="660">
        <v>2.5409999999999999</v>
      </c>
      <c r="EB60" s="660">
        <v>2.246</v>
      </c>
      <c r="EC60" s="660">
        <v>2.1779999999999999</v>
      </c>
      <c r="ED60" s="660">
        <v>2.4430000000000001</v>
      </c>
      <c r="EE60" s="660">
        <v>2.56</v>
      </c>
      <c r="EF60" s="660"/>
      <c r="EG60" s="660"/>
      <c r="EH60" s="660"/>
    </row>
    <row r="61" spans="1:138" s="1" customFormat="1" x14ac:dyDescent="0.35">
      <c r="A61" s="137">
        <v>28</v>
      </c>
      <c r="B61" s="660">
        <v>2.9528099999999999</v>
      </c>
      <c r="C61" s="660">
        <v>2.7664200000000001</v>
      </c>
      <c r="D61" s="660">
        <v>2.7958500000000002</v>
      </c>
      <c r="E61" s="660">
        <v>2.5604100000000001</v>
      </c>
      <c r="F61" s="660">
        <v>2.6977500000000001</v>
      </c>
      <c r="G61" s="660">
        <v>3.3844500000000002</v>
      </c>
      <c r="H61" s="660">
        <v>2.7664200000000001</v>
      </c>
      <c r="I61" s="660">
        <v>3.15882</v>
      </c>
      <c r="J61" s="660">
        <v>2.7664200000000001</v>
      </c>
      <c r="K61" s="660">
        <v>2.77623</v>
      </c>
      <c r="L61" s="660">
        <v>2.6192700000000002</v>
      </c>
      <c r="M61" s="660">
        <v>2.8547099999999999</v>
      </c>
      <c r="N61" s="660">
        <v>3.0214799999999999</v>
      </c>
      <c r="O61" s="660">
        <v>2.70756</v>
      </c>
      <c r="P61" s="660">
        <v>2.4132600000000002</v>
      </c>
      <c r="AD61" s="660">
        <v>2.1480000000000001</v>
      </c>
      <c r="AE61" s="660">
        <v>1.972</v>
      </c>
      <c r="AF61" s="660">
        <v>2.286</v>
      </c>
      <c r="AG61" s="660"/>
      <c r="AH61" s="660">
        <v>2.09</v>
      </c>
      <c r="AI61" s="660">
        <v>2.2069999999999999</v>
      </c>
      <c r="AJ61" s="660">
        <v>1.6870000000000001</v>
      </c>
      <c r="AK61" s="660">
        <v>2.1190000000000002</v>
      </c>
      <c r="AL61" s="660">
        <v>1.9910000000000001</v>
      </c>
      <c r="AM61" s="660">
        <v>1.8640000000000001</v>
      </c>
      <c r="AN61" s="660"/>
      <c r="AO61" s="660">
        <v>1.8740000000000001</v>
      </c>
      <c r="AP61" s="660">
        <v>1.6279999999999999</v>
      </c>
      <c r="AQ61" s="660">
        <v>2.06</v>
      </c>
      <c r="AR61" s="660"/>
      <c r="AS61" s="660">
        <v>2.0209999999999999</v>
      </c>
      <c r="AT61" s="660">
        <v>1.8049999999999999</v>
      </c>
      <c r="AU61" s="660">
        <v>1.982</v>
      </c>
      <c r="AV61" s="660">
        <v>2.0699999999999998</v>
      </c>
      <c r="AW61" s="660">
        <v>1.6870000000000001</v>
      </c>
      <c r="AX61" s="660">
        <v>2.129</v>
      </c>
      <c r="AY61" s="660">
        <v>1.6279999999999999</v>
      </c>
      <c r="AZ61" s="660"/>
      <c r="BA61" s="660">
        <v>1.903</v>
      </c>
      <c r="BB61" s="660"/>
      <c r="BC61" s="660">
        <v>1.952</v>
      </c>
      <c r="BD61" s="660">
        <v>1.903</v>
      </c>
      <c r="BE61" s="660"/>
      <c r="BF61" s="660">
        <v>2.0990000000000002</v>
      </c>
      <c r="BG61" s="660"/>
      <c r="BH61" s="660">
        <v>2.423</v>
      </c>
      <c r="BI61" s="660">
        <v>2.3250000000000002</v>
      </c>
      <c r="BJ61" s="660">
        <v>2.5209999999999999</v>
      </c>
      <c r="BK61" s="660">
        <v>2.286</v>
      </c>
      <c r="BL61" s="660"/>
      <c r="BM61" s="660"/>
      <c r="BN61" s="660">
        <v>1.8149999999999999</v>
      </c>
      <c r="BO61" s="660"/>
      <c r="BP61" s="660">
        <v>2.1579999999999999</v>
      </c>
      <c r="BQ61" s="660">
        <v>1.903</v>
      </c>
      <c r="BR61" s="660"/>
      <c r="BS61" s="660">
        <v>1.7849999999999999</v>
      </c>
      <c r="BT61" s="660">
        <v>2.06</v>
      </c>
      <c r="BU61" s="660">
        <v>1.9330000000000001</v>
      </c>
      <c r="BV61" s="660">
        <v>1.6970000000000001</v>
      </c>
      <c r="BW61" s="660"/>
      <c r="BX61" s="660"/>
      <c r="BY61" s="660"/>
      <c r="BZ61" s="660"/>
      <c r="CA61" s="660"/>
      <c r="CB61" s="660"/>
      <c r="CC61" s="660"/>
      <c r="CD61" s="660"/>
      <c r="CE61" s="660"/>
      <c r="CF61" s="660"/>
      <c r="CG61" s="660"/>
      <c r="CH61" s="660">
        <v>2.2069999999999999</v>
      </c>
      <c r="CI61" s="660">
        <v>1.7170000000000001</v>
      </c>
      <c r="CJ61" s="660">
        <v>2.2370000000000001</v>
      </c>
      <c r="CK61" s="660">
        <v>1.8540000000000001</v>
      </c>
      <c r="CL61" s="660">
        <v>2.09</v>
      </c>
      <c r="CM61" s="660">
        <v>1.825</v>
      </c>
      <c r="CN61" s="660"/>
      <c r="CO61" s="660"/>
      <c r="CP61" s="660"/>
      <c r="CQ61" s="660">
        <v>2.0110000000000001</v>
      </c>
      <c r="CR61" s="660"/>
      <c r="CS61" s="660">
        <v>1.972</v>
      </c>
      <c r="CT61" s="660">
        <v>1.7070000000000001</v>
      </c>
      <c r="CU61" s="660">
        <v>1.952</v>
      </c>
      <c r="CV61" s="660">
        <v>1.825</v>
      </c>
      <c r="CW61" s="660">
        <v>2.109</v>
      </c>
      <c r="CX61" s="660">
        <v>1.982</v>
      </c>
      <c r="CY61" s="660">
        <v>2.1680000000000001</v>
      </c>
      <c r="CZ61" s="660">
        <v>1.962</v>
      </c>
      <c r="DA61" s="660"/>
      <c r="DB61" s="660">
        <v>1.776</v>
      </c>
      <c r="DC61" s="660">
        <v>1.952</v>
      </c>
      <c r="DD61" s="660">
        <v>1.913</v>
      </c>
      <c r="DE61" s="660">
        <v>1.903</v>
      </c>
      <c r="DF61" s="660">
        <v>2.09</v>
      </c>
      <c r="DG61" s="660"/>
      <c r="DH61" s="660"/>
      <c r="DI61" s="660"/>
      <c r="DJ61" s="660">
        <v>2.08</v>
      </c>
      <c r="DK61" s="660">
        <v>2.2170000000000001</v>
      </c>
      <c r="DL61" s="660">
        <v>1.972</v>
      </c>
      <c r="DM61" s="660">
        <v>2.2269999999999999</v>
      </c>
      <c r="DN61" s="660"/>
      <c r="DO61" s="660">
        <v>2.1779999999999999</v>
      </c>
      <c r="DP61" s="660">
        <v>2.4620000000000002</v>
      </c>
      <c r="DQ61" s="660">
        <v>2.09</v>
      </c>
      <c r="DR61" s="660"/>
      <c r="DS61" s="660">
        <v>2.1579999999999999</v>
      </c>
      <c r="DT61" s="660">
        <v>1.7849999999999999</v>
      </c>
      <c r="DU61" s="660">
        <v>2.1779999999999999</v>
      </c>
      <c r="DV61" s="660">
        <v>2.09</v>
      </c>
      <c r="DW61" s="660">
        <v>1.8440000000000001</v>
      </c>
      <c r="DX61" s="660">
        <v>2.3050000000000002</v>
      </c>
      <c r="DY61" s="660"/>
      <c r="DZ61" s="660">
        <v>1.8440000000000001</v>
      </c>
      <c r="EA61" s="660">
        <v>1.903</v>
      </c>
      <c r="EB61" s="660"/>
      <c r="EC61" s="660">
        <v>1.893</v>
      </c>
      <c r="ED61" s="660">
        <v>2.3149999999999999</v>
      </c>
      <c r="EE61" s="660">
        <v>2.2959999999999998</v>
      </c>
      <c r="EF61" s="660"/>
      <c r="EG61" s="660"/>
      <c r="EH61" s="660"/>
    </row>
    <row r="62" spans="1:138" s="139" customFormat="1" ht="15" thickBot="1" x14ac:dyDescent="0.4">
      <c r="A62" s="747" t="s">
        <v>590</v>
      </c>
      <c r="AD62" s="680">
        <f t="shared" ref="AD62:BD62" si="18">(IF(AD61="",AD60,AD61)-AD58)/AD58</f>
        <v>-6.8112798264642088E-2</v>
      </c>
      <c r="AE62" s="680">
        <f t="shared" si="18"/>
        <v>-0.1793591344153142</v>
      </c>
      <c r="AF62" s="680">
        <f t="shared" si="18"/>
        <v>-0.11395348837209303</v>
      </c>
      <c r="AG62" s="680">
        <f t="shared" si="18"/>
        <v>-0.16230769230769235</v>
      </c>
      <c r="AH62" s="680">
        <f t="shared" si="18"/>
        <v>-0.20502092050209211</v>
      </c>
      <c r="AI62" s="680">
        <f t="shared" si="18"/>
        <v>-5.8848614072494809E-2</v>
      </c>
      <c r="AJ62" s="680">
        <f t="shared" si="18"/>
        <v>-0.19628394473558841</v>
      </c>
      <c r="AK62" s="680">
        <f t="shared" si="18"/>
        <v>-7.3053368328958798E-2</v>
      </c>
      <c r="AL62" s="680">
        <f t="shared" si="18"/>
        <v>-9.7870412324422187E-2</v>
      </c>
      <c r="AM62" s="680">
        <f t="shared" si="18"/>
        <v>-0.26353220071118133</v>
      </c>
      <c r="AN62" s="680">
        <f t="shared" si="18"/>
        <v>-0.1953125</v>
      </c>
      <c r="AO62" s="680">
        <f t="shared" si="18"/>
        <v>-0.28718143780905281</v>
      </c>
      <c r="AP62" s="680">
        <f t="shared" si="18"/>
        <v>-0.25594149908592334</v>
      </c>
      <c r="AQ62" s="680">
        <f t="shared" si="18"/>
        <v>-0.25009100837277026</v>
      </c>
      <c r="AR62" s="680">
        <f t="shared" si="18"/>
        <v>-0.17775905644481893</v>
      </c>
      <c r="AS62" s="680">
        <f t="shared" si="18"/>
        <v>-0.23126664130848235</v>
      </c>
      <c r="AT62" s="680">
        <f t="shared" si="18"/>
        <v>-0.26685621445978885</v>
      </c>
      <c r="AU62" s="680">
        <f t="shared" si="18"/>
        <v>-0.18536785861076854</v>
      </c>
      <c r="AV62" s="680">
        <f t="shared" si="18"/>
        <v>-0.24092409240924095</v>
      </c>
      <c r="AW62" s="680">
        <f t="shared" si="18"/>
        <v>-0.16937469226981786</v>
      </c>
      <c r="AX62" s="680">
        <f t="shared" si="18"/>
        <v>-9.9407783417935658E-2</v>
      </c>
      <c r="AY62" s="680">
        <f t="shared" si="18"/>
        <v>-0.20585365853658535</v>
      </c>
      <c r="AZ62" s="680">
        <f t="shared" si="18"/>
        <v>-4.4789762340036704E-2</v>
      </c>
      <c r="BA62" s="680">
        <f t="shared" si="18"/>
        <v>-0.27338678885070644</v>
      </c>
      <c r="BB62" s="680">
        <f t="shared" si="18"/>
        <v>-0.29853777416734362</v>
      </c>
      <c r="BC62" s="680">
        <f t="shared" si="18"/>
        <v>-0.23179850452577724</v>
      </c>
      <c r="BD62" s="680">
        <f t="shared" si="18"/>
        <v>-0.14163283716734329</v>
      </c>
      <c r="BF62" s="680">
        <f t="shared" ref="BF62:BX62" si="19">(IF(BF61="",BF60,BF61)-BF58)/BF58</f>
        <v>-0.22201630837657516</v>
      </c>
      <c r="BG62" s="680">
        <f t="shared" si="19"/>
        <v>-0.16308040770101923</v>
      </c>
      <c r="BH62" s="680">
        <f t="shared" si="19"/>
        <v>-2.3771152296535116E-2</v>
      </c>
      <c r="BI62" s="680">
        <f t="shared" si="19"/>
        <v>-0.11563332065424109</v>
      </c>
      <c r="BJ62" s="680">
        <f t="shared" si="19"/>
        <v>-0.10156806842480404</v>
      </c>
      <c r="BK62" s="680">
        <f t="shared" si="19"/>
        <v>-4.868913857677902E-2</v>
      </c>
      <c r="BL62" s="680">
        <f t="shared" si="19"/>
        <v>-0.11349036402569598</v>
      </c>
      <c r="BM62" s="680">
        <f t="shared" si="19"/>
        <v>-0.17402793506983763</v>
      </c>
      <c r="BN62" s="680">
        <f t="shared" si="19"/>
        <v>-0.30962343096234313</v>
      </c>
      <c r="BO62" s="680">
        <f t="shared" si="19"/>
        <v>5.7226399331662493E-2</v>
      </c>
      <c r="BP62" s="680">
        <f t="shared" si="19"/>
        <v>-5.5993000874890689E-2</v>
      </c>
      <c r="BQ62" s="680">
        <f t="shared" si="19"/>
        <v>-0.22705117790414303</v>
      </c>
      <c r="BR62" s="680">
        <f t="shared" si="19"/>
        <v>-8.1344902386117163E-2</v>
      </c>
      <c r="BS62" s="680">
        <f t="shared" si="19"/>
        <v>-0.13768115942028983</v>
      </c>
      <c r="BT62" s="680">
        <f t="shared" si="19"/>
        <v>-9.8862642169728773E-2</v>
      </c>
      <c r="BU62" s="680">
        <f t="shared" si="19"/>
        <v>-3.8786673296867261E-2</v>
      </c>
      <c r="BV62" s="680">
        <f t="shared" si="19"/>
        <v>-0.22084481175390261</v>
      </c>
      <c r="BW62" s="680">
        <f t="shared" si="19"/>
        <v>-6.6950959488272926E-2</v>
      </c>
      <c r="BX62" s="680">
        <f t="shared" si="19"/>
        <v>-0.203125</v>
      </c>
      <c r="CH62" s="680">
        <f t="shared" ref="CH62:DF62" si="20">(IF(CH61="",CH60,CH61)-CH58)/CH58</f>
        <v>-0.14787644787644788</v>
      </c>
      <c r="CI62" s="680">
        <f t="shared" si="20"/>
        <v>-0.38809693513898785</v>
      </c>
      <c r="CJ62" s="680">
        <f t="shared" si="20"/>
        <v>-0.18861080885019949</v>
      </c>
      <c r="CK62" s="680">
        <f t="shared" si="20"/>
        <v>-0.14876033057851232</v>
      </c>
      <c r="CL62" s="680">
        <f t="shared" si="20"/>
        <v>-5.7284618854307724E-2</v>
      </c>
      <c r="CM62" s="680">
        <f t="shared" si="20"/>
        <v>-0.31365174877773594</v>
      </c>
      <c r="CN62" s="680">
        <f t="shared" si="20"/>
        <v>-0.20384163073304587</v>
      </c>
      <c r="CO62" s="680">
        <f t="shared" si="20"/>
        <v>-7.009159697331746E-2</v>
      </c>
      <c r="CP62" s="680">
        <f t="shared" si="20"/>
        <v>-0.12615859938208027</v>
      </c>
      <c r="CQ62" s="680">
        <f t="shared" si="20"/>
        <v>-0.15290648694187026</v>
      </c>
      <c r="CR62" s="680">
        <f t="shared" si="20"/>
        <v>-0.18709431080565109</v>
      </c>
      <c r="CS62" s="680">
        <f t="shared" si="20"/>
        <v>-0.11450381679389308</v>
      </c>
      <c r="CT62" s="680">
        <f t="shared" si="20"/>
        <v>-0.18675559790376373</v>
      </c>
      <c r="CU62" s="680">
        <f t="shared" si="20"/>
        <v>-0.24341085271317833</v>
      </c>
      <c r="CV62" s="680">
        <f t="shared" si="20"/>
        <v>-0.2051393728222996</v>
      </c>
      <c r="CW62" s="680">
        <f t="shared" si="20"/>
        <v>-0.10786802030456849</v>
      </c>
      <c r="CX62" s="680">
        <f t="shared" si="20"/>
        <v>-0.12917398945518446</v>
      </c>
      <c r="CY62" s="680">
        <f t="shared" si="20"/>
        <v>-0.16615384615384612</v>
      </c>
      <c r="CZ62" s="680">
        <f t="shared" si="20"/>
        <v>-0.21582733812949634</v>
      </c>
      <c r="DA62" s="680">
        <f t="shared" si="20"/>
        <v>-7.4557708508845841E-2</v>
      </c>
      <c r="DB62" s="680">
        <f t="shared" si="20"/>
        <v>-0.31428571428571422</v>
      </c>
      <c r="DC62" s="680">
        <f t="shared" si="20"/>
        <v>-0.24341085271317833</v>
      </c>
      <c r="DD62" s="680">
        <f t="shared" si="20"/>
        <v>-4.8731974142217839E-2</v>
      </c>
      <c r="DE62" s="680">
        <f t="shared" si="20"/>
        <v>-0.29726735598227477</v>
      </c>
      <c r="DF62" s="680">
        <f t="shared" si="20"/>
        <v>-0.10874200426439246</v>
      </c>
      <c r="DJ62" s="680">
        <f t="shared" ref="DJ62:EE62" si="21">(IF(DJ61="",DJ60,DJ61)-DJ58)/DJ58</f>
        <v>-0.22905856189770196</v>
      </c>
      <c r="DK62" s="680">
        <f t="shared" si="21"/>
        <v>-3.4407665505226372E-2</v>
      </c>
      <c r="DL62" s="680">
        <f t="shared" si="21"/>
        <v>-0.21183053557154272</v>
      </c>
      <c r="DM62" s="680">
        <f t="shared" si="21"/>
        <v>-5.7952622673434866E-2</v>
      </c>
      <c r="DN62" s="680">
        <f t="shared" si="21"/>
        <v>-0.12753858651502845</v>
      </c>
      <c r="DO62" s="680">
        <f t="shared" si="21"/>
        <v>-0.16230769230769235</v>
      </c>
      <c r="DP62" s="680">
        <f t="shared" si="21"/>
        <v>-0.1004749725977347</v>
      </c>
      <c r="DQ62" s="680">
        <f t="shared" si="21"/>
        <v>-0.14798206278026907</v>
      </c>
      <c r="DR62" s="680">
        <f t="shared" si="21"/>
        <v>-7.3909171861086337E-2</v>
      </c>
      <c r="DS62" s="680">
        <f t="shared" si="21"/>
        <v>-0.10195588847274245</v>
      </c>
      <c r="DT62" s="680">
        <f t="shared" si="21"/>
        <v>-0.21226831421006181</v>
      </c>
      <c r="DU62" s="680">
        <f t="shared" si="21"/>
        <v>-0.11535337124289205</v>
      </c>
      <c r="DV62" s="680">
        <f t="shared" si="21"/>
        <v>-0.2139902218879278</v>
      </c>
      <c r="DW62" s="680">
        <f t="shared" si="21"/>
        <v>-0.17198024247867078</v>
      </c>
      <c r="DX62" s="680">
        <f t="shared" si="21"/>
        <v>-1.2847965738757947E-2</v>
      </c>
      <c r="DY62" s="680">
        <f t="shared" si="21"/>
        <v>-0.11535234899328856</v>
      </c>
      <c r="DZ62" s="680">
        <f t="shared" si="21"/>
        <v>-0.17568171658471166</v>
      </c>
      <c r="EA62" s="680">
        <f t="shared" si="21"/>
        <v>-0.30724426647251546</v>
      </c>
      <c r="EB62" s="680">
        <f t="shared" si="21"/>
        <v>-0.16753150481838397</v>
      </c>
      <c r="EC62" s="680">
        <f t="shared" si="21"/>
        <v>-0.21873710276516717</v>
      </c>
      <c r="ED62" s="680">
        <f t="shared" si="21"/>
        <v>-2.4852569502948677E-2</v>
      </c>
      <c r="EE62" s="680">
        <f t="shared" si="21"/>
        <v>-0.15495031284504979</v>
      </c>
    </row>
    <row r="63" spans="1:138" x14ac:dyDescent="0.35">
      <c r="A63" s="234"/>
      <c r="AD63" s="232"/>
      <c r="AE63" s="232"/>
      <c r="AF63" s="232"/>
      <c r="AG63" s="232"/>
      <c r="AH63" s="232"/>
      <c r="AI63" s="232"/>
      <c r="AJ63" s="232"/>
      <c r="AK63" s="232"/>
      <c r="AL63" s="232"/>
      <c r="AM63" s="232"/>
      <c r="AN63" s="232"/>
      <c r="AO63" s="232"/>
      <c r="AP63" s="232"/>
      <c r="AQ63" s="232"/>
      <c r="AR63" s="232"/>
      <c r="AS63" s="232"/>
      <c r="AT63" s="232"/>
      <c r="AU63" s="232"/>
      <c r="AV63" s="232"/>
      <c r="AW63" s="232"/>
      <c r="AX63" s="232"/>
      <c r="AY63" s="232"/>
      <c r="AZ63" s="232"/>
      <c r="BA63" s="232"/>
      <c r="BB63" s="232"/>
      <c r="BC63" s="232"/>
      <c r="BD63" s="232"/>
      <c r="BF63" s="232"/>
      <c r="BG63" s="232"/>
      <c r="BH63" s="232"/>
      <c r="BI63" s="232"/>
      <c r="BJ63" s="232"/>
      <c r="BK63" s="232"/>
      <c r="BL63" s="232"/>
      <c r="BM63" s="232"/>
      <c r="BN63" s="232"/>
      <c r="BO63" s="232"/>
      <c r="BP63" s="232"/>
      <c r="BQ63" s="232"/>
      <c r="BR63" s="232"/>
      <c r="BS63" s="232"/>
      <c r="BT63" s="232"/>
      <c r="BU63" s="232"/>
      <c r="BV63" s="232"/>
      <c r="BW63" s="232"/>
      <c r="BX63" s="232"/>
      <c r="CH63" s="232"/>
      <c r="CI63" s="232"/>
      <c r="CJ63" s="232"/>
      <c r="CK63" s="232"/>
      <c r="CL63" s="232"/>
      <c r="CM63" s="232"/>
      <c r="CN63" s="232"/>
      <c r="CO63" s="232"/>
      <c r="CP63" s="232"/>
      <c r="CQ63" s="232"/>
      <c r="CR63" s="232"/>
      <c r="CS63" s="232"/>
      <c r="CT63" s="232"/>
      <c r="CU63" s="232"/>
      <c r="CV63" s="232"/>
      <c r="CW63" s="232"/>
      <c r="CX63" s="232"/>
      <c r="CY63" s="232"/>
      <c r="CZ63" s="232"/>
      <c r="DA63" s="232"/>
      <c r="DB63" s="232"/>
      <c r="DC63" s="232"/>
      <c r="DD63" s="232"/>
      <c r="DE63" s="232"/>
      <c r="DF63" s="232"/>
      <c r="DJ63" s="232"/>
      <c r="DK63" s="232"/>
      <c r="DL63" s="232"/>
      <c r="DM63" s="232"/>
      <c r="DN63" s="232"/>
      <c r="DO63" s="232"/>
      <c r="DP63" s="232"/>
      <c r="DQ63" s="232"/>
      <c r="DR63" s="232"/>
      <c r="DS63" s="232"/>
      <c r="DT63" s="232"/>
      <c r="DU63" s="232"/>
      <c r="DV63" s="232"/>
      <c r="DW63" s="232"/>
      <c r="DX63" s="232"/>
      <c r="DY63" s="232"/>
      <c r="DZ63" s="232"/>
      <c r="EA63" s="232"/>
      <c r="EB63" s="232"/>
      <c r="EC63" s="232"/>
      <c r="ED63" s="232"/>
      <c r="EE63" s="232"/>
    </row>
    <row r="64" spans="1:138" ht="17" thickBot="1" x14ac:dyDescent="0.4">
      <c r="A64" s="750" t="s">
        <v>591</v>
      </c>
    </row>
    <row r="65" spans="1:153" s="149" customFormat="1" x14ac:dyDescent="0.35">
      <c r="A65" s="180">
        <v>19</v>
      </c>
      <c r="AD65" s="389">
        <v>6.8866800000000006E-2</v>
      </c>
      <c r="AE65" s="389">
        <v>8.2328299999999993E-2</v>
      </c>
      <c r="AF65" s="389">
        <v>6.7741399999999993E-2</v>
      </c>
      <c r="AG65" s="389">
        <v>8.6406999999999998E-2</v>
      </c>
      <c r="AH65" s="389">
        <v>8.0866199999999999E-2</v>
      </c>
      <c r="AI65" s="389">
        <v>7.9596100000000003E-2</v>
      </c>
      <c r="AJ65" s="389">
        <v>6.9165099999999993E-2</v>
      </c>
      <c r="AK65" s="389">
        <v>8.2493200000000003E-2</v>
      </c>
      <c r="AL65" s="389">
        <v>8.7082599999999996E-2</v>
      </c>
      <c r="AM65" s="389">
        <v>9.0617799999999998E-2</v>
      </c>
      <c r="AN65" s="389">
        <v>7.5804499999999997E-2</v>
      </c>
      <c r="AO65" s="389">
        <v>8.6801965999999994E-2</v>
      </c>
      <c r="AP65" s="389">
        <v>8.0615300000000001E-2</v>
      </c>
      <c r="AQ65" s="389">
        <v>7.2720240000000005E-2</v>
      </c>
      <c r="AR65" s="389">
        <v>8.9791860000000001E-2</v>
      </c>
      <c r="AS65" s="389">
        <v>8.1612610000000002E-2</v>
      </c>
      <c r="AT65" s="389">
        <v>7.0423700000000006E-2</v>
      </c>
      <c r="AU65" s="389">
        <v>7.4920899999999999E-2</v>
      </c>
      <c r="AV65" s="389">
        <v>8.7384500000000004E-2</v>
      </c>
      <c r="AW65" s="389">
        <v>7.12531E-2</v>
      </c>
      <c r="AX65" s="389">
        <v>9.7927299999999995E-2</v>
      </c>
      <c r="AY65" s="389">
        <v>8.7873400000000004E-2</v>
      </c>
      <c r="AZ65" s="389">
        <v>7.6761899999999994E-2</v>
      </c>
      <c r="BA65" s="389">
        <v>7.4787800000000001E-2</v>
      </c>
      <c r="BB65" s="389">
        <v>8.7166300000000002E-2</v>
      </c>
      <c r="BC65" s="389">
        <v>7.3222599999999999E-2</v>
      </c>
      <c r="BD65" s="389">
        <v>8.0310699999999999E-2</v>
      </c>
      <c r="BE65" s="389"/>
      <c r="BF65" s="389">
        <v>7.5103699999999995E-2</v>
      </c>
      <c r="BG65" s="389">
        <v>8.0510600000000002E-2</v>
      </c>
      <c r="BH65" s="389">
        <v>7.6649200000000001E-2</v>
      </c>
      <c r="BI65" s="389">
        <v>7.9009499999999996E-2</v>
      </c>
      <c r="BJ65" s="389">
        <v>8.0442E-2</v>
      </c>
      <c r="BK65" s="389">
        <v>7.4298299999999998E-2</v>
      </c>
      <c r="BL65" s="389">
        <v>7.2819300000000003E-2</v>
      </c>
      <c r="BM65" s="389">
        <v>8.8416999999999996E-2</v>
      </c>
      <c r="BN65" s="389">
        <v>8.8255500000000001E-2</v>
      </c>
      <c r="BO65" s="389">
        <v>7.7308699999999994E-2</v>
      </c>
      <c r="BP65" s="389">
        <v>7.4002799999999994E-2</v>
      </c>
      <c r="BQ65" s="389">
        <v>8.7820099999999998E-2</v>
      </c>
      <c r="BR65" s="389">
        <v>8.1887399999999999E-2</v>
      </c>
      <c r="BS65" s="389">
        <v>7.5054300000000004E-2</v>
      </c>
      <c r="BT65" s="389">
        <v>9.1815999999999995E-2</v>
      </c>
      <c r="BU65" s="389">
        <v>8.8105500000000003E-2</v>
      </c>
      <c r="BV65" s="389">
        <v>7.8231599999999998E-2</v>
      </c>
      <c r="BW65" s="389">
        <v>7.3843000000000006E-2</v>
      </c>
      <c r="BX65" s="389">
        <v>7.5017600000000004E-2</v>
      </c>
      <c r="BY65" s="389"/>
      <c r="BZ65" s="389"/>
      <c r="CA65" s="389"/>
      <c r="CB65" s="389"/>
      <c r="CC65" s="389"/>
      <c r="CD65" s="389"/>
      <c r="CE65" s="389"/>
      <c r="CF65" s="389"/>
      <c r="CG65" s="389"/>
      <c r="CH65" s="389">
        <v>7.9471700000000006E-2</v>
      </c>
      <c r="CI65" s="389">
        <v>8.1196599999999994E-2</v>
      </c>
      <c r="CJ65" s="389">
        <v>9.0082200000000001E-2</v>
      </c>
      <c r="CK65" s="389">
        <v>8.4132100000000001E-2</v>
      </c>
      <c r="CL65" s="389">
        <v>7.6020099999999993E-2</v>
      </c>
      <c r="CM65" s="389">
        <v>9.48185E-2</v>
      </c>
      <c r="CN65" s="389">
        <v>7.1173399999999998E-2</v>
      </c>
      <c r="CO65" s="389">
        <v>9.3863119999999994E-2</v>
      </c>
      <c r="CP65" s="389">
        <v>7.4037699999999998E-2</v>
      </c>
      <c r="CQ65" s="389">
        <v>7.8187160000000006E-2</v>
      </c>
      <c r="CR65" s="389">
        <v>7.4194300000000005E-2</v>
      </c>
      <c r="CS65" s="389">
        <v>7.9993400000000006E-2</v>
      </c>
      <c r="CT65" s="389">
        <v>7.7379208000000005E-2</v>
      </c>
      <c r="CU65" s="389">
        <v>7.0364209999999996E-2</v>
      </c>
      <c r="CV65" s="389">
        <v>7.4155473E-2</v>
      </c>
      <c r="CW65" s="389">
        <v>9.2110399999999995E-2</v>
      </c>
      <c r="CX65" s="389">
        <v>8.3313899999999996E-2</v>
      </c>
      <c r="CY65" s="389">
        <v>8.2147600000000001E-2</v>
      </c>
      <c r="CZ65" s="389">
        <v>8.0477199999999999E-2</v>
      </c>
      <c r="DA65" s="389">
        <v>7.8852500000000006E-2</v>
      </c>
      <c r="DB65" s="389">
        <v>8.2338800000000004E-2</v>
      </c>
      <c r="DC65" s="389">
        <v>0.1025747</v>
      </c>
      <c r="DD65" s="389">
        <v>7.7938300000000002E-2</v>
      </c>
      <c r="DE65" s="389">
        <v>7.3508900000000002E-2</v>
      </c>
      <c r="DF65" s="389">
        <v>8.78882E-2</v>
      </c>
      <c r="DG65" s="389"/>
      <c r="DH65" s="389"/>
      <c r="DI65" s="389"/>
      <c r="DJ65" s="389">
        <v>8.3962099999999998E-2</v>
      </c>
      <c r="DK65" s="389">
        <v>7.1997400000000003E-2</v>
      </c>
      <c r="DL65" s="389">
        <v>8.8320099999999999E-2</v>
      </c>
      <c r="DM65" s="389">
        <v>8.3560750000000003E-2</v>
      </c>
      <c r="DN65" s="389">
        <v>7.5694440000000002E-2</v>
      </c>
      <c r="DO65" s="389">
        <v>8.7553400000000003E-2</v>
      </c>
      <c r="DP65" s="389">
        <v>8.3775699999999995E-2</v>
      </c>
      <c r="DQ65" s="389">
        <v>8.0762084999999997E-2</v>
      </c>
      <c r="DR65" s="389">
        <v>8.3178199999999994E-2</v>
      </c>
      <c r="DS65" s="389">
        <v>8.9181800000000006E-2</v>
      </c>
      <c r="DT65" s="389">
        <v>7.4532399999999999E-2</v>
      </c>
      <c r="DU65" s="389">
        <v>9.2649999999999996E-2</v>
      </c>
      <c r="DV65" s="389">
        <v>7.9213699999999998E-2</v>
      </c>
      <c r="DW65" s="389">
        <v>7.8873600000000002E-2</v>
      </c>
      <c r="DX65" s="389">
        <v>7.8804100000000002E-2</v>
      </c>
      <c r="DY65" s="389">
        <v>8.7370299999999998E-2</v>
      </c>
      <c r="DZ65" s="389">
        <v>8.2921700000000001E-2</v>
      </c>
      <c r="EA65" s="389">
        <v>7.3438799999999999E-2</v>
      </c>
      <c r="EB65" s="389">
        <v>8.7526300000000001E-2</v>
      </c>
      <c r="EC65" s="389">
        <v>7.8164499999999998E-2</v>
      </c>
      <c r="ED65" s="389">
        <v>7.6402300000000006E-2</v>
      </c>
      <c r="EE65" s="389">
        <v>9.2740199999999995E-2</v>
      </c>
      <c r="EF65" s="389"/>
      <c r="EG65" s="389"/>
      <c r="EH65" s="389"/>
      <c r="EI65" s="389"/>
      <c r="EJ65" s="389"/>
      <c r="EK65" s="389"/>
      <c r="EL65" s="389"/>
      <c r="EM65" s="389"/>
      <c r="EN65" s="389"/>
      <c r="EO65" s="389"/>
      <c r="EP65" s="389"/>
      <c r="EQ65" s="389"/>
      <c r="ER65" s="389"/>
      <c r="ES65" s="389"/>
      <c r="ET65" s="389"/>
      <c r="EU65" s="389"/>
      <c r="EV65" s="389"/>
      <c r="EW65" s="389"/>
    </row>
    <row r="66" spans="1:153" s="1" customFormat="1" x14ac:dyDescent="0.35">
      <c r="A66" s="137">
        <v>22</v>
      </c>
      <c r="AD66" s="318">
        <v>7.3418800000000006E-2</v>
      </c>
      <c r="AE66" s="318">
        <v>8.1472900000000001E-2</v>
      </c>
      <c r="AF66" s="318">
        <v>6.9542599999999996E-2</v>
      </c>
      <c r="AG66" s="318">
        <v>8.6944800000000003E-2</v>
      </c>
      <c r="AH66" s="318">
        <v>8.0154900000000001E-2</v>
      </c>
      <c r="AI66" s="318">
        <v>7.0408100000000001E-2</v>
      </c>
      <c r="AJ66" s="318">
        <v>6.4595100000000003E-2</v>
      </c>
      <c r="AK66" s="318">
        <v>7.0985400000000004E-2</v>
      </c>
      <c r="AL66" s="318">
        <v>6.8976599999999999E-2</v>
      </c>
      <c r="AM66" s="318">
        <v>8.4648200000000007E-2</v>
      </c>
      <c r="AN66" s="318">
        <v>7.0148199999999994E-2</v>
      </c>
      <c r="AO66" s="318">
        <v>7.7325881999999999E-2</v>
      </c>
      <c r="AP66" s="318">
        <v>6.9892332000000001E-2</v>
      </c>
      <c r="AQ66" s="318">
        <v>7.5461539999999994E-2</v>
      </c>
      <c r="AR66" s="318">
        <v>7.7836719999999998E-2</v>
      </c>
      <c r="AS66" s="318">
        <v>7.9189159999999995E-2</v>
      </c>
      <c r="AT66" s="318">
        <v>7.2634500000000005E-2</v>
      </c>
      <c r="AU66" s="318">
        <v>7.50889E-2</v>
      </c>
      <c r="AV66" s="318">
        <v>8.8544800000000007E-2</v>
      </c>
      <c r="AW66" s="318">
        <v>5.9901799999999998E-2</v>
      </c>
      <c r="AX66" s="318">
        <v>8.2376699999999997E-2</v>
      </c>
      <c r="AY66" s="318">
        <v>7.5378299999999995E-2</v>
      </c>
      <c r="AZ66" s="318">
        <v>6.2325600000000002E-2</v>
      </c>
      <c r="BA66" s="318">
        <v>7.3368900000000001E-2</v>
      </c>
      <c r="BB66" s="318">
        <v>7.9429399999999997E-2</v>
      </c>
      <c r="BC66" s="318">
        <v>7.6300000000000007E-2</v>
      </c>
      <c r="BD66" s="318">
        <v>8.1810300000000002E-2</v>
      </c>
      <c r="BE66" s="318"/>
      <c r="BF66" s="318">
        <v>8.3521700000000004E-2</v>
      </c>
      <c r="BG66" s="318">
        <v>8.1248500000000001E-2</v>
      </c>
      <c r="BH66" s="318">
        <v>7.6367099999999993E-2</v>
      </c>
      <c r="BI66" s="318">
        <v>8.3996199999999993E-2</v>
      </c>
      <c r="BJ66" s="318">
        <v>9.0798100000000007E-2</v>
      </c>
      <c r="BK66" s="318">
        <v>6.8474400000000005E-2</v>
      </c>
      <c r="BL66" s="318">
        <v>6.9076299999999993E-2</v>
      </c>
      <c r="BM66" s="318">
        <v>9.0399300000000002E-2</v>
      </c>
      <c r="BN66" s="318">
        <v>9.7014000000000003E-2</v>
      </c>
      <c r="BO66" s="318">
        <v>7.6965900000000004E-2</v>
      </c>
      <c r="BP66" s="318">
        <v>7.23332E-2</v>
      </c>
      <c r="BQ66" s="318">
        <v>7.9429399999999997E-2</v>
      </c>
      <c r="BR66" s="318">
        <v>8.6994299999999997E-2</v>
      </c>
      <c r="BS66" s="318">
        <v>7.1376200000000001E-2</v>
      </c>
      <c r="BT66" s="318">
        <v>9.5637200000000006E-2</v>
      </c>
      <c r="BU66" s="318">
        <v>6.8171200000000001E-2</v>
      </c>
      <c r="BV66" s="318">
        <v>8.5740899999999995E-2</v>
      </c>
      <c r="BW66" s="318">
        <v>7.4668499999999999E-2</v>
      </c>
      <c r="BX66" s="318">
        <v>7.73538E-2</v>
      </c>
      <c r="BY66" s="318"/>
      <c r="BZ66" s="318"/>
      <c r="CA66" s="318"/>
      <c r="CB66" s="318"/>
      <c r="CC66" s="318"/>
      <c r="CD66" s="318"/>
      <c r="CE66" s="318"/>
      <c r="CF66" s="318"/>
      <c r="CG66" s="318"/>
      <c r="CH66" s="318">
        <v>0.10359359999999999</v>
      </c>
      <c r="CI66" s="318">
        <v>0.10429960000000001</v>
      </c>
      <c r="CJ66" s="318">
        <v>0.1139095</v>
      </c>
      <c r="CK66" s="318">
        <v>9.2673199999999997E-2</v>
      </c>
      <c r="CL66" s="318">
        <v>8.7285799999999997E-2</v>
      </c>
      <c r="CM66" s="318">
        <v>0.1054964</v>
      </c>
      <c r="CN66" s="318">
        <v>0.102024</v>
      </c>
      <c r="CO66" s="318">
        <v>9.4058429999999998E-2</v>
      </c>
      <c r="CP66" s="318">
        <v>7.8321799999999997E-2</v>
      </c>
      <c r="CQ66" s="318">
        <v>9.6504880000000001E-2</v>
      </c>
      <c r="CR66" s="318">
        <v>0.1011301</v>
      </c>
      <c r="CS66" s="318">
        <v>8.8367899999999999E-2</v>
      </c>
      <c r="CT66" s="318">
        <v>8.3973599999999995E-2</v>
      </c>
      <c r="CU66" s="318">
        <v>9.6993609999999994E-2</v>
      </c>
      <c r="CV66" s="318">
        <v>9.3695509999999996E-2</v>
      </c>
      <c r="CW66" s="318">
        <v>9.8100000000000007E-2</v>
      </c>
      <c r="CX66" s="318">
        <v>8.9603100000000005E-2</v>
      </c>
      <c r="CY66" s="318">
        <v>0.1019471</v>
      </c>
      <c r="CZ66" s="318">
        <v>9.8486199999999996E-2</v>
      </c>
      <c r="DA66" s="318">
        <v>9.4207100000000002E-2</v>
      </c>
      <c r="DB66" s="318">
        <v>0.10791000000000001</v>
      </c>
      <c r="DC66" s="318">
        <v>0.10361570000000001</v>
      </c>
      <c r="DD66" s="318">
        <v>8.5213999999999998E-2</v>
      </c>
      <c r="DE66" s="318">
        <v>0.1014067</v>
      </c>
      <c r="DF66" s="318">
        <v>0.10105989999999999</v>
      </c>
      <c r="DG66" s="318"/>
      <c r="DH66" s="318"/>
      <c r="DI66" s="318"/>
      <c r="DJ66" s="318">
        <v>0.11431139999999999</v>
      </c>
      <c r="DK66" s="318">
        <v>9.3314599999999998E-2</v>
      </c>
      <c r="DL66" s="318">
        <v>0.10466739999999999</v>
      </c>
      <c r="DM66" s="318">
        <v>9.4191629999999998E-2</v>
      </c>
      <c r="DN66" s="318">
        <v>9.9286689999999997E-2</v>
      </c>
      <c r="DO66" s="318">
        <v>0.10234840000000001</v>
      </c>
      <c r="DP66" s="318">
        <v>0.1056753</v>
      </c>
      <c r="DQ66" s="318">
        <v>9.5058139999999999E-2</v>
      </c>
      <c r="DR66" s="318">
        <v>8.8444499999999995E-2</v>
      </c>
      <c r="DS66" s="318">
        <v>9.4997999999999999E-2</v>
      </c>
      <c r="DT66" s="318">
        <v>0.10116559999999999</v>
      </c>
      <c r="DU66" s="318">
        <v>0.1047791</v>
      </c>
      <c r="DV66" s="318">
        <v>0.1098558</v>
      </c>
      <c r="DW66" s="318">
        <v>9.3960799999999997E-2</v>
      </c>
      <c r="DX66" s="318">
        <v>9.60815E-2</v>
      </c>
      <c r="DY66" s="318">
        <v>9.5736100000000005E-2</v>
      </c>
      <c r="DZ66" s="318">
        <v>9.4374700000000006E-2</v>
      </c>
      <c r="EA66" s="318">
        <v>0.1044411</v>
      </c>
      <c r="EB66" s="318">
        <v>0.10878019999999999</v>
      </c>
      <c r="EC66" s="318">
        <v>9.9306099999999994E-2</v>
      </c>
      <c r="ED66" s="318">
        <v>9.76963E-2</v>
      </c>
      <c r="EE66" s="318">
        <v>0.11182590000000001</v>
      </c>
      <c r="EF66" s="318"/>
      <c r="EG66" s="318"/>
      <c r="EH66" s="318"/>
      <c r="EI66" s="318"/>
      <c r="EJ66" s="318"/>
      <c r="EK66" s="318"/>
      <c r="EL66" s="318"/>
      <c r="EM66" s="318"/>
      <c r="EN66" s="318"/>
      <c r="EO66" s="318"/>
      <c r="EP66" s="318"/>
      <c r="EQ66" s="318"/>
      <c r="ER66" s="318"/>
      <c r="ES66" s="318"/>
      <c r="ET66" s="318"/>
      <c r="EU66" s="318"/>
      <c r="EV66" s="318"/>
      <c r="EW66" s="318"/>
    </row>
    <row r="67" spans="1:153" s="1" customFormat="1" x14ac:dyDescent="0.35">
      <c r="A67" s="137">
        <v>24</v>
      </c>
      <c r="AD67" s="318">
        <v>6.6005599999999998E-2</v>
      </c>
      <c r="AE67" s="318">
        <v>7.36565E-2</v>
      </c>
      <c r="AF67" s="318">
        <v>6.0284900000000002E-2</v>
      </c>
      <c r="AG67" s="318">
        <v>7.4387099999999998E-2</v>
      </c>
      <c r="AH67" s="318">
        <v>6.5692E-2</v>
      </c>
      <c r="AI67" s="318">
        <v>7.5507299999999999E-2</v>
      </c>
      <c r="AJ67" s="318">
        <v>5.6607600000000001E-2</v>
      </c>
      <c r="AK67" s="318">
        <v>6.3021800000000003E-2</v>
      </c>
      <c r="AL67" s="318">
        <v>6.1121500000000002E-2</v>
      </c>
      <c r="AM67" s="318">
        <v>7.9871999999999999E-2</v>
      </c>
      <c r="AN67" s="318">
        <v>6.3344600000000001E-2</v>
      </c>
      <c r="AO67" s="318">
        <v>7.0527514999999999E-2</v>
      </c>
      <c r="AP67" s="318">
        <v>6.9130871999999996E-2</v>
      </c>
      <c r="AQ67" s="318">
        <v>6.242727E-2</v>
      </c>
      <c r="AR67" s="318">
        <v>6.5085580000000004E-2</v>
      </c>
      <c r="AS67" s="318">
        <v>7.6263789999999998E-2</v>
      </c>
      <c r="AT67" s="318">
        <v>6.6873000000000002E-2</v>
      </c>
      <c r="AU67" s="318">
        <v>6.2915200000000004E-2</v>
      </c>
      <c r="AV67" s="318">
        <v>7.4271299999999998E-2</v>
      </c>
      <c r="AW67" s="318">
        <v>5.1452999999999999E-2</v>
      </c>
      <c r="AX67" s="318">
        <v>6.9879499999999997E-2</v>
      </c>
      <c r="AY67" s="318">
        <v>6.7046800000000004E-2</v>
      </c>
      <c r="AZ67" s="318">
        <v>6.6464200000000001E-2</v>
      </c>
      <c r="BA67" s="318">
        <v>6.4130999999999994E-2</v>
      </c>
      <c r="BB67" s="318">
        <v>6.8011799999999997E-2</v>
      </c>
      <c r="BC67" s="318">
        <v>6.9619399999999998E-2</v>
      </c>
      <c r="BD67" s="318">
        <v>7.4256299999999997E-2</v>
      </c>
      <c r="BE67" s="318"/>
      <c r="BF67" s="318">
        <v>8.1594299999999995E-2</v>
      </c>
      <c r="BG67" s="318">
        <v>7.3654399999999995E-2</v>
      </c>
      <c r="BH67" s="318">
        <v>7.84194E-2</v>
      </c>
      <c r="BI67" s="318">
        <v>8.7907799999999994E-2</v>
      </c>
      <c r="BJ67" s="318">
        <v>8.5359699999999997E-2</v>
      </c>
      <c r="BK67" s="318">
        <v>6.6861500000000004E-2</v>
      </c>
      <c r="BL67" s="318">
        <v>7.4999999999999997E-2</v>
      </c>
      <c r="BM67" s="318">
        <v>8.7809799999999993E-2</v>
      </c>
      <c r="BN67" s="318">
        <v>8.1750000000000003E-2</v>
      </c>
      <c r="BO67" s="318">
        <v>7.4620300000000001E-2</v>
      </c>
      <c r="BP67" s="318">
        <v>7.2643700000000005E-2</v>
      </c>
      <c r="BQ67" s="318">
        <v>7.0680699999999999E-2</v>
      </c>
      <c r="BR67" s="318">
        <v>8.7409600000000004E-2</v>
      </c>
      <c r="BS67" s="318">
        <v>7.3901999999999995E-2</v>
      </c>
      <c r="BT67" s="318">
        <v>8.6344199999999996E-2</v>
      </c>
      <c r="BU67" s="318">
        <v>6.1873499999999998E-2</v>
      </c>
      <c r="BV67" s="318">
        <v>8.0263600000000004E-2</v>
      </c>
      <c r="BW67" s="318">
        <v>7.1512099999999995E-2</v>
      </c>
      <c r="BX67" s="318">
        <v>6.73295E-2</v>
      </c>
      <c r="BY67" s="318"/>
      <c r="BZ67" s="318"/>
      <c r="CA67" s="318"/>
      <c r="CB67" s="318"/>
      <c r="CC67" s="318"/>
      <c r="CD67" s="318"/>
      <c r="CE67" s="318"/>
      <c r="CF67" s="318"/>
      <c r="CG67" s="318"/>
      <c r="CH67" s="318">
        <v>8.7712899999999996E-2</v>
      </c>
      <c r="CI67" s="318">
        <v>7.7407000000000004E-2</v>
      </c>
      <c r="CJ67" s="318">
        <v>9.5716999999999997E-2</v>
      </c>
      <c r="CK67" s="318">
        <v>7.7017100000000005E-2</v>
      </c>
      <c r="CL67" s="318">
        <v>7.7695200000000006E-2</v>
      </c>
      <c r="CM67" s="318">
        <v>7.1122500000000005E-2</v>
      </c>
      <c r="CN67" s="318">
        <v>9.1667200000000004E-2</v>
      </c>
      <c r="CO67" s="318">
        <v>8.5098800000000002E-2</v>
      </c>
      <c r="CP67" s="318">
        <v>7.6756099999999994E-2</v>
      </c>
      <c r="CQ67" s="318">
        <v>8.8490200000000005E-2</v>
      </c>
      <c r="CR67" s="318">
        <v>9.2998800000000006E-2</v>
      </c>
      <c r="CS67" s="318">
        <v>7.8095300000000006E-2</v>
      </c>
      <c r="CT67" s="318">
        <v>9.1033475000000003E-2</v>
      </c>
      <c r="CU67" s="318">
        <v>7.7869259999999996E-2</v>
      </c>
      <c r="CV67" s="318">
        <v>9.8507053999999997E-2</v>
      </c>
      <c r="CW67" s="318">
        <v>9.2891150000000006E-2</v>
      </c>
      <c r="CX67" s="318">
        <v>8.7689400000000001E-2</v>
      </c>
      <c r="CY67" s="318">
        <v>9.0951000000000004E-2</v>
      </c>
      <c r="CZ67" s="318">
        <v>8.9333599999999999E-2</v>
      </c>
      <c r="DA67" s="318">
        <v>8.8852899999999999E-2</v>
      </c>
      <c r="DB67" s="318">
        <v>9.0461100000000003E-2</v>
      </c>
      <c r="DC67" s="318">
        <v>8.4635299999999997E-2</v>
      </c>
      <c r="DD67" s="318">
        <v>9.7673499999999996E-2</v>
      </c>
      <c r="DE67" s="318">
        <v>8.7030399999999994E-2</v>
      </c>
      <c r="DF67" s="318">
        <v>9.8100000000000007E-2</v>
      </c>
      <c r="DG67" s="318"/>
      <c r="DH67" s="318"/>
      <c r="DI67" s="318"/>
      <c r="DJ67" s="318">
        <v>0.1041502</v>
      </c>
      <c r="DK67" s="318">
        <v>9.4760399999999995E-2</v>
      </c>
      <c r="DL67" s="318">
        <v>0.10281220000000001</v>
      </c>
      <c r="DM67" s="318">
        <v>9.3731170000000003E-2</v>
      </c>
      <c r="DN67" s="318">
        <v>9.4451649999999998E-2</v>
      </c>
      <c r="DO67" s="318">
        <v>9.3334E-2</v>
      </c>
      <c r="DP67" s="318">
        <v>9.9291500000000005E-2</v>
      </c>
      <c r="DQ67" s="318">
        <v>9.1429200000000002E-2</v>
      </c>
      <c r="DR67" s="318">
        <v>8.5740899999999995E-2</v>
      </c>
      <c r="DS67" s="318">
        <v>9.22375E-2</v>
      </c>
      <c r="DT67" s="318">
        <v>9.7254300000000002E-2</v>
      </c>
      <c r="DU67" s="318">
        <v>9.5985799999999996E-2</v>
      </c>
      <c r="DV67" s="318">
        <v>0.1148588</v>
      </c>
      <c r="DW67" s="318">
        <v>8.8371099999999994E-2</v>
      </c>
      <c r="DX67" s="318">
        <v>0.1062411</v>
      </c>
      <c r="DY67" s="318">
        <v>8.9407600000000004E-2</v>
      </c>
      <c r="DZ67" s="318">
        <v>0.1015573</v>
      </c>
      <c r="EA67" s="318">
        <v>9.4144400000000003E-2</v>
      </c>
      <c r="EB67" s="318">
        <v>9.4496300000000005E-2</v>
      </c>
      <c r="EC67" s="318">
        <v>8.1612599999999993E-2</v>
      </c>
      <c r="ED67" s="318">
        <v>9.1587100000000005E-2</v>
      </c>
      <c r="EE67" s="318">
        <v>9.8884799999999995E-2</v>
      </c>
      <c r="EF67" s="318"/>
      <c r="EG67" s="318"/>
      <c r="EH67" s="318"/>
      <c r="EI67" s="318"/>
      <c r="EJ67" s="318"/>
      <c r="EK67" s="318"/>
      <c r="EL67" s="318"/>
      <c r="EM67" s="318"/>
      <c r="EN67" s="318"/>
      <c r="EO67" s="318"/>
      <c r="EP67" s="318"/>
      <c r="EQ67" s="318"/>
      <c r="ER67" s="318"/>
      <c r="ES67" s="318"/>
      <c r="ET67" s="318"/>
      <c r="EU67" s="318"/>
      <c r="EV67" s="318"/>
      <c r="EW67" s="318"/>
    </row>
    <row r="68" spans="1:153" s="1" customFormat="1" x14ac:dyDescent="0.35">
      <c r="A68" s="137">
        <v>26</v>
      </c>
      <c r="AD68" s="318">
        <v>8.2592799999999994E-2</v>
      </c>
      <c r="AE68" s="318">
        <v>6.9822099999999998E-2</v>
      </c>
      <c r="AF68" s="318">
        <v>6.5600599999999995E-2</v>
      </c>
      <c r="AG68" s="318">
        <v>7.7227699999999996E-2</v>
      </c>
      <c r="AH68" s="318">
        <v>6.7121100000000003E-2</v>
      </c>
      <c r="AI68" s="318">
        <v>6.8215200000000004E-2</v>
      </c>
      <c r="AJ68" s="318">
        <v>5.01196E-2</v>
      </c>
      <c r="AK68" s="318">
        <v>6.1812199999999998E-2</v>
      </c>
      <c r="AL68" s="318">
        <v>6.4862199999999995E-2</v>
      </c>
      <c r="AM68" s="318">
        <v>7.0168800000000003E-2</v>
      </c>
      <c r="AN68" s="318">
        <v>6.4077800000000004E-2</v>
      </c>
      <c r="AO68" s="318">
        <v>7.2204036999999999E-2</v>
      </c>
      <c r="AP68" s="318">
        <v>6.0477418999999998E-2</v>
      </c>
      <c r="AQ68" s="318">
        <v>7.3648649999999996E-2</v>
      </c>
      <c r="AR68" s="318">
        <v>6.2973870000000001E-2</v>
      </c>
      <c r="AS68" s="318">
        <v>7.0670720000000006E-2</v>
      </c>
      <c r="AT68" s="318">
        <v>6.1619100000000003E-2</v>
      </c>
      <c r="AU68" s="318">
        <v>7.2428999999999993E-2</v>
      </c>
      <c r="AV68" s="318">
        <v>7.1559200000000003E-2</v>
      </c>
      <c r="AW68" s="318">
        <v>4.8300000000000003E-2</v>
      </c>
      <c r="AX68" s="318">
        <v>7.2997000000000006E-2</v>
      </c>
      <c r="AY68" s="318">
        <v>7.0950600000000003E-2</v>
      </c>
      <c r="AZ68" s="318">
        <v>6.3127799999999998E-2</v>
      </c>
      <c r="BA68" s="318">
        <v>7.6190999999999995E-2</v>
      </c>
      <c r="BB68" s="318">
        <v>5.8133299999999999E-2</v>
      </c>
      <c r="BC68" s="318">
        <v>6.0079E-2</v>
      </c>
      <c r="BD68" s="318">
        <v>7.9247999999999999E-2</v>
      </c>
      <c r="BE68" s="318"/>
      <c r="BF68" s="318">
        <v>7.9398700000000003E-2</v>
      </c>
      <c r="BG68" s="318">
        <v>7.2216900000000001E-2</v>
      </c>
      <c r="BH68" s="318">
        <v>8.3673499999999998E-2</v>
      </c>
      <c r="BI68" s="318">
        <v>8.5274199999999994E-2</v>
      </c>
      <c r="BJ68" s="318">
        <v>9.3243599999999996E-2</v>
      </c>
      <c r="BK68" s="318">
        <v>5.8631200000000001E-2</v>
      </c>
      <c r="BL68" s="318">
        <v>7.0645399999999997E-2</v>
      </c>
      <c r="BM68" s="318">
        <v>8.5789400000000002E-2</v>
      </c>
      <c r="BN68" s="318">
        <v>8.5890099999999997E-2</v>
      </c>
      <c r="BO68" s="318">
        <v>9.1042399999999996E-2</v>
      </c>
      <c r="BP68" s="318">
        <v>6.5618700000000002E-2</v>
      </c>
      <c r="BQ68" s="318">
        <v>7.2407100000000002E-2</v>
      </c>
      <c r="BR68" s="318">
        <v>9.8863400000000004E-2</v>
      </c>
      <c r="BS68" s="318">
        <v>6.8228700000000003E-2</v>
      </c>
      <c r="BT68" s="318">
        <v>7.5585200000000005E-2</v>
      </c>
      <c r="BU68" s="318">
        <v>6.1094299999999997E-2</v>
      </c>
      <c r="BV68" s="318">
        <v>7.6866199999999996E-2</v>
      </c>
      <c r="BW68" s="318">
        <v>7.0797100000000002E-2</v>
      </c>
      <c r="BX68" s="318">
        <v>6.8243499999999999E-2</v>
      </c>
      <c r="BY68" s="318"/>
      <c r="BZ68" s="318"/>
      <c r="CA68" s="318"/>
      <c r="CB68" s="318"/>
      <c r="CC68" s="318"/>
      <c r="CD68" s="318"/>
      <c r="CE68" s="318"/>
      <c r="CF68" s="318"/>
      <c r="CG68" s="318"/>
      <c r="CH68" s="318">
        <v>8.9925000000000005E-2</v>
      </c>
      <c r="CI68" s="318">
        <v>7.7219300000000005E-2</v>
      </c>
      <c r="CJ68" s="318">
        <v>8.6146600000000004E-2</v>
      </c>
      <c r="CK68" s="318">
        <v>7.7516500000000002E-2</v>
      </c>
      <c r="CL68" s="318">
        <v>7.3378799999999994E-2</v>
      </c>
      <c r="CM68" s="318">
        <v>6.7286499999999999E-2</v>
      </c>
      <c r="CN68" s="318">
        <v>8.7907799999999994E-2</v>
      </c>
      <c r="CO68" s="318">
        <v>9.8100000000000007E-2</v>
      </c>
      <c r="CP68" s="318">
        <v>7.6104500000000005E-2</v>
      </c>
      <c r="CQ68" s="318">
        <v>7.4605459999999998E-2</v>
      </c>
      <c r="CR68" s="318">
        <v>8.9069899999999994E-2</v>
      </c>
      <c r="CS68" s="318">
        <v>8.8606500000000005E-2</v>
      </c>
      <c r="CT68" s="318">
        <v>8.5676855999999996E-2</v>
      </c>
      <c r="CU68" s="318">
        <v>7.8479999999999994E-2</v>
      </c>
      <c r="CV68" s="318">
        <v>9.3448707000000006E-2</v>
      </c>
      <c r="CW68" s="318">
        <v>9.5595319999999998E-2</v>
      </c>
      <c r="CX68" s="318">
        <v>8.2849199999999998E-2</v>
      </c>
      <c r="CY68" s="318">
        <v>9.1864799999999996E-2</v>
      </c>
      <c r="CZ68" s="318">
        <v>8.8927999999999993E-2</v>
      </c>
      <c r="DA68" s="318">
        <v>9.4310699999999997E-2</v>
      </c>
      <c r="DB68" s="318">
        <v>9.1154899999999997E-2</v>
      </c>
      <c r="DC68" s="318">
        <v>8.4722699999999998E-2</v>
      </c>
      <c r="DD68" s="318">
        <v>8.7151300000000001E-2</v>
      </c>
      <c r="DE68" s="318">
        <v>8.5354700000000006E-2</v>
      </c>
      <c r="DF68" s="318">
        <v>7.4120000000000005E-2</v>
      </c>
      <c r="DG68" s="318"/>
      <c r="DH68" s="318"/>
      <c r="DI68" s="318"/>
      <c r="DJ68" s="318">
        <v>9.1994199999999998E-2</v>
      </c>
      <c r="DK68" s="318">
        <v>8.11862E-2</v>
      </c>
      <c r="DL68" s="318">
        <v>9.3303999999999998E-2</v>
      </c>
      <c r="DM68" s="318">
        <v>9.5274070000000002E-2</v>
      </c>
      <c r="DN68" s="318">
        <v>9.0649370000000007E-2</v>
      </c>
      <c r="DO68" s="318">
        <v>8.6855299999999996E-2</v>
      </c>
      <c r="DP68" s="318">
        <v>9.5190300000000005E-2</v>
      </c>
      <c r="DQ68" s="318">
        <v>9.5238749999999997E-2</v>
      </c>
      <c r="DR68" s="318">
        <v>8.6654999999999996E-2</v>
      </c>
      <c r="DS68" s="318">
        <v>8.4886500000000004E-2</v>
      </c>
      <c r="DT68" s="318">
        <v>9.2700000000000005E-2</v>
      </c>
      <c r="DU68" s="318">
        <v>0.1132925</v>
      </c>
      <c r="DV68" s="318">
        <v>7.5017600000000004E-2</v>
      </c>
      <c r="DW68" s="318">
        <v>8.0039700000000005E-2</v>
      </c>
      <c r="DX68" s="318">
        <v>9.21545E-2</v>
      </c>
      <c r="DY68" s="318">
        <v>8.8993699999999995E-2</v>
      </c>
      <c r="DZ68" s="318">
        <v>0.1043617</v>
      </c>
      <c r="EA68" s="318">
        <v>0.10245120000000001</v>
      </c>
      <c r="EB68" s="318">
        <v>8.9859599999999998E-2</v>
      </c>
      <c r="EC68" s="318">
        <v>9.3871599999999999E-2</v>
      </c>
      <c r="ED68" s="318">
        <v>0.1043885</v>
      </c>
      <c r="EE68" s="318">
        <v>0.1062411</v>
      </c>
      <c r="EF68" s="318"/>
      <c r="EG68" s="318"/>
      <c r="EH68" s="318"/>
      <c r="EI68" s="318"/>
      <c r="EJ68" s="318"/>
      <c r="EK68" s="318"/>
      <c r="EL68" s="318"/>
      <c r="EM68" s="318"/>
      <c r="EN68" s="318"/>
      <c r="EO68" s="318"/>
      <c r="EP68" s="318"/>
      <c r="EQ68" s="318"/>
      <c r="ER68" s="318"/>
      <c r="ES68" s="318"/>
      <c r="ET68" s="318"/>
      <c r="EU68" s="318"/>
      <c r="EV68" s="318"/>
      <c r="EW68" s="318"/>
    </row>
    <row r="69" spans="1:153" s="1" customFormat="1" x14ac:dyDescent="0.35">
      <c r="A69" s="137">
        <v>28</v>
      </c>
      <c r="B69" s="318">
        <v>0.102173</v>
      </c>
      <c r="C69" s="318">
        <v>8.4599999999999995E-2</v>
      </c>
      <c r="D69" s="318">
        <v>9.7756999999999997E-2</v>
      </c>
      <c r="E69" s="318">
        <v>9.0795000000000001E-2</v>
      </c>
      <c r="F69" s="318">
        <v>9.3025999999999998E-2</v>
      </c>
      <c r="G69" s="318">
        <v>0.10381700000000001</v>
      </c>
      <c r="H69" s="318">
        <v>0.10059700000000001</v>
      </c>
      <c r="I69" s="318">
        <v>8.9995000000000006E-2</v>
      </c>
      <c r="J69" s="318">
        <v>8.5383000000000001E-2</v>
      </c>
      <c r="K69" s="318">
        <v>9.7411579999999998E-2</v>
      </c>
      <c r="L69" s="318">
        <v>8.6160200000000006E-2</v>
      </c>
      <c r="M69" s="318">
        <v>0.101231</v>
      </c>
      <c r="N69" s="318">
        <v>0.102771</v>
      </c>
      <c r="O69" s="318">
        <v>9.4669900000000001E-2</v>
      </c>
      <c r="P69" s="318">
        <v>8.5274000000000003E-2</v>
      </c>
      <c r="AD69" s="318">
        <v>8.2313800000000006E-2</v>
      </c>
      <c r="AE69" s="318">
        <v>7.5259900000000005E-2</v>
      </c>
      <c r="AF69" s="318">
        <v>7.6190999999999995E-2</v>
      </c>
      <c r="AG69" s="318"/>
      <c r="AH69" s="318">
        <v>7.3834999999999998E-2</v>
      </c>
      <c r="AI69" s="318">
        <v>7.2606900000000002E-2</v>
      </c>
      <c r="AJ69" s="318">
        <v>5.4783100000000001E-2</v>
      </c>
      <c r="AK69" s="318">
        <v>7.0632E-2</v>
      </c>
      <c r="AL69" s="318">
        <v>7.0618100000000003E-2</v>
      </c>
      <c r="AM69" s="318">
        <v>7.0335800000000004E-2</v>
      </c>
      <c r="AN69" s="318"/>
      <c r="AO69" s="318">
        <v>6.2249501999999998E-2</v>
      </c>
      <c r="AP69" s="318">
        <v>6.4366008000000002E-2</v>
      </c>
      <c r="AQ69" s="318">
        <v>6.5817890000000004E-2</v>
      </c>
      <c r="AR69" s="318"/>
      <c r="AS69" s="318">
        <v>7.0168750000000002E-2</v>
      </c>
      <c r="AT69" s="318">
        <v>6.2028899999999998E-2</v>
      </c>
      <c r="AU69" s="318">
        <v>6.9530499999999995E-2</v>
      </c>
      <c r="AV69" s="318">
        <v>7.6099600000000003E-2</v>
      </c>
      <c r="AW69" s="318">
        <v>5.2239000000000001E-2</v>
      </c>
      <c r="AX69" s="318">
        <v>7.4956700000000001E-2</v>
      </c>
      <c r="AY69" s="318">
        <v>6.67402E-2</v>
      </c>
      <c r="AZ69" s="318"/>
      <c r="BA69" s="318">
        <v>6.2809900000000002E-2</v>
      </c>
      <c r="BB69" s="318"/>
      <c r="BC69" s="318">
        <v>6.2171700000000003E-2</v>
      </c>
      <c r="BD69" s="318">
        <v>7.3197700000000004E-2</v>
      </c>
      <c r="BE69" s="318"/>
      <c r="BF69" s="318">
        <v>7.8627000000000002E-2</v>
      </c>
      <c r="BG69" s="318"/>
      <c r="BH69" s="318">
        <v>8.7160799999999997E-2</v>
      </c>
      <c r="BI69" s="318">
        <v>8.2445699999999997E-2</v>
      </c>
      <c r="BJ69" s="318">
        <v>8.9721400000000007E-2</v>
      </c>
      <c r="BK69" s="318">
        <v>7.5686400000000001E-2</v>
      </c>
      <c r="BL69" s="318"/>
      <c r="BM69" s="318"/>
      <c r="BN69" s="318">
        <v>9.0742500000000004E-2</v>
      </c>
      <c r="BO69" s="318"/>
      <c r="BP69" s="318">
        <v>7.9638399999999998E-2</v>
      </c>
      <c r="BQ69" s="318">
        <v>6.87054E-2</v>
      </c>
      <c r="BR69" s="318"/>
      <c r="BS69" s="318">
        <v>7.1703600000000006E-2</v>
      </c>
      <c r="BT69" s="318">
        <v>9.4068499999999999E-2</v>
      </c>
      <c r="BU69" s="318">
        <v>7.7613299999999996E-2</v>
      </c>
      <c r="BV69" s="318">
        <v>7.2838200000000006E-2</v>
      </c>
      <c r="BW69" s="318"/>
      <c r="BX69" s="318"/>
      <c r="BY69" s="318"/>
      <c r="BZ69" s="318"/>
      <c r="CA69" s="318"/>
      <c r="CB69" s="318"/>
      <c r="CC69" s="318"/>
      <c r="CD69" s="318"/>
      <c r="CE69" s="318"/>
      <c r="CF69" s="318"/>
      <c r="CG69" s="318"/>
      <c r="CH69" s="318">
        <v>9.1968800000000003E-2</v>
      </c>
      <c r="CI69" s="318">
        <v>7.3680300000000004E-2</v>
      </c>
      <c r="CJ69" s="318">
        <v>9.4774600000000001E-2</v>
      </c>
      <c r="CK69" s="318">
        <v>8.4276799999999999E-2</v>
      </c>
      <c r="CL69" s="318">
        <v>8.5286899999999999E-2</v>
      </c>
      <c r="CM69" s="318">
        <v>7.8311599999999995E-2</v>
      </c>
      <c r="CN69" s="318"/>
      <c r="CO69" s="318"/>
      <c r="CP69" s="318"/>
      <c r="CQ69" s="318">
        <v>8.7058440000000001E-2</v>
      </c>
      <c r="CR69" s="318"/>
      <c r="CS69" s="318">
        <v>8.0811900000000006E-2</v>
      </c>
      <c r="CT69" s="318">
        <v>7.6202678999999995E-2</v>
      </c>
      <c r="CU69" s="318">
        <v>8.0007789999999995E-2</v>
      </c>
      <c r="CV69" s="318">
        <v>7.7316101999999998E-2</v>
      </c>
      <c r="CW69" s="318">
        <v>9.2914099999999999E-2</v>
      </c>
      <c r="CX69" s="318">
        <v>8.3612699999999998E-2</v>
      </c>
      <c r="CY69" s="318">
        <v>9.4261300000000006E-2</v>
      </c>
      <c r="CZ69" s="318">
        <v>8.4569000000000005E-2</v>
      </c>
      <c r="DA69" s="318"/>
      <c r="DB69" s="318">
        <v>8.1825300000000004E-2</v>
      </c>
      <c r="DC69" s="318">
        <v>8.4146100000000001E-2</v>
      </c>
      <c r="DD69" s="318">
        <v>8.6168900000000007E-2</v>
      </c>
      <c r="DE69" s="318">
        <v>8.1679799999999997E-2</v>
      </c>
      <c r="DF69" s="318">
        <v>9.4122999999999998E-2</v>
      </c>
      <c r="DG69" s="318"/>
      <c r="DH69" s="318"/>
      <c r="DI69" s="318"/>
      <c r="DJ69" s="318">
        <v>9.1617599999999993E-2</v>
      </c>
      <c r="DK69" s="318">
        <v>9.7667799999999999E-2</v>
      </c>
      <c r="DL69" s="318">
        <v>8.8820300000000005E-2</v>
      </c>
      <c r="DM69" s="318">
        <v>9.0892650000000005E-2</v>
      </c>
      <c r="DN69" s="318"/>
      <c r="DO69" s="318">
        <v>8.4740099999999999E-2</v>
      </c>
      <c r="DP69" s="318">
        <v>0.1017483</v>
      </c>
      <c r="DQ69" s="318">
        <v>8.8539407000000001E-2</v>
      </c>
      <c r="DR69" s="318"/>
      <c r="DS69" s="318">
        <v>9.0680700000000003E-2</v>
      </c>
      <c r="DT69" s="318">
        <v>8.3430799999999999E-2</v>
      </c>
      <c r="DU69" s="318">
        <v>9.6363699999999997E-2</v>
      </c>
      <c r="DV69" s="318">
        <v>8.8916200000000001E-2</v>
      </c>
      <c r="DW69" s="318">
        <v>8.3075700000000002E-2</v>
      </c>
      <c r="DX69" s="318">
        <v>0.10023260000000001</v>
      </c>
      <c r="DY69" s="318"/>
      <c r="DZ69" s="318">
        <v>7.9153600000000005E-2</v>
      </c>
      <c r="EA69" s="318">
        <v>7.96293E-2</v>
      </c>
      <c r="EB69" s="318"/>
      <c r="EC69" s="318">
        <v>8.4148000000000001E-2</v>
      </c>
      <c r="ED69" s="318">
        <v>0.10198939999999999</v>
      </c>
      <c r="EE69" s="318">
        <v>0.1006816</v>
      </c>
      <c r="EF69" s="318"/>
      <c r="EV69" s="318"/>
      <c r="EW69" s="318"/>
    </row>
    <row r="70" spans="1:153" s="139" customFormat="1" ht="15" thickBot="1" x14ac:dyDescent="0.4">
      <c r="A70" s="747" t="s">
        <v>590</v>
      </c>
      <c r="AD70" s="680">
        <f t="shared" ref="AD70:BD70" si="22">(IF(AD69="",AD68,AD69)-AD66)/AD66</f>
        <v>0.12115425476853339</v>
      </c>
      <c r="AE70" s="680">
        <f t="shared" si="22"/>
        <v>-7.625848595054302E-2</v>
      </c>
      <c r="AF70" s="680">
        <f t="shared" si="22"/>
        <v>9.5601832545806439E-2</v>
      </c>
      <c r="AG70" s="680">
        <f t="shared" si="22"/>
        <v>-0.11176171547924667</v>
      </c>
      <c r="AH70" s="680">
        <f t="shared" si="22"/>
        <v>-7.8846084269333538E-2</v>
      </c>
      <c r="AI70" s="680">
        <f t="shared" si="22"/>
        <v>3.1229361394498653E-2</v>
      </c>
      <c r="AJ70" s="680">
        <f t="shared" si="22"/>
        <v>-0.15190006672332731</v>
      </c>
      <c r="AK70" s="680">
        <f t="shared" si="22"/>
        <v>-4.9784885342620266E-3</v>
      </c>
      <c r="AL70" s="680">
        <f t="shared" si="22"/>
        <v>2.3797925673344354E-2</v>
      </c>
      <c r="AM70" s="680">
        <f t="shared" si="22"/>
        <v>-0.16908097277910222</v>
      </c>
      <c r="AN70" s="680">
        <f t="shared" si="22"/>
        <v>-8.6536789254749086E-2</v>
      </c>
      <c r="AO70" s="680">
        <f t="shared" si="22"/>
        <v>-0.19497197587736537</v>
      </c>
      <c r="AP70" s="680">
        <f t="shared" si="22"/>
        <v>-7.9069103031216628E-2</v>
      </c>
      <c r="AQ70" s="680">
        <f t="shared" si="22"/>
        <v>-0.12779556314382121</v>
      </c>
      <c r="AR70" s="680">
        <f t="shared" si="22"/>
        <v>-0.19094907904649627</v>
      </c>
      <c r="AS70" s="680">
        <f t="shared" si="22"/>
        <v>-0.11390965632164798</v>
      </c>
      <c r="AT70" s="680">
        <f t="shared" si="22"/>
        <v>-0.14601325816244354</v>
      </c>
      <c r="AU70" s="680">
        <f t="shared" si="22"/>
        <v>-7.4024256581199155E-2</v>
      </c>
      <c r="AV70" s="680">
        <f t="shared" si="22"/>
        <v>-0.14055257903343846</v>
      </c>
      <c r="AW70" s="680">
        <f t="shared" si="22"/>
        <v>-0.12792270015258303</v>
      </c>
      <c r="AX70" s="680">
        <f t="shared" si="22"/>
        <v>-9.0074013647062773E-2</v>
      </c>
      <c r="AY70" s="680">
        <f t="shared" si="22"/>
        <v>-0.11459664120841138</v>
      </c>
      <c r="AZ70" s="680">
        <f t="shared" si="22"/>
        <v>1.2871115560860961E-2</v>
      </c>
      <c r="BA70" s="680">
        <f t="shared" si="22"/>
        <v>-0.14391656410277379</v>
      </c>
      <c r="BB70" s="680">
        <f t="shared" si="22"/>
        <v>-0.26811357003829817</v>
      </c>
      <c r="BC70" s="680">
        <f t="shared" si="22"/>
        <v>-0.18516775884665795</v>
      </c>
      <c r="BD70" s="680">
        <f t="shared" si="22"/>
        <v>-0.10527525262711417</v>
      </c>
      <c r="BF70" s="680">
        <f t="shared" ref="BF70:BX70" si="23">(IF(BF69="",BF68,BF69)-BF66)/BF66</f>
        <v>-5.8603931672846714E-2</v>
      </c>
      <c r="BG70" s="680">
        <f t="shared" si="23"/>
        <v>-0.11116020603457295</v>
      </c>
      <c r="BH70" s="680">
        <f t="shared" si="23"/>
        <v>0.1413396606653913</v>
      </c>
      <c r="BI70" s="680">
        <f t="shared" si="23"/>
        <v>-1.8459168390950978E-2</v>
      </c>
      <c r="BJ70" s="680">
        <f t="shared" si="23"/>
        <v>-1.1858177649091774E-2</v>
      </c>
      <c r="BK70" s="680">
        <f t="shared" si="23"/>
        <v>0.10532403350741293</v>
      </c>
      <c r="BL70" s="680">
        <f t="shared" si="23"/>
        <v>2.271546101919188E-2</v>
      </c>
      <c r="BM70" s="680">
        <f t="shared" si="23"/>
        <v>-5.0994863898282401E-2</v>
      </c>
      <c r="BN70" s="680">
        <f t="shared" si="23"/>
        <v>-6.4645308924485112E-2</v>
      </c>
      <c r="BO70" s="680">
        <f t="shared" si="23"/>
        <v>0.18289268364301581</v>
      </c>
      <c r="BP70" s="680">
        <f t="shared" si="23"/>
        <v>0.10099373455066274</v>
      </c>
      <c r="BQ70" s="680">
        <f t="shared" si="23"/>
        <v>-0.13501298008042359</v>
      </c>
      <c r="BR70" s="680">
        <f t="shared" si="23"/>
        <v>0.13643537565104849</v>
      </c>
      <c r="BS70" s="680">
        <f t="shared" si="23"/>
        <v>4.5869631613900076E-3</v>
      </c>
      <c r="BT70" s="680">
        <f t="shared" si="23"/>
        <v>-1.6402613209086068E-2</v>
      </c>
      <c r="BU70" s="680">
        <f t="shared" si="23"/>
        <v>0.13850570328819201</v>
      </c>
      <c r="BV70" s="680">
        <f t="shared" si="23"/>
        <v>-0.15048477447752462</v>
      </c>
      <c r="BW70" s="680">
        <f t="shared" si="23"/>
        <v>-5.1847834093359274E-2</v>
      </c>
      <c r="BX70" s="680">
        <f t="shared" si="23"/>
        <v>-0.1177744338351833</v>
      </c>
      <c r="CH70" s="680">
        <f t="shared" ref="CH70:DF70" si="24">(IF(CH69="",CH68,CH69)-CH66)/CH66</f>
        <v>-0.11221542643560983</v>
      </c>
      <c r="CI70" s="680">
        <f t="shared" si="24"/>
        <v>-0.29357063689601876</v>
      </c>
      <c r="CJ70" s="680">
        <f t="shared" si="24"/>
        <v>-0.16798335520742341</v>
      </c>
      <c r="CK70" s="680">
        <f t="shared" si="24"/>
        <v>-9.0602245309323495E-2</v>
      </c>
      <c r="CL70" s="680">
        <f t="shared" si="24"/>
        <v>-2.2900632176138594E-2</v>
      </c>
      <c r="CM70" s="680">
        <f t="shared" si="24"/>
        <v>-0.25768462241365592</v>
      </c>
      <c r="CN70" s="680">
        <f t="shared" si="24"/>
        <v>-0.13836156198541527</v>
      </c>
      <c r="CO70" s="680">
        <f t="shared" si="24"/>
        <v>4.2968716360670789E-2</v>
      </c>
      <c r="CP70" s="680">
        <f t="shared" si="24"/>
        <v>-2.8310125661054668E-2</v>
      </c>
      <c r="CQ70" s="680">
        <f t="shared" si="24"/>
        <v>-9.7885619877461125E-2</v>
      </c>
      <c r="CR70" s="680">
        <f t="shared" si="24"/>
        <v>-0.11925430707573717</v>
      </c>
      <c r="CS70" s="680">
        <f t="shared" si="24"/>
        <v>-8.5506162305543004E-2</v>
      </c>
      <c r="CT70" s="680">
        <f t="shared" si="24"/>
        <v>-9.2540048300894573E-2</v>
      </c>
      <c r="CU70" s="680">
        <f t="shared" si="24"/>
        <v>-0.17512308285050943</v>
      </c>
      <c r="CV70" s="680">
        <f t="shared" si="24"/>
        <v>-0.17481529264315865</v>
      </c>
      <c r="CW70" s="680">
        <f t="shared" si="24"/>
        <v>-5.2863404689092834E-2</v>
      </c>
      <c r="CX70" s="680">
        <f t="shared" si="24"/>
        <v>-6.6854829799415497E-2</v>
      </c>
      <c r="CY70" s="680">
        <f t="shared" si="24"/>
        <v>-7.5390079757050393E-2</v>
      </c>
      <c r="CZ70" s="680">
        <f t="shared" si="24"/>
        <v>-0.14131116846827263</v>
      </c>
      <c r="DA70" s="680">
        <f t="shared" si="24"/>
        <v>1.0997047993197473E-3</v>
      </c>
      <c r="DB70" s="680">
        <f t="shared" si="24"/>
        <v>-0.24172643869891577</v>
      </c>
      <c r="DC70" s="680">
        <f t="shared" si="24"/>
        <v>-0.18790202643035758</v>
      </c>
      <c r="DD70" s="680">
        <f t="shared" si="24"/>
        <v>1.1205905132959474E-2</v>
      </c>
      <c r="DE70" s="680">
        <f t="shared" si="24"/>
        <v>-0.19453251116543585</v>
      </c>
      <c r="DF70" s="680">
        <f t="shared" si="24"/>
        <v>-6.8641469069334091E-2</v>
      </c>
      <c r="DJ70" s="680">
        <f t="shared" ref="DJ70:EE70" si="25">(IF(DJ69="",DJ68,DJ69)-DJ66)/DJ66</f>
        <v>-0.19852613125200114</v>
      </c>
      <c r="DK70" s="680">
        <f t="shared" si="25"/>
        <v>4.6650792051833277E-2</v>
      </c>
      <c r="DL70" s="680">
        <f t="shared" si="25"/>
        <v>-0.15140435321790729</v>
      </c>
      <c r="DM70" s="680">
        <f t="shared" si="25"/>
        <v>-3.5024131125026642E-2</v>
      </c>
      <c r="DN70" s="680">
        <f t="shared" si="25"/>
        <v>-8.6993735011208356E-2</v>
      </c>
      <c r="DO70" s="680">
        <f t="shared" si="25"/>
        <v>-0.17204274810353662</v>
      </c>
      <c r="DP70" s="680">
        <f t="shared" si="25"/>
        <v>-3.7161001672103129E-2</v>
      </c>
      <c r="DQ70" s="680">
        <f t="shared" si="25"/>
        <v>-6.8576273425926482E-2</v>
      </c>
      <c r="DR70" s="680">
        <f t="shared" si="25"/>
        <v>-2.0233027491816897E-2</v>
      </c>
      <c r="DS70" s="680">
        <f t="shared" si="25"/>
        <v>-4.5446219920419334E-2</v>
      </c>
      <c r="DT70" s="680">
        <f t="shared" si="25"/>
        <v>-0.17530464901112627</v>
      </c>
      <c r="DU70" s="680">
        <f t="shared" si="25"/>
        <v>-8.031563546546977E-2</v>
      </c>
      <c r="DV70" s="680">
        <f t="shared" si="25"/>
        <v>-0.19060987221430276</v>
      </c>
      <c r="DW70" s="680">
        <f t="shared" si="25"/>
        <v>-0.11584724693702049</v>
      </c>
      <c r="DX70" s="680">
        <f t="shared" si="25"/>
        <v>4.3203946649459105E-2</v>
      </c>
      <c r="DY70" s="680">
        <f t="shared" si="25"/>
        <v>-7.0426934040555333E-2</v>
      </c>
      <c r="DZ70" s="680">
        <f t="shared" si="25"/>
        <v>-0.16128369149782729</v>
      </c>
      <c r="EA70" s="680">
        <f t="shared" si="25"/>
        <v>-0.23756739444529018</v>
      </c>
      <c r="EB70" s="680">
        <f t="shared" si="25"/>
        <v>-0.17393422700086961</v>
      </c>
      <c r="EC70" s="680">
        <f t="shared" si="25"/>
        <v>-0.1526401701406056</v>
      </c>
      <c r="ED70" s="680">
        <f t="shared" si="25"/>
        <v>4.39433223161982E-2</v>
      </c>
      <c r="EE70" s="680">
        <f t="shared" si="25"/>
        <v>-9.9657592740143464E-2</v>
      </c>
    </row>
    <row r="71" spans="1:153" s="1" customFormat="1" x14ac:dyDescent="0.35">
      <c r="A71" s="234"/>
      <c r="AD71" s="232"/>
      <c r="AE71" s="232"/>
      <c r="AF71" s="232"/>
      <c r="AG71" s="232"/>
      <c r="AH71" s="232"/>
      <c r="AI71" s="232"/>
      <c r="AJ71" s="232"/>
      <c r="AK71" s="232"/>
      <c r="AL71" s="232"/>
      <c r="AM71" s="232"/>
      <c r="AN71" s="232"/>
      <c r="AO71" s="232"/>
      <c r="AP71" s="232"/>
      <c r="AQ71" s="232"/>
      <c r="AR71" s="232"/>
      <c r="AS71" s="232"/>
      <c r="AT71" s="232"/>
      <c r="AU71" s="232"/>
      <c r="AV71" s="232"/>
      <c r="AW71" s="232"/>
      <c r="AX71" s="232"/>
      <c r="AY71" s="232"/>
      <c r="AZ71" s="232"/>
      <c r="BA71" s="232"/>
      <c r="BB71" s="232"/>
      <c r="BC71" s="232"/>
      <c r="BD71" s="232"/>
      <c r="BF71" s="232"/>
      <c r="BG71" s="232"/>
      <c r="BH71" s="232"/>
      <c r="BI71" s="232"/>
      <c r="BJ71" s="232"/>
      <c r="BK71" s="232"/>
      <c r="BL71" s="232"/>
      <c r="BM71" s="232"/>
      <c r="BN71" s="232"/>
      <c r="BO71" s="232"/>
      <c r="BP71" s="232"/>
      <c r="BQ71" s="232"/>
      <c r="BR71" s="232"/>
      <c r="BS71" s="232"/>
      <c r="BT71" s="232"/>
      <c r="BU71" s="232"/>
      <c r="BV71" s="232"/>
      <c r="BW71" s="232"/>
      <c r="BX71" s="232"/>
      <c r="CH71" s="232"/>
      <c r="CI71" s="232"/>
      <c r="CJ71" s="232"/>
      <c r="CK71" s="232"/>
      <c r="CL71" s="232"/>
      <c r="CM71" s="232"/>
      <c r="CN71" s="232"/>
      <c r="CO71" s="232"/>
      <c r="CP71" s="232"/>
      <c r="CQ71" s="232"/>
      <c r="CR71" s="232"/>
      <c r="CS71" s="232"/>
      <c r="CT71" s="232"/>
      <c r="CU71" s="232"/>
      <c r="CV71" s="232"/>
      <c r="CW71" s="232"/>
      <c r="CX71" s="232"/>
      <c r="CY71" s="232"/>
      <c r="CZ71" s="232"/>
      <c r="DA71" s="232"/>
      <c r="DB71" s="232"/>
      <c r="DC71" s="232"/>
      <c r="DD71" s="232"/>
      <c r="DE71" s="232"/>
      <c r="DF71" s="232"/>
      <c r="DJ71" s="232"/>
      <c r="DK71" s="232"/>
      <c r="DL71" s="232"/>
      <c r="DM71" s="232"/>
      <c r="DN71" s="232"/>
      <c r="DO71" s="232"/>
      <c r="DP71" s="232"/>
      <c r="DQ71" s="232"/>
      <c r="DR71" s="232"/>
      <c r="DS71" s="232"/>
      <c r="DT71" s="232"/>
      <c r="DU71" s="232"/>
      <c r="DV71" s="232"/>
      <c r="DW71" s="232"/>
      <c r="DX71" s="232"/>
      <c r="DY71" s="232"/>
      <c r="DZ71" s="232"/>
      <c r="EA71" s="232"/>
      <c r="EB71" s="232"/>
      <c r="EC71" s="232"/>
      <c r="ED71" s="232"/>
      <c r="EE71" s="232"/>
    </row>
    <row r="72" spans="1:153" s="1" customFormat="1" x14ac:dyDescent="0.35">
      <c r="A72" s="233" t="s">
        <v>589</v>
      </c>
      <c r="AD72" s="232"/>
      <c r="AE72" s="232"/>
      <c r="AF72" s="232"/>
      <c r="AG72" s="232"/>
      <c r="AH72" s="232"/>
      <c r="AI72" s="232"/>
      <c r="AJ72" s="232"/>
      <c r="AK72" s="232"/>
      <c r="AL72" s="232"/>
      <c r="AM72" s="232"/>
      <c r="AN72" s="232"/>
      <c r="AO72" s="232"/>
      <c r="AP72" s="232"/>
      <c r="AQ72" s="232"/>
      <c r="AR72" s="232"/>
      <c r="AS72" s="232"/>
      <c r="AT72" s="232"/>
      <c r="AU72" s="232"/>
      <c r="AV72" s="232"/>
      <c r="AW72" s="232"/>
      <c r="AX72" s="232"/>
      <c r="AY72" s="232"/>
      <c r="AZ72" s="232"/>
      <c r="BA72" s="232"/>
      <c r="BB72" s="232"/>
      <c r="BC72" s="232"/>
      <c r="BD72" s="232"/>
      <c r="BF72" s="232"/>
      <c r="BG72" s="232"/>
      <c r="BH72" s="232"/>
      <c r="BI72" s="232"/>
      <c r="BJ72" s="232"/>
      <c r="BK72" s="232"/>
      <c r="BL72" s="232"/>
      <c r="BM72" s="232"/>
      <c r="BN72" s="232"/>
      <c r="BO72" s="232"/>
      <c r="BP72" s="232"/>
      <c r="BQ72" s="232"/>
      <c r="BR72" s="232"/>
      <c r="BS72" s="232"/>
      <c r="BT72" s="232"/>
      <c r="BU72" s="232"/>
      <c r="BV72" s="232"/>
      <c r="BW72" s="232"/>
      <c r="BX72" s="232"/>
      <c r="CH72" s="232"/>
      <c r="CI72" s="232"/>
      <c r="CJ72" s="232"/>
      <c r="CK72" s="232"/>
      <c r="CL72" s="232"/>
      <c r="CM72" s="232"/>
      <c r="CN72" s="232"/>
      <c r="CO72" s="232"/>
      <c r="CP72" s="232"/>
      <c r="CQ72" s="232"/>
      <c r="CR72" s="232"/>
      <c r="CS72" s="232"/>
      <c r="CT72" s="232"/>
      <c r="CU72" s="232"/>
      <c r="CV72" s="232"/>
      <c r="CW72" s="232"/>
      <c r="CX72" s="232"/>
      <c r="CY72" s="232"/>
      <c r="CZ72" s="232"/>
      <c r="DA72" s="232"/>
      <c r="DB72" s="232"/>
      <c r="DC72" s="232"/>
      <c r="DD72" s="232"/>
      <c r="DE72" s="232"/>
      <c r="DF72" s="232"/>
      <c r="DJ72" s="232"/>
      <c r="DK72" s="232"/>
      <c r="DL72" s="232"/>
      <c r="DM72" s="232"/>
      <c r="DN72" s="232"/>
      <c r="DO72" s="232"/>
      <c r="DP72" s="232"/>
      <c r="DQ72" s="232"/>
      <c r="DR72" s="232"/>
      <c r="DS72" s="232"/>
      <c r="DT72" s="232"/>
      <c r="DU72" s="232"/>
      <c r="DV72" s="232"/>
      <c r="DW72" s="232"/>
      <c r="DX72" s="232"/>
      <c r="DY72" s="232"/>
      <c r="DZ72" s="232"/>
      <c r="EA72" s="232"/>
      <c r="EB72" s="232"/>
      <c r="EC72" s="232"/>
      <c r="ED72" s="232"/>
      <c r="EE72" s="232"/>
    </row>
    <row r="73" spans="1:153" ht="15" thickBot="1" x14ac:dyDescent="0.4">
      <c r="A73" s="23" t="s">
        <v>588</v>
      </c>
    </row>
    <row r="74" spans="1:153" s="149" customFormat="1" x14ac:dyDescent="0.35">
      <c r="A74" s="180" t="s">
        <v>587</v>
      </c>
      <c r="B74" s="389">
        <v>7.2256600000000004</v>
      </c>
      <c r="C74" s="389">
        <v>8.4823000000000004</v>
      </c>
      <c r="D74" s="389">
        <v>1.88496</v>
      </c>
      <c r="E74" s="389">
        <v>40.212389999999999</v>
      </c>
      <c r="F74" s="389">
        <v>4.3982299999999999</v>
      </c>
      <c r="G74" s="389">
        <v>3.7699099999999999</v>
      </c>
      <c r="H74" s="389">
        <v>38.955750000000002</v>
      </c>
      <c r="I74" s="389">
        <v>33.929200000000002</v>
      </c>
      <c r="J74" s="389">
        <v>5.6548699999999998</v>
      </c>
      <c r="K74" s="389">
        <v>7.85398</v>
      </c>
      <c r="L74" s="389">
        <v>14.45133</v>
      </c>
      <c r="M74" s="389">
        <v>5.0265500000000003</v>
      </c>
      <c r="N74" s="389">
        <v>0</v>
      </c>
      <c r="O74" s="389">
        <v>38.013269999999999</v>
      </c>
      <c r="P74" s="389">
        <v>2.8274300000000001</v>
      </c>
      <c r="Q74" s="389"/>
      <c r="R74" s="389"/>
      <c r="S74" s="389"/>
      <c r="T74" s="389"/>
      <c r="U74" s="389"/>
      <c r="V74" s="389"/>
      <c r="W74" s="389"/>
      <c r="X74" s="389"/>
      <c r="Y74" s="389"/>
      <c r="Z74" s="389"/>
      <c r="AA74" s="389"/>
      <c r="AB74" s="389"/>
      <c r="AC74" s="389"/>
      <c r="AD74" s="389">
        <v>0.31415999999999999</v>
      </c>
      <c r="AE74" s="389">
        <v>0.31415999999999999</v>
      </c>
      <c r="AF74" s="389">
        <v>0</v>
      </c>
      <c r="AG74" s="389"/>
      <c r="AH74" s="389">
        <v>0</v>
      </c>
      <c r="AI74" s="389">
        <v>0.62831999999999999</v>
      </c>
      <c r="AJ74" s="389">
        <v>4.3982299999999999</v>
      </c>
      <c r="AK74" s="389">
        <v>2.1991100000000001</v>
      </c>
      <c r="AL74" s="389">
        <v>11.30973</v>
      </c>
      <c r="AM74" s="389">
        <v>2.1991100000000001</v>
      </c>
      <c r="AN74" s="389"/>
      <c r="AO74" s="389">
        <v>0</v>
      </c>
      <c r="AP74" s="389"/>
      <c r="AQ74" s="389">
        <v>0.31415999999999999</v>
      </c>
      <c r="AR74" s="389"/>
      <c r="AS74" s="389">
        <v>10.995570000000001</v>
      </c>
      <c r="AT74" s="389">
        <v>0</v>
      </c>
      <c r="AU74" s="389">
        <v>1.5708</v>
      </c>
      <c r="AV74" s="389">
        <v>0.94247999999999998</v>
      </c>
      <c r="AW74" s="389">
        <v>1.25664</v>
      </c>
      <c r="AX74" s="389">
        <v>0</v>
      </c>
      <c r="AY74" s="389">
        <v>0</v>
      </c>
      <c r="AZ74" s="389"/>
      <c r="BA74" s="389">
        <v>4.3982299999999999</v>
      </c>
      <c r="BB74" s="389"/>
      <c r="BC74" s="389">
        <v>0</v>
      </c>
      <c r="BD74" s="389">
        <v>4.7123900000000001</v>
      </c>
      <c r="BE74" s="389"/>
      <c r="BF74" s="389">
        <v>1.88496</v>
      </c>
      <c r="BG74" s="389"/>
      <c r="BH74" s="389">
        <v>12.566369999999999</v>
      </c>
      <c r="BI74" s="389">
        <v>1.5708</v>
      </c>
      <c r="BJ74" s="389">
        <v>47.752209999999998</v>
      </c>
      <c r="BK74" s="389">
        <v>1.5708</v>
      </c>
      <c r="BL74" s="389"/>
      <c r="BM74" s="389"/>
      <c r="BN74" s="389"/>
      <c r="BO74" s="389"/>
      <c r="BP74" s="389">
        <v>9.7389399999999995</v>
      </c>
      <c r="BQ74" s="389">
        <v>6.9115000000000002</v>
      </c>
      <c r="BR74" s="389"/>
      <c r="BS74" s="389">
        <v>2.8274300000000001</v>
      </c>
      <c r="BT74" s="389">
        <v>25.446899999999999</v>
      </c>
      <c r="BU74" s="389">
        <v>0</v>
      </c>
      <c r="BV74" s="389"/>
      <c r="BW74" s="389"/>
      <c r="BX74" s="389"/>
      <c r="BY74" s="389"/>
      <c r="BZ74" s="389"/>
      <c r="CA74" s="389"/>
      <c r="CB74" s="389"/>
      <c r="CC74" s="389"/>
      <c r="CD74" s="389"/>
      <c r="CE74" s="389"/>
      <c r="CF74" s="389"/>
      <c r="CG74" s="389"/>
      <c r="CH74" s="389">
        <v>191.00882999999999</v>
      </c>
      <c r="CI74" s="389">
        <v>59.690260000000002</v>
      </c>
      <c r="CJ74" s="389">
        <v>203.88936000000001</v>
      </c>
      <c r="CK74" s="389">
        <v>53.092919999999999</v>
      </c>
      <c r="CL74" s="389">
        <v>267.97784999999999</v>
      </c>
      <c r="CM74" s="389">
        <v>115.61060999999999</v>
      </c>
      <c r="CN74" s="389"/>
      <c r="CO74" s="389">
        <v>414.37607000000003</v>
      </c>
      <c r="CP74" s="389">
        <v>10.36726</v>
      </c>
      <c r="CQ74" s="389">
        <v>492.91588999999999</v>
      </c>
      <c r="CR74" s="389">
        <v>964.46893999999998</v>
      </c>
      <c r="CS74" s="389">
        <v>295.30971</v>
      </c>
      <c r="CT74" s="389">
        <v>154.56636</v>
      </c>
      <c r="CU74" s="389">
        <v>407.77873</v>
      </c>
      <c r="CV74" s="389">
        <v>41.46902</v>
      </c>
      <c r="CW74" s="389">
        <v>5.6548699999999998</v>
      </c>
      <c r="CX74" s="389">
        <v>5.9690300000000001</v>
      </c>
      <c r="CY74" s="389">
        <v>140.74334999999999</v>
      </c>
      <c r="CZ74" s="389">
        <v>15.079639999999999</v>
      </c>
      <c r="DA74" s="389"/>
      <c r="DB74" s="389">
        <v>1158.93353</v>
      </c>
      <c r="DC74" s="389">
        <v>14.76549</v>
      </c>
      <c r="DD74" s="389">
        <v>129.43361999999999</v>
      </c>
      <c r="DE74" s="389">
        <v>117.80972</v>
      </c>
      <c r="DF74" s="389">
        <v>464.95571000000001</v>
      </c>
      <c r="DG74" s="389"/>
      <c r="DH74" s="389"/>
      <c r="DI74" s="389"/>
      <c r="DJ74" s="389">
        <v>182.21236999999999</v>
      </c>
      <c r="DK74" s="389">
        <v>484.11943000000002</v>
      </c>
      <c r="DL74" s="389">
        <v>671.98667</v>
      </c>
      <c r="DM74" s="389">
        <v>429.45571999999999</v>
      </c>
      <c r="DN74" s="389"/>
      <c r="DO74" s="389">
        <v>208.28758999999999</v>
      </c>
      <c r="DP74" s="389">
        <v>776.91585999999995</v>
      </c>
      <c r="DQ74" s="389">
        <v>202.94689</v>
      </c>
      <c r="DR74" s="389">
        <v>1161.4467999999999</v>
      </c>
      <c r="DS74" s="389">
        <v>33.61504</v>
      </c>
      <c r="DT74" s="389">
        <v>180.64158</v>
      </c>
      <c r="DU74" s="389">
        <v>253.21236999999999</v>
      </c>
      <c r="DV74" s="389">
        <v>167.76105000000001</v>
      </c>
      <c r="DW74" s="389">
        <v>404.00882000000001</v>
      </c>
      <c r="DX74" s="389">
        <v>296.25218999999998</v>
      </c>
      <c r="DY74" s="389"/>
      <c r="DZ74" s="389">
        <v>520.24774000000002</v>
      </c>
      <c r="EA74" s="389">
        <v>113.72565</v>
      </c>
      <c r="EB74" s="389"/>
      <c r="EC74" s="389">
        <v>316.67254000000003</v>
      </c>
      <c r="ED74" s="389">
        <v>140.74334999999999</v>
      </c>
      <c r="EE74" s="389">
        <v>160.22122999999999</v>
      </c>
      <c r="EF74" s="389"/>
      <c r="EG74" s="389"/>
      <c r="EH74" s="389"/>
      <c r="EI74" s="389"/>
    </row>
    <row r="75" spans="1:153" s="139" customFormat="1" ht="15" thickBot="1" x14ac:dyDescent="0.4">
      <c r="A75" s="171" t="s">
        <v>586</v>
      </c>
      <c r="B75" s="323">
        <v>879.33177999999998</v>
      </c>
      <c r="C75" s="323">
        <v>672.30083000000002</v>
      </c>
      <c r="D75" s="323">
        <v>1632.05738</v>
      </c>
      <c r="E75" s="323">
        <v>1931.76532</v>
      </c>
      <c r="F75" s="323">
        <v>1416.8582899999999</v>
      </c>
      <c r="G75" s="323">
        <v>1861.7078100000001</v>
      </c>
      <c r="H75" s="323">
        <v>1059.97336</v>
      </c>
      <c r="I75" s="323">
        <v>1310.67246</v>
      </c>
      <c r="J75" s="323">
        <v>1114.00875</v>
      </c>
      <c r="K75" s="323">
        <v>2496.3095199999998</v>
      </c>
      <c r="L75" s="323">
        <v>2838.4289600000002</v>
      </c>
      <c r="M75" s="323">
        <v>2007.79186</v>
      </c>
      <c r="N75" s="323">
        <v>1048.3494700000001</v>
      </c>
      <c r="O75" s="323">
        <v>1540.3228799999999</v>
      </c>
      <c r="P75" s="323">
        <v>1271.0883899999999</v>
      </c>
      <c r="Q75" s="323"/>
      <c r="R75" s="323"/>
      <c r="S75" s="323"/>
      <c r="T75" s="323"/>
      <c r="U75" s="323"/>
      <c r="V75" s="323"/>
      <c r="W75" s="323"/>
      <c r="X75" s="323"/>
      <c r="Y75" s="323"/>
      <c r="Z75" s="323"/>
      <c r="AA75" s="323"/>
      <c r="AB75" s="323"/>
      <c r="AC75" s="323"/>
      <c r="AD75" s="323">
        <v>12.88053</v>
      </c>
      <c r="AE75" s="323">
        <v>2.8274300000000001</v>
      </c>
      <c r="AF75" s="323">
        <v>109.95574000000001</v>
      </c>
      <c r="AG75" s="323"/>
      <c r="AH75" s="323">
        <v>109.64158</v>
      </c>
      <c r="AI75" s="323">
        <v>9.1106200000000008</v>
      </c>
      <c r="AJ75" s="323">
        <v>323.89819999999997</v>
      </c>
      <c r="AK75" s="323">
        <v>509.88049000000001</v>
      </c>
      <c r="AL75" s="323">
        <v>162.10617999999999</v>
      </c>
      <c r="AM75" s="323">
        <v>438.56632999999999</v>
      </c>
      <c r="AN75" s="323"/>
      <c r="AO75" s="323">
        <v>12.566369999999999</v>
      </c>
      <c r="AP75" s="323"/>
      <c r="AQ75" s="323">
        <v>146.08405999999999</v>
      </c>
      <c r="AR75" s="323"/>
      <c r="AS75" s="323">
        <v>787.91143999999997</v>
      </c>
      <c r="AT75" s="323">
        <v>3.4557500000000001</v>
      </c>
      <c r="AU75" s="323">
        <v>8.7964599999999997</v>
      </c>
      <c r="AV75" s="323">
        <v>162.42034000000001</v>
      </c>
      <c r="AW75" s="323">
        <v>148.91148999999999</v>
      </c>
      <c r="AX75" s="323">
        <v>16.65044</v>
      </c>
      <c r="AY75" s="323">
        <v>76.96902</v>
      </c>
      <c r="AZ75" s="323"/>
      <c r="BA75" s="323">
        <v>181.58405999999999</v>
      </c>
      <c r="BB75" s="323"/>
      <c r="BC75" s="323">
        <v>0.62831999999999999</v>
      </c>
      <c r="BD75" s="323">
        <v>186.92475999999999</v>
      </c>
      <c r="BE75" s="323"/>
      <c r="BF75" s="323">
        <v>224.62387000000001</v>
      </c>
      <c r="BG75" s="323"/>
      <c r="BH75" s="323">
        <v>657.53534000000002</v>
      </c>
      <c r="BI75" s="323">
        <v>521.81853999999998</v>
      </c>
      <c r="BJ75" s="323">
        <v>677.64153999999996</v>
      </c>
      <c r="BK75" s="323">
        <v>205.77431999999999</v>
      </c>
      <c r="BL75" s="323"/>
      <c r="BM75" s="323"/>
      <c r="BN75" s="323"/>
      <c r="BO75" s="323"/>
      <c r="BP75" s="323">
        <v>866.76540999999997</v>
      </c>
      <c r="BQ75" s="323">
        <v>1291.50874</v>
      </c>
      <c r="BR75" s="323"/>
      <c r="BS75" s="323">
        <v>98.331850000000003</v>
      </c>
      <c r="BT75" s="323">
        <v>403.69466</v>
      </c>
      <c r="BU75" s="323">
        <v>423.80085000000003</v>
      </c>
      <c r="BV75" s="323"/>
      <c r="BW75" s="323"/>
      <c r="BX75" s="323"/>
      <c r="BY75" s="323"/>
      <c r="BZ75" s="323"/>
      <c r="CA75" s="323"/>
      <c r="CB75" s="323"/>
      <c r="CC75" s="323"/>
      <c r="CD75" s="323"/>
      <c r="CE75" s="323"/>
      <c r="CF75" s="323"/>
      <c r="CG75" s="323"/>
      <c r="CH75" s="323">
        <v>105.55750999999999</v>
      </c>
      <c r="CI75" s="323">
        <v>50.893799999999999</v>
      </c>
      <c r="CJ75" s="323">
        <v>408.09289000000001</v>
      </c>
      <c r="CK75" s="323">
        <v>93.933620000000005</v>
      </c>
      <c r="CL75" s="323">
        <v>150.16812999999999</v>
      </c>
      <c r="CM75" s="323">
        <v>334.89377999999999</v>
      </c>
      <c r="CN75" s="323"/>
      <c r="CO75" s="323">
        <v>3848.1368400000001</v>
      </c>
      <c r="CP75" s="323">
        <v>0.94247999999999998</v>
      </c>
      <c r="CQ75" s="323">
        <v>69.743359999999996</v>
      </c>
      <c r="CR75" s="323">
        <v>1933.96444</v>
      </c>
      <c r="CS75" s="323">
        <v>167.44689</v>
      </c>
      <c r="CT75" s="323">
        <v>678.26985000000002</v>
      </c>
      <c r="CU75" s="323">
        <v>318.5575</v>
      </c>
      <c r="CV75" s="323">
        <v>5.0265500000000003</v>
      </c>
      <c r="CW75" s="323">
        <v>698.69020999999998</v>
      </c>
      <c r="CX75" s="323">
        <v>6.2831900000000003</v>
      </c>
      <c r="CY75" s="323">
        <v>545.69464000000005</v>
      </c>
      <c r="CZ75" s="323">
        <v>220.85396</v>
      </c>
      <c r="DA75" s="323"/>
      <c r="DB75" s="323">
        <v>192.57963000000001</v>
      </c>
      <c r="DC75" s="323">
        <v>515.22119999999995</v>
      </c>
      <c r="DD75" s="323">
        <v>239.38936000000001</v>
      </c>
      <c r="DE75" s="323">
        <v>624.23446000000001</v>
      </c>
      <c r="DF75" s="323">
        <v>1523.04412</v>
      </c>
      <c r="DG75" s="323"/>
      <c r="DH75" s="323"/>
      <c r="DI75" s="323"/>
      <c r="DJ75" s="323">
        <v>482.54863</v>
      </c>
      <c r="DK75" s="323">
        <v>2261.9467100000002</v>
      </c>
      <c r="DL75" s="323">
        <v>1255.38042</v>
      </c>
      <c r="DM75" s="323">
        <v>945.30523000000005</v>
      </c>
      <c r="DN75" s="323"/>
      <c r="DO75" s="323">
        <v>829.69461999999999</v>
      </c>
      <c r="DP75" s="323">
        <v>1244.69901</v>
      </c>
      <c r="DQ75" s="323">
        <v>385.47341999999998</v>
      </c>
      <c r="DR75" s="323">
        <v>1671.3272899999999</v>
      </c>
      <c r="DS75" s="323">
        <v>27.331859999999999</v>
      </c>
      <c r="DT75" s="323">
        <v>186.92475999999999</v>
      </c>
      <c r="DU75" s="323">
        <v>867.70789000000002</v>
      </c>
      <c r="DV75" s="323">
        <v>2582.3891600000002</v>
      </c>
      <c r="DW75" s="323">
        <v>2107.6945099999998</v>
      </c>
      <c r="DX75" s="323">
        <v>4019.6678000000002</v>
      </c>
      <c r="DY75" s="323"/>
      <c r="DZ75" s="323">
        <v>188.80972</v>
      </c>
      <c r="EA75" s="323">
        <v>284.62828999999999</v>
      </c>
      <c r="EB75" s="323"/>
      <c r="EC75" s="323">
        <v>3843.42445</v>
      </c>
      <c r="ED75" s="323">
        <v>562.03093000000001</v>
      </c>
      <c r="EE75" s="323">
        <v>104.30088000000001</v>
      </c>
      <c r="EF75" s="323"/>
      <c r="EG75" s="323"/>
      <c r="EH75" s="323"/>
      <c r="EI75" s="323"/>
    </row>
    <row r="77" spans="1:153" x14ac:dyDescent="0.35">
      <c r="A77" s="3" t="s">
        <v>585</v>
      </c>
    </row>
    <row r="78" spans="1:153" ht="17" thickBot="1" x14ac:dyDescent="0.4">
      <c r="A78" s="20" t="s">
        <v>584</v>
      </c>
      <c r="CH78" s="137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40"/>
    </row>
    <row r="79" spans="1:153" s="149" customFormat="1" x14ac:dyDescent="0.35">
      <c r="A79" s="751" t="s">
        <v>349</v>
      </c>
      <c r="B79" s="309">
        <v>4.1666666666666664E-2</v>
      </c>
      <c r="C79" s="309">
        <v>0</v>
      </c>
      <c r="D79" s="309">
        <v>2.5000000000000001E-2</v>
      </c>
      <c r="E79" s="309">
        <v>2.5000000000000001E-2</v>
      </c>
      <c r="F79" s="309">
        <v>2.5000000000000001E-2</v>
      </c>
      <c r="G79" s="309">
        <v>0</v>
      </c>
      <c r="H79" s="309">
        <v>8.3333333333333329E-2</v>
      </c>
      <c r="I79" s="309">
        <v>0</v>
      </c>
      <c r="J79" s="309">
        <v>4.1666666666666664E-2</v>
      </c>
      <c r="K79" s="309">
        <v>0</v>
      </c>
      <c r="L79" s="309">
        <v>7.4999999999999997E-2</v>
      </c>
      <c r="M79" s="309">
        <v>0</v>
      </c>
      <c r="N79" s="309">
        <v>0</v>
      </c>
      <c r="O79" s="309">
        <v>0.10833333333333334</v>
      </c>
      <c r="P79" s="309">
        <v>0</v>
      </c>
      <c r="AD79" s="309">
        <v>0</v>
      </c>
      <c r="AE79" s="309">
        <v>8.3333333333333332E-3</v>
      </c>
      <c r="AF79" s="309">
        <v>0</v>
      </c>
      <c r="AH79" s="309">
        <v>0</v>
      </c>
      <c r="AI79" s="309">
        <v>0</v>
      </c>
      <c r="AJ79" s="309">
        <v>8.3333333333333332E-3</v>
      </c>
      <c r="AK79" s="309">
        <v>0</v>
      </c>
      <c r="AL79" s="309">
        <v>8.3333333333333332E-3</v>
      </c>
      <c r="AM79" s="309">
        <v>0</v>
      </c>
      <c r="AO79" s="309">
        <v>0</v>
      </c>
      <c r="AQ79" s="309">
        <v>0</v>
      </c>
      <c r="AS79" s="309">
        <v>0</v>
      </c>
      <c r="AT79" s="309">
        <v>0</v>
      </c>
      <c r="AU79" s="309">
        <v>0</v>
      </c>
      <c r="AV79" s="309">
        <v>0</v>
      </c>
      <c r="AW79" s="309">
        <v>0</v>
      </c>
      <c r="AX79" s="309">
        <v>0</v>
      </c>
      <c r="AY79" s="309">
        <v>0</v>
      </c>
      <c r="BA79" s="309">
        <v>0</v>
      </c>
      <c r="BC79" s="309">
        <v>0</v>
      </c>
      <c r="BD79" s="309">
        <v>1.6666666666666666E-2</v>
      </c>
      <c r="BF79" s="309">
        <v>0</v>
      </c>
      <c r="BH79" s="309">
        <v>0.1</v>
      </c>
      <c r="BI79" s="309">
        <v>0</v>
      </c>
      <c r="BJ79" s="309">
        <v>0</v>
      </c>
      <c r="BK79" s="309">
        <v>0</v>
      </c>
      <c r="BP79" s="309">
        <v>0</v>
      </c>
      <c r="BQ79" s="309">
        <v>0</v>
      </c>
      <c r="BS79" s="309">
        <v>8.3333333333333332E-3</v>
      </c>
      <c r="BT79" s="309">
        <v>0.46666666666666667</v>
      </c>
      <c r="BU79" s="309">
        <v>0</v>
      </c>
      <c r="CH79" s="309">
        <v>8.3333333333333332E-3</v>
      </c>
      <c r="CI79" s="309">
        <v>0.14166666666666666</v>
      </c>
      <c r="CJ79" s="309">
        <v>1</v>
      </c>
      <c r="CK79" s="309">
        <v>0</v>
      </c>
      <c r="CL79" s="309">
        <v>0.25</v>
      </c>
      <c r="CM79" s="309">
        <v>0</v>
      </c>
      <c r="CN79" s="309"/>
      <c r="CO79" s="309">
        <v>0.92500000000000004</v>
      </c>
      <c r="CP79" s="309">
        <v>0</v>
      </c>
      <c r="CQ79" s="309">
        <v>5.8333333333333334E-2</v>
      </c>
      <c r="CR79" s="309">
        <v>1.8416666666666666</v>
      </c>
      <c r="CS79" s="309">
        <v>3.3333333333333333E-2</v>
      </c>
      <c r="CT79" s="309">
        <v>0</v>
      </c>
      <c r="CU79" s="309">
        <v>0</v>
      </c>
      <c r="CV79" s="309">
        <v>9.166666666666666E-2</v>
      </c>
      <c r="CW79" s="309">
        <v>0</v>
      </c>
      <c r="CX79" s="309">
        <v>0</v>
      </c>
      <c r="CY79" s="309">
        <v>0</v>
      </c>
      <c r="CZ79" s="309">
        <v>0</v>
      </c>
      <c r="DA79" s="309"/>
      <c r="DB79" s="309">
        <v>1.4750000000000001</v>
      </c>
      <c r="DC79" s="309">
        <v>0</v>
      </c>
      <c r="DD79" s="309">
        <v>0</v>
      </c>
      <c r="DE79" s="309">
        <v>0.46666666666666667</v>
      </c>
      <c r="DF79" s="309">
        <v>0.13333333333333333</v>
      </c>
      <c r="DJ79" s="309">
        <v>0</v>
      </c>
      <c r="DK79" s="309">
        <v>0</v>
      </c>
      <c r="DL79" s="309">
        <v>0</v>
      </c>
      <c r="DM79" s="309">
        <v>0</v>
      </c>
      <c r="DN79" s="309"/>
      <c r="DO79" s="309">
        <v>0</v>
      </c>
      <c r="DP79" s="309">
        <v>1.95</v>
      </c>
      <c r="DQ79" s="309">
        <v>0</v>
      </c>
      <c r="DR79" s="309">
        <v>0.54166666666666663</v>
      </c>
      <c r="DS79" s="309">
        <v>0.11666666666666667</v>
      </c>
      <c r="DT79" s="309">
        <v>2.5000000000000001E-2</v>
      </c>
      <c r="DU79" s="309">
        <v>0</v>
      </c>
      <c r="DV79" s="309">
        <v>0.125</v>
      </c>
      <c r="DW79" s="309">
        <v>0.45833333333333331</v>
      </c>
      <c r="DX79" s="309">
        <v>1.6666666666666666E-2</v>
      </c>
      <c r="DY79" s="309"/>
      <c r="DZ79" s="309">
        <v>1.9833333333333334</v>
      </c>
      <c r="EA79" s="309">
        <v>0.35</v>
      </c>
      <c r="EB79" s="309"/>
      <c r="EC79" s="309">
        <v>0.25</v>
      </c>
      <c r="ED79" s="309">
        <v>4.1666666666666664E-2</v>
      </c>
      <c r="EE79" s="309">
        <v>0</v>
      </c>
    </row>
    <row r="80" spans="1:153" s="1" customFormat="1" x14ac:dyDescent="0.35">
      <c r="A80" s="752" t="s">
        <v>348</v>
      </c>
      <c r="B80" s="316">
        <v>0</v>
      </c>
      <c r="C80" s="316">
        <v>0.1</v>
      </c>
      <c r="D80" s="316">
        <v>0</v>
      </c>
      <c r="E80" s="316">
        <v>0</v>
      </c>
      <c r="F80" s="316">
        <v>2.5000000000000001E-2</v>
      </c>
      <c r="G80" s="316">
        <v>9.166666666666666E-2</v>
      </c>
      <c r="H80" s="316">
        <v>0.15833333333333333</v>
      </c>
      <c r="I80" s="316">
        <v>0</v>
      </c>
      <c r="J80" s="316">
        <v>0</v>
      </c>
      <c r="K80" s="316">
        <v>0</v>
      </c>
      <c r="L80" s="316">
        <v>0.125</v>
      </c>
      <c r="M80" s="316">
        <v>0</v>
      </c>
      <c r="N80" s="316">
        <v>0</v>
      </c>
      <c r="O80" s="316">
        <v>0</v>
      </c>
      <c r="P80" s="316">
        <v>0</v>
      </c>
      <c r="AD80" s="316">
        <v>8.3333333333333332E-3</v>
      </c>
      <c r="AE80" s="316">
        <v>0</v>
      </c>
      <c r="AF80" s="316">
        <v>0</v>
      </c>
      <c r="AH80" s="316">
        <v>0</v>
      </c>
      <c r="AI80" s="316">
        <v>8.3333333333333332E-3</v>
      </c>
      <c r="AJ80" s="316">
        <v>7.4999999999999997E-2</v>
      </c>
      <c r="AK80" s="316">
        <v>2.5000000000000001E-2</v>
      </c>
      <c r="AL80" s="316">
        <v>0.05</v>
      </c>
      <c r="AM80" s="316">
        <v>0</v>
      </c>
      <c r="AO80" s="316">
        <v>0</v>
      </c>
      <c r="AQ80" s="316">
        <v>0</v>
      </c>
      <c r="AS80" s="316">
        <v>0</v>
      </c>
      <c r="AT80" s="316">
        <v>0</v>
      </c>
      <c r="AU80" s="316">
        <v>0</v>
      </c>
      <c r="AV80" s="316">
        <v>0</v>
      </c>
      <c r="AW80" s="316">
        <v>8.3333333333333332E-3</v>
      </c>
      <c r="AX80" s="316">
        <v>0</v>
      </c>
      <c r="AY80" s="316">
        <v>0</v>
      </c>
      <c r="BA80" s="316">
        <v>5.8333333333333334E-2</v>
      </c>
      <c r="BC80" s="316">
        <v>0</v>
      </c>
      <c r="BD80" s="316">
        <v>0.10833333333333334</v>
      </c>
      <c r="BF80" s="316">
        <v>1.6666666666666666E-2</v>
      </c>
      <c r="BH80" s="316">
        <v>0</v>
      </c>
      <c r="BI80" s="316">
        <v>1.6666666666666666E-2</v>
      </c>
      <c r="BJ80" s="316">
        <v>2.5000000000000001E-2</v>
      </c>
      <c r="BK80" s="316">
        <v>0</v>
      </c>
      <c r="BP80" s="316">
        <v>0</v>
      </c>
      <c r="BQ80" s="316">
        <v>0</v>
      </c>
      <c r="BS80" s="316">
        <v>0</v>
      </c>
      <c r="BT80" s="316">
        <v>8.3333333333333329E-2</v>
      </c>
      <c r="BU80" s="316">
        <v>0</v>
      </c>
      <c r="CH80" s="316">
        <v>0.39166666666666666</v>
      </c>
      <c r="CI80" s="316">
        <v>0</v>
      </c>
      <c r="CJ80" s="316">
        <v>6.6666666666666666E-2</v>
      </c>
      <c r="CK80" s="316">
        <v>4.1666666666666664E-2</v>
      </c>
      <c r="CL80" s="316">
        <v>1.2416666666666667</v>
      </c>
      <c r="CM80" s="316">
        <v>0.20833333333333334</v>
      </c>
      <c r="CN80" s="316"/>
      <c r="CO80" s="316">
        <v>0</v>
      </c>
      <c r="CP80" s="316">
        <v>2.5000000000000001E-2</v>
      </c>
      <c r="CQ80" s="316">
        <v>2.4666666666666668</v>
      </c>
      <c r="CR80" s="316">
        <v>4.5</v>
      </c>
      <c r="CS80" s="316">
        <v>1.3</v>
      </c>
      <c r="CT80" s="316">
        <v>0.15</v>
      </c>
      <c r="CU80" s="316">
        <v>1.7416666666666667</v>
      </c>
      <c r="CV80" s="316">
        <v>8.3333333333333332E-3</v>
      </c>
      <c r="CW80" s="316">
        <v>8.3333333333333329E-2</v>
      </c>
      <c r="CX80" s="316">
        <v>8.3333333333333332E-3</v>
      </c>
      <c r="CY80" s="316">
        <v>0.05</v>
      </c>
      <c r="CZ80" s="316">
        <v>2.5000000000000001E-2</v>
      </c>
      <c r="DA80" s="316"/>
      <c r="DB80" s="316">
        <v>4.0333333333333332</v>
      </c>
      <c r="DC80" s="316">
        <v>8.3333333333333332E-3</v>
      </c>
      <c r="DD80" s="316">
        <v>0</v>
      </c>
      <c r="DE80" s="316">
        <v>0</v>
      </c>
      <c r="DF80" s="316">
        <v>1.45</v>
      </c>
      <c r="DJ80" s="316">
        <v>0</v>
      </c>
      <c r="DK80" s="316">
        <v>2.5000000000000001E-2</v>
      </c>
      <c r="DL80" s="316">
        <v>5.8333333333333334E-2</v>
      </c>
      <c r="DM80" s="316">
        <v>0.1</v>
      </c>
      <c r="DN80" s="316"/>
      <c r="DO80" s="316">
        <v>0.27500000000000002</v>
      </c>
      <c r="DP80" s="316">
        <v>0.25</v>
      </c>
      <c r="DQ80" s="316">
        <v>0.97499999999999998</v>
      </c>
      <c r="DR80" s="316">
        <v>4.6583333333333332</v>
      </c>
      <c r="DS80" s="316">
        <v>0</v>
      </c>
      <c r="DT80" s="316">
        <v>0.45</v>
      </c>
      <c r="DU80" s="316">
        <v>0.32500000000000001</v>
      </c>
      <c r="DV80" s="316">
        <v>0.85833333333333328</v>
      </c>
      <c r="DW80" s="316">
        <v>1.2583333333333333</v>
      </c>
      <c r="DX80" s="316">
        <v>0.68333333333333335</v>
      </c>
      <c r="DY80" s="316"/>
      <c r="DZ80" s="316">
        <v>1.4333333333333333</v>
      </c>
      <c r="EA80" s="316">
        <v>0.18333333333333332</v>
      </c>
      <c r="EB80" s="316"/>
      <c r="EC80" s="316">
        <v>0</v>
      </c>
      <c r="ED80" s="316">
        <v>0.125</v>
      </c>
      <c r="EE80" s="316">
        <v>1.0249999999999999</v>
      </c>
    </row>
    <row r="81" spans="1:135" s="1" customFormat="1" x14ac:dyDescent="0.35">
      <c r="A81" s="752" t="s">
        <v>347</v>
      </c>
      <c r="B81" s="316">
        <v>0</v>
      </c>
      <c r="C81" s="316">
        <v>0.05</v>
      </c>
      <c r="D81" s="316">
        <v>0</v>
      </c>
      <c r="E81" s="316">
        <v>0.05</v>
      </c>
      <c r="F81" s="316">
        <v>5.8333333333333334E-2</v>
      </c>
      <c r="G81" s="316">
        <v>0</v>
      </c>
      <c r="H81" s="316">
        <v>0.72499999999999998</v>
      </c>
      <c r="I81" s="316">
        <v>0.8833333333333333</v>
      </c>
      <c r="J81" s="316">
        <v>8.3333333333333332E-3</v>
      </c>
      <c r="K81" s="316">
        <v>0.125</v>
      </c>
      <c r="L81" s="316">
        <v>0</v>
      </c>
      <c r="M81" s="316">
        <v>0.55000000000000004</v>
      </c>
      <c r="N81" s="316">
        <v>0.96666666666666667</v>
      </c>
      <c r="O81" s="316">
        <v>0.13333333333333333</v>
      </c>
      <c r="P81" s="316">
        <v>5.8333333333333334E-2</v>
      </c>
      <c r="AD81" s="316">
        <v>0</v>
      </c>
      <c r="AE81" s="316">
        <v>0</v>
      </c>
      <c r="AF81" s="316">
        <v>0</v>
      </c>
      <c r="AH81" s="316">
        <v>0</v>
      </c>
      <c r="AI81" s="316">
        <v>0</v>
      </c>
      <c r="AJ81" s="316">
        <v>1.6666666666666666E-2</v>
      </c>
      <c r="AK81" s="316">
        <v>3.3333333333333333E-2</v>
      </c>
      <c r="AL81" s="316">
        <v>0.13333333333333333</v>
      </c>
      <c r="AM81" s="316">
        <v>1.6666666666666666E-2</v>
      </c>
      <c r="AO81" s="316">
        <v>0</v>
      </c>
      <c r="AQ81" s="316">
        <v>8.3333333333333332E-3</v>
      </c>
      <c r="AS81" s="316">
        <v>0.29166666666666669</v>
      </c>
      <c r="AT81" s="316">
        <v>0</v>
      </c>
      <c r="AU81" s="316">
        <v>4.1666666666666664E-2</v>
      </c>
      <c r="AV81" s="316">
        <v>0</v>
      </c>
      <c r="AW81" s="316">
        <v>8.3333333333333332E-3</v>
      </c>
      <c r="AX81" s="316">
        <v>0</v>
      </c>
      <c r="AY81" s="316">
        <v>0</v>
      </c>
      <c r="BA81" s="316">
        <v>5.8333333333333334E-2</v>
      </c>
      <c r="BC81" s="316">
        <v>0</v>
      </c>
      <c r="BD81" s="316">
        <v>0</v>
      </c>
      <c r="BF81" s="316">
        <v>0</v>
      </c>
      <c r="BH81" s="316">
        <v>8.3333333333333329E-2</v>
      </c>
      <c r="BI81" s="316">
        <v>0</v>
      </c>
      <c r="BJ81" s="316">
        <v>0.15</v>
      </c>
      <c r="BK81" s="316">
        <v>4.1666666666666664E-2</v>
      </c>
      <c r="BP81" s="316">
        <v>0.2</v>
      </c>
      <c r="BQ81" s="316">
        <v>0.18333333333333332</v>
      </c>
      <c r="BS81" s="316">
        <v>6.6666666666666666E-2</v>
      </c>
      <c r="BT81" s="316">
        <v>0</v>
      </c>
      <c r="BU81" s="316">
        <v>0</v>
      </c>
      <c r="CH81" s="316">
        <v>4.1083333333333334</v>
      </c>
      <c r="CI81" s="316">
        <v>1.3666666666666667</v>
      </c>
      <c r="CJ81" s="316">
        <v>3.8833333333333333</v>
      </c>
      <c r="CK81" s="316">
        <v>1.2166666666666666</v>
      </c>
      <c r="CL81" s="316">
        <v>4.5333333333333332</v>
      </c>
      <c r="CM81" s="316">
        <v>2.3416666666666668</v>
      </c>
      <c r="CN81" s="316"/>
      <c r="CO81" s="316">
        <v>8.7916666666666661</v>
      </c>
      <c r="CP81" s="316">
        <v>0.21666666666666667</v>
      </c>
      <c r="CQ81" s="316">
        <v>10.35</v>
      </c>
      <c r="CR81" s="316">
        <v>17.533333333333335</v>
      </c>
      <c r="CS81" s="316">
        <v>6.2833333333333332</v>
      </c>
      <c r="CT81" s="316">
        <v>3.0249999999999999</v>
      </c>
      <c r="CU81" s="316">
        <v>8.9833333333333325</v>
      </c>
      <c r="CV81" s="316">
        <v>1</v>
      </c>
      <c r="CW81" s="316">
        <v>2.5000000000000001E-2</v>
      </c>
      <c r="CX81" s="316">
        <v>0.125</v>
      </c>
      <c r="CY81" s="316">
        <v>2.6749999999999998</v>
      </c>
      <c r="CZ81" s="316">
        <v>0.31666666666666665</v>
      </c>
      <c r="DA81" s="316"/>
      <c r="DB81" s="316">
        <v>22.791666666666668</v>
      </c>
      <c r="DC81" s="316">
        <v>0.33333333333333331</v>
      </c>
      <c r="DD81" s="316">
        <v>3.4</v>
      </c>
      <c r="DE81" s="316">
        <v>2.5833333333333335</v>
      </c>
      <c r="DF81" s="316">
        <v>10.733333333333333</v>
      </c>
      <c r="DJ81" s="316">
        <v>4.8</v>
      </c>
      <c r="DK81" s="316">
        <v>2.8583333333333334</v>
      </c>
      <c r="DL81" s="316">
        <v>11</v>
      </c>
      <c r="DM81" s="316">
        <v>8.2583333333333329</v>
      </c>
      <c r="DN81" s="316"/>
      <c r="DO81" s="316">
        <v>6.6083333333333334</v>
      </c>
      <c r="DP81" s="316">
        <v>7.0166666666666666</v>
      </c>
      <c r="DQ81" s="316">
        <v>3.0166666666666666</v>
      </c>
      <c r="DR81" s="316">
        <v>19.425000000000001</v>
      </c>
      <c r="DS81" s="316">
        <v>0.66666666666666663</v>
      </c>
      <c r="DT81" s="316">
        <v>3.9249999999999998</v>
      </c>
      <c r="DU81" s="316">
        <v>6.3916666666666666</v>
      </c>
      <c r="DV81" s="316">
        <v>3.375</v>
      </c>
      <c r="DW81" s="316">
        <v>4.5666666666666664</v>
      </c>
      <c r="DX81" s="316">
        <v>1.1499999999999999</v>
      </c>
      <c r="DY81" s="316"/>
      <c r="DZ81" s="316">
        <v>7.8916666666666666</v>
      </c>
      <c r="EA81" s="316">
        <v>1.85</v>
      </c>
      <c r="EB81" s="316"/>
      <c r="EC81" s="316">
        <v>4.6749999999999998</v>
      </c>
      <c r="ED81" s="316">
        <v>1.5916666666666666</v>
      </c>
      <c r="EE81" s="316">
        <v>1.9750000000000001</v>
      </c>
    </row>
    <row r="82" spans="1:135" s="1" customFormat="1" x14ac:dyDescent="0.35">
      <c r="A82" s="752" t="s">
        <v>346</v>
      </c>
      <c r="B82" s="316">
        <v>6.9749999999999996</v>
      </c>
      <c r="C82" s="316">
        <v>2.9249999999999998</v>
      </c>
      <c r="D82" s="316">
        <v>9.9666666666666668</v>
      </c>
      <c r="E82" s="316">
        <v>5.8166666666666664</v>
      </c>
      <c r="F82" s="316">
        <v>3.3250000000000002</v>
      </c>
      <c r="G82" s="316">
        <v>8.6333333333333329</v>
      </c>
      <c r="H82" s="316">
        <v>7.5916666666666668</v>
      </c>
      <c r="I82" s="316">
        <v>6.2833333333333332</v>
      </c>
      <c r="J82" s="316">
        <v>6.5166666666666666</v>
      </c>
      <c r="K82" s="316">
        <v>11.225</v>
      </c>
      <c r="L82" s="316">
        <v>16.458333333333332</v>
      </c>
      <c r="M82" s="316">
        <v>7.3166666666666664</v>
      </c>
      <c r="N82" s="316">
        <v>6.6416666666666666</v>
      </c>
      <c r="O82" s="316">
        <v>7.1916666666666664</v>
      </c>
      <c r="P82" s="316">
        <v>1.5833333333333333</v>
      </c>
      <c r="AD82" s="316">
        <v>0.19166666666666668</v>
      </c>
      <c r="AE82" s="316">
        <v>0</v>
      </c>
      <c r="AF82" s="316">
        <v>8.3333333333333329E-2</v>
      </c>
      <c r="AH82" s="316">
        <v>0.77500000000000002</v>
      </c>
      <c r="AI82" s="316">
        <v>0.05</v>
      </c>
      <c r="AJ82" s="316">
        <v>1.3</v>
      </c>
      <c r="AK82" s="316">
        <v>0.48333333333333334</v>
      </c>
      <c r="AL82" s="316">
        <v>0.56666666666666665</v>
      </c>
      <c r="AM82" s="316">
        <v>1.5416666666666667</v>
      </c>
      <c r="AO82" s="316">
        <v>1.6666666666666666E-2</v>
      </c>
      <c r="AQ82" s="316">
        <v>1.0833333333333333</v>
      </c>
      <c r="AS82" s="316">
        <v>1.2416666666666667</v>
      </c>
      <c r="AT82" s="316">
        <v>2.5000000000000001E-2</v>
      </c>
      <c r="AU82" s="316">
        <v>0</v>
      </c>
      <c r="AV82" s="316">
        <v>1.8333333333333333</v>
      </c>
      <c r="AW82" s="316">
        <v>0.35833333333333334</v>
      </c>
      <c r="AX82" s="316">
        <v>0.19166666666666668</v>
      </c>
      <c r="AY82" s="316">
        <v>0.4</v>
      </c>
      <c r="BA82" s="316">
        <v>1.3666666666666667</v>
      </c>
      <c r="BC82" s="316">
        <v>0</v>
      </c>
      <c r="BD82" s="316">
        <v>1.0583333333333333</v>
      </c>
      <c r="BF82" s="316">
        <v>1.2333333333333334</v>
      </c>
      <c r="BH82" s="316">
        <v>2.35</v>
      </c>
      <c r="BI82" s="316">
        <v>0.36666666666666664</v>
      </c>
      <c r="BJ82" s="316">
        <v>0.32500000000000001</v>
      </c>
      <c r="BK82" s="316">
        <v>1.2083333333333333</v>
      </c>
      <c r="BP82" s="316">
        <v>1.7666666666666666</v>
      </c>
      <c r="BQ82" s="316">
        <v>1.4416666666666667</v>
      </c>
      <c r="BS82" s="316">
        <v>0</v>
      </c>
      <c r="BT82" s="316">
        <v>5.05</v>
      </c>
      <c r="BU82" s="316">
        <v>1.8416666666666666</v>
      </c>
      <c r="CH82" s="316">
        <v>0</v>
      </c>
      <c r="CI82" s="316">
        <v>7.4999999999999997E-2</v>
      </c>
      <c r="CJ82" s="316">
        <v>0</v>
      </c>
      <c r="CK82" s="316">
        <v>8.3333333333333332E-3</v>
      </c>
      <c r="CL82" s="316">
        <v>0</v>
      </c>
      <c r="CM82" s="316">
        <v>0.1</v>
      </c>
      <c r="CN82" s="316"/>
      <c r="CO82" s="316">
        <v>0.38333333333333336</v>
      </c>
      <c r="CP82" s="316">
        <v>0</v>
      </c>
      <c r="CQ82" s="316">
        <v>0.19166666666666668</v>
      </c>
      <c r="CR82" s="316">
        <v>0.16666666666666666</v>
      </c>
      <c r="CS82" s="316">
        <v>0.10833333333333334</v>
      </c>
      <c r="CT82" s="316">
        <v>0.05</v>
      </c>
      <c r="CU82" s="316">
        <v>0.67500000000000004</v>
      </c>
      <c r="CV82" s="316">
        <v>1.6666666666666666E-2</v>
      </c>
      <c r="CW82" s="316">
        <v>0.65</v>
      </c>
      <c r="CX82" s="316">
        <v>5.8333333333333334E-2</v>
      </c>
      <c r="CY82" s="316">
        <v>0.15833333333333333</v>
      </c>
      <c r="CZ82" s="316">
        <v>1.6666666666666666E-2</v>
      </c>
      <c r="DA82" s="316"/>
      <c r="DB82" s="316">
        <v>0</v>
      </c>
      <c r="DC82" s="316">
        <v>0.20833333333333334</v>
      </c>
      <c r="DD82" s="316">
        <v>8.3333333333333332E-3</v>
      </c>
      <c r="DE82" s="316">
        <v>0.32500000000000001</v>
      </c>
      <c r="DF82" s="316">
        <v>13.7</v>
      </c>
      <c r="DJ82" s="316">
        <v>0.22500000000000001</v>
      </c>
      <c r="DK82" s="316">
        <v>3.3416666666666668</v>
      </c>
      <c r="DL82" s="316">
        <v>3.8833333333333333</v>
      </c>
      <c r="DM82" s="316">
        <v>0.3</v>
      </c>
      <c r="DN82" s="316"/>
      <c r="DO82" s="316">
        <v>0.83333333333333337</v>
      </c>
      <c r="DP82" s="316">
        <v>2.3666666666666667</v>
      </c>
      <c r="DQ82" s="316">
        <v>0.10833333333333334</v>
      </c>
      <c r="DR82" s="316">
        <v>0.19166666666666668</v>
      </c>
      <c r="DS82" s="316">
        <v>0.17499999999999999</v>
      </c>
      <c r="DT82" s="316">
        <v>0.15833333333333333</v>
      </c>
      <c r="DU82" s="316">
        <v>1.6666666666666666E-2</v>
      </c>
      <c r="DV82" s="316">
        <v>1.6666666666666666E-2</v>
      </c>
      <c r="DW82" s="316">
        <v>4.6333333333333337</v>
      </c>
      <c r="DX82" s="316">
        <v>3.3583333333333334</v>
      </c>
      <c r="DY82" s="316"/>
      <c r="DZ82" s="316">
        <v>0</v>
      </c>
      <c r="EA82" s="316">
        <v>0</v>
      </c>
      <c r="EB82" s="316"/>
      <c r="EC82" s="316">
        <v>6.2583333333333337</v>
      </c>
      <c r="ED82" s="316">
        <v>3.7749999999999999</v>
      </c>
      <c r="EE82" s="316">
        <v>1.0249999999999999</v>
      </c>
    </row>
    <row r="83" spans="1:135" s="1" customFormat="1" x14ac:dyDescent="0.35">
      <c r="A83" s="752" t="s">
        <v>345</v>
      </c>
      <c r="B83" s="316">
        <v>2.8</v>
      </c>
      <c r="C83" s="316">
        <v>1.0666666666666667</v>
      </c>
      <c r="D83" s="316">
        <v>7.208333333333333</v>
      </c>
      <c r="E83" s="316">
        <v>13.108333333333333</v>
      </c>
      <c r="F83" s="316">
        <v>6.875</v>
      </c>
      <c r="G83" s="316">
        <v>13.541666666666666</v>
      </c>
      <c r="H83" s="316">
        <v>2.5916666666666668</v>
      </c>
      <c r="I83" s="316">
        <v>5.9333333333333336</v>
      </c>
      <c r="J83" s="316">
        <v>7.3</v>
      </c>
      <c r="K83" s="316">
        <v>18.608333333333334</v>
      </c>
      <c r="L83" s="316">
        <v>19.058333333333334</v>
      </c>
      <c r="M83" s="316">
        <v>13.758333333333333</v>
      </c>
      <c r="N83" s="316">
        <v>4.9249999999999998</v>
      </c>
      <c r="O83" s="316">
        <v>8.3249999999999993</v>
      </c>
      <c r="P83" s="316">
        <v>6.833333333333333</v>
      </c>
      <c r="AD83" s="316">
        <v>0</v>
      </c>
      <c r="AE83" s="316">
        <v>1.6666666666666666E-2</v>
      </c>
      <c r="AF83" s="316">
        <v>0.5</v>
      </c>
      <c r="AH83" s="316">
        <v>0.72499999999999998</v>
      </c>
      <c r="AI83" s="316">
        <v>8.3333333333333332E-3</v>
      </c>
      <c r="AJ83" s="316">
        <v>1.9916666666666667</v>
      </c>
      <c r="AK83" s="316">
        <v>3.2749999999999999</v>
      </c>
      <c r="AL83" s="316">
        <v>1.5416666666666667</v>
      </c>
      <c r="AM83" s="316">
        <v>1.2833333333333334</v>
      </c>
      <c r="AO83" s="316">
        <v>0.18333333333333332</v>
      </c>
      <c r="AQ83" s="316">
        <v>0.54166666666666663</v>
      </c>
      <c r="AS83" s="316">
        <v>8.4499999999999993</v>
      </c>
      <c r="AT83" s="316">
        <v>8.3333333333333332E-3</v>
      </c>
      <c r="AU83" s="316">
        <v>0</v>
      </c>
      <c r="AV83" s="316">
        <v>0.47499999999999998</v>
      </c>
      <c r="AW83" s="316">
        <v>0.5</v>
      </c>
      <c r="AX83" s="316">
        <v>8.3333333333333332E-3</v>
      </c>
      <c r="AY83" s="316">
        <v>0</v>
      </c>
      <c r="BA83" s="316">
        <v>1.1666666666666667</v>
      </c>
      <c r="BC83" s="316">
        <v>1.6666666666666666E-2</v>
      </c>
      <c r="BD83" s="316">
        <v>0.15833333333333333</v>
      </c>
      <c r="BF83" s="316">
        <v>8.3333333333333332E-3</v>
      </c>
      <c r="BH83" s="316">
        <v>1.9833333333333334</v>
      </c>
      <c r="BI83" s="316">
        <v>0.18333333333333332</v>
      </c>
      <c r="BJ83" s="316">
        <v>4.416666666666667</v>
      </c>
      <c r="BK83" s="316">
        <v>1.9416666666666667</v>
      </c>
      <c r="BP83" s="316">
        <v>3.5</v>
      </c>
      <c r="BQ83" s="316">
        <v>7.95</v>
      </c>
      <c r="BS83" s="316">
        <v>1.4750000000000001</v>
      </c>
      <c r="BT83" s="316">
        <v>1.5333333333333334</v>
      </c>
      <c r="BU83" s="316">
        <v>3.5166666666666666</v>
      </c>
      <c r="CH83" s="316">
        <v>0.125</v>
      </c>
      <c r="CI83" s="316">
        <v>0</v>
      </c>
      <c r="CJ83" s="316">
        <v>0.47499999999999998</v>
      </c>
      <c r="CK83" s="316">
        <v>0</v>
      </c>
      <c r="CL83" s="316">
        <v>0.18333333333333332</v>
      </c>
      <c r="CM83" s="316">
        <v>3.1416666666666666</v>
      </c>
      <c r="CN83" s="316"/>
      <c r="CO83" s="316">
        <v>4.5583333333333336</v>
      </c>
      <c r="CP83" s="316">
        <v>0</v>
      </c>
      <c r="CQ83" s="316">
        <v>0</v>
      </c>
      <c r="CR83" s="316">
        <v>0</v>
      </c>
      <c r="CS83" s="316">
        <v>0</v>
      </c>
      <c r="CT83" s="316">
        <v>0.14166666666666666</v>
      </c>
      <c r="CU83" s="316">
        <v>0</v>
      </c>
      <c r="CV83" s="316">
        <v>6.6666666666666666E-2</v>
      </c>
      <c r="CW83" s="316">
        <v>1.4666666666666666</v>
      </c>
      <c r="CX83" s="316">
        <v>0</v>
      </c>
      <c r="CY83" s="316">
        <v>0.81666666666666665</v>
      </c>
      <c r="CZ83" s="316">
        <v>0.125</v>
      </c>
      <c r="DA83" s="316"/>
      <c r="DB83" s="316">
        <v>0.32500000000000001</v>
      </c>
      <c r="DC83" s="316">
        <v>8.3333333333333332E-3</v>
      </c>
      <c r="DD83" s="316">
        <v>2.5000000000000001E-2</v>
      </c>
      <c r="DE83" s="316">
        <v>0</v>
      </c>
      <c r="DF83" s="316">
        <v>14.883333333333333</v>
      </c>
      <c r="DJ83" s="316">
        <v>5.8333333333333334E-2</v>
      </c>
      <c r="DK83" s="316">
        <v>2.7916666666666665</v>
      </c>
      <c r="DL83" s="316">
        <v>2.1166666666666667</v>
      </c>
      <c r="DM83" s="316">
        <v>8.3333333333333332E-3</v>
      </c>
      <c r="DN83" s="316"/>
      <c r="DO83" s="316">
        <v>0.35833333333333334</v>
      </c>
      <c r="DP83" s="316">
        <v>0.7416666666666667</v>
      </c>
      <c r="DQ83" s="316">
        <v>1.075</v>
      </c>
      <c r="DR83" s="316">
        <v>9.166666666666666E-2</v>
      </c>
      <c r="DS83" s="316">
        <v>3.3333333333333333E-2</v>
      </c>
      <c r="DT83" s="316">
        <v>0.375</v>
      </c>
      <c r="DU83" s="316">
        <v>0</v>
      </c>
      <c r="DV83" s="316">
        <v>1.05</v>
      </c>
      <c r="DW83" s="316">
        <v>7.0166666666666666</v>
      </c>
      <c r="DX83" s="316">
        <v>23.375</v>
      </c>
      <c r="DY83" s="316"/>
      <c r="DZ83" s="316">
        <v>2.5000000000000001E-2</v>
      </c>
      <c r="EA83" s="316">
        <v>0.3</v>
      </c>
      <c r="EB83" s="316"/>
      <c r="EC83" s="316">
        <v>5.6166666666666663</v>
      </c>
      <c r="ED83" s="316">
        <v>0.05</v>
      </c>
      <c r="EE83" s="316">
        <v>0</v>
      </c>
    </row>
    <row r="84" spans="1:135" s="1" customFormat="1" x14ac:dyDescent="0.35">
      <c r="A84" s="752" t="s">
        <v>344</v>
      </c>
      <c r="B84" s="316">
        <v>3.7833333333333332</v>
      </c>
      <c r="C84" s="316">
        <v>1.8583333333333334</v>
      </c>
      <c r="D84" s="316">
        <v>7.4666666666666668</v>
      </c>
      <c r="E84" s="316">
        <v>10.808333333333334</v>
      </c>
      <c r="F84" s="316">
        <v>5.7833333333333332</v>
      </c>
      <c r="G84" s="316">
        <v>13.316666666666666</v>
      </c>
      <c r="H84" s="316">
        <v>2.625</v>
      </c>
      <c r="I84" s="316">
        <v>8.1166666666666671</v>
      </c>
      <c r="J84" s="316">
        <v>6.9833333333333334</v>
      </c>
      <c r="K84" s="316">
        <v>14.25</v>
      </c>
      <c r="L84" s="316">
        <v>20.591666666666665</v>
      </c>
      <c r="M84" s="316">
        <v>10.308333333333334</v>
      </c>
      <c r="N84" s="316">
        <v>4.6583333333333332</v>
      </c>
      <c r="O84" s="316">
        <v>8.3333333333333332E-3</v>
      </c>
      <c r="P84" s="316">
        <v>5.1833333333333336</v>
      </c>
      <c r="AD84" s="316">
        <v>0.10833333333333334</v>
      </c>
      <c r="AE84" s="316">
        <v>0</v>
      </c>
      <c r="AF84" s="316">
        <v>0.82499999999999996</v>
      </c>
      <c r="AH84" s="316">
        <v>0</v>
      </c>
      <c r="AI84" s="316">
        <v>1.6666666666666666E-2</v>
      </c>
      <c r="AJ84" s="316">
        <v>2.4083333333333332</v>
      </c>
      <c r="AK84" s="316">
        <v>6.25</v>
      </c>
      <c r="AL84" s="316">
        <v>0.49166666666666664</v>
      </c>
      <c r="AM84" s="316">
        <v>5.1333333333333337</v>
      </c>
      <c r="AO84" s="316">
        <v>0</v>
      </c>
      <c r="AQ84" s="316">
        <v>1.4083333333333334</v>
      </c>
      <c r="AS84" s="316">
        <v>5.0333333333333332</v>
      </c>
      <c r="AT84" s="316">
        <v>0</v>
      </c>
      <c r="AU84" s="316">
        <v>0</v>
      </c>
      <c r="AV84" s="316">
        <v>0</v>
      </c>
      <c r="AW84" s="316">
        <v>0</v>
      </c>
      <c r="AX84" s="316">
        <v>0</v>
      </c>
      <c r="AY84" s="316">
        <v>1.125</v>
      </c>
      <c r="BA84" s="316">
        <v>0.60833333333333328</v>
      </c>
      <c r="BC84" s="316">
        <v>0</v>
      </c>
      <c r="BD84" s="316">
        <v>0.85</v>
      </c>
      <c r="BF84" s="316">
        <v>1.6666666666666666E-2</v>
      </c>
      <c r="BH84" s="316">
        <v>6.6416666666666666</v>
      </c>
      <c r="BI84" s="316">
        <v>1.2749999999999999</v>
      </c>
      <c r="BJ84" s="316">
        <v>4.3499999999999996</v>
      </c>
      <c r="BK84" s="316">
        <v>1.425</v>
      </c>
      <c r="BP84" s="316">
        <v>5.7833333333333332</v>
      </c>
      <c r="BQ84" s="316">
        <v>9.0083333333333329</v>
      </c>
      <c r="BS84" s="316">
        <v>0.40833333333333333</v>
      </c>
      <c r="BT84" s="316">
        <v>1.0083333333333333</v>
      </c>
      <c r="BU84" s="316">
        <v>1.5249999999999999</v>
      </c>
      <c r="CH84" s="316">
        <v>0.58333333333333337</v>
      </c>
      <c r="CI84" s="316">
        <v>0.15833333333333333</v>
      </c>
      <c r="CJ84" s="316">
        <v>7.0666666666666664</v>
      </c>
      <c r="CK84" s="316">
        <v>0.92500000000000004</v>
      </c>
      <c r="CL84" s="316">
        <v>0</v>
      </c>
      <c r="CM84" s="316">
        <v>0.4</v>
      </c>
      <c r="CN84" s="316"/>
      <c r="CO84" s="316">
        <v>24.8</v>
      </c>
      <c r="CP84" s="316">
        <v>0</v>
      </c>
      <c r="CQ84" s="316">
        <v>1.2749999999999999</v>
      </c>
      <c r="CR84" s="316">
        <v>19.850000000000001</v>
      </c>
      <c r="CS84" s="316">
        <v>0</v>
      </c>
      <c r="CT84" s="316">
        <v>9.9916666666666671</v>
      </c>
      <c r="CU84" s="316">
        <v>1.4</v>
      </c>
      <c r="CV84" s="316">
        <v>0</v>
      </c>
      <c r="CW84" s="316">
        <v>4.3583333333333334</v>
      </c>
      <c r="CX84" s="316">
        <v>7.4999999999999997E-2</v>
      </c>
      <c r="CY84" s="316">
        <v>8.3333333333333332E-3</v>
      </c>
      <c r="CZ84" s="316">
        <v>1.175</v>
      </c>
      <c r="DA84" s="316"/>
      <c r="DB84" s="316">
        <v>1.3416666666666666</v>
      </c>
      <c r="DC84" s="316">
        <v>6.4749999999999996</v>
      </c>
      <c r="DD84" s="316">
        <v>1.65</v>
      </c>
      <c r="DE84" s="316">
        <v>6.9416666666666664</v>
      </c>
      <c r="DF84" s="316">
        <v>0.19166666666666668</v>
      </c>
      <c r="DJ84" s="316">
        <v>5.9666666666666668</v>
      </c>
      <c r="DK84" s="316">
        <v>13.483333333333333</v>
      </c>
      <c r="DL84" s="316">
        <v>0</v>
      </c>
      <c r="DM84" s="316">
        <v>14.908333333333333</v>
      </c>
      <c r="DN84" s="316"/>
      <c r="DO84" s="316">
        <v>3.3250000000000002</v>
      </c>
      <c r="DP84" s="316">
        <v>6.6</v>
      </c>
      <c r="DQ84" s="316">
        <v>0.81666666666666665</v>
      </c>
      <c r="DR84" s="316">
        <v>22.241666666666667</v>
      </c>
      <c r="DS84" s="316">
        <v>4.1666666666666664E-2</v>
      </c>
      <c r="DT84" s="316">
        <v>0.29166666666666669</v>
      </c>
      <c r="DU84" s="316">
        <v>4.9916666666666663</v>
      </c>
      <c r="DV84" s="316">
        <v>6.05</v>
      </c>
      <c r="DW84" s="316">
        <v>8.1083333333333325</v>
      </c>
      <c r="DX84" s="316">
        <v>33.15</v>
      </c>
      <c r="DY84" s="316"/>
      <c r="DZ84" s="316">
        <v>1.6333333333333333</v>
      </c>
      <c r="EA84" s="316">
        <v>2.8250000000000002</v>
      </c>
      <c r="EB84" s="316"/>
      <c r="EC84" s="316">
        <v>38.69166666666667</v>
      </c>
      <c r="ED84" s="316">
        <v>2.0666666666666669</v>
      </c>
      <c r="EE84" s="316">
        <v>0.25833333333333336</v>
      </c>
    </row>
    <row r="85" spans="1:135" s="1" customFormat="1" x14ac:dyDescent="0.35">
      <c r="A85" s="752" t="s">
        <v>583</v>
      </c>
      <c r="B85" s="316">
        <v>5.9833333333333334</v>
      </c>
      <c r="C85" s="316">
        <v>4.5750000000000002</v>
      </c>
      <c r="D85" s="316">
        <v>8.5083333333333329</v>
      </c>
      <c r="E85" s="316">
        <v>7.8083333333333336</v>
      </c>
      <c r="F85" s="316">
        <v>7.5083333333333337</v>
      </c>
      <c r="G85" s="316">
        <v>6.041666666666667</v>
      </c>
      <c r="H85" s="316">
        <v>7.4999999999999997E-2</v>
      </c>
      <c r="I85" s="316">
        <v>7.5333333333333332</v>
      </c>
      <c r="J85" s="316">
        <v>4.458333333333333</v>
      </c>
      <c r="K85" s="316">
        <v>10.574999999999999</v>
      </c>
      <c r="L85" s="316">
        <v>12.933333333333334</v>
      </c>
      <c r="M85" s="316">
        <v>7.1749999999999998</v>
      </c>
      <c r="N85" s="316">
        <v>7.35</v>
      </c>
      <c r="O85" s="316">
        <v>1.9750000000000001</v>
      </c>
      <c r="P85" s="316">
        <v>8.9</v>
      </c>
      <c r="AD85" s="316">
        <v>4.1666666666666664E-2</v>
      </c>
      <c r="AE85" s="316">
        <v>1.6666666666666666E-2</v>
      </c>
      <c r="AF85" s="316">
        <v>0.35833333333333334</v>
      </c>
      <c r="AH85" s="316">
        <v>0.54166666666666663</v>
      </c>
      <c r="AI85" s="316">
        <v>0</v>
      </c>
      <c r="AJ85" s="316">
        <v>0.48333333333333334</v>
      </c>
      <c r="AK85" s="316">
        <v>0</v>
      </c>
      <c r="AL85" s="316">
        <v>0.35833333333333334</v>
      </c>
      <c r="AM85" s="316">
        <v>0</v>
      </c>
      <c r="AO85" s="316">
        <v>6.6666666666666666E-2</v>
      </c>
      <c r="AQ85" s="316">
        <v>0.20833333333333334</v>
      </c>
      <c r="AS85" s="316">
        <v>2.7833333333333332</v>
      </c>
      <c r="AT85" s="316">
        <v>5.8333333333333334E-2</v>
      </c>
      <c r="AU85" s="316">
        <v>0.14166666666666666</v>
      </c>
      <c r="AV85" s="316">
        <v>0.7</v>
      </c>
      <c r="AW85" s="316">
        <v>0.6166666666666667</v>
      </c>
      <c r="AX85" s="316">
        <v>0</v>
      </c>
      <c r="AY85" s="316">
        <v>9.166666666666666E-2</v>
      </c>
      <c r="BA85" s="316">
        <v>0.52500000000000002</v>
      </c>
      <c r="BC85" s="316">
        <v>0</v>
      </c>
      <c r="BD85" s="316">
        <v>0</v>
      </c>
      <c r="BF85" s="316">
        <v>0.80833333333333335</v>
      </c>
      <c r="BH85" s="316">
        <v>2.5249999999999999</v>
      </c>
      <c r="BI85" s="316">
        <v>5.1916666666666664</v>
      </c>
      <c r="BJ85" s="316">
        <v>1.175</v>
      </c>
      <c r="BK85" s="316">
        <v>0.78333333333333333</v>
      </c>
      <c r="BP85" s="316">
        <v>4.0999999999999996</v>
      </c>
      <c r="BQ85" s="316">
        <v>0.94166666666666665</v>
      </c>
      <c r="BS85" s="316">
        <v>9.166666666666666E-2</v>
      </c>
      <c r="BT85" s="316">
        <v>0.16666666666666666</v>
      </c>
      <c r="BU85" s="316">
        <v>2.2666666666666666</v>
      </c>
      <c r="CH85" s="316">
        <v>0.51666666666666672</v>
      </c>
      <c r="CI85" s="316">
        <v>0.7</v>
      </c>
      <c r="CJ85" s="316">
        <v>1.0166666666666666</v>
      </c>
      <c r="CK85" s="316">
        <v>1.4750000000000001</v>
      </c>
      <c r="CL85" s="316">
        <v>0.8</v>
      </c>
      <c r="CM85" s="316">
        <v>4.4000000000000004</v>
      </c>
      <c r="CN85" s="316"/>
      <c r="CO85" s="316">
        <v>23.016666666666666</v>
      </c>
      <c r="CP85" s="316">
        <v>1.6666666666666666E-2</v>
      </c>
      <c r="CQ85" s="316">
        <v>0.35</v>
      </c>
      <c r="CR85" s="316">
        <v>19.166666666666668</v>
      </c>
      <c r="CS85" s="316">
        <v>4.333333333333333</v>
      </c>
      <c r="CT85" s="316">
        <v>0.10833333333333334</v>
      </c>
      <c r="CU85" s="316">
        <v>0</v>
      </c>
      <c r="CV85" s="316">
        <v>8.3333333333333332E-3</v>
      </c>
      <c r="CW85" s="316">
        <v>7.2833333333333332</v>
      </c>
      <c r="CX85" s="316">
        <v>8.3333333333333332E-3</v>
      </c>
      <c r="CY85" s="316">
        <v>6.4083333333333332</v>
      </c>
      <c r="CZ85" s="316">
        <v>3.6</v>
      </c>
      <c r="DA85" s="316"/>
      <c r="DB85" s="316">
        <v>2.4500000000000002</v>
      </c>
      <c r="DC85" s="316">
        <v>8.3333333333333332E-3</v>
      </c>
      <c r="DD85" s="316">
        <v>1.7666666666666666</v>
      </c>
      <c r="DE85" s="316">
        <v>6.416666666666667</v>
      </c>
      <c r="DF85" s="316">
        <v>9.2166666666666668</v>
      </c>
      <c r="DJ85" s="316">
        <v>5.85</v>
      </c>
      <c r="DK85" s="316">
        <v>15.8</v>
      </c>
      <c r="DL85" s="316">
        <v>7.625</v>
      </c>
      <c r="DM85" s="316">
        <v>9.2916666666666661</v>
      </c>
      <c r="DN85" s="316"/>
      <c r="DO85" s="316">
        <v>12.916666666666666</v>
      </c>
      <c r="DP85" s="316">
        <v>9.7416666666666671</v>
      </c>
      <c r="DQ85" s="316">
        <v>6.0333333333333332</v>
      </c>
      <c r="DR85" s="316">
        <v>12.691666666666666</v>
      </c>
      <c r="DS85" s="316">
        <v>0.47499999999999998</v>
      </c>
      <c r="DT85" s="316">
        <v>2.2083333333333335</v>
      </c>
      <c r="DU85" s="316">
        <v>9.2083333333333339</v>
      </c>
      <c r="DV85" s="316">
        <v>32.19166666666667</v>
      </c>
      <c r="DW85" s="316">
        <v>22.941666666666666</v>
      </c>
      <c r="DX85" s="316">
        <v>34.716666666666669</v>
      </c>
      <c r="DY85" s="316"/>
      <c r="DZ85" s="316">
        <v>0.55833333333333335</v>
      </c>
      <c r="EA85" s="316">
        <v>1.4333333333333333</v>
      </c>
      <c r="EB85" s="316"/>
      <c r="EC85" s="316">
        <v>35.4</v>
      </c>
      <c r="ED85" s="316">
        <v>6.7249999999999996</v>
      </c>
      <c r="EE85" s="316">
        <v>0.3</v>
      </c>
    </row>
    <row r="86" spans="1:135" s="1" customFormat="1" x14ac:dyDescent="0.35">
      <c r="A86" s="137" t="s">
        <v>574</v>
      </c>
      <c r="B86" s="316">
        <v>1.1166666666666667</v>
      </c>
      <c r="C86" s="316">
        <v>1.5333333333333334</v>
      </c>
      <c r="D86" s="316">
        <v>6.55</v>
      </c>
      <c r="E86" s="316">
        <v>4.3166666666666664</v>
      </c>
      <c r="F86" s="316">
        <v>5.2166666666666668</v>
      </c>
      <c r="G86" s="316">
        <v>3.7250000000000001</v>
      </c>
      <c r="H86" s="316">
        <v>9.1166666666666671</v>
      </c>
      <c r="I86" s="316">
        <v>0</v>
      </c>
      <c r="J86" s="316">
        <v>4.1333333333333337</v>
      </c>
      <c r="K86" s="316">
        <v>8.4250000000000007</v>
      </c>
      <c r="L86" s="316">
        <v>0.15833333333333333</v>
      </c>
      <c r="M86" s="316">
        <v>8.3416666666666668</v>
      </c>
      <c r="N86" s="316">
        <v>1.0833333333333333</v>
      </c>
      <c r="O86" s="316">
        <v>15.308333333333334</v>
      </c>
      <c r="P86" s="316">
        <v>5.7583333333333337</v>
      </c>
      <c r="AD86" s="316">
        <v>0</v>
      </c>
      <c r="AE86" s="316">
        <v>8.3333333333333332E-3</v>
      </c>
      <c r="AF86" s="316">
        <v>0.51666666666666672</v>
      </c>
      <c r="AH86" s="316">
        <v>0.05</v>
      </c>
      <c r="AI86" s="316">
        <v>0</v>
      </c>
      <c r="AJ86" s="316">
        <v>0.11666666666666667</v>
      </c>
      <c r="AK86" s="316">
        <v>2.9333333333333331</v>
      </c>
      <c r="AL86" s="316">
        <v>1.0249999999999999</v>
      </c>
      <c r="AM86" s="316">
        <v>2.2250000000000001</v>
      </c>
      <c r="AO86" s="316">
        <v>0</v>
      </c>
      <c r="AQ86" s="316">
        <v>0.27500000000000002</v>
      </c>
      <c r="AS86" s="316">
        <v>3.0083333333333333</v>
      </c>
      <c r="AT86" s="316">
        <v>0</v>
      </c>
      <c r="AU86" s="316">
        <v>6.6666666666666666E-2</v>
      </c>
      <c r="AV86" s="316">
        <v>0.17499999999999999</v>
      </c>
      <c r="AW86" s="316">
        <v>1.3083333333333333</v>
      </c>
      <c r="AX86" s="316">
        <v>0.19166666666666668</v>
      </c>
      <c r="AY86" s="316">
        <v>0.19166666666666668</v>
      </c>
      <c r="BA86" s="316">
        <v>0.33333333333333331</v>
      </c>
      <c r="BC86" s="316">
        <v>0</v>
      </c>
      <c r="BD86" s="316">
        <v>2.7666666666666666</v>
      </c>
      <c r="BF86" s="316">
        <v>2.1416666666666666</v>
      </c>
      <c r="BH86" s="316">
        <v>0.81666666666666665</v>
      </c>
      <c r="BI86" s="316">
        <v>4.5750000000000002</v>
      </c>
      <c r="BJ86" s="316">
        <v>8.3333333333333332E-3</v>
      </c>
      <c r="BK86" s="316">
        <v>0</v>
      </c>
      <c r="BP86" s="316">
        <v>6.0666666666666664</v>
      </c>
      <c r="BQ86" s="316">
        <v>9.0666666666666664</v>
      </c>
      <c r="BS86" s="316">
        <v>0.39166666666666666</v>
      </c>
      <c r="BT86" s="316">
        <v>0.95</v>
      </c>
      <c r="BU86" s="316">
        <v>1.8333333333333333</v>
      </c>
      <c r="CH86" s="316">
        <v>1.3</v>
      </c>
      <c r="CI86" s="316">
        <v>0.33333333333333331</v>
      </c>
      <c r="CJ86" s="316">
        <v>2.2583333333333333</v>
      </c>
      <c r="CK86" s="316">
        <v>0</v>
      </c>
      <c r="CL86" s="316">
        <v>3</v>
      </c>
      <c r="CM86" s="316">
        <v>9.166666666666666E-2</v>
      </c>
      <c r="CN86" s="316"/>
      <c r="CO86" s="316">
        <v>33.524999999999999</v>
      </c>
      <c r="CP86" s="316">
        <v>0</v>
      </c>
      <c r="CQ86" s="316">
        <v>3.3333333333333333E-2</v>
      </c>
      <c r="CR86" s="316">
        <v>5.6833333333333336</v>
      </c>
      <c r="CS86" s="316">
        <v>0</v>
      </c>
      <c r="CT86" s="316">
        <v>7.7</v>
      </c>
      <c r="CU86" s="316">
        <v>4.2750000000000004</v>
      </c>
      <c r="CV86" s="316">
        <v>4.1666666666666664E-2</v>
      </c>
      <c r="CW86" s="316">
        <v>4.2333333333333334</v>
      </c>
      <c r="CX86" s="316">
        <v>2.5000000000000001E-2</v>
      </c>
      <c r="CY86" s="316">
        <v>3.85</v>
      </c>
      <c r="CZ86" s="316">
        <v>0.94166666666666665</v>
      </c>
      <c r="DA86" s="316"/>
      <c r="DB86" s="316">
        <v>0.94166666666666665</v>
      </c>
      <c r="DC86" s="316">
        <v>6.8666666666666663</v>
      </c>
      <c r="DD86" s="316">
        <v>0.24166666666666667</v>
      </c>
      <c r="DE86" s="316">
        <v>0.55833333333333335</v>
      </c>
      <c r="DF86" s="316">
        <v>0</v>
      </c>
      <c r="DJ86" s="316">
        <v>8.3333333333333329E-2</v>
      </c>
      <c r="DK86" s="316">
        <v>18.55</v>
      </c>
      <c r="DL86" s="316">
        <v>16.024999999999999</v>
      </c>
      <c r="DM86" s="316">
        <v>0</v>
      </c>
      <c r="DN86" s="316"/>
      <c r="DO86" s="316">
        <v>2.6833333333333331</v>
      </c>
      <c r="DP86" s="316">
        <v>7.05</v>
      </c>
      <c r="DQ86" s="316">
        <v>2.1916666666666669</v>
      </c>
      <c r="DR86" s="316">
        <v>9.0666666666666664</v>
      </c>
      <c r="DS86" s="316">
        <v>0</v>
      </c>
      <c r="DT86" s="316">
        <v>1.65</v>
      </c>
      <c r="DU86" s="316">
        <v>2.0499999999999998</v>
      </c>
      <c r="DV86" s="316">
        <v>29.191666666666666</v>
      </c>
      <c r="DW86" s="316">
        <v>12.708333333333334</v>
      </c>
      <c r="DX86" s="316">
        <v>12.025</v>
      </c>
      <c r="DY86" s="316"/>
      <c r="DZ86" s="316">
        <v>2.7916666666666665</v>
      </c>
      <c r="EA86" s="316">
        <v>0</v>
      </c>
      <c r="EB86" s="316"/>
      <c r="EC86" s="316">
        <v>15.983333333333333</v>
      </c>
      <c r="ED86" s="316">
        <v>2.1833333333333331</v>
      </c>
      <c r="EE86" s="316">
        <v>1.1833333333333333</v>
      </c>
    </row>
    <row r="87" spans="1:135" s="1" customFormat="1" x14ac:dyDescent="0.35">
      <c r="A87" s="137" t="s">
        <v>573</v>
      </c>
      <c r="B87" s="316">
        <v>2.6666666666666665</v>
      </c>
      <c r="C87" s="316">
        <v>5.875</v>
      </c>
      <c r="D87" s="316">
        <v>3.6</v>
      </c>
      <c r="E87" s="316">
        <v>9.7916666666666661</v>
      </c>
      <c r="F87" s="316">
        <v>8.8833333333333329</v>
      </c>
      <c r="G87" s="316">
        <v>4.125</v>
      </c>
      <c r="H87" s="316">
        <v>6.1166666666666663</v>
      </c>
      <c r="I87" s="316">
        <v>6.916666666666667</v>
      </c>
      <c r="J87" s="316">
        <v>0.15833333333333333</v>
      </c>
      <c r="K87" s="316">
        <v>3.1333333333333333</v>
      </c>
      <c r="L87" s="316">
        <v>6.0916666666666668</v>
      </c>
      <c r="M87" s="316">
        <v>5.8833333333333337</v>
      </c>
      <c r="N87" s="316">
        <v>2.1833333333333331</v>
      </c>
      <c r="O87" s="316">
        <v>8.0500000000000007</v>
      </c>
      <c r="P87" s="316">
        <v>5.458333333333333</v>
      </c>
      <c r="AD87" s="316">
        <v>0</v>
      </c>
      <c r="AE87" s="316">
        <v>3.3333333333333333E-2</v>
      </c>
      <c r="AF87" s="316">
        <v>0.6333333333333333</v>
      </c>
      <c r="AH87" s="316">
        <v>0.81666666666666665</v>
      </c>
      <c r="AI87" s="316">
        <v>0.16666666666666666</v>
      </c>
      <c r="AJ87" s="316">
        <v>2.2916666666666665</v>
      </c>
      <c r="AK87" s="316">
        <v>0.58333333333333337</v>
      </c>
      <c r="AL87" s="316">
        <v>0.31666666666666665</v>
      </c>
      <c r="AM87" s="316">
        <v>1.45</v>
      </c>
      <c r="AO87" s="316">
        <v>6.6666666666666666E-2</v>
      </c>
      <c r="AQ87" s="316">
        <v>0.35833333333333334</v>
      </c>
      <c r="AS87" s="316">
        <v>0.38333333333333336</v>
      </c>
      <c r="AT87" s="316">
        <v>0</v>
      </c>
      <c r="AU87" s="316">
        <v>2.5000000000000001E-2</v>
      </c>
      <c r="AV87" s="316">
        <v>1.125</v>
      </c>
      <c r="AW87" s="316">
        <v>1.1666666666666667</v>
      </c>
      <c r="AX87" s="316">
        <v>0.05</v>
      </c>
      <c r="AY87" s="316">
        <v>0.23333333333333334</v>
      </c>
      <c r="BA87" s="316">
        <v>0.81666666666666665</v>
      </c>
      <c r="BC87" s="316">
        <v>0</v>
      </c>
      <c r="BD87" s="316">
        <v>0.125</v>
      </c>
      <c r="BF87" s="316">
        <v>1.75</v>
      </c>
      <c r="BH87" s="316">
        <v>3.125</v>
      </c>
      <c r="BI87" s="316">
        <v>2.2583333333333333</v>
      </c>
      <c r="BJ87" s="316">
        <v>8.0500000000000007</v>
      </c>
      <c r="BK87" s="316">
        <v>0.1</v>
      </c>
      <c r="BP87" s="316">
        <v>1.7749999999999999</v>
      </c>
      <c r="BQ87" s="316">
        <v>5.85</v>
      </c>
      <c r="BS87" s="316">
        <v>0.24166666666666667</v>
      </c>
      <c r="BT87" s="316">
        <v>2</v>
      </c>
      <c r="BU87" s="316">
        <v>0.25833333333333336</v>
      </c>
      <c r="CH87" s="316">
        <v>0.38333333333333336</v>
      </c>
      <c r="CI87" s="316">
        <v>5.8333333333333334E-2</v>
      </c>
      <c r="CJ87" s="316">
        <v>0</v>
      </c>
      <c r="CK87" s="316">
        <v>8.3333333333333329E-2</v>
      </c>
      <c r="CL87" s="316">
        <v>0</v>
      </c>
      <c r="CM87" s="316">
        <v>0.7416666666666667</v>
      </c>
      <c r="CN87" s="316"/>
      <c r="CO87" s="316">
        <v>15.783333333333333</v>
      </c>
      <c r="CP87" s="316">
        <v>0</v>
      </c>
      <c r="CQ87" s="316">
        <v>0</v>
      </c>
      <c r="CR87" s="316">
        <v>6.4333333333333336</v>
      </c>
      <c r="CS87" s="316">
        <v>0</v>
      </c>
      <c r="CT87" s="316">
        <v>0</v>
      </c>
      <c r="CU87" s="316">
        <v>2.1</v>
      </c>
      <c r="CV87" s="316">
        <v>0</v>
      </c>
      <c r="CW87" s="316">
        <v>0.54166666666666663</v>
      </c>
      <c r="CX87" s="316">
        <v>0</v>
      </c>
      <c r="CY87" s="316">
        <v>3.2333333333333334</v>
      </c>
      <c r="CZ87" s="316">
        <v>0</v>
      </c>
      <c r="DA87" s="316"/>
      <c r="DB87" s="316">
        <v>0.57499999999999996</v>
      </c>
      <c r="DC87" s="316">
        <v>8.3333333333333329E-2</v>
      </c>
      <c r="DD87" s="316">
        <v>2.6583333333333332</v>
      </c>
      <c r="DE87" s="316">
        <v>2.3166666666666669</v>
      </c>
      <c r="DF87" s="316">
        <v>2.4083333333333332</v>
      </c>
      <c r="DJ87" s="316">
        <v>0.6166666666666667</v>
      </c>
      <c r="DK87" s="316">
        <v>6.0333333333333332</v>
      </c>
      <c r="DL87" s="316">
        <v>3.65</v>
      </c>
      <c r="DM87" s="316">
        <v>0.56666666666666665</v>
      </c>
      <c r="DN87" s="316"/>
      <c r="DO87" s="316">
        <v>2.5000000000000001E-2</v>
      </c>
      <c r="DP87" s="316">
        <v>7.4916666666666663</v>
      </c>
      <c r="DQ87" s="316">
        <v>0</v>
      </c>
      <c r="DR87" s="316">
        <v>4.1666666666666664E-2</v>
      </c>
      <c r="DS87" s="316">
        <v>0</v>
      </c>
      <c r="DT87" s="316">
        <v>0.27500000000000002</v>
      </c>
      <c r="DU87" s="316">
        <v>6.75</v>
      </c>
      <c r="DV87" s="316">
        <v>0</v>
      </c>
      <c r="DW87" s="316">
        <v>0.94166666666666665</v>
      </c>
      <c r="DX87" s="316">
        <v>0</v>
      </c>
      <c r="DY87" s="316"/>
      <c r="DZ87" s="316">
        <v>0</v>
      </c>
      <c r="EA87" s="316">
        <v>2.9916666666666667</v>
      </c>
      <c r="EB87" s="316"/>
      <c r="EC87" s="316">
        <v>0</v>
      </c>
      <c r="ED87" s="316">
        <v>0.35833333333333334</v>
      </c>
      <c r="EE87" s="316">
        <v>0</v>
      </c>
    </row>
    <row r="88" spans="1:135" s="1" customFormat="1" x14ac:dyDescent="0.35">
      <c r="A88" s="752" t="s">
        <v>572</v>
      </c>
      <c r="B88" s="316">
        <v>0</v>
      </c>
      <c r="C88" s="316">
        <v>0</v>
      </c>
      <c r="D88" s="316">
        <v>0</v>
      </c>
      <c r="E88" s="316">
        <v>3.3333333333333333E-2</v>
      </c>
      <c r="F88" s="316">
        <v>0</v>
      </c>
      <c r="G88" s="316">
        <v>0</v>
      </c>
      <c r="H88" s="316">
        <v>3.3333333333333333E-2</v>
      </c>
      <c r="I88" s="316">
        <v>0</v>
      </c>
      <c r="J88" s="316">
        <v>0</v>
      </c>
      <c r="K88" s="316">
        <v>8.3333333333333329E-2</v>
      </c>
      <c r="L88" s="316">
        <v>8.3333333333333332E-3</v>
      </c>
      <c r="M88" s="316">
        <v>0</v>
      </c>
      <c r="N88" s="316">
        <v>0</v>
      </c>
      <c r="O88" s="316">
        <v>0.65833333333333333</v>
      </c>
      <c r="P88" s="316">
        <v>0</v>
      </c>
      <c r="AD88" s="316">
        <v>0</v>
      </c>
      <c r="AE88" s="316">
        <v>0</v>
      </c>
      <c r="AF88" s="316">
        <v>0</v>
      </c>
      <c r="AH88" s="316">
        <v>0</v>
      </c>
      <c r="AI88" s="316">
        <v>8.3333333333333332E-3</v>
      </c>
      <c r="AJ88" s="316">
        <v>0</v>
      </c>
      <c r="AK88" s="316">
        <v>0</v>
      </c>
      <c r="AL88" s="316">
        <v>0</v>
      </c>
      <c r="AM88" s="316">
        <v>0</v>
      </c>
      <c r="AO88" s="316">
        <v>0</v>
      </c>
      <c r="AQ88" s="316">
        <v>0</v>
      </c>
      <c r="AS88" s="316">
        <v>0</v>
      </c>
      <c r="AT88" s="316">
        <v>0</v>
      </c>
      <c r="AU88" s="316">
        <v>0</v>
      </c>
      <c r="AV88" s="316">
        <v>0</v>
      </c>
      <c r="AW88" s="316">
        <v>0</v>
      </c>
      <c r="AX88" s="316">
        <v>0</v>
      </c>
      <c r="AY88" s="316">
        <v>0</v>
      </c>
      <c r="BA88" s="316">
        <v>0</v>
      </c>
      <c r="BC88" s="316">
        <v>0</v>
      </c>
      <c r="BD88" s="316">
        <v>0</v>
      </c>
      <c r="BF88" s="316">
        <v>1.6666666666666666E-2</v>
      </c>
      <c r="BH88" s="316">
        <v>0.15</v>
      </c>
      <c r="BI88" s="316">
        <v>1.6666666666666666E-2</v>
      </c>
      <c r="BJ88" s="316">
        <v>0.69166666666666665</v>
      </c>
      <c r="BK88" s="316">
        <v>0</v>
      </c>
      <c r="BP88" s="316">
        <v>0</v>
      </c>
      <c r="BQ88" s="316">
        <v>0</v>
      </c>
      <c r="BS88" s="316">
        <v>0</v>
      </c>
      <c r="BT88" s="316">
        <v>0</v>
      </c>
      <c r="BU88" s="316">
        <v>0</v>
      </c>
      <c r="CH88" s="316">
        <v>0</v>
      </c>
      <c r="CI88" s="316">
        <v>0</v>
      </c>
      <c r="CJ88" s="316">
        <v>0.34166666666666667</v>
      </c>
      <c r="CK88" s="316">
        <v>0</v>
      </c>
      <c r="CL88" s="316">
        <v>0.18333333333333332</v>
      </c>
      <c r="CM88" s="316">
        <v>0.21666666666666667</v>
      </c>
      <c r="CN88" s="316"/>
      <c r="CO88" s="316">
        <v>0</v>
      </c>
      <c r="CP88" s="316">
        <v>4.1666666666666664E-2</v>
      </c>
      <c r="CQ88" s="316">
        <v>0.11666666666666667</v>
      </c>
      <c r="CR88" s="316">
        <v>0</v>
      </c>
      <c r="CS88" s="316">
        <v>0.15833333333333333</v>
      </c>
      <c r="CT88" s="316">
        <v>6.6666666666666666E-2</v>
      </c>
      <c r="CU88" s="316">
        <v>0</v>
      </c>
      <c r="CV88" s="316">
        <v>0</v>
      </c>
      <c r="CW88" s="316">
        <v>0</v>
      </c>
      <c r="CX88" s="316">
        <v>0</v>
      </c>
      <c r="CY88" s="316">
        <v>0</v>
      </c>
      <c r="CZ88" s="316">
        <v>3.3333333333333333E-2</v>
      </c>
      <c r="DA88" s="316"/>
      <c r="DB88" s="316">
        <v>1.8</v>
      </c>
      <c r="DC88" s="316">
        <v>0</v>
      </c>
      <c r="DD88" s="316">
        <v>0</v>
      </c>
      <c r="DE88" s="316">
        <v>0</v>
      </c>
      <c r="DF88" s="316">
        <v>1.6666666666666666E-2</v>
      </c>
      <c r="DJ88" s="316">
        <v>0</v>
      </c>
      <c r="DK88" s="316">
        <v>9.0666666666666664</v>
      </c>
      <c r="DL88" s="316">
        <v>6.4749999999999996</v>
      </c>
      <c r="DM88" s="316">
        <v>0</v>
      </c>
      <c r="DN88" s="316"/>
      <c r="DO88" s="316">
        <v>0.32500000000000001</v>
      </c>
      <c r="DP88" s="316">
        <v>0.875</v>
      </c>
      <c r="DQ88" s="316">
        <v>1.075</v>
      </c>
      <c r="DR88" s="316">
        <v>1.0666666666666667</v>
      </c>
      <c r="DS88" s="316">
        <v>0</v>
      </c>
      <c r="DT88" s="316">
        <v>0.21666666666666667</v>
      </c>
      <c r="DU88" s="316">
        <v>0</v>
      </c>
      <c r="DV88" s="316">
        <v>0</v>
      </c>
      <c r="DW88" s="316">
        <v>1.05</v>
      </c>
      <c r="DX88" s="316">
        <v>0.24166666666666667</v>
      </c>
      <c r="DY88" s="316"/>
      <c r="DZ88" s="316">
        <v>0</v>
      </c>
      <c r="EA88" s="316">
        <v>0.14166666666666666</v>
      </c>
      <c r="EB88" s="316"/>
      <c r="EC88" s="316">
        <v>0</v>
      </c>
      <c r="ED88" s="316">
        <v>1.6916666666666667</v>
      </c>
      <c r="EE88" s="316">
        <v>0</v>
      </c>
    </row>
    <row r="89" spans="1:135" s="1" customFormat="1" x14ac:dyDescent="0.35">
      <c r="A89" s="752" t="s">
        <v>576</v>
      </c>
      <c r="B89" s="316">
        <v>0.13333333333333333</v>
      </c>
      <c r="C89" s="316">
        <v>3.3333333333333333E-2</v>
      </c>
      <c r="D89" s="316">
        <v>0</v>
      </c>
      <c r="E89" s="316">
        <v>0.45</v>
      </c>
      <c r="F89" s="316">
        <v>0</v>
      </c>
      <c r="G89" s="316">
        <v>8.3333333333333332E-3</v>
      </c>
      <c r="H89" s="316">
        <v>3.3333333333333333E-2</v>
      </c>
      <c r="I89" s="316">
        <v>0</v>
      </c>
      <c r="J89" s="316">
        <v>0.1</v>
      </c>
      <c r="K89" s="316">
        <v>0</v>
      </c>
      <c r="L89" s="316">
        <v>0</v>
      </c>
      <c r="M89" s="316">
        <v>5.8333333333333334E-2</v>
      </c>
      <c r="N89" s="316">
        <v>0</v>
      </c>
      <c r="O89" s="316">
        <v>0</v>
      </c>
      <c r="P89" s="316">
        <v>8.3333333333333332E-3</v>
      </c>
      <c r="AD89" s="316">
        <v>0</v>
      </c>
      <c r="AE89" s="316">
        <v>0</v>
      </c>
      <c r="AF89" s="316">
        <v>0</v>
      </c>
      <c r="AH89" s="316">
        <v>0</v>
      </c>
      <c r="AI89" s="316">
        <v>0</v>
      </c>
      <c r="AJ89" s="316">
        <v>0</v>
      </c>
      <c r="AK89" s="316">
        <v>0</v>
      </c>
      <c r="AL89" s="316">
        <v>8.3333333333333332E-3</v>
      </c>
      <c r="AM89" s="316">
        <v>0</v>
      </c>
      <c r="AO89" s="316">
        <v>0</v>
      </c>
      <c r="AQ89" s="316">
        <v>0</v>
      </c>
      <c r="AS89" s="316">
        <v>0</v>
      </c>
      <c r="AT89" s="316">
        <v>0</v>
      </c>
      <c r="AU89" s="316">
        <v>0</v>
      </c>
      <c r="AV89" s="316">
        <v>2.5000000000000001E-2</v>
      </c>
      <c r="AW89" s="316">
        <v>1.6666666666666666E-2</v>
      </c>
      <c r="AX89" s="316">
        <v>0</v>
      </c>
      <c r="AY89" s="316">
        <v>0</v>
      </c>
      <c r="BA89" s="316">
        <v>0</v>
      </c>
      <c r="BC89" s="316">
        <v>0</v>
      </c>
      <c r="BD89" s="316">
        <v>0</v>
      </c>
      <c r="BF89" s="316">
        <v>0</v>
      </c>
      <c r="BH89" s="316">
        <v>0</v>
      </c>
      <c r="BI89" s="316">
        <v>0</v>
      </c>
      <c r="BJ89" s="316">
        <v>0.05</v>
      </c>
      <c r="BK89" s="316">
        <v>0</v>
      </c>
      <c r="BP89" s="316">
        <v>5.8333333333333334E-2</v>
      </c>
      <c r="BQ89" s="316">
        <v>0</v>
      </c>
      <c r="BS89" s="316">
        <v>0</v>
      </c>
      <c r="BT89" s="316">
        <v>0.125</v>
      </c>
      <c r="BU89" s="316">
        <v>0</v>
      </c>
      <c r="CH89" s="316">
        <v>0.15833333333333333</v>
      </c>
      <c r="CI89" s="316">
        <v>4.1666666666666664E-2</v>
      </c>
      <c r="CJ89" s="316">
        <v>0</v>
      </c>
      <c r="CK89" s="316">
        <v>3.3333333333333333E-2</v>
      </c>
      <c r="CL89" s="316">
        <v>0.9</v>
      </c>
      <c r="CM89" s="316">
        <v>1.6666666666666666E-2</v>
      </c>
      <c r="CN89" s="316"/>
      <c r="CO89" s="316">
        <v>1.2833333333333334</v>
      </c>
      <c r="CP89" s="316">
        <v>0</v>
      </c>
      <c r="CQ89" s="316">
        <v>0</v>
      </c>
      <c r="CR89" s="316">
        <v>1.7083333333333333</v>
      </c>
      <c r="CS89" s="316">
        <v>5.8333333333333334E-2</v>
      </c>
      <c r="CT89" s="316">
        <v>0</v>
      </c>
      <c r="CU89" s="316">
        <v>0</v>
      </c>
      <c r="CV89" s="316">
        <v>0</v>
      </c>
      <c r="CW89" s="316">
        <v>1.6666666666666666E-2</v>
      </c>
      <c r="CX89" s="316">
        <v>2.5000000000000001E-2</v>
      </c>
      <c r="CY89" s="316">
        <v>1.0083333333333333</v>
      </c>
      <c r="CZ89" s="316">
        <v>0</v>
      </c>
      <c r="DA89" s="316"/>
      <c r="DB89" s="316">
        <v>0.11666666666666667</v>
      </c>
      <c r="DC89" s="316">
        <v>4.1666666666666664E-2</v>
      </c>
      <c r="DD89" s="316">
        <v>3.3333333333333333E-2</v>
      </c>
      <c r="DE89" s="316">
        <v>3.3333333333333333E-2</v>
      </c>
      <c r="DF89" s="316">
        <v>0</v>
      </c>
      <c r="DJ89" s="316">
        <v>8.3333333333333332E-3</v>
      </c>
      <c r="DK89" s="316">
        <v>0.89166666666666672</v>
      </c>
      <c r="DL89" s="316">
        <v>0.29166666666666669</v>
      </c>
      <c r="DM89" s="316">
        <v>0</v>
      </c>
      <c r="DN89" s="316"/>
      <c r="DO89" s="316">
        <v>0.17499999999999999</v>
      </c>
      <c r="DP89" s="316">
        <v>2.1083333333333334</v>
      </c>
      <c r="DQ89" s="316">
        <v>0.31666666666666665</v>
      </c>
      <c r="DR89" s="316">
        <v>5.0999999999999996</v>
      </c>
      <c r="DS89" s="316">
        <v>4.1666666666666664E-2</v>
      </c>
      <c r="DT89" s="316">
        <v>0</v>
      </c>
      <c r="DU89" s="316">
        <v>0</v>
      </c>
      <c r="DV89" s="316">
        <v>0</v>
      </c>
      <c r="DW89" s="316">
        <v>1.65</v>
      </c>
      <c r="DX89" s="316">
        <v>5.7666666666666666</v>
      </c>
      <c r="DY89" s="316"/>
      <c r="DZ89" s="316">
        <v>4.1666666666666664E-2</v>
      </c>
      <c r="EA89" s="316">
        <v>0.32500000000000001</v>
      </c>
      <c r="EB89" s="316"/>
      <c r="EC89" s="316">
        <v>2.5000000000000001E-2</v>
      </c>
      <c r="ED89" s="316">
        <v>3.3333333333333333E-2</v>
      </c>
      <c r="EE89" s="316">
        <v>0.48333333333333334</v>
      </c>
    </row>
    <row r="90" spans="1:135" s="139" customFormat="1" ht="15" thickBot="1" x14ac:dyDescent="0.4">
      <c r="A90" s="753" t="s">
        <v>350</v>
      </c>
      <c r="B90" s="321">
        <v>1.6666666666666666E-2</v>
      </c>
      <c r="C90" s="321">
        <v>4.1666666666666664E-2</v>
      </c>
      <c r="D90" s="321">
        <v>1.6666666666666666E-2</v>
      </c>
      <c r="E90" s="321">
        <v>0.1</v>
      </c>
      <c r="F90" s="321">
        <v>0</v>
      </c>
      <c r="G90" s="321">
        <v>0</v>
      </c>
      <c r="H90" s="321">
        <v>0</v>
      </c>
      <c r="I90" s="321">
        <v>0</v>
      </c>
      <c r="J90" s="321">
        <v>0</v>
      </c>
      <c r="K90" s="321">
        <v>0</v>
      </c>
      <c r="L90" s="321">
        <v>0.17499999999999999</v>
      </c>
      <c r="M90" s="321">
        <v>0</v>
      </c>
      <c r="N90" s="321">
        <v>0</v>
      </c>
      <c r="O90" s="321">
        <v>0.10833333333333334</v>
      </c>
      <c r="P90" s="321">
        <v>8.3333333333333332E-3</v>
      </c>
      <c r="AD90" s="321">
        <v>0</v>
      </c>
      <c r="AE90" s="321">
        <v>0</v>
      </c>
      <c r="AF90" s="321">
        <v>0</v>
      </c>
      <c r="AH90" s="321">
        <v>0</v>
      </c>
      <c r="AI90" s="321">
        <v>0</v>
      </c>
      <c r="AJ90" s="321">
        <v>1.6666666666666666E-2</v>
      </c>
      <c r="AK90" s="321">
        <v>0</v>
      </c>
      <c r="AL90" s="321">
        <v>0.1</v>
      </c>
      <c r="AM90" s="321">
        <v>4.1666666666666664E-2</v>
      </c>
      <c r="AO90" s="321">
        <v>0</v>
      </c>
      <c r="AQ90" s="321">
        <v>0</v>
      </c>
      <c r="AS90" s="321">
        <v>0</v>
      </c>
      <c r="AT90" s="321">
        <v>0</v>
      </c>
      <c r="AU90" s="321">
        <v>0</v>
      </c>
      <c r="AV90" s="321">
        <v>0</v>
      </c>
      <c r="AW90" s="321">
        <v>0</v>
      </c>
      <c r="AX90" s="321">
        <v>0</v>
      </c>
      <c r="AY90" s="321">
        <v>0</v>
      </c>
      <c r="BA90" s="321">
        <v>0</v>
      </c>
      <c r="BC90" s="321">
        <v>0</v>
      </c>
      <c r="BD90" s="321">
        <v>0</v>
      </c>
      <c r="BF90" s="321">
        <v>1.6666666666666666E-2</v>
      </c>
      <c r="BH90" s="321">
        <v>0</v>
      </c>
      <c r="BI90" s="321">
        <v>0</v>
      </c>
      <c r="BJ90" s="321">
        <v>0</v>
      </c>
      <c r="BK90" s="321">
        <v>0</v>
      </c>
      <c r="BP90" s="321">
        <v>0</v>
      </c>
      <c r="BQ90" s="321">
        <v>0</v>
      </c>
      <c r="BS90" s="321">
        <v>0</v>
      </c>
      <c r="BT90" s="321">
        <v>0</v>
      </c>
      <c r="BU90" s="321">
        <v>0</v>
      </c>
      <c r="CH90" s="321">
        <v>0.29166666666666669</v>
      </c>
      <c r="CI90" s="321">
        <v>5.8333333333333334E-2</v>
      </c>
      <c r="CJ90" s="321">
        <v>0.125</v>
      </c>
      <c r="CK90" s="321">
        <v>0.11666666666666667</v>
      </c>
      <c r="CL90" s="321">
        <v>0</v>
      </c>
      <c r="CM90" s="321">
        <v>0.29166666666666669</v>
      </c>
      <c r="CN90" s="321"/>
      <c r="CO90" s="321">
        <v>0</v>
      </c>
      <c r="CP90" s="321">
        <v>0</v>
      </c>
      <c r="CQ90" s="321">
        <v>8.3333333333333329E-2</v>
      </c>
      <c r="CR90" s="321">
        <v>0</v>
      </c>
      <c r="CS90" s="321">
        <v>0</v>
      </c>
      <c r="CT90" s="321">
        <v>0.85833333333333328</v>
      </c>
      <c r="CU90" s="321">
        <v>9.166666666666666E-2</v>
      </c>
      <c r="CV90" s="321">
        <v>0</v>
      </c>
      <c r="CW90" s="321">
        <v>2.5000000000000001E-2</v>
      </c>
      <c r="CX90" s="321">
        <v>0</v>
      </c>
      <c r="CY90" s="321">
        <v>0</v>
      </c>
      <c r="CZ90" s="321">
        <v>2.5000000000000001E-2</v>
      </c>
      <c r="DA90" s="321"/>
      <c r="DB90" s="321">
        <v>0</v>
      </c>
      <c r="DC90" s="321">
        <v>2.5000000000000001E-2</v>
      </c>
      <c r="DD90" s="321">
        <v>0</v>
      </c>
      <c r="DE90" s="321">
        <v>4.1666666666666664E-2</v>
      </c>
      <c r="DF90" s="321">
        <v>0</v>
      </c>
      <c r="DJ90" s="321">
        <v>2.5000000000000001E-2</v>
      </c>
      <c r="DK90" s="321">
        <v>0</v>
      </c>
      <c r="DL90" s="321">
        <v>0</v>
      </c>
      <c r="DM90" s="321">
        <v>3.0333333333333332</v>
      </c>
      <c r="DN90" s="321"/>
      <c r="DO90" s="321">
        <v>8.3333333333333332E-3</v>
      </c>
      <c r="DP90" s="321">
        <v>7.4333333333333336</v>
      </c>
      <c r="DQ90" s="321">
        <v>0</v>
      </c>
      <c r="DR90" s="321">
        <v>2.5000000000000001E-2</v>
      </c>
      <c r="DS90" s="321">
        <v>6.6666666666666666E-2</v>
      </c>
      <c r="DT90" s="321">
        <v>0.17499999999999999</v>
      </c>
      <c r="DU90" s="321">
        <v>0</v>
      </c>
      <c r="DV90" s="321">
        <v>9.166666666666666E-2</v>
      </c>
      <c r="DW90" s="321">
        <v>1.2916666666666667</v>
      </c>
      <c r="DX90" s="321">
        <v>0</v>
      </c>
      <c r="DY90" s="321"/>
      <c r="DZ90" s="321">
        <v>2.4500000000000002</v>
      </c>
      <c r="EA90" s="321">
        <v>0.16666666666666666</v>
      </c>
      <c r="EB90" s="321"/>
      <c r="EC90" s="321">
        <v>3.45</v>
      </c>
      <c r="ED90" s="321">
        <v>0</v>
      </c>
      <c r="EE90" s="321">
        <v>0.76666666666666672</v>
      </c>
    </row>
    <row r="92" spans="1:135" x14ac:dyDescent="0.35">
      <c r="A92" s="1" t="s">
        <v>582</v>
      </c>
    </row>
    <row r="93" spans="1:135" x14ac:dyDescent="0.35">
      <c r="A93" s="3" t="s">
        <v>581</v>
      </c>
      <c r="CC93" s="186"/>
    </row>
    <row r="94" spans="1:135" x14ac:dyDescent="0.35">
      <c r="A94" s="3">
        <v>1</v>
      </c>
      <c r="B94" s="3">
        <v>2.2666666666666671</v>
      </c>
      <c r="C94" s="3">
        <v>4.0999999999999979</v>
      </c>
      <c r="D94" s="3">
        <v>3.4833333333333343</v>
      </c>
      <c r="E94" s="3">
        <v>0.78333333333333854</v>
      </c>
      <c r="F94" s="3">
        <v>8.6000000000000085</v>
      </c>
      <c r="G94" s="3">
        <v>7.8500000000000085</v>
      </c>
      <c r="H94" s="3">
        <v>6.4166666666666714</v>
      </c>
      <c r="I94" s="3">
        <v>4.8333333333333321</v>
      </c>
      <c r="J94" s="3">
        <v>7.033333333333335</v>
      </c>
      <c r="K94" s="3">
        <v>6.1666666666666643</v>
      </c>
      <c r="L94" s="3">
        <v>0.53333333333333144</v>
      </c>
      <c r="M94" s="3">
        <v>20.116666666666667</v>
      </c>
      <c r="N94" s="3">
        <v>5.5000000000000071</v>
      </c>
      <c r="O94" s="3">
        <v>2.1166666666666671</v>
      </c>
      <c r="P94" s="3">
        <v>13.099999999999994</v>
      </c>
      <c r="AD94" s="3">
        <v>2.2333333333333334</v>
      </c>
      <c r="AE94" s="3">
        <v>1.5333333333333323</v>
      </c>
      <c r="AF94" s="3">
        <v>1.2833333333333279</v>
      </c>
      <c r="AH94" s="3">
        <v>3.7333333333333272</v>
      </c>
      <c r="AI94" s="3">
        <v>2.4666666666666615</v>
      </c>
      <c r="AJ94" s="3">
        <v>0.10000000000000142</v>
      </c>
      <c r="AK94" s="3">
        <v>2.25</v>
      </c>
      <c r="AL94" s="3">
        <v>4.0500000000000007</v>
      </c>
      <c r="AM94" s="3">
        <v>0.81666666666666465</v>
      </c>
      <c r="AO94" s="3">
        <v>0.83333333333333215</v>
      </c>
      <c r="AP94" s="3">
        <v>0.20000000000000284</v>
      </c>
      <c r="AQ94" s="3">
        <v>1.8499999999999943</v>
      </c>
      <c r="AS94" s="3">
        <v>2.1500000000000057</v>
      </c>
      <c r="AT94" s="3">
        <v>0.69999999999999574</v>
      </c>
      <c r="AU94" s="3">
        <v>0.29999999999999716</v>
      </c>
      <c r="AV94" s="3">
        <v>0.48333333333333328</v>
      </c>
      <c r="AW94" s="3">
        <v>0.28333333333333321</v>
      </c>
      <c r="AX94" s="3">
        <v>2.3500000000000014</v>
      </c>
      <c r="AY94" s="3">
        <v>4.0166666666666586</v>
      </c>
      <c r="BA94" s="3">
        <v>3.3166666666666558</v>
      </c>
      <c r="BC94" s="3">
        <v>2.5333333333333314</v>
      </c>
      <c r="BD94" s="3">
        <v>6.0999999999999872</v>
      </c>
      <c r="BF94" s="3">
        <v>0.76666666666666661</v>
      </c>
      <c r="BG94" s="3" t="s">
        <v>445</v>
      </c>
      <c r="BH94" s="3">
        <v>11.183333333333334</v>
      </c>
      <c r="BI94" s="3">
        <v>6.6333333333333293</v>
      </c>
      <c r="BJ94" s="3">
        <v>9.7833333333333456</v>
      </c>
      <c r="BK94" s="3">
        <v>2.7000000000000028</v>
      </c>
      <c r="BL94" s="3" t="s">
        <v>445</v>
      </c>
      <c r="BM94" s="3" t="s">
        <v>445</v>
      </c>
      <c r="BN94" s="3">
        <v>1.2000000000000099</v>
      </c>
      <c r="BO94" s="3" t="s">
        <v>445</v>
      </c>
      <c r="BP94" s="3">
        <v>1.1666666666666714</v>
      </c>
      <c r="BQ94" s="3">
        <v>5.6499999999999995</v>
      </c>
      <c r="BR94" s="3" t="s">
        <v>445</v>
      </c>
      <c r="BS94" s="3">
        <v>3.6000000000000014</v>
      </c>
      <c r="BT94" s="3">
        <v>2.0333333333333385</v>
      </c>
      <c r="BU94" s="3">
        <v>0.73333333333333073</v>
      </c>
      <c r="BV94" s="3">
        <v>0.48333333333332718</v>
      </c>
      <c r="CH94" s="3">
        <v>13.616666666666665</v>
      </c>
      <c r="CI94" s="3">
        <v>7.5499999999999989</v>
      </c>
      <c r="CJ94" s="3">
        <v>43.36666666666666</v>
      </c>
      <c r="CK94" s="3">
        <v>12.233333333333334</v>
      </c>
      <c r="CL94" s="3">
        <v>3.7333333333333272</v>
      </c>
      <c r="CM94" s="3">
        <v>5.7999999999999901</v>
      </c>
      <c r="CO94" s="3">
        <v>17.949999999999989</v>
      </c>
      <c r="CQ94" s="3">
        <v>5.4999999999999991</v>
      </c>
      <c r="CS94" s="3">
        <v>12.5</v>
      </c>
      <c r="CT94" s="3">
        <v>4.8833333333333329</v>
      </c>
      <c r="CU94" s="3">
        <v>4.61666666666666</v>
      </c>
      <c r="CV94" s="3">
        <v>74.933333333333337</v>
      </c>
      <c r="CW94" s="3">
        <v>33.56666666666667</v>
      </c>
      <c r="CX94" s="3">
        <v>27.950000000000006</v>
      </c>
      <c r="CY94" s="3">
        <v>9.8999999999999986</v>
      </c>
      <c r="CZ94" s="3">
        <v>10.833333333333329</v>
      </c>
      <c r="DB94" s="3">
        <v>15.483333333333334</v>
      </c>
      <c r="DC94" s="3">
        <v>16.833333333333332</v>
      </c>
      <c r="DD94" s="3">
        <v>23.183333333333334</v>
      </c>
      <c r="DF94" s="3">
        <v>21.116666666666667</v>
      </c>
      <c r="DJ94" s="3">
        <v>18.81666666666667</v>
      </c>
      <c r="DK94" s="3">
        <v>21.116666666666667</v>
      </c>
      <c r="DL94" s="3">
        <v>16.750000000000004</v>
      </c>
      <c r="DM94" s="3">
        <v>7.0499999999999972</v>
      </c>
      <c r="DO94" s="3">
        <v>10.866666666666667</v>
      </c>
      <c r="DP94" s="3">
        <v>27.01666666666668</v>
      </c>
      <c r="DQ94" s="3">
        <v>8.0833333333333286</v>
      </c>
      <c r="DS94" s="3">
        <v>4.25</v>
      </c>
      <c r="DT94" s="3">
        <v>9.0499999999999989</v>
      </c>
      <c r="DU94" s="3">
        <v>16.733333333333331</v>
      </c>
      <c r="DV94" s="3">
        <v>11.066666666666666</v>
      </c>
      <c r="DW94" s="3">
        <v>17.816666666666663</v>
      </c>
      <c r="DX94" s="3">
        <v>18.099999999999994</v>
      </c>
      <c r="DZ94" s="3">
        <v>3.2166666666666672</v>
      </c>
      <c r="EA94" s="3">
        <v>2.1999999999999957</v>
      </c>
      <c r="EC94" s="3">
        <v>23.55</v>
      </c>
      <c r="ED94" s="3">
        <v>33.98333333333332</v>
      </c>
      <c r="EE94" s="3">
        <v>11.549999999999997</v>
      </c>
    </row>
    <row r="95" spans="1:135" x14ac:dyDescent="0.35">
      <c r="A95" s="3">
        <v>2</v>
      </c>
      <c r="B95" s="3">
        <v>6.3666666666666742</v>
      </c>
      <c r="C95" s="3">
        <v>6.0833333333333428</v>
      </c>
      <c r="D95" s="3">
        <v>3.7500000000000018</v>
      </c>
      <c r="E95" s="3">
        <v>1.8166666666666664</v>
      </c>
      <c r="F95" s="3">
        <v>7.966666666666665</v>
      </c>
      <c r="G95" s="3">
        <v>5.9499999999999957</v>
      </c>
      <c r="H95" s="3">
        <v>3.8499999999999943</v>
      </c>
      <c r="I95" s="3">
        <v>6.75</v>
      </c>
      <c r="J95" s="3">
        <v>3.9500000000000099</v>
      </c>
      <c r="K95" s="3">
        <v>7.9333333333333513</v>
      </c>
      <c r="L95" s="3">
        <v>0.93333333333335133</v>
      </c>
      <c r="M95" s="3">
        <v>14.916666666666671</v>
      </c>
      <c r="N95" s="3">
        <v>8.1000000000000085</v>
      </c>
      <c r="O95" s="3">
        <v>1.11666666666666</v>
      </c>
      <c r="P95" s="3">
        <v>16.533333333333328</v>
      </c>
      <c r="AD95" s="3">
        <v>2.1166666666666742</v>
      </c>
      <c r="AE95" s="3">
        <v>0.8499999999999801</v>
      </c>
      <c r="AF95" s="3">
        <v>1.0166666666666662</v>
      </c>
      <c r="AH95" s="3">
        <v>3.1333333333333293</v>
      </c>
      <c r="AI95" s="3">
        <v>4.3666666666666636</v>
      </c>
      <c r="AJ95" s="3">
        <v>9.9999999999994316E-2</v>
      </c>
      <c r="AK95" s="3">
        <v>2.5499999999999901</v>
      </c>
      <c r="AL95" s="3">
        <v>2.5499999999999972</v>
      </c>
      <c r="AM95" s="3">
        <v>1.3666666666666671</v>
      </c>
      <c r="AO95" s="3">
        <v>0.84999999999999432</v>
      </c>
      <c r="AP95" s="3">
        <v>0.23333333333333428</v>
      </c>
      <c r="AQ95" s="3">
        <v>3.13333333333334</v>
      </c>
      <c r="AS95" s="3">
        <v>5.4000000000000057</v>
      </c>
      <c r="AT95" s="3">
        <v>0.43333333333333712</v>
      </c>
      <c r="AU95" s="3">
        <v>0.18333333333333712</v>
      </c>
      <c r="AV95" s="3">
        <v>2.5000000000000071</v>
      </c>
      <c r="AW95" s="3">
        <v>0.1500000000000199</v>
      </c>
      <c r="AX95" s="3">
        <v>2.0499999999999972</v>
      </c>
      <c r="AY95" s="3">
        <v>3.8333333333333286</v>
      </c>
      <c r="BA95" s="3">
        <v>2.0500000000000114</v>
      </c>
      <c r="BC95" s="3">
        <v>2.8166666666666629</v>
      </c>
      <c r="BD95" s="3">
        <v>1.7166666666666686</v>
      </c>
      <c r="BF95" s="3">
        <v>2.4000000000000199</v>
      </c>
      <c r="BG95" s="3" t="s">
        <v>445</v>
      </c>
      <c r="BH95" s="3">
        <v>12.116666666666646</v>
      </c>
      <c r="BI95" s="3">
        <v>8.2333333333333343</v>
      </c>
      <c r="BJ95" s="3">
        <v>9.1833333333333336</v>
      </c>
      <c r="BK95" s="3">
        <v>1.6166666666666671</v>
      </c>
      <c r="BL95" s="3" t="s">
        <v>445</v>
      </c>
      <c r="BM95" s="3" t="s">
        <v>445</v>
      </c>
      <c r="BN95" s="3">
        <v>2.2499999999999929</v>
      </c>
      <c r="BO95" s="3" t="s">
        <v>445</v>
      </c>
      <c r="BP95" s="3">
        <v>2.2500000000000142</v>
      </c>
      <c r="BQ95" s="3">
        <v>3.9333333333333371</v>
      </c>
      <c r="BR95" s="3" t="s">
        <v>445</v>
      </c>
      <c r="BS95" s="3">
        <v>6.9166666666666714</v>
      </c>
      <c r="BT95" s="3">
        <v>1.2499999999999858</v>
      </c>
      <c r="BU95" s="3">
        <v>1.0499999999999972</v>
      </c>
      <c r="BV95" s="3">
        <v>2.8833333333333258</v>
      </c>
      <c r="CH95" s="3">
        <v>21.783333333333331</v>
      </c>
      <c r="CI95" s="3">
        <v>2.4333333333333371</v>
      </c>
      <c r="CJ95" s="3">
        <v>18.3</v>
      </c>
      <c r="CK95" s="3">
        <v>20.216666666666669</v>
      </c>
      <c r="CL95" s="3">
        <v>7.2999999999999936</v>
      </c>
      <c r="CM95" s="3">
        <v>5.8833333333333329</v>
      </c>
      <c r="CO95" s="3">
        <v>15.299999999999997</v>
      </c>
      <c r="CQ95" s="3">
        <v>4.75</v>
      </c>
      <c r="CS95" s="3">
        <v>3.3999999999999915</v>
      </c>
      <c r="CT95" s="3">
        <v>3.6666666666666714</v>
      </c>
      <c r="CU95" s="3">
        <v>3.5166666666666657</v>
      </c>
      <c r="CV95" s="3">
        <v>9.3333333333333144</v>
      </c>
      <c r="CW95" s="3">
        <v>4.0166666666666728</v>
      </c>
      <c r="CX95" s="3">
        <v>8.9166666666666714</v>
      </c>
      <c r="CY95" s="3">
        <v>18.983333333333334</v>
      </c>
      <c r="CZ95" s="3">
        <v>12.916666666666671</v>
      </c>
      <c r="DB95" s="3">
        <v>35.766666666666666</v>
      </c>
      <c r="DC95" s="3">
        <v>45.833333333333336</v>
      </c>
      <c r="DD95" s="3">
        <v>45.133333333333333</v>
      </c>
      <c r="DF95" s="3">
        <v>6.2999999999999972</v>
      </c>
      <c r="DJ95" s="3">
        <v>11.63333333333334</v>
      </c>
      <c r="DK95" s="3">
        <v>23.233333333333334</v>
      </c>
      <c r="DL95" s="3">
        <v>15.399999999999995</v>
      </c>
      <c r="DM95" s="3">
        <v>4.3999999999999986</v>
      </c>
      <c r="DO95" s="3">
        <v>7.3166666666666664</v>
      </c>
      <c r="DP95" s="3">
        <v>28.583333333333336</v>
      </c>
      <c r="DQ95" s="3">
        <v>6.2666666666666728</v>
      </c>
      <c r="DS95" s="3">
        <v>6.18333333333333</v>
      </c>
      <c r="DT95" s="3">
        <v>6.7500000000000071</v>
      </c>
      <c r="DU95" s="3">
        <v>9.13333333333334</v>
      </c>
      <c r="DV95" s="3">
        <v>14.400000000000006</v>
      </c>
      <c r="DW95" s="3">
        <v>18.749999999999986</v>
      </c>
      <c r="DX95" s="3">
        <v>6.7166666666666686</v>
      </c>
      <c r="DZ95" s="3">
        <v>5.36666666666666</v>
      </c>
      <c r="EA95" s="3">
        <v>0.76666666666666572</v>
      </c>
      <c r="EC95" s="3">
        <v>19.483333333333338</v>
      </c>
      <c r="ED95" s="3">
        <v>28.083333333333325</v>
      </c>
      <c r="EE95" s="3">
        <v>9.6499999999999986</v>
      </c>
    </row>
    <row r="96" spans="1:135" x14ac:dyDescent="0.35">
      <c r="A96" s="3">
        <v>3</v>
      </c>
      <c r="B96" s="3">
        <v>4.0666666666666629</v>
      </c>
      <c r="C96" s="3">
        <v>7.0833333333333286</v>
      </c>
      <c r="D96" s="3">
        <v>5.9666666666666544</v>
      </c>
      <c r="E96" s="3">
        <v>4.7666666666666666</v>
      </c>
      <c r="F96" s="3">
        <v>6.6499999999999986</v>
      </c>
      <c r="G96" s="3">
        <v>10.033333333333335</v>
      </c>
      <c r="H96" s="3">
        <v>6.3999999999999986</v>
      </c>
      <c r="I96" s="3">
        <v>6.0833333333333286</v>
      </c>
      <c r="J96" s="3">
        <v>2.2666666666666657</v>
      </c>
      <c r="K96" s="3">
        <v>4.0000000000000009</v>
      </c>
      <c r="L96" s="3">
        <v>5.6499999999999986</v>
      </c>
      <c r="M96" s="3">
        <v>20.75</v>
      </c>
      <c r="N96" s="3">
        <v>6.31666666666667</v>
      </c>
      <c r="O96" s="3">
        <v>10.033333333333339</v>
      </c>
      <c r="P96" s="3">
        <v>9.7166666666666615</v>
      </c>
      <c r="AD96" s="3">
        <v>0.34999999999999432</v>
      </c>
      <c r="AE96" s="3">
        <v>1.1333333333333329</v>
      </c>
      <c r="AF96" s="3">
        <v>0.86666666666664582</v>
      </c>
      <c r="AH96" s="3">
        <v>1.3499999999999943</v>
      </c>
      <c r="AI96" s="3">
        <v>4.0833333333333339</v>
      </c>
      <c r="AJ96" s="3">
        <v>1.0999999999999996</v>
      </c>
      <c r="AK96" s="3">
        <v>3.0333333333333279</v>
      </c>
      <c r="AL96" s="3">
        <v>3.9833333333333201</v>
      </c>
      <c r="AM96" s="3">
        <v>1.8333333333333428</v>
      </c>
      <c r="AO96" s="3">
        <v>5.1999999999999993</v>
      </c>
      <c r="AP96" s="3">
        <v>0.11666666666666714</v>
      </c>
      <c r="AQ96" s="3">
        <v>1.5833333333333357</v>
      </c>
      <c r="AS96" s="3">
        <v>2.9833333333333343</v>
      </c>
      <c r="AT96" s="3">
        <v>0.21666666666667211</v>
      </c>
      <c r="AU96" s="3">
        <v>1.2500000000000036</v>
      </c>
      <c r="AV96" s="3">
        <v>2.4333333333333336</v>
      </c>
      <c r="AW96" s="3">
        <v>0.28333333333333321</v>
      </c>
      <c r="AX96" s="3">
        <v>3.0666666666666673</v>
      </c>
      <c r="AY96" s="3">
        <v>4.5</v>
      </c>
      <c r="BA96" s="3">
        <v>0.61666666666666714</v>
      </c>
      <c r="BC96" s="3">
        <v>3.8000000000000007</v>
      </c>
      <c r="BD96" s="3">
        <v>3.3333333333333357</v>
      </c>
      <c r="BF96" s="3">
        <v>2.6666666666666643</v>
      </c>
      <c r="BG96" s="3" t="s">
        <v>445</v>
      </c>
      <c r="BH96" s="3">
        <v>12.116666666666688</v>
      </c>
      <c r="BI96" s="3">
        <v>7.2666666666666657</v>
      </c>
      <c r="BJ96" s="3">
        <v>14.299999999999997</v>
      </c>
      <c r="BK96" s="3">
        <v>1.6999999999999993</v>
      </c>
      <c r="BL96" s="3" t="s">
        <v>445</v>
      </c>
      <c r="BM96" s="3" t="s">
        <v>445</v>
      </c>
      <c r="BN96" s="3">
        <v>1.3833333333333364</v>
      </c>
      <c r="BO96" s="3" t="s">
        <v>445</v>
      </c>
      <c r="BP96" s="3">
        <v>1.06666666666667</v>
      </c>
      <c r="BQ96" s="3">
        <v>4.8000000000000114</v>
      </c>
      <c r="BR96" s="3" t="s">
        <v>445</v>
      </c>
      <c r="BS96" s="3">
        <v>5.8999999999999915</v>
      </c>
      <c r="BT96" s="3">
        <v>2.4500000000000011</v>
      </c>
      <c r="BU96" s="3">
        <v>0.78333333333333499</v>
      </c>
      <c r="BV96" s="3">
        <v>0.86666666666666714</v>
      </c>
      <c r="CH96" s="3">
        <v>29.76666666666668</v>
      </c>
      <c r="CI96" s="3">
        <v>4.7333333333333343</v>
      </c>
      <c r="CJ96" s="3">
        <v>21.25</v>
      </c>
      <c r="CK96" s="3">
        <v>13.98333333333332</v>
      </c>
      <c r="CL96" s="3">
        <v>5.65</v>
      </c>
      <c r="CM96" s="3">
        <v>5.6833333333333336</v>
      </c>
      <c r="CO96" s="3">
        <v>11.600000000000005</v>
      </c>
      <c r="CQ96" s="3">
        <v>16.450000000000003</v>
      </c>
      <c r="CS96" s="3">
        <v>0.98333333333333428</v>
      </c>
      <c r="CT96" s="3">
        <v>4.8500000000000014</v>
      </c>
      <c r="CU96" s="3">
        <v>5.7333333333333378</v>
      </c>
      <c r="CV96" s="3">
        <v>22.216666666666672</v>
      </c>
      <c r="CW96" s="3">
        <v>3.25</v>
      </c>
      <c r="CX96" s="3">
        <v>9.2166666666666828</v>
      </c>
      <c r="CY96" s="3">
        <v>3.9833333333333307</v>
      </c>
      <c r="CZ96" s="3">
        <v>8.1666666666666679</v>
      </c>
      <c r="DB96" s="3">
        <v>24.166666666666664</v>
      </c>
      <c r="DC96" s="3">
        <v>36.166666666666686</v>
      </c>
      <c r="DD96" s="3">
        <v>13.800000000000011</v>
      </c>
      <c r="DF96" s="3">
        <v>5.7333333333333343</v>
      </c>
      <c r="DJ96" s="3">
        <v>12.216666666666661</v>
      </c>
      <c r="DK96" s="3">
        <v>17.766666666666666</v>
      </c>
      <c r="DL96" s="3">
        <v>20.300000000000011</v>
      </c>
      <c r="DM96" s="3">
        <v>5.95</v>
      </c>
      <c r="DO96" s="3">
        <v>2.6666666666666679</v>
      </c>
      <c r="DP96" s="3">
        <v>10.616666666666671</v>
      </c>
      <c r="DQ96" s="3">
        <v>6.2999999999999972</v>
      </c>
      <c r="DS96" s="3">
        <v>9.2666666666666515</v>
      </c>
      <c r="DT96" s="3">
        <v>9.7833333333333172</v>
      </c>
      <c r="DU96" s="3">
        <v>6.63333333333334</v>
      </c>
      <c r="DV96" s="3">
        <v>9.966666666666665</v>
      </c>
      <c r="DW96" s="3">
        <v>18.766666666666666</v>
      </c>
      <c r="DX96" s="3">
        <v>2.9666666666666686</v>
      </c>
      <c r="DZ96" s="3">
        <v>0.46666666666668277</v>
      </c>
      <c r="EA96" s="3">
        <v>2.2500000000000142</v>
      </c>
      <c r="EC96" s="3">
        <v>17.533333333333331</v>
      </c>
      <c r="ED96" s="3">
        <v>3.9666666666666615</v>
      </c>
      <c r="EE96" s="3">
        <v>2.2000000000000099</v>
      </c>
    </row>
    <row r="97" spans="1:135" x14ac:dyDescent="0.35">
      <c r="A97" s="3" t="s">
        <v>355</v>
      </c>
      <c r="B97" s="3">
        <f t="shared" ref="B97:P97" si="26">MAX(B94:B96)</f>
        <v>6.3666666666666742</v>
      </c>
      <c r="C97" s="3">
        <f t="shared" si="26"/>
        <v>7.0833333333333286</v>
      </c>
      <c r="D97" s="3">
        <f t="shared" si="26"/>
        <v>5.9666666666666544</v>
      </c>
      <c r="E97" s="3">
        <f t="shared" si="26"/>
        <v>4.7666666666666666</v>
      </c>
      <c r="F97" s="3">
        <f t="shared" si="26"/>
        <v>8.6000000000000085</v>
      </c>
      <c r="G97" s="3">
        <f t="shared" si="26"/>
        <v>10.033333333333335</v>
      </c>
      <c r="H97" s="3">
        <f t="shared" si="26"/>
        <v>6.4166666666666714</v>
      </c>
      <c r="I97" s="3">
        <f t="shared" si="26"/>
        <v>6.75</v>
      </c>
      <c r="J97" s="3">
        <f t="shared" si="26"/>
        <v>7.033333333333335</v>
      </c>
      <c r="K97" s="3">
        <f t="shared" si="26"/>
        <v>7.9333333333333513</v>
      </c>
      <c r="L97" s="3">
        <f t="shared" si="26"/>
        <v>5.6499999999999986</v>
      </c>
      <c r="M97" s="3">
        <f t="shared" si="26"/>
        <v>20.75</v>
      </c>
      <c r="N97" s="3">
        <f t="shared" si="26"/>
        <v>8.1000000000000085</v>
      </c>
      <c r="O97" s="3">
        <f t="shared" si="26"/>
        <v>10.033333333333339</v>
      </c>
      <c r="P97" s="3">
        <f t="shared" si="26"/>
        <v>16.533333333333328</v>
      </c>
      <c r="AD97" s="3">
        <f>MAX(AD94:AD96)</f>
        <v>2.2333333333333334</v>
      </c>
      <c r="AE97" s="3">
        <f>MAX(AE94:AE96)</f>
        <v>1.5333333333333323</v>
      </c>
      <c r="AF97" s="3">
        <f>MAX(AF94:AF96)</f>
        <v>1.2833333333333279</v>
      </c>
      <c r="AH97" s="3">
        <f t="shared" ref="AH97:AM97" si="27">MAX(AH94:AH96)</f>
        <v>3.7333333333333272</v>
      </c>
      <c r="AI97" s="3">
        <f t="shared" si="27"/>
        <v>4.3666666666666636</v>
      </c>
      <c r="AJ97" s="3">
        <f t="shared" si="27"/>
        <v>1.0999999999999996</v>
      </c>
      <c r="AK97" s="3">
        <f t="shared" si="27"/>
        <v>3.0333333333333279</v>
      </c>
      <c r="AL97" s="3">
        <f t="shared" si="27"/>
        <v>4.0500000000000007</v>
      </c>
      <c r="AM97" s="3">
        <f t="shared" si="27"/>
        <v>1.8333333333333428</v>
      </c>
      <c r="AO97" s="3">
        <f>MAX(AO94:AO96)</f>
        <v>5.1999999999999993</v>
      </c>
      <c r="AQ97" s="3">
        <f>MAX(AQ94:AQ96)</f>
        <v>3.13333333333334</v>
      </c>
      <c r="AS97" s="3">
        <f t="shared" ref="AS97:AY97" si="28">MAX(AS94:AS96)</f>
        <v>5.4000000000000057</v>
      </c>
      <c r="AT97" s="3">
        <f t="shared" si="28"/>
        <v>0.69999999999999574</v>
      </c>
      <c r="AU97" s="3">
        <f t="shared" si="28"/>
        <v>1.2500000000000036</v>
      </c>
      <c r="AV97" s="3">
        <f t="shared" si="28"/>
        <v>2.5000000000000071</v>
      </c>
      <c r="AW97" s="3">
        <f t="shared" si="28"/>
        <v>0.28333333333333321</v>
      </c>
      <c r="AX97" s="3">
        <f t="shared" si="28"/>
        <v>3.0666666666666673</v>
      </c>
      <c r="AY97" s="3">
        <f t="shared" si="28"/>
        <v>4.5</v>
      </c>
      <c r="BA97" s="3">
        <f>MAX(BA94:BA96)</f>
        <v>3.3166666666666558</v>
      </c>
      <c r="BC97" s="3">
        <f>MAX(BC94:BC96)</f>
        <v>3.8000000000000007</v>
      </c>
      <c r="BD97" s="3">
        <f>MAX(BD94:BD96)</f>
        <v>6.0999999999999872</v>
      </c>
      <c r="BF97" s="3">
        <f>MAX(BF94:BF96)</f>
        <v>2.6666666666666643</v>
      </c>
      <c r="BH97" s="3">
        <f>MAX(BH94:BH96)</f>
        <v>12.116666666666688</v>
      </c>
      <c r="BI97" s="3">
        <f>MAX(BI94:BI96)</f>
        <v>8.2333333333333343</v>
      </c>
      <c r="BJ97" s="3">
        <f>MAX(BJ94:BJ96)</f>
        <v>14.299999999999997</v>
      </c>
      <c r="BK97" s="3">
        <f>MAX(BK94:BK96)</f>
        <v>2.7000000000000028</v>
      </c>
      <c r="BN97" s="3">
        <f>MAX(BN94:BN96)</f>
        <v>2.2499999999999929</v>
      </c>
      <c r="BP97" s="3">
        <f>MAX(BP94:BP96)</f>
        <v>2.2500000000000142</v>
      </c>
      <c r="BQ97" s="3">
        <f>MAX(BQ94:BQ96)</f>
        <v>5.6499999999999995</v>
      </c>
      <c r="BS97" s="3">
        <f>MAX(BS94:BS96)</f>
        <v>6.9166666666666714</v>
      </c>
      <c r="BT97" s="3">
        <f>MAX(BT94:BT96)</f>
        <v>2.4500000000000011</v>
      </c>
      <c r="BU97" s="3">
        <f>MAX(BU94:BU96)</f>
        <v>1.0499999999999972</v>
      </c>
      <c r="BV97" s="3">
        <f>MAX(BV94:BV96)</f>
        <v>2.8833333333333258</v>
      </c>
      <c r="CH97" s="3">
        <f t="shared" ref="CH97:CM97" si="29">MAX(CH94:CH96)</f>
        <v>29.76666666666668</v>
      </c>
      <c r="CI97" s="3">
        <f t="shared" si="29"/>
        <v>7.5499999999999989</v>
      </c>
      <c r="CJ97" s="3">
        <f t="shared" si="29"/>
        <v>43.36666666666666</v>
      </c>
      <c r="CK97" s="3">
        <f t="shared" si="29"/>
        <v>20.216666666666669</v>
      </c>
      <c r="CL97" s="3">
        <f t="shared" si="29"/>
        <v>7.2999999999999936</v>
      </c>
      <c r="CM97" s="3">
        <f t="shared" si="29"/>
        <v>5.8833333333333329</v>
      </c>
      <c r="CO97" s="3">
        <f>MAX(CO94:CO96)</f>
        <v>17.949999999999989</v>
      </c>
      <c r="CQ97" s="3">
        <f>MAX(CQ94:CQ96)</f>
        <v>16.450000000000003</v>
      </c>
      <c r="CS97" s="3">
        <f t="shared" ref="CS97:CZ97" si="30">MAX(CS94:CS96)</f>
        <v>12.5</v>
      </c>
      <c r="CT97" s="3">
        <f t="shared" si="30"/>
        <v>4.8833333333333329</v>
      </c>
      <c r="CU97" s="3">
        <f t="shared" si="30"/>
        <v>5.7333333333333378</v>
      </c>
      <c r="CV97" s="3">
        <f t="shared" si="30"/>
        <v>74.933333333333337</v>
      </c>
      <c r="CW97" s="3">
        <f t="shared" si="30"/>
        <v>33.56666666666667</v>
      </c>
      <c r="CX97" s="3">
        <f t="shared" si="30"/>
        <v>27.950000000000006</v>
      </c>
      <c r="CY97" s="3">
        <f t="shared" si="30"/>
        <v>18.983333333333334</v>
      </c>
      <c r="CZ97" s="3">
        <f t="shared" si="30"/>
        <v>12.916666666666671</v>
      </c>
      <c r="DB97" s="3">
        <f>MAX(DB94:DB96)</f>
        <v>35.766666666666666</v>
      </c>
      <c r="DC97" s="3">
        <f>MAX(DC94:DC96)</f>
        <v>45.833333333333336</v>
      </c>
      <c r="DD97" s="3">
        <f>MAX(DD94:DD96)</f>
        <v>45.133333333333333</v>
      </c>
      <c r="DF97" s="3">
        <f>MAX(DF94:DF96)</f>
        <v>21.116666666666667</v>
      </c>
      <c r="DJ97" s="3">
        <f>MAX(DJ94:DJ96)</f>
        <v>18.81666666666667</v>
      </c>
      <c r="DK97" s="3">
        <f>MAX(DK94:DK96)</f>
        <v>23.233333333333334</v>
      </c>
      <c r="DL97" s="3">
        <f>MAX(DL94:DL96)</f>
        <v>20.300000000000011</v>
      </c>
      <c r="DM97" s="3">
        <f>MAX(DM94:DM96)</f>
        <v>7.0499999999999972</v>
      </c>
      <c r="DO97" s="3">
        <f>MAX(DO94:DO96)</f>
        <v>10.866666666666667</v>
      </c>
      <c r="DP97" s="3">
        <f>MAX(DP94:DP96)</f>
        <v>28.583333333333336</v>
      </c>
      <c r="DQ97" s="3">
        <f>MAX(DQ94:DQ96)</f>
        <v>8.0833333333333286</v>
      </c>
      <c r="DS97" s="3">
        <f t="shared" ref="DS97:DX97" si="31">MAX(DS94:DS96)</f>
        <v>9.2666666666666515</v>
      </c>
      <c r="DT97" s="3">
        <f t="shared" si="31"/>
        <v>9.7833333333333172</v>
      </c>
      <c r="DU97" s="3">
        <f t="shared" si="31"/>
        <v>16.733333333333331</v>
      </c>
      <c r="DV97" s="3">
        <f t="shared" si="31"/>
        <v>14.400000000000006</v>
      </c>
      <c r="DW97" s="3">
        <f t="shared" si="31"/>
        <v>18.766666666666666</v>
      </c>
      <c r="DX97" s="3">
        <f t="shared" si="31"/>
        <v>18.099999999999994</v>
      </c>
      <c r="DZ97" s="3">
        <f>MAX(DZ94:DZ96)</f>
        <v>5.36666666666666</v>
      </c>
      <c r="EA97" s="3">
        <f>MAX(EA94:EA96)</f>
        <v>2.2500000000000142</v>
      </c>
      <c r="EC97" s="3">
        <f>MAX(EC94:EC96)</f>
        <v>23.55</v>
      </c>
      <c r="ED97" s="3">
        <f>MAX(ED94:ED96)</f>
        <v>33.98333333333332</v>
      </c>
      <c r="EE97" s="3">
        <f>MAX(EE94:EE96)</f>
        <v>11.549999999999997</v>
      </c>
    </row>
    <row r="98" spans="1:135" x14ac:dyDescent="0.35">
      <c r="B98" s="236"/>
      <c r="C98" s="236"/>
      <c r="D98" s="236"/>
      <c r="E98" s="236"/>
      <c r="F98" s="236"/>
      <c r="G98" s="236"/>
      <c r="H98" s="236"/>
      <c r="I98" s="236"/>
      <c r="J98" s="236"/>
      <c r="K98" s="236"/>
      <c r="L98" s="236"/>
      <c r="M98" s="236"/>
      <c r="N98" s="236"/>
      <c r="O98" s="236"/>
      <c r="P98" s="236"/>
      <c r="CH98" s="236"/>
      <c r="CI98" s="236"/>
      <c r="CJ98" s="236"/>
      <c r="CK98" s="236"/>
      <c r="CL98" s="236"/>
      <c r="CM98" s="236"/>
      <c r="CN98" s="236"/>
      <c r="CO98" s="236"/>
      <c r="CP98" s="236"/>
      <c r="CQ98" s="236"/>
      <c r="CR98" s="236"/>
      <c r="CS98" s="236"/>
      <c r="CT98" s="236"/>
      <c r="CU98" s="236"/>
      <c r="CV98" s="236"/>
      <c r="CW98" s="236"/>
      <c r="CX98" s="236"/>
      <c r="CY98" s="236"/>
      <c r="CZ98" s="236"/>
      <c r="DA98" s="236"/>
      <c r="DB98" s="236"/>
      <c r="DC98" s="236"/>
      <c r="DD98" s="236"/>
      <c r="DE98" s="236"/>
      <c r="DF98" s="236"/>
    </row>
    <row r="99" spans="1:135" x14ac:dyDescent="0.35">
      <c r="A99" s="3" t="s">
        <v>580</v>
      </c>
    </row>
    <row r="100" spans="1:135" x14ac:dyDescent="0.35">
      <c r="A100" s="3" t="s">
        <v>579</v>
      </c>
      <c r="B100" s="3">
        <v>30.2</v>
      </c>
      <c r="C100" s="3">
        <v>34.299999999999997</v>
      </c>
      <c r="D100" s="3">
        <v>30</v>
      </c>
      <c r="E100" s="3">
        <v>29.6</v>
      </c>
      <c r="F100" s="3">
        <v>31.1</v>
      </c>
      <c r="G100" s="3">
        <v>34</v>
      </c>
      <c r="H100" s="3">
        <v>28.6</v>
      </c>
      <c r="I100" s="3">
        <v>36.200000000000003</v>
      </c>
      <c r="J100" s="3">
        <v>32.700000000000003</v>
      </c>
      <c r="K100" s="3">
        <v>29.4</v>
      </c>
      <c r="L100" s="3">
        <v>31.5</v>
      </c>
      <c r="M100" s="3">
        <v>29.9</v>
      </c>
      <c r="N100" s="3">
        <v>33.799999999999997</v>
      </c>
      <c r="AD100" s="3">
        <v>28.6</v>
      </c>
      <c r="AE100" s="3">
        <v>27</v>
      </c>
      <c r="AF100" s="3">
        <v>32.700000000000003</v>
      </c>
      <c r="AH100" s="3">
        <v>31.6</v>
      </c>
      <c r="AI100" s="3">
        <v>31.1</v>
      </c>
      <c r="AJ100" s="3">
        <v>31.8</v>
      </c>
      <c r="AK100" s="3">
        <v>31.4</v>
      </c>
      <c r="AL100" s="3">
        <v>29.8</v>
      </c>
      <c r="AM100" s="3">
        <v>27.8</v>
      </c>
      <c r="AN100" s="3">
        <v>31</v>
      </c>
      <c r="AO100" s="3">
        <v>31.8</v>
      </c>
      <c r="AP100" s="3">
        <v>27</v>
      </c>
      <c r="AQ100" s="3">
        <v>32</v>
      </c>
      <c r="AS100" s="3">
        <v>29.6</v>
      </c>
      <c r="AT100" s="3">
        <v>31</v>
      </c>
      <c r="AV100" s="3">
        <v>29.2</v>
      </c>
      <c r="AW100" s="3">
        <v>33.799999999999997</v>
      </c>
      <c r="AX100" s="3">
        <v>29.3</v>
      </c>
      <c r="AY100" s="3">
        <v>26</v>
      </c>
      <c r="BA100" s="3">
        <v>31.3</v>
      </c>
      <c r="BC100" s="3">
        <v>32</v>
      </c>
      <c r="BD100" s="3">
        <v>26.2</v>
      </c>
      <c r="BH100" s="3">
        <v>28.8</v>
      </c>
      <c r="BI100" s="3">
        <v>28.1</v>
      </c>
      <c r="BJ100" s="3">
        <v>29.8</v>
      </c>
      <c r="BK100" s="3">
        <v>33.5</v>
      </c>
      <c r="BL100" s="3">
        <v>28.4</v>
      </c>
      <c r="BM100" s="3">
        <v>23.6</v>
      </c>
      <c r="BN100" s="3">
        <v>21.3</v>
      </c>
      <c r="BO100" s="3">
        <v>26.8</v>
      </c>
      <c r="BP100" s="3">
        <v>29.8</v>
      </c>
      <c r="BQ100" s="3">
        <v>27.7</v>
      </c>
      <c r="BS100" s="3">
        <v>26.4</v>
      </c>
      <c r="BT100" s="3">
        <v>22.8</v>
      </c>
      <c r="BU100" s="3">
        <v>27</v>
      </c>
      <c r="BV100" s="3">
        <v>23</v>
      </c>
      <c r="CH100" s="3">
        <v>23.5</v>
      </c>
      <c r="CI100" s="3">
        <v>23.3</v>
      </c>
      <c r="CJ100" s="3">
        <v>23.1</v>
      </c>
      <c r="CK100" s="3">
        <v>22.9</v>
      </c>
      <c r="CL100" s="3">
        <v>24.3</v>
      </c>
      <c r="CM100" s="3">
        <v>22.9</v>
      </c>
      <c r="CN100" s="3">
        <v>22.7</v>
      </c>
      <c r="CO100" s="3">
        <v>23.8</v>
      </c>
      <c r="CP100" s="3">
        <v>22.4</v>
      </c>
      <c r="CQ100" s="3">
        <v>23.3</v>
      </c>
      <c r="CR100" s="3">
        <v>24.3</v>
      </c>
      <c r="CS100" s="3">
        <v>24.6</v>
      </c>
      <c r="CT100" s="3">
        <v>23.4</v>
      </c>
      <c r="CU100" s="3">
        <v>25.1</v>
      </c>
      <c r="CV100" s="3">
        <v>24.1</v>
      </c>
      <c r="CW100" s="3">
        <v>23.1</v>
      </c>
      <c r="CX100" s="3">
        <v>24.5</v>
      </c>
      <c r="CY100" s="3">
        <v>23.6</v>
      </c>
      <c r="CZ100" s="3">
        <v>23.7</v>
      </c>
      <c r="DA100" s="3">
        <v>24</v>
      </c>
      <c r="DB100" s="3">
        <v>22.3</v>
      </c>
      <c r="DC100" s="3">
        <v>23.5</v>
      </c>
      <c r="DD100" s="3">
        <v>22.8</v>
      </c>
      <c r="DE100" s="3">
        <v>24.5</v>
      </c>
      <c r="DF100" s="3">
        <v>22.5</v>
      </c>
      <c r="DJ100" s="3">
        <v>22</v>
      </c>
      <c r="DK100" s="3">
        <v>22.5</v>
      </c>
      <c r="DL100" s="3">
        <v>22.1</v>
      </c>
      <c r="DM100" s="3">
        <v>25.1</v>
      </c>
      <c r="DN100" s="3">
        <v>23.3</v>
      </c>
      <c r="DO100" s="3">
        <v>25</v>
      </c>
      <c r="DP100" s="3">
        <v>23.5</v>
      </c>
      <c r="DQ100" s="3">
        <v>24.4</v>
      </c>
      <c r="DR100" s="3">
        <v>23.6</v>
      </c>
      <c r="DS100" s="3">
        <v>24</v>
      </c>
      <c r="DT100" s="3">
        <v>22</v>
      </c>
      <c r="DU100" s="3">
        <v>23.6</v>
      </c>
      <c r="DV100" s="3">
        <v>23.4</v>
      </c>
      <c r="DW100" s="3">
        <v>23.5</v>
      </c>
      <c r="DX100" s="3">
        <v>23</v>
      </c>
      <c r="DZ100" s="3">
        <v>23.4</v>
      </c>
      <c r="EA100" s="3">
        <v>25.1</v>
      </c>
      <c r="EB100" s="3">
        <v>22.5</v>
      </c>
      <c r="EC100" s="3">
        <v>23</v>
      </c>
      <c r="ED100" s="3">
        <v>23.1</v>
      </c>
      <c r="EE100" s="3">
        <v>23.6</v>
      </c>
    </row>
    <row r="101" spans="1:135" ht="16.5" x14ac:dyDescent="0.35">
      <c r="A101" s="3" t="s">
        <v>578</v>
      </c>
    </row>
    <row r="102" spans="1:135" x14ac:dyDescent="0.35">
      <c r="A102" s="3" t="s">
        <v>572</v>
      </c>
      <c r="B102" s="3">
        <v>5.3545799233828894E-4</v>
      </c>
      <c r="C102" s="3">
        <v>5.9483233322783714E-4</v>
      </c>
      <c r="D102" s="3">
        <v>6.8331128878237229E-4</v>
      </c>
      <c r="E102" s="3">
        <v>5.5858449942313099E-4</v>
      </c>
      <c r="F102" s="3">
        <v>5.1765434146682887E-4</v>
      </c>
      <c r="G102" s="3">
        <v>5.8955586050041004E-4</v>
      </c>
      <c r="H102" s="3">
        <v>6.4565871059877212E-4</v>
      </c>
      <c r="I102" s="3">
        <v>6.3232934616946912E-4</v>
      </c>
      <c r="J102" s="3">
        <v>5.9810342303808905E-4</v>
      </c>
      <c r="K102" s="3">
        <v>6.4467722515737231E-4</v>
      </c>
      <c r="L102" s="3">
        <v>5.9644133656857376E-4</v>
      </c>
      <c r="M102" s="3">
        <v>6.1926148723982484E-4</v>
      </c>
      <c r="N102" s="3">
        <v>4.8071659748816242E-4</v>
      </c>
      <c r="AD102" s="3">
        <v>5.4787532436816944E-4</v>
      </c>
      <c r="AE102" s="3">
        <v>6.1569057113360602E-4</v>
      </c>
      <c r="AF102" s="3">
        <v>5.4502787378943546E-4</v>
      </c>
      <c r="AH102" s="3">
        <v>6.0262555485205555E-4</v>
      </c>
      <c r="AI102" s="3">
        <v>6.042952589529019E-4</v>
      </c>
      <c r="AJ102" s="3">
        <v>5.941065856836169E-4</v>
      </c>
      <c r="AK102" s="3">
        <v>5.8997139506293333E-4</v>
      </c>
      <c r="AL102" s="3">
        <v>5.420078523528715E-4</v>
      </c>
      <c r="AM102" s="3">
        <v>5.3415323981011599E-4</v>
      </c>
      <c r="AN102" s="3">
        <v>4.9339094857656768E-4</v>
      </c>
      <c r="AO102" s="3">
        <v>6.1270325223868516E-4</v>
      </c>
      <c r="AP102" s="3">
        <v>5.1997791616450887E-4</v>
      </c>
      <c r="AQ102" s="3">
        <v>5.4199525086025106E-4</v>
      </c>
      <c r="AS102" s="3">
        <v>7.0826675324786397E-4</v>
      </c>
      <c r="AT102" s="3">
        <v>4.76243061494517E-4</v>
      </c>
      <c r="AV102" s="3">
        <v>5.7660578867245341E-4</v>
      </c>
      <c r="AW102" s="3">
        <v>4.6842936627446358E-4</v>
      </c>
      <c r="AX102" s="3">
        <v>6.3520914726437688E-4</v>
      </c>
      <c r="AY102" s="3">
        <v>5.4796727138543225E-4</v>
      </c>
      <c r="BA102" s="3">
        <v>5.7531519257086644E-4</v>
      </c>
      <c r="BC102" s="3">
        <v>5.4465710611321494E-4</v>
      </c>
      <c r="BD102" s="3">
        <v>5.9039382013471495E-4</v>
      </c>
      <c r="BH102" s="3">
        <v>7.1473392016153459E-4</v>
      </c>
      <c r="BI102" s="3">
        <v>6.3263381574874022E-4</v>
      </c>
      <c r="BJ102" s="3">
        <v>6.7124216404859985E-4</v>
      </c>
      <c r="BK102" s="3">
        <v>6.8507161571303838E-4</v>
      </c>
      <c r="BL102" s="3">
        <v>6.3208444664238084E-4</v>
      </c>
      <c r="BM102" s="3">
        <v>6.8320514451555977E-4</v>
      </c>
      <c r="BN102" s="3">
        <v>7.0522694166060159E-4</v>
      </c>
      <c r="BO102" s="3">
        <v>6.9728047626098214E-4</v>
      </c>
      <c r="BP102" s="3">
        <v>6.4040076874693022E-4</v>
      </c>
      <c r="BQ102" s="3">
        <v>7.1060693149125839E-4</v>
      </c>
      <c r="BS102" s="3">
        <v>7.1577494917970583E-4</v>
      </c>
      <c r="BT102" s="3">
        <v>8.0727854408976123E-4</v>
      </c>
      <c r="BU102" s="3">
        <v>7.2941890373359991E-4</v>
      </c>
      <c r="BV102" s="3">
        <v>7.1777901558140215E-4</v>
      </c>
      <c r="CH102" s="3">
        <v>4.2748527170370046E-4</v>
      </c>
      <c r="CI102" s="3">
        <v>2.5307660189365837E-4</v>
      </c>
      <c r="CJ102" s="3">
        <v>4.1863343884067887E-4</v>
      </c>
      <c r="CK102" s="3">
        <v>4.6559442794741123E-4</v>
      </c>
      <c r="CL102" s="3">
        <v>3.7855110896321614E-4</v>
      </c>
      <c r="CM102" s="3">
        <v>4.6082059705228887E-4</v>
      </c>
      <c r="CN102" s="3">
        <v>3.0516912905657727E-4</v>
      </c>
      <c r="CO102" s="3">
        <v>4.4926367559065057E-4</v>
      </c>
      <c r="CP102" s="3">
        <v>4.5035142308477E-4</v>
      </c>
      <c r="CQ102" s="3">
        <v>3.254952224645628E-4</v>
      </c>
      <c r="CR102" s="3">
        <v>3.9295298598832659E-4</v>
      </c>
      <c r="CS102" s="3">
        <v>3.9674027273712913E-4</v>
      </c>
      <c r="CT102" s="3">
        <v>4.9626412749852482E-4</v>
      </c>
      <c r="CU102" s="3">
        <v>5.0918915558214727E-4</v>
      </c>
      <c r="CV102" s="3">
        <v>3.5979713592194511E-4</v>
      </c>
      <c r="CW102" s="3">
        <v>5.0764556141317835E-4</v>
      </c>
      <c r="CX102" s="3">
        <v>4.5937017082680096E-4</v>
      </c>
      <c r="CY102" s="3">
        <v>4.3470531610265004E-4</v>
      </c>
      <c r="CZ102" s="3">
        <v>4.0362562248172639E-4</v>
      </c>
      <c r="DA102" s="3">
        <v>4.7261981951809501E-4</v>
      </c>
      <c r="DB102" s="3">
        <v>4.4519730046296466E-4</v>
      </c>
      <c r="DC102" s="3">
        <v>3.4934298309723767E-4</v>
      </c>
      <c r="DD102" s="3">
        <v>4.4335960673940914E-4</v>
      </c>
      <c r="DE102" s="3">
        <v>3.2827804005210176E-4</v>
      </c>
      <c r="DF102" s="3">
        <v>3.7393838155301573E-4</v>
      </c>
      <c r="DJ102" s="3">
        <v>4.219357820440895E-4</v>
      </c>
      <c r="DK102" s="3">
        <v>3.0205614029216204E-4</v>
      </c>
      <c r="DL102" s="3">
        <v>1.2700435600851193E-4</v>
      </c>
      <c r="DM102" s="3">
        <v>4.3685018276456322E-4</v>
      </c>
      <c r="DN102" s="3">
        <v>3.8185229296784873E-4</v>
      </c>
      <c r="DO102" s="3">
        <v>3.2049973147225979E-4</v>
      </c>
      <c r="DP102" s="3">
        <v>5.6891707177284391E-4</v>
      </c>
      <c r="DQ102" s="3">
        <v>3.3729771344392185E-4</v>
      </c>
      <c r="DR102" s="3">
        <v>3.8025375386814742E-4</v>
      </c>
      <c r="DS102" s="3">
        <v>4.6039474869868018E-4</v>
      </c>
      <c r="DT102" s="3">
        <v>4.3882444523819759E-4</v>
      </c>
      <c r="DU102" s="3">
        <v>3.7150306074934704E-4</v>
      </c>
      <c r="DV102" s="3">
        <v>3.9713004171111984E-4</v>
      </c>
      <c r="DW102" s="3">
        <v>4.2975500279101854E-4</v>
      </c>
      <c r="DX102" s="3">
        <v>4.2580079886538963E-4</v>
      </c>
      <c r="DZ102" s="3">
        <v>4.9287651946504189E-4</v>
      </c>
      <c r="EA102" s="3">
        <v>3.7945755574036446E-4</v>
      </c>
      <c r="EB102" s="3">
        <v>2.565947798177024E-4</v>
      </c>
      <c r="EC102" s="3">
        <v>4.9691714804084113E-4</v>
      </c>
      <c r="ED102" s="3">
        <v>3.4326076429169793E-4</v>
      </c>
      <c r="EE102" s="3">
        <v>4.2150835399613125E-4</v>
      </c>
    </row>
    <row r="103" spans="1:135" x14ac:dyDescent="0.35">
      <c r="A103" s="3" t="s">
        <v>576</v>
      </c>
      <c r="B103" s="3">
        <v>4.8325863622136132E-4</v>
      </c>
      <c r="C103" s="3">
        <v>5.817206341237176E-4</v>
      </c>
      <c r="D103" s="3">
        <v>6.3970205332804437E-4</v>
      </c>
      <c r="E103" s="3">
        <v>5.4350695011233855E-4</v>
      </c>
      <c r="F103" s="3">
        <v>4.7731330225413832E-4</v>
      </c>
      <c r="G103" s="3">
        <v>6.379108263628114E-4</v>
      </c>
      <c r="H103" s="3">
        <v>6.2691929332263808E-4</v>
      </c>
      <c r="I103" s="3">
        <v>6.154309164100334E-4</v>
      </c>
      <c r="J103" s="3">
        <v>5.5770346504506636E-4</v>
      </c>
      <c r="K103" s="3">
        <v>6.092942114110779E-4</v>
      </c>
      <c r="L103" s="3">
        <v>6.2781111116745299E-4</v>
      </c>
      <c r="M103" s="3">
        <v>5.6788305935119522E-4</v>
      </c>
      <c r="N103" s="3">
        <v>5.3454395125887393E-4</v>
      </c>
      <c r="AD103" s="3">
        <v>5.5070719462503288E-4</v>
      </c>
      <c r="AE103" s="3">
        <v>5.986133755928022E-4</v>
      </c>
      <c r="AF103" s="3">
        <v>5.0011890087585777E-4</v>
      </c>
      <c r="AH103" s="3">
        <v>5.7797575132327236E-4</v>
      </c>
      <c r="AI103" s="3">
        <v>5.3042937251620572E-4</v>
      </c>
      <c r="AJ103" s="3">
        <v>4.8716490339766467E-4</v>
      </c>
      <c r="AK103" s="3">
        <v>5.3686290504741802E-4</v>
      </c>
      <c r="AL103" s="3">
        <v>5.6038319799603799E-4</v>
      </c>
      <c r="AM103" s="3">
        <v>5.5652610648801275E-4</v>
      </c>
      <c r="AN103" s="3">
        <v>4.5735143648005977E-4</v>
      </c>
      <c r="AO103" s="3">
        <v>5.2381935523648467E-4</v>
      </c>
      <c r="AP103" s="3">
        <v>5.0895141765143687E-4</v>
      </c>
      <c r="AQ103" s="3">
        <v>4.6492179200359728E-4</v>
      </c>
      <c r="AS103" s="3">
        <v>6.6259568144379525E-4</v>
      </c>
      <c r="AT103" s="3">
        <v>4.4963738223662898E-4</v>
      </c>
      <c r="AV103" s="3">
        <v>5.6762173617579592E-4</v>
      </c>
      <c r="AW103" s="3">
        <v>4.1376858815157325E-4</v>
      </c>
      <c r="AX103" s="3">
        <v>5.8812917734546173E-4</v>
      </c>
      <c r="AY103" s="3">
        <v>5.5072642527863498E-4</v>
      </c>
      <c r="BA103" s="3">
        <v>5.7310929887894886E-4</v>
      </c>
      <c r="BC103" s="3">
        <v>5.0033993249907766E-4</v>
      </c>
      <c r="BD103" s="3">
        <v>5.02602497148634E-4</v>
      </c>
      <c r="BH103" s="3">
        <v>6.5830766540058729E-4</v>
      </c>
      <c r="BI103" s="3">
        <v>6.6627016433997409E-4</v>
      </c>
      <c r="BJ103" s="3">
        <v>6.4907194184109143E-4</v>
      </c>
      <c r="BK103" s="3">
        <v>6.1642386225229306E-4</v>
      </c>
      <c r="BL103" s="3">
        <v>6.4651075354921434E-4</v>
      </c>
      <c r="BM103" s="3">
        <v>6.320135494876178E-4</v>
      </c>
      <c r="BN103" s="3">
        <v>6.7761856330849702E-4</v>
      </c>
      <c r="BO103" s="3">
        <v>5.9580619843654014E-4</v>
      </c>
      <c r="BP103" s="3">
        <v>6.6769970237506642E-4</v>
      </c>
      <c r="BQ103" s="3">
        <v>6.582689155552444E-4</v>
      </c>
      <c r="BS103" s="3">
        <v>6.8351431512021972E-4</v>
      </c>
      <c r="BT103" s="3">
        <v>7.6075124640860982E-4</v>
      </c>
      <c r="BU103" s="3">
        <v>6.6702494703278379E-4</v>
      </c>
      <c r="BV103" s="3">
        <v>6.7657319379666695E-4</v>
      </c>
      <c r="CH103" s="3">
        <v>5.0125272360912725E-4</v>
      </c>
      <c r="CI103" s="3">
        <v>5.1667190094382965E-4</v>
      </c>
      <c r="CJ103" s="3">
        <v>4.6447697333466814E-4</v>
      </c>
      <c r="CK103" s="3">
        <v>4.3953157667886439E-4</v>
      </c>
      <c r="CL103" s="3">
        <v>4.0670445934732068E-4</v>
      </c>
      <c r="CM103" s="3">
        <v>4.370983174515154E-4</v>
      </c>
      <c r="CN103" s="3">
        <v>4.171984591208239E-4</v>
      </c>
      <c r="CO103" s="3">
        <v>4.1279255662333189E-4</v>
      </c>
      <c r="CP103" s="3">
        <v>4.6464732464780717E-4</v>
      </c>
      <c r="CQ103" s="3">
        <v>5.5813927247897377E-4</v>
      </c>
      <c r="CR103" s="3">
        <v>4.9104250819027796E-4</v>
      </c>
      <c r="CS103" s="3">
        <v>4.37949875184475E-4</v>
      </c>
      <c r="CT103" s="3">
        <v>4.6165594593577236E-4</v>
      </c>
      <c r="CU103" s="3">
        <v>4.369040624372109E-4</v>
      </c>
      <c r="CV103" s="3">
        <v>3.4353109728795374E-4</v>
      </c>
      <c r="CW103" s="3">
        <v>4.2905700828371838E-4</v>
      </c>
      <c r="CX103" s="3">
        <v>4.0799897621263359E-4</v>
      </c>
      <c r="CY103" s="3">
        <v>5.0475864082701353E-4</v>
      </c>
      <c r="CZ103" s="3">
        <v>4.5021110724494887E-4</v>
      </c>
      <c r="DA103" s="3">
        <v>4.34686710048257E-4</v>
      </c>
      <c r="DB103" s="3">
        <v>4.4479316031744966E-4</v>
      </c>
      <c r="DC103" s="3">
        <v>4.4939444219050095E-4</v>
      </c>
      <c r="DD103" s="3">
        <v>4.6319553064686007E-4</v>
      </c>
      <c r="DE103" s="3">
        <v>3.964330647272494E-4</v>
      </c>
      <c r="DF103" s="3">
        <v>4.0464255070470827E-4</v>
      </c>
      <c r="DJ103" s="3">
        <v>3.7492200833633436E-4</v>
      </c>
      <c r="DK103" s="3">
        <v>4.9345026083296231E-4</v>
      </c>
      <c r="DL103" s="3">
        <v>3.1043951359105979E-4</v>
      </c>
      <c r="DM103" s="3">
        <v>4.05184915727373E-4</v>
      </c>
      <c r="DN103" s="3">
        <v>3.9806226356726781E-4</v>
      </c>
      <c r="DO103" s="3">
        <v>5.2483373625558574E-4</v>
      </c>
      <c r="DP103" s="3">
        <v>4.7729231740162406E-4</v>
      </c>
      <c r="DQ103" s="3">
        <v>4.224200779101941E-4</v>
      </c>
      <c r="DR103" s="3">
        <v>4.1435020475843093E-4</v>
      </c>
      <c r="DS103" s="3">
        <v>2.4363801615628734E-4</v>
      </c>
      <c r="DT103" s="3">
        <v>2.6674826498510371E-4</v>
      </c>
      <c r="DU103" s="3">
        <v>5.0141628256169569E-4</v>
      </c>
      <c r="DV103" s="3">
        <v>5.3411850826407664E-4</v>
      </c>
      <c r="DW103" s="3">
        <v>5.2322256256802271E-4</v>
      </c>
      <c r="DX103" s="3">
        <v>3.0753890953682508E-4</v>
      </c>
      <c r="DZ103" s="3">
        <v>4.4398469378727245E-4</v>
      </c>
      <c r="EA103" s="3">
        <v>5.0530467180112757E-4</v>
      </c>
      <c r="EB103" s="3">
        <v>3.6842714063727543E-4</v>
      </c>
      <c r="EC103" s="3">
        <v>4.434556667887453E-4</v>
      </c>
      <c r="ED103" s="3">
        <v>4.916456431860246E-4</v>
      </c>
      <c r="EE103" s="3">
        <v>5.3235048267237354E-4</v>
      </c>
    </row>
    <row r="104" spans="1:135" x14ac:dyDescent="0.35">
      <c r="A104" s="3" t="s">
        <v>350</v>
      </c>
      <c r="B104" s="3">
        <v>4.9941801861881402E-4</v>
      </c>
      <c r="C104" s="3">
        <v>6.084906921601321E-4</v>
      </c>
      <c r="D104" s="3">
        <v>6.3141402556034611E-4</v>
      </c>
      <c r="E104" s="3">
        <v>5.7241375592682745E-4</v>
      </c>
      <c r="F104" s="3">
        <v>5.3582866666611274E-4</v>
      </c>
      <c r="G104" s="3">
        <v>6.0387434406571614E-4</v>
      </c>
      <c r="H104" s="3">
        <v>6.2666615595568023E-4</v>
      </c>
      <c r="I104" s="3">
        <v>6.0225834330852456E-4</v>
      </c>
      <c r="J104" s="3">
        <v>5.8783051675220918E-4</v>
      </c>
      <c r="K104" s="3">
        <v>6.1360081502229754E-4</v>
      </c>
      <c r="L104" s="3">
        <v>5.4712546550373178E-4</v>
      </c>
      <c r="M104" s="3">
        <v>4.9567835004896892E-4</v>
      </c>
      <c r="N104" s="3">
        <v>5.1095337344674464E-4</v>
      </c>
      <c r="AD104" s="3">
        <v>5.3389902207360413E-4</v>
      </c>
      <c r="AE104" s="3">
        <v>5.7976144868772438E-4</v>
      </c>
      <c r="AF104" s="3">
        <v>4.3421221354819753E-4</v>
      </c>
      <c r="AH104" s="3">
        <v>5.717698027686201E-4</v>
      </c>
      <c r="AI104" s="3">
        <v>5.632366336755923E-4</v>
      </c>
      <c r="AJ104" s="3">
        <v>5.1908702198981394E-4</v>
      </c>
      <c r="AK104" s="3">
        <v>5.3179388976731313E-4</v>
      </c>
      <c r="AL104" s="3">
        <v>5.2073938356501719E-4</v>
      </c>
      <c r="AM104" s="3">
        <v>5.3608114134137805E-4</v>
      </c>
      <c r="AN104" s="3">
        <v>4.9913725375531643E-4</v>
      </c>
      <c r="AO104" s="3">
        <v>5.6008882505318553E-4</v>
      </c>
      <c r="AP104" s="3">
        <v>5.5353074520670743E-4</v>
      </c>
      <c r="AQ104" s="3">
        <v>5.8072783611217316E-4</v>
      </c>
      <c r="AS104" s="3">
        <v>6.2815868511384562E-4</v>
      </c>
      <c r="AT104" s="3">
        <v>5.3519002607452292E-4</v>
      </c>
      <c r="AV104" s="3">
        <v>6.1299921101765824E-4</v>
      </c>
      <c r="AW104" s="3">
        <v>4.1125778056096352E-4</v>
      </c>
      <c r="AX104" s="3">
        <v>5.5578571312427756E-4</v>
      </c>
      <c r="AY104" s="3">
        <v>5.3853903295192763E-4</v>
      </c>
      <c r="BA104" s="3">
        <v>5.4797782047574914E-4</v>
      </c>
      <c r="BC104" s="3">
        <v>4.8929623943966369E-4</v>
      </c>
      <c r="BD104" s="3">
        <v>5.3347620883472681E-4</v>
      </c>
      <c r="BH104" s="3">
        <v>6.4374350793188981E-4</v>
      </c>
      <c r="BI104" s="3">
        <v>6.5455339591389259E-4</v>
      </c>
      <c r="BJ104" s="3">
        <v>5.2571682495539378E-4</v>
      </c>
      <c r="BK104" s="3">
        <v>6.2665675396262287E-4</v>
      </c>
      <c r="BL104" s="3">
        <v>5.8936853317477099E-4</v>
      </c>
      <c r="BM104" s="3">
        <v>6.2319507006966621E-4</v>
      </c>
      <c r="BN104" s="3">
        <v>6.6637735616772596E-4</v>
      </c>
      <c r="BO104" s="3">
        <v>6.0336135178881483E-4</v>
      </c>
      <c r="BP104" s="3">
        <v>5.2120248372234908E-4</v>
      </c>
      <c r="BQ104" s="3">
        <v>5.802223243676454E-4</v>
      </c>
      <c r="BS104" s="3">
        <v>6.890356254793408E-4</v>
      </c>
      <c r="BT104" s="3">
        <v>7.6236443328331805E-4</v>
      </c>
      <c r="BU104" s="3">
        <v>6.7479848299574464E-4</v>
      </c>
      <c r="BV104" s="3">
        <v>6.0796555997412504E-4</v>
      </c>
      <c r="CH104" s="3">
        <v>3.8900094376008334E-4</v>
      </c>
      <c r="CI104" s="3">
        <v>4.5372617675990608E-4</v>
      </c>
      <c r="CJ104" s="3">
        <v>4.0302918940639666E-4</v>
      </c>
      <c r="CK104" s="3">
        <v>4.8659655393748036E-4</v>
      </c>
      <c r="CL104" s="3">
        <v>4.1393287084678953E-4</v>
      </c>
      <c r="CM104" s="3">
        <v>4.1560342303339104E-4</v>
      </c>
      <c r="CN104" s="3">
        <v>4.3061531743421929E-4</v>
      </c>
      <c r="CO104" s="3">
        <v>3.9934712200660315E-4</v>
      </c>
      <c r="CP104" s="3">
        <v>4.5186315375847638E-4</v>
      </c>
      <c r="CQ104" s="3">
        <v>5.1073072022875699E-4</v>
      </c>
      <c r="CR104" s="3">
        <v>4.5495058269952852E-4</v>
      </c>
      <c r="CS104" s="3">
        <v>4.2677630773503875E-4</v>
      </c>
      <c r="CT104" s="3">
        <v>4.5319528173654657E-4</v>
      </c>
      <c r="CU104" s="3">
        <v>3.5947061779636124E-4</v>
      </c>
      <c r="CV104" s="3">
        <v>3.8560953720110996E-4</v>
      </c>
      <c r="CW104" s="3">
        <v>4.6689128047867331E-4</v>
      </c>
      <c r="CX104" s="3">
        <v>4.7064474479259521E-4</v>
      </c>
      <c r="CY104" s="3">
        <v>4.0535719130711551E-4</v>
      </c>
      <c r="CZ104" s="3">
        <v>3.9118263121598346E-4</v>
      </c>
      <c r="DA104" s="3">
        <v>5.0730646565840486E-4</v>
      </c>
      <c r="DB104" s="3">
        <v>3.7547563203686301E-4</v>
      </c>
      <c r="DC104" s="3">
        <v>4.0557357079332206E-4</v>
      </c>
      <c r="DD104" s="3">
        <v>4.4343640209085612E-4</v>
      </c>
      <c r="DE104" s="3">
        <v>5.0617682963391137E-4</v>
      </c>
      <c r="DF104" s="3">
        <v>4.1853347873304486E-4</v>
      </c>
      <c r="DJ104" s="3">
        <v>3.7530526267714147E-4</v>
      </c>
      <c r="DK104" s="3">
        <v>3.6623644287776889E-4</v>
      </c>
      <c r="DL104" s="3">
        <v>4.7094615746820728E-4</v>
      </c>
      <c r="DM104" s="3">
        <v>3.5732520514522619E-4</v>
      </c>
      <c r="DN104" s="3">
        <v>3.5091148962270845E-4</v>
      </c>
      <c r="DO104" s="3">
        <v>4.7410753262552841E-4</v>
      </c>
      <c r="DP104" s="3">
        <v>4.9363576863864359E-4</v>
      </c>
      <c r="DQ104" s="3">
        <v>4.5891379266207121E-4</v>
      </c>
      <c r="DR104" s="3">
        <v>3.8713001084082267E-4</v>
      </c>
      <c r="DS104" s="3">
        <v>4.5244102076387726E-4</v>
      </c>
      <c r="DT104" s="3">
        <v>4.6204537144054104E-4</v>
      </c>
      <c r="DU104" s="3">
        <v>4.3864320051439991E-4</v>
      </c>
      <c r="DV104" s="3">
        <v>4.6800182972421697E-4</v>
      </c>
      <c r="DW104" s="3">
        <v>4.4166315469980002E-4</v>
      </c>
      <c r="DX104" s="3">
        <v>3.8489584794311406E-4</v>
      </c>
      <c r="DZ104" s="3">
        <v>4.9779079315259115E-4</v>
      </c>
      <c r="EA104" s="3">
        <v>3.9897522943536896E-4</v>
      </c>
      <c r="EB104" s="3">
        <v>4.0213361065154614E-4</v>
      </c>
      <c r="EC104" s="3">
        <v>3.6599257695988166E-4</v>
      </c>
      <c r="ED104" s="3">
        <v>4.1580371922163225E-4</v>
      </c>
      <c r="EE104" s="3">
        <v>4.1674863737309434E-4</v>
      </c>
    </row>
    <row r="105" spans="1:135" x14ac:dyDescent="0.35">
      <c r="A105" s="3" t="s">
        <v>349</v>
      </c>
      <c r="B105" s="3">
        <v>5.1503577595809981E-4</v>
      </c>
      <c r="C105" s="3">
        <v>5.4822059934719143E-4</v>
      </c>
      <c r="D105" s="3">
        <v>5.4781740168104967E-4</v>
      </c>
      <c r="E105" s="3">
        <v>5.7653977457957197E-4</v>
      </c>
      <c r="F105" s="3">
        <v>5.379494537806189E-4</v>
      </c>
      <c r="G105" s="3">
        <v>5.9507942108580813E-4</v>
      </c>
      <c r="H105" s="3">
        <v>6.2159625366230143E-4</v>
      </c>
      <c r="I105" s="3">
        <v>5.4672282013483464E-4</v>
      </c>
      <c r="J105" s="3">
        <v>5.6809660472505045E-4</v>
      </c>
      <c r="K105" s="3">
        <v>5.9748944382933785E-4</v>
      </c>
      <c r="L105" s="3">
        <v>6.0674964096756848E-4</v>
      </c>
      <c r="M105" s="3">
        <v>5.5484427306979624E-4</v>
      </c>
      <c r="N105" s="3">
        <v>5.10539787404458E-4</v>
      </c>
      <c r="AD105" s="3">
        <v>5.7308398291819383E-4</v>
      </c>
      <c r="AE105" s="3">
        <v>5.7792409383623572E-4</v>
      </c>
      <c r="AF105" s="3">
        <v>4.8853709804588547E-4</v>
      </c>
      <c r="AH105" s="3">
        <v>5.5596587602949597E-4</v>
      </c>
      <c r="AI105" s="3">
        <v>5.0542473659022163E-4</v>
      </c>
      <c r="AJ105" s="3">
        <v>4.8090535251309657E-4</v>
      </c>
      <c r="AK105" s="3">
        <v>5.3734309732429708E-4</v>
      </c>
      <c r="AL105" s="3">
        <v>5.6268957510256735E-4</v>
      </c>
      <c r="AM105" s="3">
        <v>5.0563815925806679E-4</v>
      </c>
      <c r="AN105" s="3">
        <v>5.7478137056492327E-4</v>
      </c>
      <c r="AO105" s="3">
        <v>5.283926837744981E-4</v>
      </c>
      <c r="AP105" s="3">
        <v>4.9475021742995671E-4</v>
      </c>
      <c r="AQ105" s="3">
        <v>5.1779178032554537E-4</v>
      </c>
      <c r="AS105" s="3">
        <v>6.1393446708067926E-4</v>
      </c>
      <c r="AT105" s="3">
        <v>5.242811364544643E-4</v>
      </c>
      <c r="AV105" s="3">
        <v>6.3984648330438123E-4</v>
      </c>
      <c r="AW105" s="3">
        <v>4.9555832208653442E-4</v>
      </c>
      <c r="AX105" s="3">
        <v>5.614475767877691E-4</v>
      </c>
      <c r="AY105" s="3">
        <v>5.6280666740933776E-4</v>
      </c>
      <c r="BA105" s="3">
        <v>5.3392268906290053E-4</v>
      </c>
      <c r="BC105" s="3">
        <v>4.9916702004097735E-4</v>
      </c>
      <c r="BD105" s="3">
        <v>5.553675212616034E-4</v>
      </c>
      <c r="BH105" s="3">
        <v>6.1459053564676125E-4</v>
      </c>
      <c r="BI105" s="3">
        <v>5.9074923937406138E-4</v>
      </c>
      <c r="BJ105" s="3">
        <v>5.38540787623704E-4</v>
      </c>
      <c r="BK105" s="3">
        <v>6.435507293443873E-4</v>
      </c>
      <c r="BL105" s="3">
        <v>5.894735878992052E-4</v>
      </c>
      <c r="BM105" s="3">
        <v>6.0783197676998648E-4</v>
      </c>
      <c r="BN105" s="3">
        <v>6.7061593352931901E-4</v>
      </c>
      <c r="BO105" s="3">
        <v>5.3851511661371352E-4</v>
      </c>
      <c r="BP105" s="3">
        <v>6.4687589105577679E-4</v>
      </c>
      <c r="BQ105" s="3">
        <v>6.5884308562297864E-4</v>
      </c>
      <c r="BS105" s="3">
        <v>6.4385092332633852E-4</v>
      </c>
      <c r="BT105" s="3">
        <v>7.3229836106484115E-4</v>
      </c>
      <c r="BU105" s="3">
        <v>6.5779991200342626E-4</v>
      </c>
      <c r="BV105" s="3">
        <v>6.541964149829689E-4</v>
      </c>
      <c r="CH105" s="3">
        <v>4.6289404286008624E-4</v>
      </c>
      <c r="CI105" s="3">
        <v>4.8767136308574101E-4</v>
      </c>
      <c r="CJ105" s="3">
        <v>4.0180733933262776E-4</v>
      </c>
      <c r="CK105" s="3">
        <v>4.0488167466013565E-4</v>
      </c>
      <c r="CL105" s="3">
        <v>4.5234131623207924E-4</v>
      </c>
      <c r="CM105" s="3">
        <v>4.2522793130848885E-4</v>
      </c>
      <c r="CN105" s="3">
        <v>4.4866973729870517E-4</v>
      </c>
      <c r="CO105" s="3">
        <v>4.1402027382844708E-4</v>
      </c>
      <c r="CP105" s="3">
        <v>4.3917882550308757E-4</v>
      </c>
      <c r="CQ105" s="3">
        <v>5.0382088617346315E-4</v>
      </c>
      <c r="CR105" s="3">
        <v>4.7337242419390836E-4</v>
      </c>
      <c r="CS105" s="3">
        <v>4.3059412849861894E-4</v>
      </c>
      <c r="CT105" s="3">
        <v>4.2293145217808077E-4</v>
      </c>
      <c r="CU105" s="3">
        <v>4.5521054489750906E-4</v>
      </c>
      <c r="CV105" s="3">
        <v>4.2842043431766733E-4</v>
      </c>
      <c r="CW105" s="3">
        <v>4.2012630285894148E-4</v>
      </c>
      <c r="CX105" s="3">
        <v>4.5660704809311162E-4</v>
      </c>
      <c r="CY105" s="3">
        <v>3.9971585309942262E-4</v>
      </c>
      <c r="CZ105" s="3">
        <v>4.2447289039409386E-4</v>
      </c>
      <c r="DA105" s="3">
        <v>4.231075094778709E-4</v>
      </c>
      <c r="DB105" s="3">
        <v>5.0604790188878504E-4</v>
      </c>
      <c r="DC105" s="3">
        <v>4.990082179434787E-4</v>
      </c>
      <c r="DD105" s="3">
        <v>4.5954151590109961E-4</v>
      </c>
      <c r="DE105" s="3">
        <v>3.6255737651480632E-4</v>
      </c>
      <c r="DF105" s="3">
        <v>3.978841571892224E-4</v>
      </c>
      <c r="DJ105" s="3">
        <v>4.049315249239514E-4</v>
      </c>
      <c r="DK105" s="3">
        <v>4.0872853078341106E-4</v>
      </c>
      <c r="DL105" s="3">
        <v>5.1511296778165491E-4</v>
      </c>
      <c r="DM105" s="3">
        <v>3.829975297025804E-4</v>
      </c>
      <c r="DN105" s="3">
        <v>3.6878900334110393E-4</v>
      </c>
      <c r="DO105" s="3">
        <v>4.2782851942298113E-4</v>
      </c>
      <c r="DP105" s="3">
        <v>4.1769577527458264E-4</v>
      </c>
      <c r="DQ105" s="3">
        <v>4.031125066952293E-4</v>
      </c>
      <c r="DR105" s="3">
        <v>3.7912845629001782E-4</v>
      </c>
      <c r="DS105" s="3">
        <v>4.3912855061118544E-4</v>
      </c>
      <c r="DT105" s="3">
        <v>4.0394089828800104E-4</v>
      </c>
      <c r="DU105" s="3">
        <v>4.1679874442961346E-4</v>
      </c>
      <c r="DV105" s="3">
        <v>4.667607385180896E-4</v>
      </c>
      <c r="DW105" s="3">
        <v>5.3983579494696265E-4</v>
      </c>
      <c r="DX105" s="3">
        <v>4.1603956632963124E-4</v>
      </c>
      <c r="DZ105" s="3">
        <v>4.0646054516833949E-4</v>
      </c>
      <c r="EA105" s="3">
        <v>4.1367662953068781E-4</v>
      </c>
      <c r="EB105" s="3">
        <v>3.1818373702343196E-4</v>
      </c>
      <c r="EC105" s="3">
        <v>4.1237647633053919E-4</v>
      </c>
      <c r="ED105" s="3">
        <v>4.3022863914156915E-4</v>
      </c>
      <c r="EE105" s="3">
        <v>3.9507417260002545E-4</v>
      </c>
    </row>
    <row r="106" spans="1:135" x14ac:dyDescent="0.35">
      <c r="A106" s="3" t="s">
        <v>348</v>
      </c>
      <c r="B106" s="3">
        <v>5.6213360558960963E-4</v>
      </c>
      <c r="C106" s="3">
        <v>6.420362509151165E-4</v>
      </c>
      <c r="D106" s="3">
        <v>6.0959472984649463E-4</v>
      </c>
      <c r="E106" s="3">
        <v>5.5725610697105658E-4</v>
      </c>
      <c r="F106" s="3">
        <v>5.1281715158364792E-4</v>
      </c>
      <c r="G106" s="3">
        <v>5.7417956079332201E-4</v>
      </c>
      <c r="H106" s="3">
        <v>6.2974252663462597E-4</v>
      </c>
      <c r="I106" s="3">
        <v>5.4934999797440773E-4</v>
      </c>
      <c r="J106" s="3">
        <v>5.5544261570947588E-4</v>
      </c>
      <c r="K106" s="3">
        <v>6.0515332108914159E-4</v>
      </c>
      <c r="L106" s="3">
        <v>6.7015088800610756E-4</v>
      </c>
      <c r="M106" s="3">
        <v>5.632322006441868E-4</v>
      </c>
      <c r="N106" s="3">
        <v>5.1402686795391046E-4</v>
      </c>
      <c r="AD106" s="3">
        <v>5.6186207960010265E-4</v>
      </c>
      <c r="AE106" s="3">
        <v>6.1580051620190284E-4</v>
      </c>
      <c r="AF106" s="3">
        <v>4.442764934189645E-4</v>
      </c>
      <c r="AH106" s="3">
        <v>5.5935764450813384E-4</v>
      </c>
      <c r="AI106" s="3">
        <v>4.7621676092513774E-4</v>
      </c>
      <c r="AJ106" s="3">
        <v>4.8991850281546504E-4</v>
      </c>
      <c r="AK106" s="3">
        <v>5.8093524309390143E-4</v>
      </c>
      <c r="AL106" s="3">
        <v>5.2927352707975454E-4</v>
      </c>
      <c r="AM106" s="3">
        <v>5.5338512363728616E-4</v>
      </c>
      <c r="AN106" s="3">
        <v>5.0289522088136631E-4</v>
      </c>
      <c r="AO106" s="3">
        <v>5.66928407629097E-4</v>
      </c>
      <c r="AP106" s="3">
        <v>5.6051793504237584E-4</v>
      </c>
      <c r="AQ106" s="3">
        <v>5.2629555053233703E-4</v>
      </c>
      <c r="AS106" s="3">
        <v>6.0436575105735882E-4</v>
      </c>
      <c r="AT106" s="3">
        <v>5.6064956795875802E-4</v>
      </c>
      <c r="AV106" s="3">
        <v>6.1033231083372627E-4</v>
      </c>
      <c r="AW106" s="3">
        <v>4.8951078544806701E-4</v>
      </c>
      <c r="AX106" s="3">
        <v>5.9363257516736759E-4</v>
      </c>
      <c r="AY106" s="3">
        <v>5.8858623144869256E-4</v>
      </c>
      <c r="BA106" s="3">
        <v>5.0520529588272403E-4</v>
      </c>
      <c r="BC106" s="3">
        <v>5.5375030666656398E-4</v>
      </c>
      <c r="BD106" s="3">
        <v>5.1605973213699364E-4</v>
      </c>
      <c r="BH106" s="3">
        <v>6.4671464564428299E-4</v>
      </c>
      <c r="BI106" s="3">
        <v>7.3085221155535466E-4</v>
      </c>
      <c r="BJ106" s="3">
        <v>5.6488822476632734E-4</v>
      </c>
      <c r="BK106" s="3">
        <v>6.1106177215269658E-4</v>
      </c>
      <c r="BL106" s="3">
        <v>6.2154817275428373E-4</v>
      </c>
      <c r="BM106" s="3">
        <v>5.9933342322301584E-4</v>
      </c>
      <c r="BN106" s="3">
        <v>7.0220394476206685E-4</v>
      </c>
      <c r="BO106" s="3">
        <v>6.4153878946281108E-4</v>
      </c>
      <c r="BP106" s="3">
        <v>5.7120339131216567E-4</v>
      </c>
      <c r="BQ106" s="3">
        <v>6.114596294987479E-4</v>
      </c>
      <c r="BS106" s="3">
        <v>6.7844368908830371E-4</v>
      </c>
      <c r="BT106" s="3">
        <v>7.2751626222412511E-4</v>
      </c>
      <c r="BU106" s="3">
        <v>6.5381989794764314E-4</v>
      </c>
      <c r="BV106" s="3">
        <v>6.2669820791553545E-4</v>
      </c>
      <c r="CH106" s="3">
        <v>5.5642398893291517E-4</v>
      </c>
      <c r="CI106" s="3">
        <v>5.4966698093337314E-4</v>
      </c>
      <c r="CJ106" s="3">
        <v>5.4923910116136539E-4</v>
      </c>
      <c r="CK106" s="3">
        <v>5.8325887679892602E-4</v>
      </c>
      <c r="CL106" s="3">
        <v>5.5005959115042276E-4</v>
      </c>
      <c r="CM106" s="3">
        <v>4.9017364425217602E-4</v>
      </c>
      <c r="CN106" s="3">
        <v>5.484625274938252E-4</v>
      </c>
      <c r="CO106" s="3">
        <v>4.8386650897871964E-4</v>
      </c>
      <c r="CP106" s="3">
        <v>4.8558730438923278E-4</v>
      </c>
      <c r="CQ106" s="3">
        <v>4.7656625807257372E-4</v>
      </c>
      <c r="CR106" s="3">
        <v>4.8903319550245195E-4</v>
      </c>
      <c r="CS106" s="3">
        <v>4.3147341584294269E-4</v>
      </c>
      <c r="CT106" s="3">
        <v>4.828499791944229E-4</v>
      </c>
      <c r="CU106" s="3">
        <v>5.8441999906513377E-4</v>
      </c>
      <c r="CV106" s="3">
        <v>4.922571260100332E-4</v>
      </c>
      <c r="CW106" s="3">
        <v>6.379488720000318E-4</v>
      </c>
      <c r="CX106" s="3">
        <v>6.0221278861684042E-4</v>
      </c>
      <c r="CY106" s="3">
        <v>6.7768160433324834E-4</v>
      </c>
      <c r="CZ106" s="3">
        <v>5.5246524505163407E-4</v>
      </c>
      <c r="DA106" s="3">
        <v>5.1912802230845575E-4</v>
      </c>
      <c r="DB106" s="3">
        <v>4.7986271376172123E-4</v>
      </c>
      <c r="DC106" s="3">
        <v>5.2415504792330812E-4</v>
      </c>
      <c r="DD106" s="3">
        <v>5.1987046784252879E-4</v>
      </c>
      <c r="DE106" s="3">
        <v>5.4460199196690979E-4</v>
      </c>
      <c r="DF106" s="3">
        <v>4.7130458577765861E-4</v>
      </c>
      <c r="DJ106" s="3">
        <v>4.5571332855616281E-4</v>
      </c>
      <c r="DK106" s="3">
        <v>4.633551934911583E-4</v>
      </c>
      <c r="DL106" s="3">
        <v>7.6239201989407074E-4</v>
      </c>
      <c r="DM106" s="3">
        <v>5.7558407318596778E-4</v>
      </c>
      <c r="DN106" s="3">
        <v>4.1249055311199604E-4</v>
      </c>
      <c r="DO106" s="3">
        <v>5.959026787317888E-4</v>
      </c>
      <c r="DP106" s="3">
        <v>4.929748149594005E-4</v>
      </c>
      <c r="DQ106" s="3">
        <v>4.60802570760926E-4</v>
      </c>
      <c r="DR106" s="3">
        <v>4.9507826742635052E-4</v>
      </c>
      <c r="DS106" s="3">
        <v>4.0484397653240187E-4</v>
      </c>
      <c r="DT106" s="3">
        <v>4.1194635267853595E-4</v>
      </c>
      <c r="DU106" s="3">
        <v>4.4308748865513165E-4</v>
      </c>
      <c r="DV106" s="3">
        <v>4.7323620401474556E-4</v>
      </c>
      <c r="DW106" s="3">
        <v>6.577405091058937E-4</v>
      </c>
      <c r="DX106" s="3">
        <v>5.6046140076898858E-4</v>
      </c>
      <c r="DZ106" s="3">
        <v>6.524130956889507E-4</v>
      </c>
      <c r="EA106" s="3">
        <v>6.0587389019663498E-4</v>
      </c>
      <c r="EB106" s="3">
        <v>4.9022661787419426E-4</v>
      </c>
      <c r="EC106" s="3">
        <v>4.4843589550576856E-4</v>
      </c>
      <c r="ED106" s="3">
        <v>4.2783729842430467E-4</v>
      </c>
      <c r="EE106" s="3">
        <v>5.6821449753327678E-4</v>
      </c>
    </row>
    <row r="107" spans="1:135" x14ac:dyDescent="0.35">
      <c r="A107" s="3" t="s">
        <v>347</v>
      </c>
      <c r="B107" s="3">
        <v>5.9794653144957068E-4</v>
      </c>
      <c r="C107" s="3">
        <v>6.7332778933629569E-4</v>
      </c>
      <c r="D107" s="3">
        <v>6.6779141505341638E-4</v>
      </c>
      <c r="E107" s="3">
        <v>6.8433313376655694E-4</v>
      </c>
      <c r="F107" s="3">
        <v>6.0751066565148089E-4</v>
      </c>
      <c r="G107" s="3">
        <v>7.1486284434077397E-4</v>
      </c>
      <c r="H107" s="3">
        <v>6.5678565203227269E-4</v>
      </c>
      <c r="I107" s="3">
        <v>6.2143203197310363E-4</v>
      </c>
      <c r="J107" s="3">
        <v>6.2527278978188861E-4</v>
      </c>
      <c r="K107" s="3">
        <v>6.267007556257885E-4</v>
      </c>
      <c r="L107" s="3">
        <v>6.2141856402044221E-4</v>
      </c>
      <c r="M107" s="3">
        <v>6.6650101822123334E-4</v>
      </c>
      <c r="N107" s="3">
        <v>6.0516571323525521E-4</v>
      </c>
      <c r="AD107" s="3">
        <v>5.8733120973599438E-4</v>
      </c>
      <c r="AE107" s="3">
        <v>5.8270303320351042E-4</v>
      </c>
      <c r="AF107" s="3">
        <v>5.4767183801623692E-4</v>
      </c>
      <c r="AH107" s="3">
        <v>5.4578966318718277E-4</v>
      </c>
      <c r="AI107" s="3">
        <v>5.8295256495089777E-4</v>
      </c>
      <c r="AJ107" s="3">
        <v>5.7440200255128449E-4</v>
      </c>
      <c r="AK107" s="3">
        <v>5.8668928477372906E-4</v>
      </c>
      <c r="AL107" s="3">
        <v>5.7024789737350392E-4</v>
      </c>
      <c r="AM107" s="3">
        <v>5.4685669274406423E-4</v>
      </c>
      <c r="AN107" s="3">
        <v>5.1668399003563657E-4</v>
      </c>
      <c r="AO107" s="3">
        <v>5.4534060049771292E-4</v>
      </c>
      <c r="AP107" s="3">
        <v>5.0189445060822122E-4</v>
      </c>
      <c r="AQ107" s="3">
        <v>5.4279423950624858E-4</v>
      </c>
      <c r="AS107" s="3">
        <v>7.1494650072019908E-4</v>
      </c>
      <c r="AT107" s="3">
        <v>4.6436178279206706E-4</v>
      </c>
      <c r="AV107" s="3">
        <v>7.1584390613444338E-4</v>
      </c>
      <c r="AW107" s="3">
        <v>5.7301113751850766E-4</v>
      </c>
      <c r="AX107" s="3">
        <v>5.9610418333520636E-4</v>
      </c>
      <c r="AY107" s="3">
        <v>5.7246544825632906E-4</v>
      </c>
      <c r="BA107" s="3">
        <v>5.2297287839501451E-4</v>
      </c>
      <c r="BC107" s="3">
        <v>5.4055356420306603E-4</v>
      </c>
      <c r="BD107" s="3">
        <v>6.6656964499419845E-4</v>
      </c>
      <c r="BH107" s="3">
        <v>6.3615260827611217E-4</v>
      </c>
      <c r="BI107" s="3">
        <v>6.8068788444874267E-4</v>
      </c>
      <c r="BJ107" s="3">
        <v>6.3463865004159225E-4</v>
      </c>
      <c r="BK107" s="3">
        <v>6.3324447194992818E-4</v>
      </c>
      <c r="BL107" s="3">
        <v>6.4672437345011317E-4</v>
      </c>
      <c r="BM107" s="3">
        <v>6.2855365364593069E-4</v>
      </c>
      <c r="BN107" s="3">
        <v>7.2527179660331292E-4</v>
      </c>
      <c r="BO107" s="3">
        <v>6.1305349504355673E-4</v>
      </c>
      <c r="BP107" s="3">
        <v>5.8047535201120263E-4</v>
      </c>
      <c r="BQ107" s="3">
        <v>6.4614074872025096E-4</v>
      </c>
      <c r="BS107" s="3">
        <v>7.3608673577944578E-4</v>
      </c>
      <c r="BT107" s="3">
        <v>7.7514076261306385E-4</v>
      </c>
      <c r="BU107" s="3">
        <v>6.6576896428769588E-4</v>
      </c>
      <c r="BV107" s="3">
        <v>7.0804434331214153E-4</v>
      </c>
      <c r="CH107" s="3">
        <v>7.8989856668365316E-4</v>
      </c>
      <c r="CI107" s="3">
        <v>7.7792115967595897E-4</v>
      </c>
      <c r="CJ107" s="3">
        <v>7.9107737932709377E-4</v>
      </c>
      <c r="CK107" s="3">
        <v>8.1066457407535431E-4</v>
      </c>
      <c r="CL107" s="3">
        <v>7.9126922868401957E-4</v>
      </c>
      <c r="CM107" s="3">
        <v>7.1604300966006656E-4</v>
      </c>
      <c r="CN107" s="3">
        <v>7.5874595031326549E-4</v>
      </c>
      <c r="CO107" s="3">
        <v>8.2944763351290379E-4</v>
      </c>
      <c r="CP107" s="3">
        <v>7.9946202412806817E-4</v>
      </c>
      <c r="CQ107" s="3">
        <v>7.6240436584412978E-4</v>
      </c>
      <c r="CR107" s="3">
        <v>8.1618531676473671E-4</v>
      </c>
      <c r="CS107" s="3">
        <v>7.2572370376625551E-4</v>
      </c>
      <c r="CT107" s="3">
        <v>8.0065776089622263E-4</v>
      </c>
      <c r="CU107" s="3">
        <v>7.8796829065256278E-4</v>
      </c>
      <c r="CV107" s="3">
        <v>7.9771040609322272E-4</v>
      </c>
      <c r="CW107" s="3">
        <v>8.8534958232708261E-4</v>
      </c>
      <c r="CX107" s="3">
        <v>8.9788179856851991E-4</v>
      </c>
      <c r="CY107" s="3">
        <v>8.4790451608171384E-4</v>
      </c>
      <c r="CZ107" s="3">
        <v>7.630313987162376E-4</v>
      </c>
      <c r="DA107" s="3">
        <v>7.305974564801906E-4</v>
      </c>
      <c r="DB107" s="3">
        <v>7.5040864048199301E-4</v>
      </c>
      <c r="DC107" s="3">
        <v>7.3982269181108488E-4</v>
      </c>
      <c r="DD107" s="3">
        <v>7.2865256081764958E-4</v>
      </c>
      <c r="DE107" s="3">
        <v>8.2351378032106634E-4</v>
      </c>
      <c r="DF107" s="3">
        <v>7.4748674746044359E-4</v>
      </c>
      <c r="DJ107" s="3">
        <v>7.5659598196640314E-4</v>
      </c>
      <c r="DK107" s="3">
        <v>7.4423360284045774E-4</v>
      </c>
      <c r="DL107" s="3">
        <v>8.4483274184437901E-4</v>
      </c>
      <c r="DM107" s="3">
        <v>7.641058703149134E-4</v>
      </c>
      <c r="DN107" s="3">
        <v>6.3659419478761777E-4</v>
      </c>
      <c r="DO107" s="3">
        <v>7.8735794264915863E-4</v>
      </c>
      <c r="DP107" s="3">
        <v>7.3387201919805026E-4</v>
      </c>
      <c r="DQ107" s="3">
        <v>7.191473043550318E-4</v>
      </c>
      <c r="DR107" s="3">
        <v>8.5631510975577518E-4</v>
      </c>
      <c r="DS107" s="3">
        <v>6.8099021067810313E-4</v>
      </c>
      <c r="DT107" s="3">
        <v>6.8898252670508177E-4</v>
      </c>
      <c r="DU107" s="3">
        <v>7.8512295682625437E-4</v>
      </c>
      <c r="DV107" s="3">
        <v>7.5507248680713125E-4</v>
      </c>
      <c r="DW107" s="3">
        <v>9.035039309954777E-4</v>
      </c>
      <c r="DX107" s="3">
        <v>8.577479525556669E-4</v>
      </c>
      <c r="DZ107" s="3">
        <v>8.5350300238417427E-4</v>
      </c>
      <c r="EA107" s="3">
        <v>8.2121674633120912E-4</v>
      </c>
      <c r="EB107" s="3">
        <v>7.1654511951880649E-4</v>
      </c>
      <c r="EC107" s="3">
        <v>7.0446238648711249E-4</v>
      </c>
      <c r="ED107" s="3">
        <v>7.2780024144977198E-4</v>
      </c>
      <c r="EE107" s="3">
        <v>7.6027509471689539E-4</v>
      </c>
    </row>
    <row r="108" spans="1:135" x14ac:dyDescent="0.35">
      <c r="A108" s="3" t="s">
        <v>346</v>
      </c>
      <c r="B108" s="3">
        <v>7.0629872809155195E-4</v>
      </c>
      <c r="C108" s="3">
        <v>7.7791511091270676E-4</v>
      </c>
      <c r="D108" s="3">
        <v>8.1082785593832149E-4</v>
      </c>
      <c r="E108" s="3">
        <v>7.8414808061184882E-4</v>
      </c>
      <c r="F108" s="3">
        <v>7.8182654428645868E-4</v>
      </c>
      <c r="G108" s="3">
        <v>9.0223890564759487E-4</v>
      </c>
      <c r="H108" s="3">
        <v>7.9163398579564198E-4</v>
      </c>
      <c r="I108" s="3">
        <v>8.3745135844383366E-4</v>
      </c>
      <c r="J108" s="3">
        <v>7.6061202161698069E-4</v>
      </c>
      <c r="K108" s="3">
        <v>8.288697876748098E-4</v>
      </c>
      <c r="L108" s="3">
        <v>8.1015982411008147E-4</v>
      </c>
      <c r="M108" s="3">
        <v>8.5991873583826151E-4</v>
      </c>
      <c r="N108" s="3">
        <v>7.0963948578899028E-4</v>
      </c>
      <c r="AD108" s="3">
        <v>6.2249242841460304E-4</v>
      </c>
      <c r="AE108" s="3">
        <v>6.7969307056329499E-4</v>
      </c>
      <c r="AF108" s="3">
        <v>5.6096102656363444E-4</v>
      </c>
      <c r="AH108" s="3">
        <v>6.8627586453014677E-4</v>
      </c>
      <c r="AI108" s="3">
        <v>6.8013265036036079E-4</v>
      </c>
      <c r="AJ108" s="3">
        <v>6.8298422921089926E-4</v>
      </c>
      <c r="AK108" s="3">
        <v>7.4001342775037568E-4</v>
      </c>
      <c r="AL108" s="3">
        <v>6.5443923415165384E-4</v>
      </c>
      <c r="AM108" s="3">
        <v>6.8477244520961608E-4</v>
      </c>
      <c r="AN108" s="3">
        <v>6.4173197071561768E-4</v>
      </c>
      <c r="AO108" s="3">
        <v>6.8325341658091569E-4</v>
      </c>
      <c r="AP108" s="3">
        <v>6.6157556086616066E-4</v>
      </c>
      <c r="AQ108" s="3">
        <v>6.9657596946311314E-4</v>
      </c>
      <c r="AS108" s="3">
        <v>8.2628543948618785E-4</v>
      </c>
      <c r="AT108" s="3">
        <v>7.0390708269478682E-4</v>
      </c>
      <c r="AV108" s="3">
        <v>7.7175783850527647E-4</v>
      </c>
      <c r="AW108" s="3">
        <v>6.5983908361625819E-4</v>
      </c>
      <c r="AX108" s="3">
        <v>6.8018671877711416E-4</v>
      </c>
      <c r="AY108" s="3">
        <v>7.4973477799239138E-4</v>
      </c>
      <c r="BA108" s="3">
        <v>7.0256579258488438E-4</v>
      </c>
      <c r="BC108" s="3">
        <v>7.0955931159114233E-4</v>
      </c>
      <c r="BD108" s="3">
        <v>6.9668163472392489E-4</v>
      </c>
      <c r="BH108" s="3">
        <v>7.921228859132588E-4</v>
      </c>
      <c r="BI108" s="3">
        <v>8.4664636502512856E-4</v>
      </c>
      <c r="BJ108" s="3">
        <v>7.6265906705400824E-4</v>
      </c>
      <c r="BK108" s="3">
        <v>7.606055977552197E-4</v>
      </c>
      <c r="BL108" s="3">
        <v>7.2450116652368753E-4</v>
      </c>
      <c r="BM108" s="3">
        <v>6.8763902720084529E-4</v>
      </c>
      <c r="BN108" s="3">
        <v>7.6015265625364176E-4</v>
      </c>
      <c r="BO108" s="3">
        <v>7.5132439061387484E-4</v>
      </c>
      <c r="BP108" s="3">
        <v>7.9115072245856607E-4</v>
      </c>
      <c r="BQ108" s="3">
        <v>7.2810253791786629E-4</v>
      </c>
      <c r="BS108" s="3">
        <v>9.0287033486472379E-4</v>
      </c>
      <c r="BT108" s="3">
        <v>8.7308915242862578E-4</v>
      </c>
      <c r="BU108" s="3">
        <v>7.8594465879168538E-4</v>
      </c>
      <c r="BV108" s="3">
        <v>7.7613257325642206E-4</v>
      </c>
      <c r="CH108" s="3">
        <v>9.2421936939457525E-4</v>
      </c>
      <c r="CI108" s="3">
        <v>9.5358676253418637E-4</v>
      </c>
      <c r="CJ108" s="3">
        <v>9.3283567049944299E-4</v>
      </c>
      <c r="CK108" s="3">
        <v>9.4323356653341808E-4</v>
      </c>
      <c r="CL108" s="3">
        <v>8.4322951766548895E-4</v>
      </c>
      <c r="CM108" s="3">
        <v>8.7828225277921941E-4</v>
      </c>
      <c r="CN108" s="3">
        <v>8.2697262869227612E-4</v>
      </c>
      <c r="CO108" s="3">
        <v>8.8979865314818497E-4</v>
      </c>
      <c r="CP108" s="3">
        <v>8.6355419030948789E-4</v>
      </c>
      <c r="CQ108" s="3">
        <v>9.3087019637048637E-4</v>
      </c>
      <c r="CR108" s="3">
        <v>9.7154525024664294E-4</v>
      </c>
      <c r="CS108" s="3">
        <v>8.733777045378605E-4</v>
      </c>
      <c r="CT108" s="3">
        <v>9.4024361737534497E-4</v>
      </c>
      <c r="CU108" s="3">
        <v>8.4940924805828471E-4</v>
      </c>
      <c r="CV108" s="3">
        <v>8.0765064604588902E-4</v>
      </c>
      <c r="CW108" s="3">
        <v>8.7629528263517354E-4</v>
      </c>
      <c r="CX108" s="3">
        <v>8.354335835899625E-4</v>
      </c>
      <c r="CY108" s="3">
        <v>8.3349893783185905E-4</v>
      </c>
      <c r="CZ108" s="3">
        <v>9.7685668000945078E-4</v>
      </c>
      <c r="DA108" s="3">
        <v>9.0523011601816722E-4</v>
      </c>
      <c r="DB108" s="3">
        <v>9.8223968051642401E-4</v>
      </c>
      <c r="DC108" s="3">
        <v>9.7000682380868732E-4</v>
      </c>
      <c r="DD108" s="3">
        <v>8.7128591951111283E-4</v>
      </c>
      <c r="DE108" s="3">
        <v>8.7282055209936152E-4</v>
      </c>
      <c r="DF108" s="3">
        <v>8.4285029894408262E-4</v>
      </c>
      <c r="DJ108" s="3">
        <v>8.5637319878573333E-4</v>
      </c>
      <c r="DK108" s="3">
        <v>9.1437752605575957E-4</v>
      </c>
      <c r="DL108" s="3">
        <v>9.4753284410210999E-4</v>
      </c>
      <c r="DM108" s="3">
        <v>8.062806144558544E-4</v>
      </c>
      <c r="DN108" s="3">
        <v>6.9458368837778503E-4</v>
      </c>
      <c r="DO108" s="3">
        <v>8.2625931137424028E-4</v>
      </c>
      <c r="DP108" s="3">
        <v>8.1041618898587242E-4</v>
      </c>
      <c r="DQ108" s="3">
        <v>8.0330872323965726E-4</v>
      </c>
      <c r="DR108" s="3">
        <v>9.0784166962067569E-4</v>
      </c>
      <c r="DS108" s="3">
        <v>8.4902914160797942E-4</v>
      </c>
      <c r="DT108" s="3">
        <v>8.9440311662040571E-4</v>
      </c>
      <c r="DU108" s="3">
        <v>8.5334851512912119E-4</v>
      </c>
      <c r="DV108" s="3">
        <v>8.3751324499557397E-4</v>
      </c>
      <c r="DW108" s="3">
        <v>9.204737436640508E-4</v>
      </c>
      <c r="DX108" s="3">
        <v>8.8629663896384273E-4</v>
      </c>
      <c r="DZ108" s="3">
        <v>8.8741249593997764E-4</v>
      </c>
      <c r="EA108" s="3">
        <v>8.3793934277567688E-4</v>
      </c>
      <c r="EB108" s="3">
        <v>7.6496648584908889E-4</v>
      </c>
      <c r="EC108" s="3">
        <v>9.0045774731458274E-4</v>
      </c>
      <c r="ED108" s="3">
        <v>9.0727764960279978E-4</v>
      </c>
      <c r="EE108" s="3">
        <v>9.398988642052809E-4</v>
      </c>
    </row>
    <row r="109" spans="1:135" x14ac:dyDescent="0.35">
      <c r="A109" s="3" t="s">
        <v>345</v>
      </c>
      <c r="B109" s="3">
        <v>7.1250700123678089E-4</v>
      </c>
      <c r="C109" s="3">
        <v>7.7805671363609949E-4</v>
      </c>
      <c r="D109" s="3">
        <v>7.7640537075911425E-4</v>
      </c>
      <c r="E109" s="3">
        <v>6.8371388545904871E-4</v>
      </c>
      <c r="F109" s="3">
        <v>7.1263559298283524E-4</v>
      </c>
      <c r="G109" s="3">
        <v>8.1463850816036927E-4</v>
      </c>
      <c r="H109" s="3">
        <v>7.7638083772739149E-4</v>
      </c>
      <c r="I109" s="3">
        <v>7.1329009098600844E-4</v>
      </c>
      <c r="J109" s="3">
        <v>7.2881604373905683E-4</v>
      </c>
      <c r="K109" s="3">
        <v>8.2549047355249747E-4</v>
      </c>
      <c r="L109" s="3">
        <v>7.3413812679700211E-4</v>
      </c>
      <c r="M109" s="3">
        <v>9.0787567950825537E-4</v>
      </c>
      <c r="N109" s="3">
        <v>6.9881043947798039E-4</v>
      </c>
      <c r="AD109" s="3">
        <v>6.4538516465515155E-4</v>
      </c>
      <c r="AE109" s="3">
        <v>6.8288990580831128E-4</v>
      </c>
      <c r="AF109" s="3">
        <v>6.6230561304553488E-4</v>
      </c>
      <c r="AH109" s="3">
        <v>6.4302524473504341E-4</v>
      </c>
      <c r="AI109" s="3">
        <v>5.9616301345329558E-4</v>
      </c>
      <c r="AJ109" s="3">
        <v>7.009676178375765E-4</v>
      </c>
      <c r="AK109" s="3">
        <v>7.1155943614424784E-4</v>
      </c>
      <c r="AL109" s="3">
        <v>6.3339294090939823E-4</v>
      </c>
      <c r="AM109" s="3">
        <v>6.5241882632118486E-4</v>
      </c>
      <c r="AN109" s="3">
        <v>6.6199093207109055E-4</v>
      </c>
      <c r="AO109" s="3">
        <v>6.6626857461252642E-4</v>
      </c>
      <c r="AP109" s="3">
        <v>6.4578662628393831E-4</v>
      </c>
      <c r="AQ109" s="3">
        <v>6.3130001992860283E-4</v>
      </c>
      <c r="AS109" s="3">
        <v>8.3897291633468543E-4</v>
      </c>
      <c r="AT109" s="3">
        <v>6.9524032184405051E-4</v>
      </c>
      <c r="AV109" s="3">
        <v>7.3918784219775227E-4</v>
      </c>
      <c r="AW109" s="3">
        <v>6.1159788516027545E-4</v>
      </c>
      <c r="AX109" s="3">
        <v>6.873166207921424E-4</v>
      </c>
      <c r="AY109" s="3">
        <v>7.8772320985013862E-4</v>
      </c>
      <c r="BA109" s="3">
        <v>6.6322564687139947E-4</v>
      </c>
      <c r="BC109" s="3">
        <v>7.2202345559907693E-4</v>
      </c>
      <c r="BD109" s="3">
        <v>7.0332205168249871E-4</v>
      </c>
      <c r="BH109" s="3">
        <v>8.4055531045241876E-4</v>
      </c>
      <c r="BI109" s="3">
        <v>8.7845343750498131E-4</v>
      </c>
      <c r="BJ109" s="3">
        <v>7.8000989360392178E-4</v>
      </c>
      <c r="BK109" s="3">
        <v>7.2343088308840747E-4</v>
      </c>
      <c r="BL109" s="3">
        <v>7.2130760200773546E-4</v>
      </c>
      <c r="BM109" s="3">
        <v>6.6641550219463728E-4</v>
      </c>
      <c r="BN109" s="3">
        <v>7.7224557345249726E-4</v>
      </c>
      <c r="BO109" s="3">
        <v>7.4599856696298372E-4</v>
      </c>
      <c r="BP109" s="3">
        <v>7.36876057340925E-4</v>
      </c>
      <c r="BQ109" s="3">
        <v>7.4992006767911487E-4</v>
      </c>
      <c r="BS109" s="3">
        <v>8.5474685885141943E-4</v>
      </c>
      <c r="BT109" s="3">
        <v>8.3659366834304373E-4</v>
      </c>
      <c r="BU109" s="3">
        <v>7.4345493038216904E-4</v>
      </c>
      <c r="BV109" s="3">
        <v>7.9162609038137895E-4</v>
      </c>
      <c r="CH109" s="3">
        <v>7.1253286475005877E-4</v>
      </c>
      <c r="CI109" s="3">
        <v>8.1803970802250131E-4</v>
      </c>
      <c r="CJ109" s="3">
        <v>6.2636357203870309E-4</v>
      </c>
      <c r="CK109" s="3">
        <v>7.6299796224777588E-4</v>
      </c>
      <c r="CL109" s="3">
        <v>6.4326852634434203E-4</v>
      </c>
      <c r="CM109" s="3">
        <v>6.3207628189945644E-4</v>
      </c>
      <c r="CN109" s="3">
        <v>8.1672637424850105E-4</v>
      </c>
      <c r="CO109" s="3">
        <v>7.452107600906386E-4</v>
      </c>
      <c r="CP109" s="3">
        <v>6.3086625753206273E-4</v>
      </c>
      <c r="CQ109" s="3">
        <v>8.7644197486305675E-4</v>
      </c>
      <c r="CR109" s="3">
        <v>7.5870448564074953E-4</v>
      </c>
      <c r="CS109" s="3">
        <v>6.7368847326873473E-4</v>
      </c>
      <c r="CT109" s="3">
        <v>6.7552650415941503E-4</v>
      </c>
      <c r="CU109" s="3">
        <v>7.4602538783530466E-4</v>
      </c>
      <c r="CV109" s="3">
        <v>5.9216757323583998E-4</v>
      </c>
      <c r="CW109" s="3">
        <v>5.7248673011669863E-4</v>
      </c>
      <c r="CX109" s="3">
        <v>7.1517175381767767E-4</v>
      </c>
      <c r="CY109" s="3">
        <v>8.3146157023340664E-4</v>
      </c>
      <c r="CZ109" s="3">
        <v>8.1482264356477481E-4</v>
      </c>
      <c r="DA109" s="3">
        <v>7.5746028136256774E-4</v>
      </c>
      <c r="DB109" s="3">
        <v>7.704022525478702E-4</v>
      </c>
      <c r="DC109" s="3">
        <v>6.8990526900815754E-4</v>
      </c>
      <c r="DD109" s="3">
        <v>8.8016427020111605E-4</v>
      </c>
      <c r="DE109" s="3">
        <v>8.2087854485783575E-4</v>
      </c>
      <c r="DF109" s="3">
        <v>5.4136870939222256E-4</v>
      </c>
      <c r="DJ109" s="3">
        <v>7.8447623334945314E-4</v>
      </c>
      <c r="DK109" s="3">
        <v>7.8022659466611471E-4</v>
      </c>
      <c r="DL109" s="3">
        <v>7.8770621905127169E-4</v>
      </c>
      <c r="DM109" s="3">
        <v>6.9980725856541928E-4</v>
      </c>
      <c r="DN109" s="3">
        <v>7.1649649678148103E-4</v>
      </c>
      <c r="DO109" s="3">
        <v>7.1203515080588424E-4</v>
      </c>
      <c r="DP109" s="3">
        <v>7.6239975442051171E-4</v>
      </c>
      <c r="DQ109" s="3">
        <v>7.9697237839709302E-4</v>
      </c>
      <c r="DR109" s="3">
        <v>8.1203770593172794E-4</v>
      </c>
      <c r="DS109" s="3">
        <v>8.1684322016542217E-4</v>
      </c>
      <c r="DT109" s="3">
        <v>8.9408416274065338E-4</v>
      </c>
      <c r="DU109" s="3">
        <v>7.9833289387877798E-4</v>
      </c>
      <c r="DV109" s="3">
        <v>8.5480764513888802E-4</v>
      </c>
      <c r="DW109" s="3">
        <v>7.7995030674729842E-4</v>
      </c>
      <c r="DX109" s="3">
        <v>6.292803778199373E-4</v>
      </c>
      <c r="DZ109" s="3">
        <v>7.9561786618804293E-4</v>
      </c>
      <c r="EA109" s="3">
        <v>7.4118208002279162E-4</v>
      </c>
      <c r="EB109" s="3">
        <v>7.5162848320561772E-4</v>
      </c>
      <c r="EC109" s="3">
        <v>8.2038193816360476E-4</v>
      </c>
      <c r="ED109" s="3">
        <v>8.3231432910220091E-4</v>
      </c>
      <c r="EE109" s="3">
        <v>7.4753877534475255E-4</v>
      </c>
    </row>
    <row r="110" spans="1:135" x14ac:dyDescent="0.35">
      <c r="A110" s="3" t="s">
        <v>344</v>
      </c>
      <c r="B110" s="3">
        <v>7.1037743660821995E-4</v>
      </c>
      <c r="C110" s="3">
        <v>7.8996969592005646E-4</v>
      </c>
      <c r="D110" s="3">
        <v>8.0713644771029046E-4</v>
      </c>
      <c r="E110" s="3">
        <v>7.1919981421036418E-4</v>
      </c>
      <c r="F110" s="3">
        <v>6.8129005987168875E-4</v>
      </c>
      <c r="G110" s="3">
        <v>7.4984586384936082E-4</v>
      </c>
      <c r="H110" s="3">
        <v>8.0252538803497861E-4</v>
      </c>
      <c r="I110" s="3">
        <v>7.4353678344324825E-4</v>
      </c>
      <c r="J110" s="3">
        <v>6.7381963190409988E-4</v>
      </c>
      <c r="K110" s="3">
        <v>7.9569325485325112E-4</v>
      </c>
      <c r="L110" s="3">
        <v>7.0644964569459984E-4</v>
      </c>
      <c r="M110" s="3">
        <v>7.4854175469553168E-4</v>
      </c>
      <c r="N110" s="3">
        <v>7.2976401413350094E-4</v>
      </c>
      <c r="AD110" s="3">
        <v>6.3977497848798949E-4</v>
      </c>
      <c r="AE110" s="3">
        <v>6.6425734089377059E-4</v>
      </c>
      <c r="AF110" s="3">
        <v>6.1198800514133869E-4</v>
      </c>
      <c r="AH110" s="3">
        <v>6.1648269456850038E-4</v>
      </c>
      <c r="AI110" s="3">
        <v>5.8486187580129639E-4</v>
      </c>
      <c r="AJ110" s="3">
        <v>6.3959176258617098E-4</v>
      </c>
      <c r="AK110" s="3">
        <v>7.4350599792902575E-4</v>
      </c>
      <c r="AL110" s="3">
        <v>6.5339564228242264E-4</v>
      </c>
      <c r="AM110" s="3">
        <v>6.3955372123380852E-4</v>
      </c>
      <c r="AN110" s="3">
        <v>5.5368048912410089E-4</v>
      </c>
      <c r="AO110" s="3">
        <v>6.4906285545708717E-4</v>
      </c>
      <c r="AP110" s="3">
        <v>6.6092606832614676E-4</v>
      </c>
      <c r="AQ110" s="3">
        <v>6.5491000041473213E-4</v>
      </c>
      <c r="AS110" s="3">
        <v>7.8464096626446804E-4</v>
      </c>
      <c r="AT110" s="3">
        <v>6.3770366726976742E-4</v>
      </c>
      <c r="AV110" s="3">
        <v>7.1372044856473878E-4</v>
      </c>
      <c r="AW110" s="3">
        <v>5.625072406304823E-4</v>
      </c>
      <c r="AX110" s="3">
        <v>6.7048026974322352E-4</v>
      </c>
      <c r="AY110" s="3">
        <v>6.9571192598387086E-4</v>
      </c>
      <c r="BA110" s="3">
        <v>6.3673716544034573E-4</v>
      </c>
      <c r="BC110" s="3">
        <v>7.304655191389159E-4</v>
      </c>
      <c r="BD110" s="3">
        <v>7.100946324645899E-4</v>
      </c>
      <c r="BH110" s="3">
        <v>7.9424745518522576E-4</v>
      </c>
      <c r="BI110" s="3">
        <v>8.3343746782440933E-4</v>
      </c>
      <c r="BJ110" s="3">
        <v>7.3144460896256422E-4</v>
      </c>
      <c r="BK110" s="3">
        <v>6.8240278669157628E-4</v>
      </c>
      <c r="BL110" s="3">
        <v>7.4003421373434043E-4</v>
      </c>
      <c r="BM110" s="3">
        <v>7.102239263908288E-4</v>
      </c>
      <c r="BN110" s="3">
        <v>8.1031277610742246E-4</v>
      </c>
      <c r="BO110" s="3">
        <v>8.7662207844175154E-4</v>
      </c>
      <c r="BP110" s="3">
        <v>7.2718907289979259E-4</v>
      </c>
      <c r="BQ110" s="3">
        <v>7.1550240910936262E-4</v>
      </c>
      <c r="BS110" s="3">
        <v>8.9275074192819704E-4</v>
      </c>
      <c r="BT110" s="3">
        <v>8.6957330562153351E-4</v>
      </c>
      <c r="BU110" s="3">
        <v>8.3895533211668057E-4</v>
      </c>
      <c r="BV110" s="3">
        <v>7.4470405599358434E-4</v>
      </c>
      <c r="CH110" s="3">
        <v>5.3922484895162269E-4</v>
      </c>
      <c r="CI110" s="3">
        <v>5.9833481266434018E-4</v>
      </c>
      <c r="CJ110" s="3">
        <v>5.9320621779340743E-4</v>
      </c>
      <c r="CK110" s="3">
        <v>5.836883285638575E-4</v>
      </c>
      <c r="CL110" s="3">
        <v>6.4000698611283303E-4</v>
      </c>
      <c r="CM110" s="3">
        <v>5.5050631110861226E-4</v>
      </c>
      <c r="CN110" s="3">
        <v>6.2224348758009465E-4</v>
      </c>
      <c r="CO110" s="3">
        <v>5.3301807567584451E-4</v>
      </c>
      <c r="CP110" s="3">
        <v>6.0660531652371595E-4</v>
      </c>
      <c r="CQ110" s="3">
        <v>7.7509752967859177E-4</v>
      </c>
      <c r="CR110" s="3">
        <v>4.5330661259322989E-4</v>
      </c>
      <c r="CS110" s="3">
        <v>7.3230556382976699E-4</v>
      </c>
      <c r="CT110" s="3">
        <v>5.0875643512295467E-4</v>
      </c>
      <c r="CU110" s="3">
        <v>5.4980122007173475E-4</v>
      </c>
      <c r="CV110" s="3">
        <v>4.9373707281401822E-4</v>
      </c>
      <c r="CW110" s="3">
        <v>5.9715440791026754E-4</v>
      </c>
      <c r="CX110" s="3">
        <v>5.0542266434851267E-4</v>
      </c>
      <c r="CY110" s="3">
        <v>5.4136396746382791E-4</v>
      </c>
      <c r="CZ110" s="3">
        <v>6.8146227989745241E-4</v>
      </c>
      <c r="DA110" s="3">
        <v>4.9894227924038672E-4</v>
      </c>
      <c r="DB110" s="3">
        <v>5.6328454126874743E-4</v>
      </c>
      <c r="DC110" s="3">
        <v>5.7992552752743993E-4</v>
      </c>
      <c r="DD110" s="3">
        <v>7.0127516617572272E-4</v>
      </c>
      <c r="DE110" s="3">
        <v>4.897272618127346E-4</v>
      </c>
      <c r="DF110" s="3">
        <v>5.3673803984790832E-4</v>
      </c>
      <c r="DJ110" s="3">
        <v>5.2440928591965426E-4</v>
      </c>
      <c r="DK110" s="3">
        <v>5.4342591375583667E-4</v>
      </c>
      <c r="DL110" s="3">
        <v>5.0088173420446231E-4</v>
      </c>
      <c r="DM110" s="3">
        <v>4.9740922494391525E-4</v>
      </c>
      <c r="DN110" s="3">
        <v>6.4704680881518982E-4</v>
      </c>
      <c r="DO110" s="3">
        <v>6.9991822055944192E-4</v>
      </c>
      <c r="DP110" s="3">
        <v>7.1684917211569223E-4</v>
      </c>
      <c r="DQ110" s="3">
        <v>7.1803935263077014E-4</v>
      </c>
      <c r="DR110" s="3">
        <v>7.2921129700790298E-4</v>
      </c>
      <c r="DS110" s="3">
        <v>6.5878475953563202E-4</v>
      </c>
      <c r="DT110" s="3">
        <v>6.4295280566027614E-4</v>
      </c>
      <c r="DU110" s="3">
        <v>7.1416069183933022E-4</v>
      </c>
      <c r="DV110" s="3">
        <v>8.1291322984451502E-4</v>
      </c>
      <c r="DW110" s="3">
        <v>6.6249934203059925E-4</v>
      </c>
      <c r="DX110" s="3">
        <v>5.1252555904207251E-4</v>
      </c>
      <c r="DZ110" s="3">
        <v>6.0950134428195692E-4</v>
      </c>
      <c r="EA110" s="3">
        <v>4.8790738572283815E-4</v>
      </c>
      <c r="EB110" s="3">
        <v>6.6853949786115031E-4</v>
      </c>
      <c r="EC110" s="3">
        <v>7.0869081860419191E-4</v>
      </c>
      <c r="ED110" s="3">
        <v>6.5756154547601936E-4</v>
      </c>
      <c r="EE110" s="3">
        <v>6.1804095836622995E-4</v>
      </c>
    </row>
    <row r="111" spans="1:135" x14ac:dyDescent="0.35">
      <c r="A111" s="3" t="s">
        <v>575</v>
      </c>
      <c r="B111" s="3">
        <v>6.8205292197940953E-4</v>
      </c>
      <c r="C111" s="3">
        <v>7.7751045531513198E-4</v>
      </c>
      <c r="D111" s="3">
        <v>6.9989286392535771E-4</v>
      </c>
      <c r="E111" s="3">
        <v>7.5494063899894897E-4</v>
      </c>
      <c r="F111" s="3">
        <v>6.1899445482472475E-4</v>
      </c>
      <c r="G111" s="3">
        <v>7.4167052913240547E-4</v>
      </c>
      <c r="H111" s="3">
        <v>8.0733519107359418E-4</v>
      </c>
      <c r="I111" s="3">
        <v>7.2845188892576196E-4</v>
      </c>
      <c r="J111" s="3">
        <v>7.1268682610163168E-4</v>
      </c>
      <c r="K111" s="3">
        <v>7.973893408415295E-4</v>
      </c>
      <c r="L111" s="3">
        <v>7.1719230859392771E-4</v>
      </c>
      <c r="M111" s="3">
        <v>7.4477450993562597E-4</v>
      </c>
      <c r="N111" s="3">
        <v>7.0057201312745388E-4</v>
      </c>
      <c r="AD111" s="3">
        <v>5.9058646887244352E-4</v>
      </c>
      <c r="AE111" s="3">
        <v>6.8684664127499206E-4</v>
      </c>
      <c r="AF111" s="3">
        <v>4.8108754189501784E-4</v>
      </c>
      <c r="AH111" s="3">
        <v>6.1522615482762389E-4</v>
      </c>
      <c r="AI111" s="3">
        <v>6.2203327572211476E-4</v>
      </c>
      <c r="AJ111" s="3">
        <v>5.6183199440022085E-4</v>
      </c>
      <c r="AK111" s="3">
        <v>7.160781717338642E-4</v>
      </c>
      <c r="AL111" s="3">
        <v>6.4024177321794979E-4</v>
      </c>
      <c r="AM111" s="3">
        <v>6.1107856122801169E-4</v>
      </c>
      <c r="AN111" s="3">
        <v>6.1520342428895058E-4</v>
      </c>
      <c r="AO111" s="3">
        <v>6.8559991538351482E-4</v>
      </c>
      <c r="AP111" s="3">
        <v>6.2490320863051456E-4</v>
      </c>
      <c r="AQ111" s="3">
        <v>6.5790886940476207E-4</v>
      </c>
      <c r="AS111" s="3">
        <v>8.4464304585204174E-4</v>
      </c>
      <c r="AT111" s="3">
        <v>6.7118981463401897E-4</v>
      </c>
      <c r="AV111" s="3">
        <v>7.3899000985038269E-4</v>
      </c>
      <c r="AW111" s="3">
        <v>4.6457221292399024E-4</v>
      </c>
      <c r="AX111" s="3">
        <v>7.1284893150623529E-4</v>
      </c>
      <c r="AY111" s="3">
        <v>7.4555109148092126E-4</v>
      </c>
      <c r="BA111" s="3">
        <v>5.6543242640901697E-4</v>
      </c>
      <c r="BC111" s="3">
        <v>6.9128977666796626E-4</v>
      </c>
      <c r="BD111" s="3">
        <v>7.3624310689459705E-4</v>
      </c>
      <c r="BH111" s="3">
        <v>7.8255116891938524E-4</v>
      </c>
      <c r="BI111" s="3">
        <v>8.5024050940632988E-4</v>
      </c>
      <c r="BJ111" s="3">
        <v>7.5838409425597181E-4</v>
      </c>
      <c r="BK111" s="3">
        <v>7.4078275126063025E-4</v>
      </c>
      <c r="BL111" s="3">
        <v>6.4712433900648825E-4</v>
      </c>
      <c r="BM111" s="3">
        <v>7.040986471604936E-4</v>
      </c>
      <c r="BN111" s="3">
        <v>7.788584503961698E-4</v>
      </c>
      <c r="BO111" s="3">
        <v>7.5706903254531516E-4</v>
      </c>
      <c r="BP111" s="3">
        <v>7.5395524725464878E-4</v>
      </c>
      <c r="BQ111" s="3">
        <v>7.2729939559824344E-4</v>
      </c>
      <c r="BS111" s="3">
        <v>8.0664323260463402E-4</v>
      </c>
      <c r="BT111" s="3">
        <v>9.0421707112200316E-4</v>
      </c>
      <c r="BU111" s="3">
        <v>7.2898446398647165E-4</v>
      </c>
      <c r="BV111" s="3">
        <v>7.2585078871665394E-4</v>
      </c>
      <c r="CH111" s="3">
        <v>5.5537997067361088E-4</v>
      </c>
      <c r="CI111" s="3">
        <v>5.3843410935562185E-4</v>
      </c>
      <c r="CJ111" s="3">
        <v>5.7976061741667022E-4</v>
      </c>
      <c r="CK111" s="3">
        <v>5.0560340391816788E-4</v>
      </c>
      <c r="CL111" s="3">
        <v>5.83847666394043E-4</v>
      </c>
      <c r="CM111" s="3">
        <v>4.8151223367459152E-4</v>
      </c>
      <c r="CN111" s="3">
        <v>5.116870006866591E-4</v>
      </c>
      <c r="CO111" s="3">
        <v>7.0943705455997193E-4</v>
      </c>
      <c r="CP111" s="3">
        <v>5.4254821003155694E-4</v>
      </c>
      <c r="CQ111" s="3">
        <v>6.0074314068244686E-4</v>
      </c>
      <c r="CR111" s="3">
        <v>5.8644727561447908E-4</v>
      </c>
      <c r="CS111" s="3">
        <v>5.4618446894306668E-4</v>
      </c>
      <c r="CT111" s="3">
        <v>6.1323830696641182E-4</v>
      </c>
      <c r="CU111" s="3">
        <v>5.71320194911615E-4</v>
      </c>
      <c r="CV111" s="3">
        <v>4.8223330458887343E-4</v>
      </c>
      <c r="CW111" s="3">
        <v>6.4480713919761313E-4</v>
      </c>
      <c r="CX111" s="3">
        <v>4.2146389544694827E-4</v>
      </c>
      <c r="CY111" s="3">
        <v>6.4379261070753729E-4</v>
      </c>
      <c r="CZ111" s="3">
        <v>5.8435716879015099E-4</v>
      </c>
      <c r="DA111" s="3">
        <v>6.1551765482875534E-4</v>
      </c>
      <c r="DB111" s="3">
        <v>6.1459847480157062E-4</v>
      </c>
      <c r="DC111" s="3">
        <v>6.5534870825884755E-4</v>
      </c>
      <c r="DD111" s="3">
        <v>5.4929060592144E-4</v>
      </c>
      <c r="DE111" s="3">
        <v>5.4636136154544265E-4</v>
      </c>
      <c r="DF111" s="3">
        <v>5.379943705464456E-4</v>
      </c>
      <c r="DJ111" s="3">
        <v>5.0113880504247782E-4</v>
      </c>
      <c r="DK111" s="3">
        <v>5.7911681254543444E-4</v>
      </c>
      <c r="DL111" s="3">
        <v>4.295931601685268E-4</v>
      </c>
      <c r="DM111" s="3">
        <v>6.7728787177240009E-4</v>
      </c>
      <c r="DN111" s="3">
        <v>5.7688566958315744E-4</v>
      </c>
      <c r="DO111" s="3">
        <v>5.954866104638624E-4</v>
      </c>
      <c r="DP111" s="3">
        <v>5.4488005275215407E-4</v>
      </c>
      <c r="DQ111" s="3">
        <v>5.2694091300580913E-4</v>
      </c>
      <c r="DR111" s="3">
        <v>5.7084428226014965E-4</v>
      </c>
      <c r="DS111" s="3">
        <v>5.5912927420049803E-4</v>
      </c>
      <c r="DT111" s="3">
        <v>7.1661844301445284E-4</v>
      </c>
      <c r="DU111" s="3">
        <v>5.6794674575472235E-4</v>
      </c>
      <c r="DV111" s="3">
        <v>5.7860867268943073E-4</v>
      </c>
      <c r="DW111" s="3">
        <v>4.4378403091050952E-4</v>
      </c>
      <c r="DX111" s="3">
        <v>5.1183456985612276E-4</v>
      </c>
      <c r="DZ111" s="3">
        <v>5.8497067563458992E-4</v>
      </c>
      <c r="EA111" s="3">
        <v>5.9456055225927287E-4</v>
      </c>
      <c r="EB111" s="3">
        <v>5.3435443096190984E-4</v>
      </c>
      <c r="EC111" s="3">
        <v>4.93099690210288E-4</v>
      </c>
      <c r="ED111" s="3">
        <v>5.4992984854424886E-4</v>
      </c>
      <c r="EE111" s="3">
        <v>5.2988740883234259E-4</v>
      </c>
    </row>
    <row r="112" spans="1:135" x14ac:dyDescent="0.35">
      <c r="A112" s="3" t="s">
        <v>574</v>
      </c>
      <c r="B112" s="3">
        <v>6.5823319632254463E-4</v>
      </c>
      <c r="C112" s="3">
        <v>7.3706210310959619E-4</v>
      </c>
      <c r="D112" s="3">
        <v>7.7734331271626434E-4</v>
      </c>
      <c r="E112" s="3">
        <v>6.5329142007407694E-4</v>
      </c>
      <c r="F112" s="3">
        <v>7.3993543945022864E-4</v>
      </c>
      <c r="G112" s="3">
        <v>7.3103438932283112E-4</v>
      </c>
      <c r="H112" s="3">
        <v>8.1926462607686016E-4</v>
      </c>
      <c r="I112" s="3">
        <v>7.464756055579815E-4</v>
      </c>
      <c r="J112" s="3">
        <v>6.6368369988258188E-4</v>
      </c>
      <c r="K112" s="3">
        <v>8.4402950295554792E-4</v>
      </c>
      <c r="L112" s="3">
        <v>7.218235654778307E-4</v>
      </c>
      <c r="M112" s="3">
        <v>7.2802810289542474E-4</v>
      </c>
      <c r="N112" s="3">
        <v>6.8317623440766772E-4</v>
      </c>
      <c r="AD112" s="3">
        <v>5.9253080765087833E-4</v>
      </c>
      <c r="AE112" s="3">
        <v>7.0914677696287394E-4</v>
      </c>
      <c r="AF112" s="3">
        <v>6.1424198757879789E-4</v>
      </c>
      <c r="AH112" s="3">
        <v>6.6999915167480846E-4</v>
      </c>
      <c r="AI112" s="3">
        <v>6.0414993690772209E-4</v>
      </c>
      <c r="AJ112" s="3">
        <v>6.7588267984609537E-4</v>
      </c>
      <c r="AK112" s="3">
        <v>7.4809336134953463E-4</v>
      </c>
      <c r="AL112" s="3">
        <v>7.0158262781181595E-4</v>
      </c>
      <c r="AM112" s="3">
        <v>7.5830205496218821E-4</v>
      </c>
      <c r="AN112" s="3">
        <v>6.3776848345531391E-4</v>
      </c>
      <c r="AO112" s="3">
        <v>6.9977532062778151E-4</v>
      </c>
      <c r="AP112" s="3">
        <v>6.1932814054205135E-4</v>
      </c>
      <c r="AQ112" s="3">
        <v>7.5123211951170599E-4</v>
      </c>
      <c r="AS112" s="3">
        <v>8.2465035617195913E-4</v>
      </c>
      <c r="AT112" s="3">
        <v>6.4821334458885389E-4</v>
      </c>
      <c r="AV112" s="3">
        <v>6.9188644308010219E-4</v>
      </c>
      <c r="AW112" s="3">
        <v>5.9327128347000586E-4</v>
      </c>
      <c r="AX112" s="3">
        <v>7.4284627647648734E-4</v>
      </c>
      <c r="AY112" s="3">
        <v>7.0641241418462042E-4</v>
      </c>
      <c r="BA112" s="3">
        <v>6.194600135305783E-4</v>
      </c>
      <c r="BC112" s="3">
        <v>6.5344023315045828E-4</v>
      </c>
      <c r="BD112" s="3">
        <v>6.6105548993448894E-4</v>
      </c>
      <c r="BH112" s="3">
        <v>8.3355819708765455E-4</v>
      </c>
      <c r="BI112" s="3">
        <v>8.995864588878579E-4</v>
      </c>
      <c r="BJ112" s="3">
        <v>7.4606518770106126E-4</v>
      </c>
      <c r="BK112" s="3">
        <v>7.8341591614040885E-4</v>
      </c>
      <c r="BL112" s="3">
        <v>7.1685901111837209E-4</v>
      </c>
      <c r="BM112" s="3">
        <v>7.3409365956248168E-4</v>
      </c>
      <c r="BN112" s="3">
        <v>7.785945186684493E-4</v>
      </c>
      <c r="BO112" s="3">
        <v>7.0785146162027717E-4</v>
      </c>
      <c r="BP112" s="3">
        <v>7.8488344343842476E-4</v>
      </c>
      <c r="BQ112" s="3">
        <v>8.3656389419344587E-4</v>
      </c>
      <c r="BS112" s="3">
        <v>8.5987827777955523E-4</v>
      </c>
      <c r="BT112" s="3">
        <v>8.7954668801981E-4</v>
      </c>
      <c r="BU112" s="3">
        <v>7.4354488883072957E-4</v>
      </c>
      <c r="BV112" s="3">
        <v>7.9670614779132768E-4</v>
      </c>
      <c r="CH112" s="3">
        <v>3.6388961215701719E-4</v>
      </c>
      <c r="CI112" s="3">
        <v>5.3862029333861172E-4</v>
      </c>
      <c r="CJ112" s="3">
        <v>3.4551922474649482E-4</v>
      </c>
      <c r="CK112" s="3">
        <v>5.3953254834123679E-4</v>
      </c>
      <c r="CL112" s="3">
        <v>2.4621595734192799E-4</v>
      </c>
      <c r="CM112" s="3">
        <v>5.1117449344756187E-4</v>
      </c>
      <c r="CN112" s="3">
        <v>5.3243279116980903E-4</v>
      </c>
      <c r="CO112" s="3">
        <v>5.3252510138174669E-4</v>
      </c>
      <c r="CP112" s="3">
        <v>5.0484828500117643E-4</v>
      </c>
      <c r="CQ112" s="3">
        <v>4.5968182652810066E-4</v>
      </c>
      <c r="CR112" s="3">
        <v>5.0853420744917605E-4</v>
      </c>
      <c r="CS112" s="3">
        <v>4.310632693246086E-4</v>
      </c>
      <c r="CT112" s="3">
        <v>3.2793158365281521E-4</v>
      </c>
      <c r="CU112" s="3">
        <v>1.968026797963061E-4</v>
      </c>
      <c r="CV112" s="3">
        <v>3.6981533482602255E-4</v>
      </c>
      <c r="CW112" s="3">
        <v>4.4344388192891186E-4</v>
      </c>
      <c r="CX112" s="3">
        <v>4.5734961568051147E-4</v>
      </c>
      <c r="CY112" s="3">
        <v>2.3183162258579682E-4</v>
      </c>
      <c r="CZ112" s="3">
        <v>4.7153929753700533E-4</v>
      </c>
      <c r="DA112" s="3">
        <v>4.4547819067812609E-4</v>
      </c>
      <c r="DB112" s="3">
        <v>1.9534353195513674E-4</v>
      </c>
      <c r="DC112" s="3">
        <v>5.1994572158675189E-4</v>
      </c>
      <c r="DD112" s="3">
        <v>4.1156981338870175E-4</v>
      </c>
      <c r="DE112" s="3">
        <v>3.7320962270531179E-4</v>
      </c>
      <c r="DF112" s="3">
        <v>3.940299864336894E-4</v>
      </c>
      <c r="DJ112" s="3">
        <v>1.8420206966717121E-4</v>
      </c>
      <c r="DK112" s="3">
        <v>3.8760631193716547E-4</v>
      </c>
      <c r="DL112" s="3">
        <v>3.9052852134703825E-4</v>
      </c>
      <c r="DM112" s="3">
        <v>1.769254861525845E-4</v>
      </c>
      <c r="DN112" s="3">
        <v>4.9109985413450883E-4</v>
      </c>
      <c r="DO112" s="3">
        <v>3.9530968421616012E-4</v>
      </c>
      <c r="DP112" s="3">
        <v>5.8119084237900865E-4</v>
      </c>
      <c r="DQ112" s="3">
        <v>4.6851601130964223E-4</v>
      </c>
      <c r="DR112" s="3">
        <v>3.3711474630968599E-4</v>
      </c>
      <c r="DS112" s="3">
        <v>4.0437042801600006E-4</v>
      </c>
      <c r="DT112" s="3">
        <v>4.7457660621326892E-4</v>
      </c>
      <c r="DU112" s="3">
        <v>3.3724060315630712E-4</v>
      </c>
      <c r="DV112" s="3">
        <v>4.605627952557371E-4</v>
      </c>
      <c r="DW112" s="3">
        <v>4.6502383695738183E-4</v>
      </c>
      <c r="DX112" s="3">
        <v>3.7101959529753554E-4</v>
      </c>
      <c r="DZ112" s="3">
        <v>3.1259330684082966E-4</v>
      </c>
      <c r="EA112" s="3">
        <v>3.715543422225183E-4</v>
      </c>
      <c r="EB112" s="3">
        <v>3.2526674528911021E-4</v>
      </c>
      <c r="EC112" s="3">
        <v>3.9773409557308055E-4</v>
      </c>
      <c r="ED112" s="3">
        <v>3.909807655563004E-4</v>
      </c>
      <c r="EE112" s="3">
        <v>3.0494987488420463E-4</v>
      </c>
    </row>
    <row r="113" spans="1:136" x14ac:dyDescent="0.35">
      <c r="A113" s="3" t="s">
        <v>573</v>
      </c>
      <c r="B113" s="3">
        <v>6.1584803025180573E-4</v>
      </c>
      <c r="C113" s="3">
        <v>7.1337910776367124E-4</v>
      </c>
      <c r="D113" s="3">
        <v>8.6099306734923166E-4</v>
      </c>
      <c r="E113" s="3">
        <v>6.6154375788440541E-4</v>
      </c>
      <c r="F113" s="3">
        <v>6.941943150466515E-4</v>
      </c>
      <c r="G113" s="3">
        <v>7.9084999139156654E-4</v>
      </c>
      <c r="H113" s="3">
        <v>7.3082903638764009E-4</v>
      </c>
      <c r="I113" s="3">
        <v>7.0173727798445253E-4</v>
      </c>
      <c r="J113" s="3">
        <v>6.4512484201519234E-4</v>
      </c>
      <c r="K113" s="3">
        <v>8.203847020993722E-4</v>
      </c>
      <c r="L113" s="3">
        <v>7.324995649793559E-4</v>
      </c>
      <c r="M113" s="3">
        <v>5.9947990141929314E-4</v>
      </c>
      <c r="N113" s="3">
        <v>6.4514660981670265E-4</v>
      </c>
      <c r="AD113" s="3">
        <v>6.8340071520039492E-4</v>
      </c>
      <c r="AE113" s="3">
        <v>6.4247185265032777E-4</v>
      </c>
      <c r="AF113" s="3">
        <v>5.5218049575759393E-4</v>
      </c>
      <c r="AH113" s="3">
        <v>6.4596617464298669E-4</v>
      </c>
      <c r="AI113" s="3">
        <v>6.2335765764240652E-4</v>
      </c>
      <c r="AJ113" s="3">
        <v>6.8423034476343316E-4</v>
      </c>
      <c r="AK113" s="3">
        <v>7.4119682807616673E-4</v>
      </c>
      <c r="AL113" s="3">
        <v>6.4425639643080068E-4</v>
      </c>
      <c r="AM113" s="3">
        <v>6.6169766896601479E-4</v>
      </c>
      <c r="AN113" s="3">
        <v>4.8822360279421269E-4</v>
      </c>
      <c r="AO113" s="3">
        <v>6.7479639711172411E-4</v>
      </c>
      <c r="AP113" s="3">
        <v>6.3166958545535039E-4</v>
      </c>
      <c r="AQ113" s="3">
        <v>6.2914395986556776E-4</v>
      </c>
      <c r="AS113" s="3">
        <v>8.1154729164399262E-4</v>
      </c>
      <c r="AT113" s="3">
        <v>6.700513169892575E-4</v>
      </c>
      <c r="AV113" s="3">
        <v>6.901608619143256E-4</v>
      </c>
      <c r="AW113" s="3">
        <v>4.2656824755617765E-4</v>
      </c>
      <c r="AX113" s="3">
        <v>7.1261815382331968E-4</v>
      </c>
      <c r="AY113" s="3">
        <v>7.011291355717179E-4</v>
      </c>
      <c r="BA113" s="3">
        <v>6.5516889201597554E-4</v>
      </c>
      <c r="BC113" s="3">
        <v>7.3543762681473166E-4</v>
      </c>
      <c r="BD113" s="3">
        <v>6.8942012963344617E-4</v>
      </c>
      <c r="BH113" s="3">
        <v>8.2647185615518967E-4</v>
      </c>
      <c r="BI113" s="3">
        <v>8.1223750693946322E-4</v>
      </c>
      <c r="BJ113" s="3">
        <v>7.5690272996658755E-4</v>
      </c>
      <c r="BK113" s="3">
        <v>7.1512167971236093E-4</v>
      </c>
      <c r="BL113" s="3">
        <v>6.7785578574463688E-4</v>
      </c>
      <c r="BM113" s="3">
        <v>6.8764588521424909E-4</v>
      </c>
      <c r="BN113" s="3">
        <v>7.6065777004616104E-4</v>
      </c>
      <c r="BO113" s="3">
        <v>7.9763175618933623E-4</v>
      </c>
      <c r="BP113" s="3">
        <v>7.0790238806152459E-4</v>
      </c>
      <c r="BQ113" s="3">
        <v>7.5188848693901139E-4</v>
      </c>
      <c r="BS113" s="3">
        <v>7.8227093778346823E-4</v>
      </c>
      <c r="BT113" s="3">
        <v>8.2132761383985455E-4</v>
      </c>
      <c r="BU113" s="3">
        <v>8.081969915665208E-4</v>
      </c>
      <c r="BV113" s="3">
        <v>7.6779875939353794E-4</v>
      </c>
      <c r="CH113" s="3">
        <v>3.4504684960285677E-4</v>
      </c>
      <c r="CI113" s="3">
        <v>3.1869240575796833E-4</v>
      </c>
      <c r="CJ113" s="3">
        <v>4.5232033921070784E-4</v>
      </c>
      <c r="CK113" s="3">
        <v>4.110437878913407E-4</v>
      </c>
      <c r="CL113" s="3">
        <v>1.491055521560821E-4</v>
      </c>
      <c r="CM113" s="3">
        <v>4.2527147602292628E-4</v>
      </c>
      <c r="CN113" s="3">
        <v>4.6665443099972733E-4</v>
      </c>
      <c r="CO113" s="3">
        <v>4.3955127794500847E-4</v>
      </c>
      <c r="CP113" s="3">
        <v>3.9860978370201449E-4</v>
      </c>
      <c r="CQ113" s="3">
        <v>3.4464137323086746E-4</v>
      </c>
      <c r="CR113" s="3">
        <v>3.4830610555813986E-4</v>
      </c>
      <c r="CS113" s="3">
        <v>3.0778807087744305E-4</v>
      </c>
      <c r="CT113" s="3">
        <v>4.9078461713496745E-4</v>
      </c>
      <c r="CU113" s="3">
        <v>1.2895788005820566E-4</v>
      </c>
      <c r="CV113" s="3">
        <v>2.4088225755632719E-4</v>
      </c>
      <c r="CW113" s="3">
        <v>4.1648157518345811E-4</v>
      </c>
      <c r="CX113" s="3">
        <v>3.1375853765327002E-4</v>
      </c>
      <c r="CY113" s="3">
        <v>4.6618156607092676E-4</v>
      </c>
      <c r="CZ113" s="3">
        <v>5.0525475534205443E-4</v>
      </c>
      <c r="DA113" s="3">
        <v>4.7762747704747639E-4</v>
      </c>
      <c r="DB113" s="3">
        <v>5.3148806922517159E-4</v>
      </c>
      <c r="DC113" s="3">
        <v>3.108897362515651E-4</v>
      </c>
      <c r="DD113" s="3">
        <v>1.5655507299537966E-4</v>
      </c>
      <c r="DE113" s="3">
        <v>4.5347533641042952E-4</v>
      </c>
      <c r="DF113" s="3">
        <v>3.6985975245443079E-4</v>
      </c>
      <c r="DJ113" s="3">
        <v>3.5955596040496249E-4</v>
      </c>
      <c r="DK113" s="3">
        <v>4.4630708956883592E-4</v>
      </c>
      <c r="DL113" s="3">
        <v>1.5332630439301022E-4</v>
      </c>
      <c r="DM113" s="3">
        <v>1.1142876684475341E-4</v>
      </c>
      <c r="DN113" s="3">
        <v>4.8553475343608422E-4</v>
      </c>
      <c r="DO113" s="3">
        <v>4.9284162615321418E-4</v>
      </c>
      <c r="DP113" s="3">
        <v>4.8165515673755918E-4</v>
      </c>
      <c r="DQ113" s="3">
        <v>2.17081972951355E-4</v>
      </c>
      <c r="DR113" s="3">
        <v>3.6866888696987992E-4</v>
      </c>
      <c r="DS113" s="3">
        <v>1.4565529297741952E-4</v>
      </c>
      <c r="DT113" s="3">
        <v>2.03240941354875E-4</v>
      </c>
      <c r="DU113" s="3">
        <v>4.69128050314972E-4</v>
      </c>
      <c r="DV113" s="3">
        <v>4.7626557333372524E-4</v>
      </c>
      <c r="DW113" s="3">
        <v>2.6975375567190061E-4</v>
      </c>
      <c r="DX113" s="3">
        <v>1.8862857542169961E-4</v>
      </c>
      <c r="DZ113" s="3">
        <v>4.654620910204178E-4</v>
      </c>
      <c r="EA113" s="3">
        <v>2.2237207993543498E-4</v>
      </c>
      <c r="EB113" s="3">
        <v>2.3096115113776811E-4</v>
      </c>
      <c r="EC113" s="3">
        <v>3.504190021176687E-4</v>
      </c>
      <c r="ED113" s="3">
        <v>3.8550782726056218E-4</v>
      </c>
      <c r="EE113" s="3">
        <v>4.800370040661857E-4</v>
      </c>
    </row>
    <row r="114" spans="1:136" x14ac:dyDescent="0.35">
      <c r="A114" s="3" t="s">
        <v>572</v>
      </c>
      <c r="B114" s="3">
        <v>6.3549785079325047E-4</v>
      </c>
      <c r="C114" s="3">
        <v>6.221839513350189E-4</v>
      </c>
      <c r="D114" s="3">
        <v>6.7093506000153618E-4</v>
      </c>
      <c r="E114" s="3">
        <v>5.3458398347596705E-4</v>
      </c>
      <c r="F114" s="3">
        <v>6.0711193700775125E-4</v>
      </c>
      <c r="G114" s="3">
        <v>6.6635619345614867E-4</v>
      </c>
      <c r="H114" s="3">
        <v>7.0577149398559256E-4</v>
      </c>
      <c r="I114" s="3">
        <v>6.1631984045834457E-4</v>
      </c>
      <c r="J114" s="3">
        <v>5.8591825182546233E-4</v>
      </c>
      <c r="K114" s="3">
        <v>6.3928749487232215E-4</v>
      </c>
      <c r="L114" s="3">
        <v>5.827456287974172E-4</v>
      </c>
      <c r="M114" s="3">
        <v>6.0359157647045894E-4</v>
      </c>
      <c r="N114" s="3">
        <v>5.4064133034733566E-4</v>
      </c>
      <c r="AD114" s="3">
        <v>5.9591916388782354E-4</v>
      </c>
      <c r="AE114" s="3">
        <v>6.0217056287839056E-4</v>
      </c>
      <c r="AF114" s="3">
        <v>5.5540303666673572E-4</v>
      </c>
      <c r="AH114" s="3">
        <v>5.6769842768699655E-4</v>
      </c>
      <c r="AI114" s="3">
        <v>5.315954418457058E-4</v>
      </c>
      <c r="AJ114" s="3">
        <v>5.950346565811004E-4</v>
      </c>
      <c r="AK114" s="3">
        <v>6.0093797263501599E-4</v>
      </c>
      <c r="AL114" s="3">
        <v>5.3451780974818428E-4</v>
      </c>
      <c r="AM114" s="3">
        <v>5.6264735346220102E-4</v>
      </c>
      <c r="AN114" s="3">
        <v>4.740073271608038E-4</v>
      </c>
      <c r="AO114" s="3">
        <v>5.6066427401114504E-4</v>
      </c>
      <c r="AP114" s="3">
        <v>5.0749605363914463E-4</v>
      </c>
      <c r="AQ114" s="3">
        <v>5.2293264481334425E-4</v>
      </c>
      <c r="AS114" s="3">
        <v>7.4548358218452478E-4</v>
      </c>
      <c r="AT114" s="3">
        <v>5.3186849822271873E-4</v>
      </c>
      <c r="AV114" s="3">
        <v>6.2723605330281419E-4</v>
      </c>
      <c r="AW114" s="3">
        <v>4.1291343083082517E-4</v>
      </c>
      <c r="AX114" s="3">
        <v>5.6406860273618912E-4</v>
      </c>
      <c r="AY114" s="3">
        <v>6.1728505203877061E-4</v>
      </c>
      <c r="BA114" s="3">
        <v>5.7181379504657871E-4</v>
      </c>
      <c r="BC114" s="3">
        <v>6.3030930452791733E-4</v>
      </c>
      <c r="BD114" s="3">
        <v>5.4464041360848653E-4</v>
      </c>
      <c r="BH114" s="3">
        <v>6.9798610765872606E-4</v>
      </c>
      <c r="BI114" s="3">
        <v>6.9987720857585169E-4</v>
      </c>
      <c r="BJ114" s="3">
        <v>7.0929443771909888E-4</v>
      </c>
      <c r="BK114" s="3">
        <v>6.8678304409688603E-4</v>
      </c>
      <c r="BL114" s="3">
        <v>5.7523387616681637E-4</v>
      </c>
      <c r="BM114" s="3">
        <v>6.1332662887553474E-4</v>
      </c>
      <c r="BN114" s="3">
        <v>7.1728773659673136E-4</v>
      </c>
      <c r="BO114" s="3">
        <v>6.78685428600011E-4</v>
      </c>
      <c r="BP114" s="3">
        <v>6.7750194116061098E-4</v>
      </c>
      <c r="BQ114" s="3">
        <v>6.942192326958533E-4</v>
      </c>
      <c r="BS114" s="3">
        <v>7.4558234377250889E-4</v>
      </c>
      <c r="BT114" s="3">
        <v>7.9214847468930696E-4</v>
      </c>
      <c r="BU114" s="3">
        <v>7.13992472626307E-4</v>
      </c>
      <c r="BV114" s="3">
        <v>6.5749357814355309E-4</v>
      </c>
      <c r="CH114" s="3">
        <v>2.4022881613017857E-4</v>
      </c>
      <c r="CI114" s="3">
        <v>1.2318095348639465E-4</v>
      </c>
      <c r="CJ114" s="3">
        <v>4.3045621439996405E-4</v>
      </c>
      <c r="CK114" s="3">
        <v>4.4476627258815466E-4</v>
      </c>
      <c r="CL114" s="3">
        <v>4.8961821775767142E-4</v>
      </c>
      <c r="CM114" s="3">
        <v>3.4821059703330127E-4</v>
      </c>
      <c r="CN114" s="3">
        <v>4.9739635311103118E-4</v>
      </c>
      <c r="CO114" s="3">
        <v>3.1886212008776585E-4</v>
      </c>
      <c r="CP114" s="3">
        <v>4.2051604201586752E-4</v>
      </c>
      <c r="CQ114" s="3">
        <v>3.9654427463172885E-4</v>
      </c>
      <c r="CR114" s="3">
        <v>4.5878132386758136E-4</v>
      </c>
      <c r="CS114" s="3">
        <v>1.3640769022522304E-4</v>
      </c>
      <c r="CT114" s="3">
        <v>3.0214130241387684E-4</v>
      </c>
      <c r="CU114" s="3">
        <v>1.9708929193913558E-4</v>
      </c>
      <c r="CV114" s="3">
        <v>1.2603420115631333E-4</v>
      </c>
      <c r="CW114" s="3">
        <v>4.8189274330431766E-4</v>
      </c>
      <c r="CX114" s="3">
        <v>2.5889374286698299E-4</v>
      </c>
      <c r="CY114" s="3">
        <v>3.3669431358793151E-4</v>
      </c>
      <c r="CZ114" s="3">
        <v>3.9391899898607365E-4</v>
      </c>
      <c r="DA114" s="3">
        <v>4.7326127857563358E-4</v>
      </c>
      <c r="DB114" s="3">
        <v>3.7140251348065866E-4</v>
      </c>
      <c r="DC114" s="3">
        <v>4.8619597405614431E-4</v>
      </c>
      <c r="DD114" s="3">
        <v>3.450886807292539E-4</v>
      </c>
      <c r="DE114" s="3">
        <v>4.4229130234614181E-4</v>
      </c>
      <c r="DF114" s="3">
        <v>2.2564370202965016E-4</v>
      </c>
      <c r="DJ114" s="3">
        <v>3.8756683464355506E-4</v>
      </c>
      <c r="DK114" s="3">
        <v>1.609050077478745E-4</v>
      </c>
      <c r="DL114" s="3">
        <v>3.7198217027687781E-4</v>
      </c>
      <c r="DM114" s="3">
        <v>1.0491742757173641E-4</v>
      </c>
      <c r="DN114" s="3">
        <v>4.0337349427197052E-4</v>
      </c>
      <c r="DO114" s="3">
        <v>3.7225361796337488E-4</v>
      </c>
      <c r="DP114" s="3">
        <v>4.754417606462444E-4</v>
      </c>
      <c r="DQ114" s="3">
        <v>3.9545780350909747E-4</v>
      </c>
      <c r="DR114" s="3">
        <v>4.5443934044305754E-4</v>
      </c>
      <c r="DS114" s="3">
        <v>1.1148737245073231E-4</v>
      </c>
      <c r="DT114" s="3">
        <v>4.5268102437631431E-4</v>
      </c>
      <c r="DU114" s="3">
        <v>3.1547075037311693E-4</v>
      </c>
      <c r="DV114" s="3">
        <v>4.4984788586898252E-4</v>
      </c>
      <c r="DW114" s="3">
        <v>2.4691584993003342E-4</v>
      </c>
      <c r="DX114" s="3">
        <v>4.2838939836980708E-4</v>
      </c>
      <c r="DZ114" s="3">
        <v>2.3816012957277415E-4</v>
      </c>
      <c r="EA114" s="3">
        <v>5.8062242711014211E-4</v>
      </c>
      <c r="EB114" s="3">
        <v>3.0174154151237705E-4</v>
      </c>
      <c r="EC114" s="3">
        <v>1.2195724969228001E-4</v>
      </c>
      <c r="ED114" s="3">
        <v>4.1364939684863364E-4</v>
      </c>
      <c r="EE114" s="3">
        <v>3.0008261842841272E-4</v>
      </c>
    </row>
    <row r="116" spans="1:136" ht="16.5" x14ac:dyDescent="0.45">
      <c r="A116" s="3" t="s">
        <v>577</v>
      </c>
    </row>
    <row r="117" spans="1:136" x14ac:dyDescent="0.35">
      <c r="A117" s="3" t="s">
        <v>572</v>
      </c>
      <c r="B117" s="754">
        <v>0.8196564285714284</v>
      </c>
      <c r="C117" s="754">
        <v>0.91096619999999995</v>
      </c>
      <c r="D117" s="754">
        <v>0.91476932857142856</v>
      </c>
      <c r="E117" s="754">
        <v>0.85399878571428567</v>
      </c>
      <c r="F117" s="754">
        <v>0.72813374285714283</v>
      </c>
      <c r="G117" s="754">
        <v>0.89011604285714285</v>
      </c>
      <c r="H117" s="754">
        <v>0.89176825714285712</v>
      </c>
      <c r="I117" s="754">
        <v>0.80825747142857129</v>
      </c>
      <c r="J117" s="754">
        <v>0.86987964285714292</v>
      </c>
      <c r="K117" s="754">
        <v>0.9024060857142856</v>
      </c>
      <c r="L117" s="754">
        <v>0.82832527142857137</v>
      </c>
      <c r="M117" s="754">
        <v>0.88884067142857148</v>
      </c>
      <c r="N117" s="754">
        <v>0.8039174714285714</v>
      </c>
      <c r="AD117" s="754">
        <v>0.88974049999999993</v>
      </c>
      <c r="AE117" s="754">
        <v>0.93424257142857137</v>
      </c>
      <c r="AF117" s="754">
        <v>0.76572600000000002</v>
      </c>
      <c r="AG117" s="754"/>
      <c r="AH117" s="754">
        <v>0.85992574285714285</v>
      </c>
      <c r="AI117" s="754">
        <v>0.80589849999999996</v>
      </c>
      <c r="AJ117" s="754">
        <v>0.83377585714285729</v>
      </c>
      <c r="AK117" s="754">
        <v>0.87064571428571436</v>
      </c>
      <c r="AL117" s="754">
        <v>0.81503567142857136</v>
      </c>
      <c r="AM117" s="754">
        <v>0.78033074285714288</v>
      </c>
      <c r="AN117" s="754">
        <v>0.7787084428571428</v>
      </c>
      <c r="AO117" s="754">
        <v>0.86659474285714277</v>
      </c>
      <c r="AP117" s="754">
        <v>0.86395755714285727</v>
      </c>
      <c r="AQ117" s="754">
        <v>0.82953905714285714</v>
      </c>
      <c r="AR117" s="754"/>
      <c r="AS117" s="754">
        <v>0.91399507142857139</v>
      </c>
      <c r="AT117" s="754">
        <v>0.70830961428571426</v>
      </c>
      <c r="AU117" s="754"/>
      <c r="AV117" s="754">
        <v>0.74585027142857141</v>
      </c>
      <c r="AW117" s="754">
        <v>0.71560361428571428</v>
      </c>
      <c r="AX117" s="754">
        <v>0.84233954285714285</v>
      </c>
      <c r="AY117" s="3">
        <v>0.74866502857142869</v>
      </c>
      <c r="BA117" s="3">
        <v>0.85806621428571439</v>
      </c>
      <c r="BC117" s="3">
        <v>0.75419258571428582</v>
      </c>
      <c r="BD117" s="3">
        <v>0.80485698571428566</v>
      </c>
      <c r="BE117" s="754"/>
      <c r="BH117" s="754">
        <v>0.93224617142857158</v>
      </c>
      <c r="BI117" s="754">
        <v>0.93170082857142855</v>
      </c>
      <c r="BJ117" s="754">
        <v>0.81087790000000015</v>
      </c>
      <c r="BK117" s="754">
        <v>0.86317529999999998</v>
      </c>
      <c r="BL117" s="754">
        <v>0.92537485714285705</v>
      </c>
      <c r="BM117" s="754">
        <v>0.95592467142857152</v>
      </c>
      <c r="BN117" s="754">
        <v>0.89568145714285718</v>
      </c>
      <c r="BO117" s="754">
        <v>0.89406295714285722</v>
      </c>
      <c r="BP117" s="754">
        <v>0.88794565714285711</v>
      </c>
      <c r="BQ117" s="754">
        <v>0.92369801428571419</v>
      </c>
      <c r="BR117" s="754"/>
      <c r="BS117" s="754">
        <v>0.8676425571428571</v>
      </c>
      <c r="BT117" s="754">
        <v>0.95655074285714292</v>
      </c>
      <c r="BU117" s="754">
        <v>0.89161312857142849</v>
      </c>
      <c r="BV117" s="754">
        <v>0.94804134285714281</v>
      </c>
      <c r="CH117" s="754">
        <v>0.68801852857142864</v>
      </c>
      <c r="CI117" s="754">
        <v>0.67787338571428557</v>
      </c>
      <c r="CJ117" s="754">
        <v>0.66595188571428565</v>
      </c>
      <c r="CK117" s="754">
        <v>0.68585551428571434</v>
      </c>
      <c r="CL117" s="754">
        <v>0.66928517142857136</v>
      </c>
      <c r="CM117" s="754">
        <v>0.68835200000000007</v>
      </c>
      <c r="CN117" s="754">
        <v>0.70666835714285714</v>
      </c>
      <c r="CO117" s="754">
        <v>0.68256842857142863</v>
      </c>
      <c r="CP117" s="754">
        <v>0.70237957142857144</v>
      </c>
      <c r="CQ117" s="754">
        <v>0.66303545714285728</v>
      </c>
      <c r="CR117" s="754">
        <v>0.68299487142857152</v>
      </c>
      <c r="CS117" s="754">
        <v>0.71161965714285724</v>
      </c>
      <c r="CT117" s="754">
        <v>0.71529285714285717</v>
      </c>
      <c r="CU117" s="754">
        <v>0.6913608</v>
      </c>
      <c r="CV117" s="754">
        <v>0.68457128571428572</v>
      </c>
      <c r="CW117" s="754">
        <v>0.69626367142857148</v>
      </c>
      <c r="CX117" s="754">
        <v>0.69655195714285711</v>
      </c>
      <c r="CY117" s="754">
        <v>0.66802204285714295</v>
      </c>
      <c r="CZ117" s="3">
        <v>0.69747852857142856</v>
      </c>
      <c r="DA117" s="3">
        <v>0.77042627142857134</v>
      </c>
      <c r="DB117" s="3">
        <v>0.6841591857142858</v>
      </c>
      <c r="DC117" s="3">
        <v>0.68313494285714282</v>
      </c>
      <c r="DD117" s="3">
        <v>0.68164562857142863</v>
      </c>
      <c r="DE117" s="3">
        <v>0.69157265714285709</v>
      </c>
      <c r="DF117" s="3">
        <v>0.71042297142857147</v>
      </c>
      <c r="DJ117" s="754">
        <v>0.73697907142857133</v>
      </c>
      <c r="DK117" s="754">
        <v>0.72688577142857136</v>
      </c>
      <c r="DL117" s="754">
        <v>0.70249499999999998</v>
      </c>
      <c r="DM117" s="754">
        <v>0.73695631428571418</v>
      </c>
      <c r="DN117" s="754">
        <v>0.74846489999999999</v>
      </c>
      <c r="DO117" s="754">
        <v>0.68393114285714274</v>
      </c>
      <c r="DP117" s="754">
        <v>0.71628951428571419</v>
      </c>
      <c r="DQ117" s="754">
        <v>0.70773181428571419</v>
      </c>
      <c r="DR117" s="754">
        <v>0.71308551428571421</v>
      </c>
      <c r="DS117" s="754">
        <v>0.7072719999999999</v>
      </c>
      <c r="DT117" s="754">
        <v>0.69333467142857153</v>
      </c>
      <c r="DU117" s="754">
        <v>0.71691668571428568</v>
      </c>
      <c r="DV117" s="754">
        <v>0.71999740000000012</v>
      </c>
      <c r="DW117" s="754">
        <v>0.70955907142857133</v>
      </c>
      <c r="DX117" s="754">
        <v>0.73982499999999984</v>
      </c>
      <c r="DY117" s="754"/>
      <c r="DZ117" s="754">
        <v>0.72926151428571429</v>
      </c>
      <c r="EA117" s="754">
        <v>0.69333324285714293</v>
      </c>
      <c r="EB117" s="754">
        <v>0.73200998571428577</v>
      </c>
      <c r="EC117" s="754">
        <v>0.70860724285714294</v>
      </c>
      <c r="ED117" s="754">
        <v>0.69762098571428566</v>
      </c>
      <c r="EE117" s="754">
        <v>0.7377946428571428</v>
      </c>
      <c r="EF117" s="754"/>
    </row>
    <row r="118" spans="1:136" x14ac:dyDescent="0.35">
      <c r="A118" s="3" t="s">
        <v>576</v>
      </c>
      <c r="B118" s="754">
        <v>0.8446724714285716</v>
      </c>
      <c r="C118" s="754">
        <v>0.85825657142857159</v>
      </c>
      <c r="D118" s="754">
        <v>0.85179724285714276</v>
      </c>
      <c r="E118" s="754">
        <v>0.89144874285714282</v>
      </c>
      <c r="F118" s="754">
        <v>0.6844846714285715</v>
      </c>
      <c r="G118" s="754">
        <v>0.90369964285714288</v>
      </c>
      <c r="H118" s="754">
        <v>0.89112182857142852</v>
      </c>
      <c r="I118" s="754">
        <v>0.79542102857142871</v>
      </c>
      <c r="J118" s="754">
        <v>0.85313462857142863</v>
      </c>
      <c r="K118" s="754">
        <v>0.93161845714285707</v>
      </c>
      <c r="L118" s="754">
        <v>0.83904894285714282</v>
      </c>
      <c r="M118" s="754">
        <v>0.81768891428571444</v>
      </c>
      <c r="N118" s="754">
        <v>0.7526811571428571</v>
      </c>
      <c r="AD118" s="754">
        <v>0.80205362857142859</v>
      </c>
      <c r="AE118" s="754">
        <v>0.85146861428571419</v>
      </c>
      <c r="AF118" s="754">
        <v>0.71098095714285725</v>
      </c>
      <c r="AG118" s="754"/>
      <c r="AH118" s="754">
        <v>0.84247651428571435</v>
      </c>
      <c r="AI118" s="754">
        <v>0.73767018571428566</v>
      </c>
      <c r="AJ118" s="754">
        <v>0.77250345714285718</v>
      </c>
      <c r="AK118" s="754">
        <v>0.84077564285714279</v>
      </c>
      <c r="AL118" s="754">
        <v>0.84363665714285718</v>
      </c>
      <c r="AM118" s="754">
        <v>0.77488440000000003</v>
      </c>
      <c r="AN118" s="754">
        <v>0.72670108571428571</v>
      </c>
      <c r="AO118" s="754">
        <v>0.80942691428571423</v>
      </c>
      <c r="AP118" s="754">
        <v>0.8004540714285715</v>
      </c>
      <c r="AQ118" s="754">
        <v>0.77357124285714285</v>
      </c>
      <c r="AR118" s="754"/>
      <c r="AS118" s="754">
        <v>0.80666085714285718</v>
      </c>
      <c r="AT118" s="754">
        <v>0.69893988571428578</v>
      </c>
      <c r="AU118" s="754"/>
      <c r="AV118" s="754">
        <v>0.75439190000000012</v>
      </c>
      <c r="AW118" s="754">
        <v>0.69980624285714288</v>
      </c>
      <c r="AX118" s="754">
        <v>0.81676382857142849</v>
      </c>
      <c r="AY118" s="3">
        <v>0.74372615714285717</v>
      </c>
      <c r="BA118" s="3">
        <v>0.82963232857142866</v>
      </c>
      <c r="BC118" s="3">
        <v>0.71249735714285722</v>
      </c>
      <c r="BD118" s="3">
        <v>0.73254171428571435</v>
      </c>
      <c r="BE118" s="754"/>
      <c r="BH118" s="754">
        <v>0.85687887142857144</v>
      </c>
      <c r="BI118" s="754">
        <v>0.895269542857143</v>
      </c>
      <c r="BJ118" s="754">
        <v>0.81789718571428571</v>
      </c>
      <c r="BK118" s="754">
        <v>0.85173968571428571</v>
      </c>
      <c r="BL118" s="754">
        <v>0.92066534285714297</v>
      </c>
      <c r="BM118" s="754">
        <v>0.89198847142857141</v>
      </c>
      <c r="BN118" s="754">
        <v>0.88685987142857148</v>
      </c>
      <c r="BO118" s="754">
        <v>0.82654088571428574</v>
      </c>
      <c r="BP118" s="754">
        <v>0.84356549999999986</v>
      </c>
      <c r="BQ118" s="754">
        <v>0.87222305714285719</v>
      </c>
      <c r="BR118" s="754"/>
      <c r="BS118" s="754">
        <v>0.81598312857142852</v>
      </c>
      <c r="BT118" s="754">
        <v>0.96220081428571425</v>
      </c>
      <c r="BU118" s="754">
        <v>0.8231281857142857</v>
      </c>
      <c r="BV118" s="754">
        <v>0.90562251428571439</v>
      </c>
      <c r="CH118" s="754">
        <v>0.69213322857142845</v>
      </c>
      <c r="CI118" s="754">
        <v>0.70617737142857151</v>
      </c>
      <c r="CJ118" s="754">
        <v>0.68254705714285713</v>
      </c>
      <c r="CK118" s="754">
        <v>0.69827727142857132</v>
      </c>
      <c r="CL118" s="754">
        <v>0.68246481428571426</v>
      </c>
      <c r="CM118" s="754">
        <v>0.6977213571428571</v>
      </c>
      <c r="CN118" s="754">
        <v>0.72587779999999991</v>
      </c>
      <c r="CO118" s="754">
        <v>0.69753109999999996</v>
      </c>
      <c r="CP118" s="754">
        <v>0.71358680000000008</v>
      </c>
      <c r="CQ118" s="754">
        <v>0.67202311428571448</v>
      </c>
      <c r="CR118" s="754">
        <v>0.69311995714285712</v>
      </c>
      <c r="CS118" s="754">
        <v>0.68695052857142858</v>
      </c>
      <c r="CT118" s="754">
        <v>0.7060310428571428</v>
      </c>
      <c r="CU118" s="754">
        <v>0.70211004285714296</v>
      </c>
      <c r="CV118" s="754">
        <v>0.6895955857142857</v>
      </c>
      <c r="CW118" s="754">
        <v>0.69465260000000006</v>
      </c>
      <c r="CX118" s="754">
        <v>0.70535858571428567</v>
      </c>
      <c r="CY118" s="754">
        <v>0.69538632857142857</v>
      </c>
      <c r="CZ118" s="3">
        <v>0.71034834285714277</v>
      </c>
      <c r="DA118" s="3">
        <v>0.73893701428571446</v>
      </c>
      <c r="DB118" s="3">
        <v>0.68159530000000002</v>
      </c>
      <c r="DC118" s="3">
        <v>0.69776438571428578</v>
      </c>
      <c r="DD118" s="3">
        <v>0.69435501428571433</v>
      </c>
      <c r="DE118" s="3">
        <v>0.67556018571428567</v>
      </c>
      <c r="DF118" s="3">
        <v>0.70734182857142858</v>
      </c>
      <c r="DJ118" s="754">
        <v>0.69973605714285714</v>
      </c>
      <c r="DK118" s="754">
        <v>0.71519147142857153</v>
      </c>
      <c r="DL118" s="754">
        <v>0.64301602857142848</v>
      </c>
      <c r="DM118" s="754">
        <v>0.76158932857142858</v>
      </c>
      <c r="DN118" s="754">
        <v>0.73363201428571423</v>
      </c>
      <c r="DO118" s="754">
        <v>0.74138291428571435</v>
      </c>
      <c r="DP118" s="754">
        <v>0.69599310000000003</v>
      </c>
      <c r="DQ118" s="754">
        <v>0.71150748571428579</v>
      </c>
      <c r="DR118" s="754">
        <v>0.74726618571428571</v>
      </c>
      <c r="DS118" s="754">
        <v>0.6595222285714285</v>
      </c>
      <c r="DT118" s="754">
        <v>0.6699917428571428</v>
      </c>
      <c r="DU118" s="754">
        <v>0.69784985714285708</v>
      </c>
      <c r="DV118" s="754">
        <v>0.71350145714285707</v>
      </c>
      <c r="DW118" s="754">
        <v>0.71529617142857138</v>
      </c>
      <c r="DX118" s="754">
        <v>0.73695120000000003</v>
      </c>
      <c r="DY118" s="754"/>
      <c r="DZ118" s="754">
        <v>0.73298015714285725</v>
      </c>
      <c r="EA118" s="754">
        <v>0.72751792857142861</v>
      </c>
      <c r="EB118" s="754">
        <v>0.77803492857142864</v>
      </c>
      <c r="EC118" s="754">
        <v>0.69673589999999996</v>
      </c>
      <c r="ED118" s="754">
        <v>0.72224961428571433</v>
      </c>
      <c r="EE118" s="754">
        <v>0.74585845714285715</v>
      </c>
      <c r="EF118" s="754"/>
    </row>
    <row r="119" spans="1:136" x14ac:dyDescent="0.35">
      <c r="A119" s="3" t="s">
        <v>350</v>
      </c>
      <c r="B119" s="754">
        <v>0.78262914285714291</v>
      </c>
      <c r="C119" s="754">
        <v>0.8723039142857143</v>
      </c>
      <c r="D119" s="754">
        <v>0.89969072857142873</v>
      </c>
      <c r="E119" s="754">
        <v>0.80111124285714297</v>
      </c>
      <c r="F119" s="754">
        <v>0.69051468571428576</v>
      </c>
      <c r="G119" s="754">
        <v>0.86237567142857141</v>
      </c>
      <c r="H119" s="754">
        <v>0.84492548571428572</v>
      </c>
      <c r="I119" s="754">
        <v>0.78286455714285719</v>
      </c>
      <c r="J119" s="754">
        <v>0.80698147142857135</v>
      </c>
      <c r="K119" s="754">
        <v>0.9201848142857143</v>
      </c>
      <c r="L119" s="754">
        <v>0.76554402857142867</v>
      </c>
      <c r="M119" s="754">
        <v>0.72460639999999998</v>
      </c>
      <c r="N119" s="754">
        <v>0.76672215714285719</v>
      </c>
      <c r="AD119" s="754">
        <v>0.79235092857142853</v>
      </c>
      <c r="AE119" s="754">
        <v>0.78400275714285717</v>
      </c>
      <c r="AF119" s="754">
        <v>0.6923512285714285</v>
      </c>
      <c r="AG119" s="754"/>
      <c r="AH119" s="754">
        <v>0.86447074285714276</v>
      </c>
      <c r="AI119" s="754">
        <v>0.74272081428571413</v>
      </c>
      <c r="AJ119" s="754">
        <v>0.7615945428571429</v>
      </c>
      <c r="AK119" s="754">
        <v>0.8028064857142857</v>
      </c>
      <c r="AL119" s="754">
        <v>0.81668097142857143</v>
      </c>
      <c r="AM119" s="754">
        <v>0.7467765999999999</v>
      </c>
      <c r="AN119" s="754">
        <v>0.70914905714285725</v>
      </c>
      <c r="AO119" s="754">
        <v>0.81856570000000006</v>
      </c>
      <c r="AP119" s="754">
        <v>0.82717755714285701</v>
      </c>
      <c r="AQ119" s="754">
        <v>0.83536087142857141</v>
      </c>
      <c r="AR119" s="754"/>
      <c r="AS119" s="754">
        <v>0.80391521428571433</v>
      </c>
      <c r="AT119" s="754">
        <v>0.74636487142857144</v>
      </c>
      <c r="AU119" s="754"/>
      <c r="AV119" s="754">
        <v>0.80414062857142865</v>
      </c>
      <c r="AW119" s="754">
        <v>0.72856978571428577</v>
      </c>
      <c r="AX119" s="754">
        <v>0.8124395571428572</v>
      </c>
      <c r="AY119" s="660">
        <v>0.78246749999999998</v>
      </c>
      <c r="BA119" s="3">
        <v>0.81277795714285717</v>
      </c>
      <c r="BC119" s="3">
        <v>0.72566799999999998</v>
      </c>
      <c r="BD119" s="3">
        <v>0.74232211428571415</v>
      </c>
      <c r="BE119" s="754"/>
      <c r="BH119" s="754">
        <v>0.82141057142857143</v>
      </c>
      <c r="BI119" s="754">
        <v>0.90387401428571423</v>
      </c>
      <c r="BJ119" s="754">
        <v>0.75057597142857146</v>
      </c>
      <c r="BK119" s="754">
        <v>0.81376929999999992</v>
      </c>
      <c r="BL119" s="754">
        <v>0.8688264</v>
      </c>
      <c r="BM119" s="754">
        <v>0.87001351428571438</v>
      </c>
      <c r="BN119" s="754">
        <v>0.88728358571428578</v>
      </c>
      <c r="BO119" s="754">
        <v>0.79803981428571436</v>
      </c>
      <c r="BP119" s="754">
        <v>0.76882431428571429</v>
      </c>
      <c r="BQ119" s="754">
        <v>0.82198911428571442</v>
      </c>
      <c r="BR119" s="754"/>
      <c r="BS119" s="754">
        <v>0.78267165714285714</v>
      </c>
      <c r="BT119" s="754">
        <v>0.93395474285714286</v>
      </c>
      <c r="BU119" s="754">
        <v>0.78384301428571412</v>
      </c>
      <c r="BV119" s="754">
        <v>0.83534338571428568</v>
      </c>
      <c r="CH119" s="754">
        <v>0.68699804285714283</v>
      </c>
      <c r="CI119" s="754">
        <v>0.72886928571428566</v>
      </c>
      <c r="CJ119" s="754">
        <v>0.69617287142857154</v>
      </c>
      <c r="CK119" s="754">
        <v>0.70030648571428578</v>
      </c>
      <c r="CL119" s="754">
        <v>0.68253667142857133</v>
      </c>
      <c r="CM119" s="754">
        <v>0.69117422857142863</v>
      </c>
      <c r="CN119" s="754">
        <v>0.7193215285714285</v>
      </c>
      <c r="CO119" s="754">
        <v>0.68749347142857142</v>
      </c>
      <c r="CP119" s="754">
        <v>0.68900610000000007</v>
      </c>
      <c r="CQ119" s="754">
        <v>0.68795622857142846</v>
      </c>
      <c r="CR119" s="754">
        <v>0.69985452857142849</v>
      </c>
      <c r="CS119" s="754">
        <v>0.70055978571428568</v>
      </c>
      <c r="CT119" s="754">
        <v>0.71623338571428563</v>
      </c>
      <c r="CU119" s="754">
        <v>0.68310685714285724</v>
      </c>
      <c r="CV119" s="754">
        <v>0.68856827142857147</v>
      </c>
      <c r="CW119" s="754">
        <v>0.68385172857142862</v>
      </c>
      <c r="CX119" s="754">
        <v>0.68695615714285718</v>
      </c>
      <c r="CY119" s="754">
        <v>0.67392212857142852</v>
      </c>
      <c r="CZ119" s="3">
        <v>0.72393221428571419</v>
      </c>
      <c r="DA119" s="3">
        <v>0.74766434285714289</v>
      </c>
      <c r="DB119" s="3">
        <v>0.69604877142857124</v>
      </c>
      <c r="DC119" s="3">
        <v>0.71433801428571431</v>
      </c>
      <c r="DD119" s="3">
        <v>0.72688837142857154</v>
      </c>
      <c r="DE119" s="3">
        <v>0.7026643142857143</v>
      </c>
      <c r="DF119" s="3">
        <v>0.71658662857142852</v>
      </c>
      <c r="DJ119" s="754">
        <v>0.72911582857142854</v>
      </c>
      <c r="DK119" s="754">
        <v>0.70497775714285715</v>
      </c>
      <c r="DL119" s="754">
        <v>0.72860078571428577</v>
      </c>
      <c r="DM119" s="754">
        <v>0.71467521428571434</v>
      </c>
      <c r="DN119" s="754">
        <v>0.70180690000000001</v>
      </c>
      <c r="DO119" s="754">
        <v>0.69480198571428586</v>
      </c>
      <c r="DP119" s="754">
        <v>0.71792588571428584</v>
      </c>
      <c r="DQ119" s="754">
        <v>0.70918957142857142</v>
      </c>
      <c r="DR119" s="754">
        <v>0.72071627142857153</v>
      </c>
      <c r="DS119" s="754">
        <v>0.73715505714285712</v>
      </c>
      <c r="DT119" s="754">
        <v>0.71673438571428549</v>
      </c>
      <c r="DU119" s="754">
        <v>0.73083701428571424</v>
      </c>
      <c r="DV119" s="754">
        <v>0.71325831428571429</v>
      </c>
      <c r="DW119" s="754">
        <v>0.70446762857142864</v>
      </c>
      <c r="DX119" s="754">
        <v>0.70697169999999987</v>
      </c>
      <c r="DY119" s="754"/>
      <c r="DZ119" s="754">
        <v>0.70107904285714284</v>
      </c>
      <c r="EA119" s="754">
        <v>0.67370407142857147</v>
      </c>
      <c r="EB119" s="754">
        <v>0.75145892857142849</v>
      </c>
      <c r="EC119" s="754">
        <v>0.70533191428571429</v>
      </c>
      <c r="ED119" s="754">
        <v>0.71674461428571423</v>
      </c>
      <c r="EE119" s="754">
        <v>0.72096919999999987</v>
      </c>
      <c r="EF119" s="754"/>
    </row>
    <row r="120" spans="1:136" x14ac:dyDescent="0.35">
      <c r="A120" s="3" t="s">
        <v>349</v>
      </c>
      <c r="B120" s="754">
        <v>0.83260044285714296</v>
      </c>
      <c r="C120" s="754">
        <v>0.81437801428571432</v>
      </c>
      <c r="D120" s="754">
        <v>0.81564979999999998</v>
      </c>
      <c r="E120" s="754">
        <v>0.81402998571428575</v>
      </c>
      <c r="F120" s="754">
        <v>0.73171827142857138</v>
      </c>
      <c r="G120" s="754">
        <v>0.8379150428571428</v>
      </c>
      <c r="H120" s="754">
        <v>0.85176795714285725</v>
      </c>
      <c r="I120" s="754">
        <v>0.77783431428571426</v>
      </c>
      <c r="J120" s="754">
        <v>0.79174870000000008</v>
      </c>
      <c r="K120" s="754">
        <v>0.83377377142857145</v>
      </c>
      <c r="L120" s="754">
        <v>0.83612917142857135</v>
      </c>
      <c r="M120" s="754">
        <v>0.78714304285714287</v>
      </c>
      <c r="N120" s="754">
        <v>0.7605499714285715</v>
      </c>
      <c r="AD120" s="754">
        <v>0.80916157142857148</v>
      </c>
      <c r="AE120" s="754">
        <v>0.79428512857142874</v>
      </c>
      <c r="AF120" s="754">
        <v>0.74052355714285711</v>
      </c>
      <c r="AG120" s="754"/>
      <c r="AH120" s="754">
        <v>0.79749845714285705</v>
      </c>
      <c r="AI120" s="754">
        <v>0.73241602857142851</v>
      </c>
      <c r="AJ120" s="754">
        <v>0.77015638571428569</v>
      </c>
      <c r="AK120" s="754">
        <v>0.79139358571428564</v>
      </c>
      <c r="AL120" s="754">
        <v>0.79168995714285717</v>
      </c>
      <c r="AM120" s="754">
        <v>0.72666677142857161</v>
      </c>
      <c r="AN120" s="754">
        <v>0.77054610000000001</v>
      </c>
      <c r="AO120" s="754">
        <v>0.82189687142857148</v>
      </c>
      <c r="AP120" s="754">
        <v>0.82238931428571427</v>
      </c>
      <c r="AQ120" s="754">
        <v>0.77696154285714292</v>
      </c>
      <c r="AR120" s="754"/>
      <c r="AS120" s="754">
        <v>0.77738487142857138</v>
      </c>
      <c r="AT120" s="754">
        <v>0.74428202857142867</v>
      </c>
      <c r="AU120" s="754"/>
      <c r="AV120" s="754">
        <v>0.82736557142857159</v>
      </c>
      <c r="AW120" s="754">
        <v>0.77527842857142859</v>
      </c>
      <c r="AX120" s="754">
        <v>0.85205620000000004</v>
      </c>
      <c r="AY120" s="1">
        <v>0.77766655714285715</v>
      </c>
      <c r="BA120" s="3">
        <v>0.79672161428571431</v>
      </c>
      <c r="BC120" s="3">
        <v>0.73482199999999998</v>
      </c>
      <c r="BD120" s="3">
        <v>0.7977578428571428</v>
      </c>
      <c r="BE120" s="754"/>
      <c r="BH120" s="754">
        <v>0.86459639999999993</v>
      </c>
      <c r="BI120" s="754">
        <v>0.88547360000000008</v>
      </c>
      <c r="BJ120" s="754">
        <v>0.71722471428571422</v>
      </c>
      <c r="BK120" s="754">
        <v>0.80644387142857143</v>
      </c>
      <c r="BL120" s="754">
        <v>0.86177282857142856</v>
      </c>
      <c r="BM120" s="754">
        <v>0.86913272857142854</v>
      </c>
      <c r="BN120" s="754">
        <v>0.86475797142857147</v>
      </c>
      <c r="BO120" s="754">
        <v>0.74249302857142851</v>
      </c>
      <c r="BP120" s="754">
        <v>0.79632919999999996</v>
      </c>
      <c r="BQ120" s="754">
        <v>0.83563715714285713</v>
      </c>
      <c r="BR120" s="754"/>
      <c r="BS120" s="754">
        <v>0.81215568571428576</v>
      </c>
      <c r="BT120" s="754">
        <v>0.89840922857142846</v>
      </c>
      <c r="BU120" s="754">
        <v>0.77688552857142845</v>
      </c>
      <c r="BV120" s="754">
        <v>0.85685284285714292</v>
      </c>
      <c r="CH120" s="754">
        <v>0.71078111428571422</v>
      </c>
      <c r="CI120" s="754">
        <v>0.7327994571428571</v>
      </c>
      <c r="CJ120" s="754">
        <v>0.7156857571428572</v>
      </c>
      <c r="CK120" s="754">
        <v>0.71470727142857149</v>
      </c>
      <c r="CL120" s="754">
        <v>0.72403394285714284</v>
      </c>
      <c r="CM120" s="754">
        <v>0.71450809999999987</v>
      </c>
      <c r="CN120" s="754">
        <v>0.71828804285714287</v>
      </c>
      <c r="CO120" s="754">
        <v>0.71989631428571421</v>
      </c>
      <c r="CP120" s="754">
        <v>0.71534214285714282</v>
      </c>
      <c r="CQ120" s="754">
        <v>0.68975361428571436</v>
      </c>
      <c r="CR120" s="754">
        <v>0.68708760000000002</v>
      </c>
      <c r="CS120" s="754">
        <v>0.69087784285714282</v>
      </c>
      <c r="CT120" s="754">
        <v>0.70774557142857131</v>
      </c>
      <c r="CU120" s="754">
        <v>0.72334620000000005</v>
      </c>
      <c r="CV120" s="754">
        <v>0.7277757142857143</v>
      </c>
      <c r="CW120" s="754">
        <v>0.71344962857142857</v>
      </c>
      <c r="CX120" s="754">
        <v>0.70285115714285717</v>
      </c>
      <c r="CY120" s="754">
        <v>0.70986072857142857</v>
      </c>
      <c r="CZ120" s="3">
        <v>0.74607270000000003</v>
      </c>
      <c r="DA120" s="3">
        <v>0.72280981428571422</v>
      </c>
      <c r="DB120" s="3">
        <v>0.71061141428571428</v>
      </c>
      <c r="DC120" s="3">
        <v>0.72054574285714279</v>
      </c>
      <c r="DD120" s="3">
        <v>0.69803231428571433</v>
      </c>
      <c r="DE120" s="3">
        <v>0.70902469999999995</v>
      </c>
      <c r="DF120" s="3">
        <v>0.72482465714285715</v>
      </c>
      <c r="DJ120" s="754">
        <v>0.72892772857142851</v>
      </c>
      <c r="DK120" s="754">
        <v>0.72002007142857138</v>
      </c>
      <c r="DL120" s="754">
        <v>0.73257985714285723</v>
      </c>
      <c r="DM120" s="754">
        <v>0.72674112857142859</v>
      </c>
      <c r="DN120" s="754">
        <v>0.70843710000000004</v>
      </c>
      <c r="DO120" s="754">
        <v>0.71069697142857147</v>
      </c>
      <c r="DP120" s="754">
        <v>0.69411965714285717</v>
      </c>
      <c r="DQ120" s="754">
        <v>0.73387385714285713</v>
      </c>
      <c r="DR120" s="754">
        <v>0.72976649999999998</v>
      </c>
      <c r="DS120" s="754">
        <v>0.71489177142857152</v>
      </c>
      <c r="DT120" s="754">
        <v>0.69113820000000004</v>
      </c>
      <c r="DU120" s="754">
        <v>0.69852781428571442</v>
      </c>
      <c r="DV120" s="754">
        <v>0.72938421428571432</v>
      </c>
      <c r="DW120" s="754">
        <v>0.72821065714285715</v>
      </c>
      <c r="DX120" s="754">
        <v>0.74114150000000012</v>
      </c>
      <c r="DY120" s="754"/>
      <c r="DZ120" s="754">
        <v>0.70187891428571436</v>
      </c>
      <c r="EA120" s="754">
        <v>0.71194255714285715</v>
      </c>
      <c r="EB120" s="754">
        <v>0.72154688571428571</v>
      </c>
      <c r="EC120" s="754">
        <v>0.70972375714285718</v>
      </c>
      <c r="ED120" s="754">
        <v>0.71843657142857142</v>
      </c>
      <c r="EE120" s="754">
        <v>0.7207813428571429</v>
      </c>
      <c r="EF120" s="754"/>
    </row>
    <row r="121" spans="1:136" x14ac:dyDescent="0.35">
      <c r="A121" s="3" t="s">
        <v>348</v>
      </c>
      <c r="B121" s="754">
        <v>0.86925914999999998</v>
      </c>
      <c r="C121" s="754">
        <v>0.86735845000000011</v>
      </c>
      <c r="D121" s="754">
        <v>0.89223976249999992</v>
      </c>
      <c r="E121" s="754">
        <v>0.8352484375</v>
      </c>
      <c r="F121" s="754">
        <v>0.78319313750000008</v>
      </c>
      <c r="G121" s="754">
        <v>0.81992803749999987</v>
      </c>
      <c r="H121" s="754">
        <v>0.86708426250000015</v>
      </c>
      <c r="I121" s="754">
        <v>0.74351378749999997</v>
      </c>
      <c r="J121" s="754">
        <v>0.73977617500000004</v>
      </c>
      <c r="K121" s="754">
        <v>0.8866850624999999</v>
      </c>
      <c r="L121" s="754">
        <v>0.90055795000000005</v>
      </c>
      <c r="M121" s="754">
        <v>0.77684807500000008</v>
      </c>
      <c r="N121" s="754">
        <v>0.81143775000000007</v>
      </c>
      <c r="AD121" s="754">
        <v>0.87567891250000007</v>
      </c>
      <c r="AE121" s="754">
        <v>0.80619165000000004</v>
      </c>
      <c r="AF121" s="754">
        <v>0.72582896249999995</v>
      </c>
      <c r="AG121" s="754"/>
      <c r="AH121" s="754">
        <v>0.82264721249999984</v>
      </c>
      <c r="AI121" s="754">
        <v>0.75407709999999983</v>
      </c>
      <c r="AJ121" s="754">
        <v>0.78551375000000001</v>
      </c>
      <c r="AK121" s="754">
        <v>0.86919318749999996</v>
      </c>
      <c r="AL121" s="754">
        <v>0.82662159999999996</v>
      </c>
      <c r="AM121" s="754">
        <v>0.75439647499999996</v>
      </c>
      <c r="AN121" s="754">
        <v>0.80554685000000004</v>
      </c>
      <c r="AO121" s="754">
        <v>0.82580347500000006</v>
      </c>
      <c r="AP121" s="754">
        <v>0.86048733749999995</v>
      </c>
      <c r="AQ121" s="754">
        <v>0.80381044999999995</v>
      </c>
      <c r="AR121" s="754"/>
      <c r="AS121" s="754">
        <v>0.80007403750000006</v>
      </c>
      <c r="AT121" s="754">
        <v>0.74504788749999995</v>
      </c>
      <c r="AU121" s="754"/>
      <c r="AV121" s="754">
        <v>0.81849308750000005</v>
      </c>
      <c r="AW121" s="754">
        <v>0.76967407500000007</v>
      </c>
      <c r="AX121" s="754">
        <v>0.79005903749999995</v>
      </c>
      <c r="AY121" s="336">
        <v>0.78523684999999999</v>
      </c>
      <c r="BA121" s="3">
        <v>0.76312989999999992</v>
      </c>
      <c r="BC121" s="3">
        <v>0.74873507500000003</v>
      </c>
      <c r="BD121" s="3">
        <v>0.76158891250000005</v>
      </c>
      <c r="BE121" s="754"/>
      <c r="BH121" s="754">
        <v>0.83021226250000013</v>
      </c>
      <c r="BI121" s="754">
        <v>0.91499811250000007</v>
      </c>
      <c r="BJ121" s="754">
        <v>0.73638566250000004</v>
      </c>
      <c r="BK121" s="754">
        <v>0.81446272500000005</v>
      </c>
      <c r="BL121" s="754">
        <v>0.83576578749999997</v>
      </c>
      <c r="BM121" s="754">
        <v>0.79131345000000008</v>
      </c>
      <c r="BN121" s="754">
        <v>0.89351908750000009</v>
      </c>
      <c r="BO121" s="754">
        <v>0.79767787499999987</v>
      </c>
      <c r="BP121" s="754">
        <v>0.73930277500000008</v>
      </c>
      <c r="BQ121" s="754">
        <v>0.80184752500000001</v>
      </c>
      <c r="BR121" s="754"/>
      <c r="BS121" s="754">
        <v>0.8060177999999999</v>
      </c>
      <c r="BT121" s="754">
        <v>0.913524</v>
      </c>
      <c r="BU121" s="754">
        <v>0.77775767499999993</v>
      </c>
      <c r="BV121" s="754">
        <v>0.84325951249999986</v>
      </c>
      <c r="CH121" s="754">
        <v>0.69585429999999993</v>
      </c>
      <c r="CI121" s="754">
        <v>0.69369951250000006</v>
      </c>
      <c r="CJ121" s="754">
        <v>0.70884863750000005</v>
      </c>
      <c r="CK121" s="754">
        <v>0.71184756250000003</v>
      </c>
      <c r="CL121" s="754">
        <v>0.71168811250000008</v>
      </c>
      <c r="CM121" s="754">
        <v>0.69774171249999994</v>
      </c>
      <c r="CN121" s="754">
        <v>0.72156632499999995</v>
      </c>
      <c r="CO121" s="754">
        <v>0.71322633749999997</v>
      </c>
      <c r="CP121" s="754">
        <v>0.71166737499999999</v>
      </c>
      <c r="CQ121" s="754">
        <v>0.69888857500000001</v>
      </c>
      <c r="CR121" s="754">
        <v>0.69210138750000005</v>
      </c>
      <c r="CS121" s="754">
        <v>0.69999794999999987</v>
      </c>
      <c r="CT121" s="754">
        <v>0.71104916250000005</v>
      </c>
      <c r="CU121" s="754">
        <v>0.69804983749999994</v>
      </c>
      <c r="CV121" s="754">
        <v>0.70281636250000012</v>
      </c>
      <c r="CW121" s="754">
        <v>0.69516246249999991</v>
      </c>
      <c r="CX121" s="754">
        <v>0.69772844999999994</v>
      </c>
      <c r="CY121" s="754">
        <v>0.68747568749999988</v>
      </c>
      <c r="CZ121" s="3">
        <v>0.72900901249999994</v>
      </c>
      <c r="DA121" s="3">
        <v>0.71189931250000005</v>
      </c>
      <c r="DB121" s="3">
        <v>0.71148962500000001</v>
      </c>
      <c r="DC121" s="3">
        <v>0.72415719999999995</v>
      </c>
      <c r="DD121" s="3">
        <v>0.71257836250000006</v>
      </c>
      <c r="DE121" s="3">
        <v>0.71703058750000004</v>
      </c>
      <c r="DF121" s="3">
        <v>0.73521239999999988</v>
      </c>
      <c r="DJ121" s="754">
        <v>0.71355249999999992</v>
      </c>
      <c r="DK121" s="754">
        <v>0.71090961250000007</v>
      </c>
      <c r="DL121" s="754">
        <v>0.71979757500000008</v>
      </c>
      <c r="DM121" s="754">
        <v>0.7272551625</v>
      </c>
      <c r="DN121" s="754">
        <v>0.74186632500000005</v>
      </c>
      <c r="DO121" s="754">
        <v>0.71668153749999997</v>
      </c>
      <c r="DP121" s="754">
        <v>0.70178390000000002</v>
      </c>
      <c r="DQ121" s="754">
        <v>0.73417561250000007</v>
      </c>
      <c r="DR121" s="754">
        <v>0.70821393750000006</v>
      </c>
      <c r="DS121" s="754">
        <v>0.68847361249999994</v>
      </c>
      <c r="DT121" s="754">
        <v>0.69122022500000002</v>
      </c>
      <c r="DU121" s="754">
        <v>0.70011847500000002</v>
      </c>
      <c r="DV121" s="754">
        <v>0.70876054999999993</v>
      </c>
      <c r="DW121" s="754">
        <v>0.71090047499999998</v>
      </c>
      <c r="DX121" s="754">
        <v>0.71206051250000002</v>
      </c>
      <c r="DY121" s="754"/>
      <c r="DZ121" s="754">
        <v>0.72784837499999999</v>
      </c>
      <c r="EA121" s="754">
        <v>0.71692272499999998</v>
      </c>
      <c r="EB121" s="754">
        <v>0.7187595</v>
      </c>
      <c r="EC121" s="754">
        <v>0.71146666250000001</v>
      </c>
      <c r="ED121" s="754">
        <v>0.72421076250000005</v>
      </c>
      <c r="EE121" s="754">
        <v>0.73016970000000003</v>
      </c>
      <c r="EF121" s="754"/>
    </row>
    <row r="122" spans="1:136" x14ac:dyDescent="0.35">
      <c r="A122" s="3" t="s">
        <v>347</v>
      </c>
      <c r="B122" s="754">
        <v>0.85974902857142865</v>
      </c>
      <c r="C122" s="754">
        <v>0.88268012857142863</v>
      </c>
      <c r="D122" s="754">
        <v>0.91466054285714282</v>
      </c>
      <c r="E122" s="754">
        <v>0.88985680000000011</v>
      </c>
      <c r="F122" s="754">
        <v>0.78113591428571438</v>
      </c>
      <c r="G122" s="754">
        <v>0.90698324285714294</v>
      </c>
      <c r="H122" s="754">
        <v>0.84979302857142858</v>
      </c>
      <c r="I122" s="754">
        <v>0.79547144285714289</v>
      </c>
      <c r="J122" s="754">
        <v>0.80435425714285702</v>
      </c>
      <c r="K122" s="754">
        <v>0.91673031428571428</v>
      </c>
      <c r="L122" s="754">
        <v>0.85262772857142866</v>
      </c>
      <c r="M122" s="754">
        <v>0.95255398571428562</v>
      </c>
      <c r="N122" s="754">
        <v>0.80695188571428578</v>
      </c>
      <c r="AD122" s="754">
        <v>0.88901891428571422</v>
      </c>
      <c r="AE122" s="754">
        <v>0.90938432857142859</v>
      </c>
      <c r="AF122" s="754">
        <v>0.77936897142857142</v>
      </c>
      <c r="AG122" s="754"/>
      <c r="AH122" s="754">
        <v>0.78407482857142863</v>
      </c>
      <c r="AI122" s="754">
        <v>0.7754961857142858</v>
      </c>
      <c r="AJ122" s="754">
        <v>0.81275104285714284</v>
      </c>
      <c r="AK122" s="754">
        <v>0.8741517000000002</v>
      </c>
      <c r="AL122" s="754">
        <v>0.89022560000000006</v>
      </c>
      <c r="AM122" s="754">
        <v>0.7661244285714286</v>
      </c>
      <c r="AN122" s="754">
        <v>0.78159190000000012</v>
      </c>
      <c r="AO122" s="754">
        <v>0.85539315714285713</v>
      </c>
      <c r="AP122" s="754">
        <v>0.83149300000000004</v>
      </c>
      <c r="AQ122" s="754">
        <v>0.80252384285714284</v>
      </c>
      <c r="AR122" s="754"/>
      <c r="AS122" s="754">
        <v>0.90518451428571434</v>
      </c>
      <c r="AT122" s="754">
        <v>0.73389920000000008</v>
      </c>
      <c r="AU122" s="754"/>
      <c r="AV122" s="754">
        <v>0.86587530000000001</v>
      </c>
      <c r="AW122" s="754">
        <v>0.85134199999999993</v>
      </c>
      <c r="AX122" s="754">
        <v>0.83340798571428576</v>
      </c>
      <c r="AY122" s="1">
        <v>0.87573492857142854</v>
      </c>
      <c r="BA122" s="3">
        <v>0.7871660142857142</v>
      </c>
      <c r="BC122" s="3">
        <v>0.78957425714285712</v>
      </c>
      <c r="BD122" s="3">
        <v>0.92148504285714294</v>
      </c>
      <c r="BE122" s="754"/>
      <c r="BH122" s="754">
        <v>0.83808047142857134</v>
      </c>
      <c r="BI122" s="754">
        <v>0.93090157142857144</v>
      </c>
      <c r="BJ122" s="754">
        <v>0.80440851428571425</v>
      </c>
      <c r="BK122" s="754">
        <v>0.83086858571428579</v>
      </c>
      <c r="BL122" s="754">
        <v>0.82262425714285725</v>
      </c>
      <c r="BM122" s="754">
        <v>0.89362978571428564</v>
      </c>
      <c r="BN122" s="754">
        <v>0.90187854285714286</v>
      </c>
      <c r="BO122" s="754">
        <v>0.7832169714285715</v>
      </c>
      <c r="BP122" s="754">
        <v>0.8191453428571428</v>
      </c>
      <c r="BQ122" s="754">
        <v>0.85182357142857146</v>
      </c>
      <c r="BR122" s="754"/>
      <c r="BS122" s="754">
        <v>0.83286199999999988</v>
      </c>
      <c r="BT122" s="754">
        <v>0.89276774285714289</v>
      </c>
      <c r="BU122" s="754">
        <v>0.80554239999999999</v>
      </c>
      <c r="BV122" s="754">
        <v>0.91811671428571417</v>
      </c>
      <c r="CH122" s="754">
        <v>0.77387107142857148</v>
      </c>
      <c r="CI122" s="754">
        <v>0.7818967</v>
      </c>
      <c r="CJ122" s="754">
        <v>0.79141234285714279</v>
      </c>
      <c r="CK122" s="754">
        <v>0.78941329999999998</v>
      </c>
      <c r="CL122" s="754">
        <v>0.7856220285714286</v>
      </c>
      <c r="CM122" s="754">
        <v>0.76929751428571425</v>
      </c>
      <c r="CN122" s="754">
        <v>0.8738840714285715</v>
      </c>
      <c r="CO122" s="754">
        <v>0.91080155714285715</v>
      </c>
      <c r="CP122" s="754">
        <v>0.92317811428571428</v>
      </c>
      <c r="CQ122" s="754">
        <v>0.78869351428571421</v>
      </c>
      <c r="CR122" s="754">
        <v>0.77682374285714284</v>
      </c>
      <c r="CS122" s="754">
        <v>0.78823589999999999</v>
      </c>
      <c r="CT122" s="754">
        <v>0.80060325714285718</v>
      </c>
      <c r="CU122" s="754">
        <v>0.90567815714285715</v>
      </c>
      <c r="CV122" s="754">
        <v>0.9167560714285713</v>
      </c>
      <c r="CW122" s="754">
        <v>0.93773341428571422</v>
      </c>
      <c r="CX122" s="754">
        <v>0.93921038571428561</v>
      </c>
      <c r="CY122" s="754">
        <v>0.91783452857142855</v>
      </c>
      <c r="CZ122" s="3">
        <v>0.78158517142857142</v>
      </c>
      <c r="DA122" s="3">
        <v>0.78076228571428563</v>
      </c>
      <c r="DB122" s="3">
        <v>0.79570572857142863</v>
      </c>
      <c r="DC122" s="3">
        <v>0.78564741428571438</v>
      </c>
      <c r="DD122" s="3">
        <v>0.77950731428571429</v>
      </c>
      <c r="DE122" s="3">
        <v>0.80040695714285726</v>
      </c>
      <c r="DF122" s="3">
        <v>0.80303592857142847</v>
      </c>
      <c r="DJ122" s="754">
        <v>0.80400679999999991</v>
      </c>
      <c r="DK122" s="754">
        <v>0.79325061428571431</v>
      </c>
      <c r="DL122" s="754">
        <v>0.78674379999999999</v>
      </c>
      <c r="DM122" s="754">
        <v>0.78805855714285722</v>
      </c>
      <c r="DN122" s="754">
        <v>0.77393687142857137</v>
      </c>
      <c r="DO122" s="754">
        <v>0.79403085714285715</v>
      </c>
      <c r="DP122" s="754">
        <v>0.90156597142857142</v>
      </c>
      <c r="DQ122" s="754">
        <v>0.88281217142857149</v>
      </c>
      <c r="DR122" s="754">
        <v>0.92090510000000003</v>
      </c>
      <c r="DS122" s="754">
        <v>0.81096405714285713</v>
      </c>
      <c r="DT122" s="754">
        <v>0.78468397142857149</v>
      </c>
      <c r="DU122" s="754">
        <v>0.79744895714285724</v>
      </c>
      <c r="DV122" s="754">
        <v>0.78777135714285706</v>
      </c>
      <c r="DW122" s="754">
        <v>0.90207694285714279</v>
      </c>
      <c r="DX122" s="754">
        <v>0.94021081428571429</v>
      </c>
      <c r="DY122" s="754"/>
      <c r="DZ122" s="754">
        <v>0.92566394285714293</v>
      </c>
      <c r="EA122" s="754">
        <v>0.9124259714285714</v>
      </c>
      <c r="EB122" s="754">
        <v>0.8904569714285715</v>
      </c>
      <c r="EC122" s="754">
        <v>0.79411458571428573</v>
      </c>
      <c r="ED122" s="754">
        <v>0.7801278857142856</v>
      </c>
      <c r="EE122" s="754">
        <v>0.78795134285714286</v>
      </c>
      <c r="EF122" s="754"/>
    </row>
    <row r="123" spans="1:136" x14ac:dyDescent="0.35">
      <c r="A123" s="3" t="s">
        <v>346</v>
      </c>
      <c r="B123" s="754">
        <v>1.0185783571428573</v>
      </c>
      <c r="C123" s="754">
        <v>1.0138368285714285</v>
      </c>
      <c r="D123" s="754">
        <v>0.98889357142857137</v>
      </c>
      <c r="E123" s="754">
        <v>1.0109508</v>
      </c>
      <c r="F123" s="754">
        <v>0.98597245714285719</v>
      </c>
      <c r="G123" s="754">
        <v>0.8582760857142856</v>
      </c>
      <c r="H123" s="754">
        <v>0.98137239999999992</v>
      </c>
      <c r="I123" s="754">
        <v>0.96537844285714292</v>
      </c>
      <c r="J123" s="754">
        <v>1.0146098000000001</v>
      </c>
      <c r="K123" s="754">
        <v>1.0457920000000001</v>
      </c>
      <c r="L123" s="754">
        <v>0.99112242857142863</v>
      </c>
      <c r="M123" s="754">
        <v>0.97218194285714277</v>
      </c>
      <c r="N123" s="754">
        <v>0.98999548571428586</v>
      </c>
      <c r="AD123" s="754">
        <v>1.007842242857143</v>
      </c>
      <c r="AE123" s="754">
        <v>0.89679271428571439</v>
      </c>
      <c r="AF123" s="754">
        <v>0.83298472857142858</v>
      </c>
      <c r="AG123" s="754"/>
      <c r="AH123" s="754">
        <v>0.93151137142857132</v>
      </c>
      <c r="AI123" s="754">
        <v>0.88296015714285725</v>
      </c>
      <c r="AJ123" s="754">
        <v>0.96210565714285701</v>
      </c>
      <c r="AK123" s="754">
        <v>0.99419175714285735</v>
      </c>
      <c r="AL123" s="754">
        <v>0.86895091428571436</v>
      </c>
      <c r="AM123" s="754">
        <v>0.94036922857142868</v>
      </c>
      <c r="AN123" s="754">
        <v>0.90685628571428567</v>
      </c>
      <c r="AO123" s="754">
        <v>0.91950402857142866</v>
      </c>
      <c r="AP123" s="754">
        <v>0.93435018571428585</v>
      </c>
      <c r="AQ123" s="754">
        <v>0.93449275714285729</v>
      </c>
      <c r="AR123" s="754"/>
      <c r="AS123" s="754">
        <v>0.94290668571428571</v>
      </c>
      <c r="AT123" s="754">
        <v>0.89708165714285715</v>
      </c>
      <c r="AU123" s="754"/>
      <c r="AV123" s="754">
        <v>0.97792899999999994</v>
      </c>
      <c r="AW123" s="754">
        <v>0.92978298571428564</v>
      </c>
      <c r="AX123" s="754">
        <v>0.95921685714285709</v>
      </c>
      <c r="AY123" s="1">
        <v>0.99712301428571415</v>
      </c>
      <c r="BA123" s="3">
        <v>0.97421975714285736</v>
      </c>
      <c r="BC123" s="3">
        <v>0.92754502857142873</v>
      </c>
      <c r="BD123" s="3">
        <v>1.0170064857142858</v>
      </c>
      <c r="BE123" s="754"/>
      <c r="BH123" s="754">
        <v>0.93503921428571435</v>
      </c>
      <c r="BI123" s="754">
        <v>0.97099982857142852</v>
      </c>
      <c r="BJ123" s="754">
        <v>0.88679545714285712</v>
      </c>
      <c r="BK123" s="754">
        <v>0.91444634285714277</v>
      </c>
      <c r="BL123" s="754">
        <v>0.94248988571428571</v>
      </c>
      <c r="BM123" s="754">
        <v>0.92845261428571424</v>
      </c>
      <c r="BN123" s="754">
        <v>0.95476461428571413</v>
      </c>
      <c r="BO123" s="754">
        <v>0.88176291428571418</v>
      </c>
      <c r="BP123" s="754">
        <v>0.91962511428571425</v>
      </c>
      <c r="BQ123" s="754">
        <v>0.93417758571428589</v>
      </c>
      <c r="BR123" s="754"/>
      <c r="BS123" s="754">
        <v>0.96576317142857149</v>
      </c>
      <c r="BT123" s="754">
        <v>0.96983408571428564</v>
      </c>
      <c r="BU123" s="754">
        <v>0.87669817142857143</v>
      </c>
      <c r="BV123" s="754">
        <v>0.98155868571428573</v>
      </c>
      <c r="CH123" s="754">
        <v>1.0515808571428571</v>
      </c>
      <c r="CI123" s="754">
        <v>1.0291748571428572</v>
      </c>
      <c r="CJ123" s="754">
        <v>1.040921</v>
      </c>
      <c r="CK123" s="754">
        <v>1.0230501428571428</v>
      </c>
      <c r="CL123" s="754">
        <v>1.0281248571428574</v>
      </c>
      <c r="CM123" s="754">
        <v>1.0168279714285715</v>
      </c>
      <c r="CN123" s="754">
        <v>1.0051858142857142</v>
      </c>
      <c r="CO123" s="754">
        <v>1.0558312857142857</v>
      </c>
      <c r="CP123" s="754">
        <v>1.0573764285714284</v>
      </c>
      <c r="CQ123" s="754">
        <v>1.0185187142857142</v>
      </c>
      <c r="CR123" s="754">
        <v>1.0180376571428571</v>
      </c>
      <c r="CS123" s="754">
        <v>0.99343119999999996</v>
      </c>
      <c r="CT123" s="754">
        <v>1.0107491000000002</v>
      </c>
      <c r="CU123" s="754">
        <v>1.0077168428571428</v>
      </c>
      <c r="CV123" s="754">
        <v>0.99395941428571422</v>
      </c>
      <c r="CW123" s="754">
        <v>1.0286884285714286</v>
      </c>
      <c r="CX123" s="754">
        <v>1.0291227428571428</v>
      </c>
      <c r="CY123" s="754">
        <v>1.0030726428571428</v>
      </c>
      <c r="CZ123" s="3">
        <v>1.0246022857142856</v>
      </c>
      <c r="DA123" s="3">
        <v>1.0191935714285714</v>
      </c>
      <c r="DB123" s="3">
        <v>1.0430355714285715</v>
      </c>
      <c r="DC123" s="3">
        <v>1.0240687142857143</v>
      </c>
      <c r="DD123" s="3">
        <v>1.0241842000000001</v>
      </c>
      <c r="DE123" s="3">
        <v>1.0393691428571425</v>
      </c>
      <c r="DF123" s="3">
        <v>1.0185449857142859</v>
      </c>
      <c r="DJ123" s="754">
        <v>1.0102236571428569</v>
      </c>
      <c r="DK123" s="754">
        <v>1.0183155714285712</v>
      </c>
      <c r="DL123" s="754">
        <v>1.0044493714285714</v>
      </c>
      <c r="DM123" s="754">
        <v>0.99335075714285714</v>
      </c>
      <c r="DN123" s="754">
        <v>0.93514039999999998</v>
      </c>
      <c r="DO123" s="754">
        <v>1.0050409285714286</v>
      </c>
      <c r="DP123" s="754">
        <v>1.0326059999999999</v>
      </c>
      <c r="DQ123" s="754">
        <v>0.99880608571428564</v>
      </c>
      <c r="DR123" s="754">
        <v>1.0176292857142857</v>
      </c>
      <c r="DS123" s="754">
        <v>1.0014071714285715</v>
      </c>
      <c r="DT123" s="754">
        <v>0.99378138571428576</v>
      </c>
      <c r="DU123" s="754">
        <v>0.99329298571428581</v>
      </c>
      <c r="DV123" s="754">
        <v>0.99516725714285725</v>
      </c>
      <c r="DW123" s="754">
        <v>0.9787287714285714</v>
      </c>
      <c r="DX123" s="754">
        <v>1.0097200857142856</v>
      </c>
      <c r="DY123" s="754"/>
      <c r="DZ123" s="754">
        <v>0.99607958571428579</v>
      </c>
      <c r="EA123" s="754">
        <v>0.98804445714285727</v>
      </c>
      <c r="EB123" s="754">
        <v>0.97477095714285711</v>
      </c>
      <c r="EC123" s="754">
        <v>0.99648514285714285</v>
      </c>
      <c r="ED123" s="754">
        <v>0.99028638571428573</v>
      </c>
      <c r="EE123" s="754">
        <v>1.0113293142857143</v>
      </c>
      <c r="EF123" s="754"/>
    </row>
    <row r="124" spans="1:136" x14ac:dyDescent="0.35">
      <c r="A124" s="3" t="s">
        <v>345</v>
      </c>
      <c r="B124" s="754">
        <v>1.0602998571428572</v>
      </c>
      <c r="C124" s="754">
        <v>1.0552654285714287</v>
      </c>
      <c r="D124" s="754">
        <v>1.0111007285714286</v>
      </c>
      <c r="E124" s="754">
        <v>1.0019370857142857</v>
      </c>
      <c r="F124" s="754">
        <v>1.0155820428571427</v>
      </c>
      <c r="G124" s="754">
        <v>0.90823437142857155</v>
      </c>
      <c r="H124" s="754">
        <v>1.0335285999999999</v>
      </c>
      <c r="I124" s="754">
        <v>0.98567204285714283</v>
      </c>
      <c r="J124" s="754">
        <v>1.0674027142857143</v>
      </c>
      <c r="K124" s="754">
        <v>1.0022950428571429</v>
      </c>
      <c r="L124" s="754">
        <v>1.0200141857142857</v>
      </c>
      <c r="M124" s="754">
        <v>1.0121106</v>
      </c>
      <c r="N124" s="754">
        <v>1.0041205857142856</v>
      </c>
      <c r="AD124" s="754">
        <v>1.0369725857142857</v>
      </c>
      <c r="AE124" s="754">
        <v>0.98779032857142857</v>
      </c>
      <c r="AF124" s="754">
        <v>0.93596094285714293</v>
      </c>
      <c r="AG124" s="754"/>
      <c r="AH124" s="754">
        <v>0.90783270000000005</v>
      </c>
      <c r="AI124" s="754">
        <v>0.88752115714285718</v>
      </c>
      <c r="AJ124" s="754">
        <v>1.005564642857143</v>
      </c>
      <c r="AK124" s="754">
        <v>1.0348275714285715</v>
      </c>
      <c r="AL124" s="754">
        <v>0.96169100000000007</v>
      </c>
      <c r="AM124" s="754">
        <v>0.9280008428571429</v>
      </c>
      <c r="AN124" s="754">
        <v>0.97891228571428557</v>
      </c>
      <c r="AO124" s="754">
        <v>0.97301418571428577</v>
      </c>
      <c r="AP124" s="754">
        <v>1.0086428285714284</v>
      </c>
      <c r="AQ124" s="754">
        <v>0.99774742857142862</v>
      </c>
      <c r="AR124" s="754"/>
      <c r="AS124" s="754">
        <v>1.0022441</v>
      </c>
      <c r="AT124" s="754">
        <v>0.97217988571428571</v>
      </c>
      <c r="AU124" s="754"/>
      <c r="AV124" s="754">
        <v>0.95716741428571439</v>
      </c>
      <c r="AW124" s="754">
        <v>0.83792391428571433</v>
      </c>
      <c r="AX124" s="754">
        <v>0.98432135714285707</v>
      </c>
      <c r="AY124" s="3">
        <v>1.0101500714285714</v>
      </c>
      <c r="BA124" s="3">
        <v>1.0149524714285714</v>
      </c>
      <c r="BC124" s="3">
        <v>0.96352281428571429</v>
      </c>
      <c r="BD124" s="3">
        <v>1.0356124428571429</v>
      </c>
      <c r="BE124" s="754"/>
      <c r="BH124" s="754">
        <v>0.97606801428571432</v>
      </c>
      <c r="BI124" s="754">
        <v>1.0056498142857144</v>
      </c>
      <c r="BJ124" s="754">
        <v>0.96129978571428576</v>
      </c>
      <c r="BK124" s="754">
        <v>0.94064691428571423</v>
      </c>
      <c r="BL124" s="754">
        <v>0.91860047142857149</v>
      </c>
      <c r="BM124" s="754">
        <v>0.95726857142857136</v>
      </c>
      <c r="BN124" s="754">
        <v>0.94600464285714281</v>
      </c>
      <c r="BO124" s="754">
        <v>0.9368313857142857</v>
      </c>
      <c r="BP124" s="754">
        <v>0.95713858571428578</v>
      </c>
      <c r="BQ124" s="754">
        <v>0.98575985714285708</v>
      </c>
      <c r="BR124" s="754"/>
      <c r="BS124" s="754">
        <v>0.96729185714285726</v>
      </c>
      <c r="BT124" s="754">
        <v>0.96384348571428569</v>
      </c>
      <c r="BU124" s="754">
        <v>0.90823411428571421</v>
      </c>
      <c r="BV124" s="754">
        <v>0.98693260000000005</v>
      </c>
      <c r="CH124" s="754">
        <v>1.0510567142857143</v>
      </c>
      <c r="CI124" s="754">
        <v>1.0277525142857142</v>
      </c>
      <c r="CJ124" s="754">
        <v>1.0337281142857142</v>
      </c>
      <c r="CK124" s="754">
        <v>1.0397529999999999</v>
      </c>
      <c r="CL124" s="754">
        <v>1.0502655714285714</v>
      </c>
      <c r="CM124" s="754">
        <v>1.040279</v>
      </c>
      <c r="CN124" s="754">
        <v>1.0369884285714284</v>
      </c>
      <c r="CO124" s="754">
        <v>1.0298261428571427</v>
      </c>
      <c r="CP124" s="754">
        <v>1.0516237142857143</v>
      </c>
      <c r="CQ124" s="754">
        <v>1.0501721714285712</v>
      </c>
      <c r="CR124" s="754">
        <v>1.0323223428571429</v>
      </c>
      <c r="CS124" s="754">
        <v>1.0264091428571427</v>
      </c>
      <c r="CT124" s="754">
        <v>1.0176738857142857</v>
      </c>
      <c r="CU124" s="754">
        <v>1.0141090714285714</v>
      </c>
      <c r="CV124" s="754">
        <v>1.0144900285714284</v>
      </c>
      <c r="CW124" s="754">
        <v>1.0380924285714286</v>
      </c>
      <c r="CX124" s="754">
        <v>1.0340624999999999</v>
      </c>
      <c r="CY124" s="754">
        <v>0.98666528571428569</v>
      </c>
      <c r="CZ124" s="3">
        <v>1.0292528571428572</v>
      </c>
      <c r="DA124" s="3">
        <v>1.0214771571428574</v>
      </c>
      <c r="DB124" s="3">
        <v>1.0512161428571429</v>
      </c>
      <c r="DC124" s="3">
        <v>1.0347518571428573</v>
      </c>
      <c r="DD124" s="3">
        <v>1.0468985714285715</v>
      </c>
      <c r="DE124" s="3">
        <v>1.0321978571428574</v>
      </c>
      <c r="DF124" s="3">
        <v>1.0610058571428569</v>
      </c>
      <c r="DJ124" s="754">
        <v>0.98914900000000017</v>
      </c>
      <c r="DK124" s="754">
        <v>1.0210991428571428</v>
      </c>
      <c r="DL124" s="754">
        <v>0.9950143142857143</v>
      </c>
      <c r="DM124" s="754">
        <v>0.99501521428571427</v>
      </c>
      <c r="DN124" s="754">
        <v>0.95043831428571424</v>
      </c>
      <c r="DO124" s="754">
        <v>0.98772582857142843</v>
      </c>
      <c r="DP124" s="754">
        <v>1.032071642857143</v>
      </c>
      <c r="DQ124" s="754">
        <v>0.99764032857142859</v>
      </c>
      <c r="DR124" s="754">
        <v>1.030810285714286</v>
      </c>
      <c r="DS124" s="754">
        <v>1.0271491571428573</v>
      </c>
      <c r="DT124" s="754">
        <v>1.0160562285714285</v>
      </c>
      <c r="DU124" s="754">
        <v>1.0165894285714285</v>
      </c>
      <c r="DV124" s="754">
        <v>1.0101024142857142</v>
      </c>
      <c r="DW124" s="754">
        <v>0.96054984285714284</v>
      </c>
      <c r="DX124" s="754">
        <v>0.98553237142857142</v>
      </c>
      <c r="DY124" s="754"/>
      <c r="DZ124" s="754">
        <v>0.99183094285714279</v>
      </c>
      <c r="EA124" s="754">
        <v>0.98559640000000004</v>
      </c>
      <c r="EB124" s="754">
        <v>0.96889255714285716</v>
      </c>
      <c r="EC124" s="754">
        <v>1.0069756000000001</v>
      </c>
      <c r="ED124" s="754">
        <v>1.0065084285714285</v>
      </c>
      <c r="EE124" s="754">
        <v>1.0140498857142857</v>
      </c>
      <c r="EF124" s="754"/>
    </row>
    <row r="125" spans="1:136" x14ac:dyDescent="0.35">
      <c r="A125" s="3" t="s">
        <v>344</v>
      </c>
      <c r="B125" s="754">
        <v>1.0102820714285714</v>
      </c>
      <c r="C125" s="754">
        <v>1.0642057142857142</v>
      </c>
      <c r="D125" s="754">
        <v>0.96542904285714282</v>
      </c>
      <c r="E125" s="754">
        <v>1.0012589714285713</v>
      </c>
      <c r="F125" s="754">
        <v>0.99486171428571435</v>
      </c>
      <c r="G125" s="754">
        <v>1.0356717</v>
      </c>
      <c r="H125" s="754">
        <v>0.95313534285714296</v>
      </c>
      <c r="I125" s="754">
        <v>1.012676242857143</v>
      </c>
      <c r="J125" s="754">
        <v>1.0359071428571429</v>
      </c>
      <c r="K125" s="754">
        <v>1.0267904000000001</v>
      </c>
      <c r="L125" s="754">
        <v>0.97061557142857136</v>
      </c>
      <c r="M125" s="754">
        <v>1.0207925714285715</v>
      </c>
      <c r="N125" s="754">
        <v>0.99993864285714273</v>
      </c>
      <c r="AD125" s="754">
        <v>1.0426947142857144</v>
      </c>
      <c r="AE125" s="754">
        <v>0.96304025714285701</v>
      </c>
      <c r="AF125" s="754">
        <v>0.93378090000000002</v>
      </c>
      <c r="AG125" s="754"/>
      <c r="AH125" s="754">
        <v>0.89088964285714289</v>
      </c>
      <c r="AI125" s="754">
        <v>0.83976128571428554</v>
      </c>
      <c r="AJ125" s="754">
        <v>0.99810625714285717</v>
      </c>
      <c r="AK125" s="754">
        <v>0.9924655</v>
      </c>
      <c r="AL125" s="754">
        <v>1.0095232857142857</v>
      </c>
      <c r="AM125" s="754">
        <v>0.93527857142857151</v>
      </c>
      <c r="AN125" s="754">
        <v>0.90218549999999997</v>
      </c>
      <c r="AO125" s="754">
        <v>0.96214995714285723</v>
      </c>
      <c r="AP125" s="754">
        <v>0.99574881428571427</v>
      </c>
      <c r="AQ125" s="754">
        <v>1.0064845</v>
      </c>
      <c r="AR125" s="754"/>
      <c r="AS125" s="754">
        <v>0.95771258571428564</v>
      </c>
      <c r="AT125" s="754">
        <v>0.88659181428571432</v>
      </c>
      <c r="AU125" s="754"/>
      <c r="AV125" s="754">
        <v>0.92456598571428561</v>
      </c>
      <c r="AW125" s="754">
        <v>0.78578482857142851</v>
      </c>
      <c r="AX125" s="754">
        <v>0.93223018571428562</v>
      </c>
      <c r="AY125" s="3">
        <v>0.9493226857142858</v>
      </c>
      <c r="BA125" s="3">
        <v>0.90664521428571443</v>
      </c>
      <c r="BC125" s="3">
        <v>0.96356334285714274</v>
      </c>
      <c r="BD125" s="3">
        <v>0.98862232857142851</v>
      </c>
      <c r="BE125" s="754"/>
      <c r="BH125" s="754">
        <v>0.96671747142857145</v>
      </c>
      <c r="BI125" s="754">
        <v>0.97878414285714288</v>
      </c>
      <c r="BJ125" s="754">
        <v>0.95196925714285718</v>
      </c>
      <c r="BK125" s="754">
        <v>0.91206120000000002</v>
      </c>
      <c r="BL125" s="754">
        <v>0.96114338571428581</v>
      </c>
      <c r="BM125" s="754">
        <v>0.98991130000000005</v>
      </c>
      <c r="BN125" s="754">
        <v>0.97101428571428561</v>
      </c>
      <c r="BO125" s="754">
        <v>0.96637627142857141</v>
      </c>
      <c r="BP125" s="754">
        <v>0.95077538571428566</v>
      </c>
      <c r="BQ125" s="754">
        <v>0.97204255714285714</v>
      </c>
      <c r="BR125" s="754"/>
      <c r="BS125" s="754">
        <v>0.94612084285714282</v>
      </c>
      <c r="BT125" s="754">
        <v>0.966477957142857</v>
      </c>
      <c r="BU125" s="754">
        <v>0.92605384285714287</v>
      </c>
      <c r="BV125" s="754">
        <v>0.9764020571428571</v>
      </c>
      <c r="CH125" s="754">
        <v>1.0481578571428571</v>
      </c>
      <c r="CI125" s="754">
        <v>0.99614432857142865</v>
      </c>
      <c r="CJ125" s="754">
        <v>1.0705618571428572</v>
      </c>
      <c r="CK125" s="754">
        <v>1.0466378857142857</v>
      </c>
      <c r="CL125" s="754">
        <v>1.0395494857142857</v>
      </c>
      <c r="CM125" s="754">
        <v>1.0400094571428571</v>
      </c>
      <c r="CN125" s="754">
        <v>1.0374918142857144</v>
      </c>
      <c r="CO125" s="754">
        <v>1.0391505714285716</v>
      </c>
      <c r="CP125" s="754">
        <v>1.0749884714285716</v>
      </c>
      <c r="CQ125" s="754">
        <v>1.0010830714285714</v>
      </c>
      <c r="CR125" s="754">
        <v>1.0524875714285715</v>
      </c>
      <c r="CS125" s="754">
        <v>1.0040777285714284</v>
      </c>
      <c r="CT125" s="754">
        <v>1.0000226999999999</v>
      </c>
      <c r="CU125" s="754">
        <v>0.98813382857142862</v>
      </c>
      <c r="CV125" s="754">
        <v>1.0038482571428571</v>
      </c>
      <c r="CW125" s="754">
        <v>1.0299998714285716</v>
      </c>
      <c r="CX125" s="754">
        <v>1.0003170428571428</v>
      </c>
      <c r="CY125" s="754">
        <v>0.93530477142857138</v>
      </c>
      <c r="CZ125" s="3">
        <v>1.0364108571428572</v>
      </c>
      <c r="DA125" s="3">
        <v>1.0205058571428569</v>
      </c>
      <c r="DB125" s="3">
        <v>1.0433658571428572</v>
      </c>
      <c r="DC125" s="3">
        <v>1.0408201428571429</v>
      </c>
      <c r="DD125" s="3">
        <v>1.0232847285714286</v>
      </c>
      <c r="DE125" s="3">
        <v>1.048792285714286</v>
      </c>
      <c r="DF125" s="3">
        <v>1.0603208571428573</v>
      </c>
      <c r="DJ125" s="754">
        <v>0.98027297142857139</v>
      </c>
      <c r="DK125" s="754">
        <v>1.0137287142857143</v>
      </c>
      <c r="DL125" s="754">
        <v>0.97464135714285705</v>
      </c>
      <c r="DM125" s="754">
        <v>0.9836412000000001</v>
      </c>
      <c r="DN125" s="754">
        <v>0.96214218571428578</v>
      </c>
      <c r="DO125" s="754">
        <v>0.97499391428571414</v>
      </c>
      <c r="DP125" s="754">
        <v>0.99072295714285719</v>
      </c>
      <c r="DQ125" s="754">
        <v>0.99187605714285731</v>
      </c>
      <c r="DR125" s="754">
        <v>0.96028619999999998</v>
      </c>
      <c r="DS125" s="754">
        <v>0.9998937714285715</v>
      </c>
      <c r="DT125" s="754">
        <v>1.0074249571428571</v>
      </c>
      <c r="DU125" s="754">
        <v>0.98326701428571428</v>
      </c>
      <c r="DV125" s="754">
        <v>0.97644097142857145</v>
      </c>
      <c r="DW125" s="754">
        <v>0.91762999999999995</v>
      </c>
      <c r="DX125" s="754">
        <v>0.96646342857142853</v>
      </c>
      <c r="DY125" s="754"/>
      <c r="DZ125" s="754">
        <v>0.96880221428571445</v>
      </c>
      <c r="EA125" s="754">
        <v>0.92659150000000001</v>
      </c>
      <c r="EB125" s="754">
        <v>0.97099414285714281</v>
      </c>
      <c r="EC125" s="754">
        <v>0.96669305714285714</v>
      </c>
      <c r="ED125" s="754">
        <v>0.99042902857142856</v>
      </c>
      <c r="EE125" s="754">
        <v>1.0050296999999999</v>
      </c>
      <c r="EF125" s="754"/>
    </row>
    <row r="126" spans="1:136" x14ac:dyDescent="0.35">
      <c r="A126" s="3" t="s">
        <v>575</v>
      </c>
      <c r="B126" s="754">
        <v>0.9376820857142858</v>
      </c>
      <c r="C126" s="754">
        <v>1.0482327142857142</v>
      </c>
      <c r="D126" s="754">
        <v>0.90738314285714294</v>
      </c>
      <c r="E126" s="754">
        <v>0.98198292857142866</v>
      </c>
      <c r="F126" s="754">
        <v>0.94195661428571431</v>
      </c>
      <c r="G126" s="754">
        <v>0.98863341428571427</v>
      </c>
      <c r="H126" s="754">
        <v>0.97061787142857148</v>
      </c>
      <c r="I126" s="754">
        <v>0.98935745714285717</v>
      </c>
      <c r="J126" s="754">
        <v>0.93094189999999999</v>
      </c>
      <c r="K126" s="754">
        <v>1.0343035142857144</v>
      </c>
      <c r="L126" s="754">
        <v>0.95203554285714287</v>
      </c>
      <c r="M126" s="754">
        <v>1.0245632428571427</v>
      </c>
      <c r="N126" s="754">
        <v>0.98755924285714303</v>
      </c>
      <c r="AD126" s="754">
        <v>0.98172614285714277</v>
      </c>
      <c r="AE126" s="754">
        <v>0.98422271428571428</v>
      </c>
      <c r="AF126" s="754">
        <v>0.83381665714285702</v>
      </c>
      <c r="AG126" s="754"/>
      <c r="AH126" s="754">
        <v>0.9258012714285716</v>
      </c>
      <c r="AI126" s="754">
        <v>0.95779482857142872</v>
      </c>
      <c r="AJ126" s="754">
        <v>0.95270554285714293</v>
      </c>
      <c r="AK126" s="754">
        <v>0.97859388571428574</v>
      </c>
      <c r="AL126" s="754">
        <v>0.96296277142857145</v>
      </c>
      <c r="AM126" s="754">
        <v>0.85927238571428588</v>
      </c>
      <c r="AN126" s="754">
        <v>0.88264068571428578</v>
      </c>
      <c r="AO126" s="754">
        <v>0.93494875714285719</v>
      </c>
      <c r="AP126" s="754">
        <v>0.96412945714285703</v>
      </c>
      <c r="AQ126" s="754">
        <v>1.0021157714285713</v>
      </c>
      <c r="AR126" s="754"/>
      <c r="AS126" s="754">
        <v>0.93851325714285727</v>
      </c>
      <c r="AT126" s="754">
        <v>0.95361531428571422</v>
      </c>
      <c r="AU126" s="754"/>
      <c r="AV126" s="754">
        <v>0.9449166142857145</v>
      </c>
      <c r="AW126" s="754">
        <v>0.78112032857142855</v>
      </c>
      <c r="AX126" s="754">
        <v>0.95062647142857137</v>
      </c>
      <c r="AY126" s="236">
        <v>0.89734341428571429</v>
      </c>
      <c r="BA126" s="3">
        <v>0.86041767142857151</v>
      </c>
      <c r="BC126" s="3">
        <v>0.94159952857142848</v>
      </c>
      <c r="BD126" s="3">
        <v>1.0282854285714287</v>
      </c>
      <c r="BE126" s="754"/>
      <c r="BH126" s="754">
        <v>0.94540572857142868</v>
      </c>
      <c r="BI126" s="754">
        <v>0.9894787142857141</v>
      </c>
      <c r="BJ126" s="754">
        <v>0.96418424285714277</v>
      </c>
      <c r="BK126" s="754">
        <v>0.89990234285714288</v>
      </c>
      <c r="BL126" s="754">
        <v>0.8955414857142856</v>
      </c>
      <c r="BM126" s="754">
        <v>0.94472529999999999</v>
      </c>
      <c r="BN126" s="754">
        <v>0.94590862857142866</v>
      </c>
      <c r="BO126" s="754">
        <v>0.9592815142857144</v>
      </c>
      <c r="BP126" s="754">
        <v>0.95072509999999999</v>
      </c>
      <c r="BQ126" s="754">
        <v>0.97065851428571415</v>
      </c>
      <c r="BR126" s="754"/>
      <c r="BS126" s="754">
        <v>0.88913984285714298</v>
      </c>
      <c r="BT126" s="754">
        <v>0.96743078571428576</v>
      </c>
      <c r="BU126" s="754">
        <v>0.946791357142857</v>
      </c>
      <c r="BV126" s="754">
        <v>0.96740219999999988</v>
      </c>
      <c r="CH126" s="754">
        <v>0.96748785714285723</v>
      </c>
      <c r="CI126" s="754">
        <v>0.90821578571428574</v>
      </c>
      <c r="CJ126" s="754">
        <v>0.93248094285714289</v>
      </c>
      <c r="CK126" s="754">
        <v>0.96903000000000006</v>
      </c>
      <c r="CL126" s="754">
        <v>0.92326508571428578</v>
      </c>
      <c r="CM126" s="754">
        <v>0.9536251</v>
      </c>
      <c r="CN126" s="754">
        <v>0.92567172857142843</v>
      </c>
      <c r="CO126" s="754">
        <v>0.88782461428571424</v>
      </c>
      <c r="CP126" s="754">
        <v>0.92896585714285707</v>
      </c>
      <c r="CQ126" s="754">
        <v>0.83235088571428573</v>
      </c>
      <c r="CR126" s="754">
        <v>0.99243544285714302</v>
      </c>
      <c r="CS126" s="754">
        <v>0.9314863571428571</v>
      </c>
      <c r="CT126" s="754">
        <v>0.96224477142857145</v>
      </c>
      <c r="CU126" s="754">
        <v>0.80297922857142845</v>
      </c>
      <c r="CV126" s="754">
        <v>0.91216118571428573</v>
      </c>
      <c r="CW126" s="754">
        <v>0.85408714285714282</v>
      </c>
      <c r="CX126" s="754">
        <v>0.83380429999999994</v>
      </c>
      <c r="CY126" s="754">
        <v>0.85314681428571426</v>
      </c>
      <c r="CZ126" s="3">
        <v>0.96670442857142846</v>
      </c>
      <c r="DA126" s="3">
        <v>0.97364944285714283</v>
      </c>
      <c r="DB126" s="3">
        <v>0.86347404285714291</v>
      </c>
      <c r="DC126" s="3">
        <v>0.95156161428571429</v>
      </c>
      <c r="DD126" s="3">
        <v>0.86407074285714291</v>
      </c>
      <c r="DE126" s="3">
        <v>0.94318729999999995</v>
      </c>
      <c r="DF126" s="3">
        <v>0.98491864285714292</v>
      </c>
      <c r="DJ126" s="754">
        <v>0.94429158571428573</v>
      </c>
      <c r="DK126" s="754">
        <v>0.93204960000000003</v>
      </c>
      <c r="DL126" s="754">
        <v>0.94944137142857143</v>
      </c>
      <c r="DM126" s="754">
        <v>0.91067681428571423</v>
      </c>
      <c r="DN126" s="754">
        <v>0.9356773857142856</v>
      </c>
      <c r="DO126" s="754">
        <v>0.87175271428571421</v>
      </c>
      <c r="DP126" s="754">
        <v>0.80330654285714276</v>
      </c>
      <c r="DQ126" s="754">
        <v>0.88037234285714272</v>
      </c>
      <c r="DR126" s="754">
        <v>0.76331952857142849</v>
      </c>
      <c r="DS126" s="754">
        <v>0.85535935714285727</v>
      </c>
      <c r="DT126" s="754">
        <v>0.93655585714285727</v>
      </c>
      <c r="DU126" s="754">
        <v>0.87630501428571428</v>
      </c>
      <c r="DV126" s="754">
        <v>0.86796585714285712</v>
      </c>
      <c r="DW126" s="754">
        <v>0.86745432857142846</v>
      </c>
      <c r="DX126" s="754">
        <v>0.89896027142857149</v>
      </c>
      <c r="DY126" s="754"/>
      <c r="DZ126" s="754">
        <v>0.87371348571428575</v>
      </c>
      <c r="EA126" s="754">
        <v>0.83581192857142861</v>
      </c>
      <c r="EB126" s="754">
        <v>0.93572377142857144</v>
      </c>
      <c r="EC126" s="754">
        <v>0.90625249999999991</v>
      </c>
      <c r="ED126" s="754">
        <v>0.95498027142857134</v>
      </c>
      <c r="EE126" s="754">
        <v>0.91719532857142849</v>
      </c>
      <c r="EF126" s="754"/>
    </row>
    <row r="127" spans="1:136" x14ac:dyDescent="0.35">
      <c r="A127" s="3" t="s">
        <v>574</v>
      </c>
      <c r="B127" s="754">
        <v>0.85072585714285709</v>
      </c>
      <c r="C127" s="754">
        <v>1.0539621428571428</v>
      </c>
      <c r="D127" s="754">
        <v>0.92247865714285715</v>
      </c>
      <c r="E127" s="754">
        <v>0.90840732857142859</v>
      </c>
      <c r="F127" s="754">
        <v>0.9806359714285714</v>
      </c>
      <c r="G127" s="754">
        <v>1.0089195</v>
      </c>
      <c r="H127" s="754">
        <v>0.91315391428571424</v>
      </c>
      <c r="I127" s="754">
        <v>0.98052878571428581</v>
      </c>
      <c r="J127" s="754">
        <v>0.94377488571428558</v>
      </c>
      <c r="K127" s="754">
        <v>1.0261912142857144</v>
      </c>
      <c r="L127" s="754">
        <v>0.9448873571428571</v>
      </c>
      <c r="M127" s="754">
        <v>1.03874</v>
      </c>
      <c r="N127" s="754">
        <v>0.9381381428571427</v>
      </c>
      <c r="AD127" s="754">
        <v>0.88807128571428573</v>
      </c>
      <c r="AE127" s="754">
        <v>0.94297858571428583</v>
      </c>
      <c r="AF127" s="754">
        <v>0.90031482857142853</v>
      </c>
      <c r="AG127" s="754"/>
      <c r="AH127" s="754">
        <v>0.96126647142857136</v>
      </c>
      <c r="AI127" s="754">
        <v>0.91293017142857147</v>
      </c>
      <c r="AJ127" s="754">
        <v>0.91720318571428561</v>
      </c>
      <c r="AK127" s="754">
        <v>0.93639872857142847</v>
      </c>
      <c r="AL127" s="754">
        <v>0.94926484285714274</v>
      </c>
      <c r="AM127" s="754">
        <v>0.92677191428571437</v>
      </c>
      <c r="AN127" s="754">
        <v>0.89072044285714291</v>
      </c>
      <c r="AO127" s="754">
        <v>0.96526362857142856</v>
      </c>
      <c r="AP127" s="754">
        <v>0.93432965714285721</v>
      </c>
      <c r="AQ127" s="754">
        <v>0.98685727142857138</v>
      </c>
      <c r="AR127" s="754"/>
      <c r="AS127" s="754">
        <v>0.94376135714285714</v>
      </c>
      <c r="AT127" s="754">
        <v>0.97708865714285731</v>
      </c>
      <c r="AU127" s="754"/>
      <c r="AV127" s="754">
        <v>0.9126278571428571</v>
      </c>
      <c r="AW127" s="754">
        <v>0.80584615714285712</v>
      </c>
      <c r="AX127" s="754">
        <v>0.97195600000000015</v>
      </c>
      <c r="AY127" s="754">
        <v>0.91645511428571425</v>
      </c>
      <c r="BA127" s="3">
        <v>0.92232310000000006</v>
      </c>
      <c r="BC127" s="3">
        <v>0.99497977142857141</v>
      </c>
      <c r="BD127" s="3">
        <v>1.0303823714285714</v>
      </c>
      <c r="BE127" s="754"/>
      <c r="BH127" s="754">
        <v>0.96403377142857138</v>
      </c>
      <c r="BI127" s="754">
        <v>0.9844691571428571</v>
      </c>
      <c r="BJ127" s="754">
        <v>0.93809612857142866</v>
      </c>
      <c r="BK127" s="754">
        <v>0.9543636428571427</v>
      </c>
      <c r="BL127" s="754">
        <v>0.89585258571428561</v>
      </c>
      <c r="BM127" s="754">
        <v>0.97779552857142871</v>
      </c>
      <c r="BN127" s="754">
        <v>0.97364590000000006</v>
      </c>
      <c r="BO127" s="754">
        <v>0.93691834285714293</v>
      </c>
      <c r="BP127" s="754">
        <v>0.97058868571428569</v>
      </c>
      <c r="BQ127" s="754">
        <v>0.98197722857142844</v>
      </c>
      <c r="BR127" s="754"/>
      <c r="BS127" s="754">
        <v>0.96002500000000002</v>
      </c>
      <c r="BT127" s="754">
        <v>0.98809050000000009</v>
      </c>
      <c r="BU127" s="754">
        <v>0.90321185714285712</v>
      </c>
      <c r="BV127" s="754">
        <v>0.95329998571428565</v>
      </c>
      <c r="CH127" s="754">
        <v>0.81018494285714282</v>
      </c>
      <c r="CI127" s="754">
        <v>0.77399837142857153</v>
      </c>
      <c r="CJ127" s="754">
        <v>0.69977545714285705</v>
      </c>
      <c r="CK127" s="754">
        <v>0.82160871428571436</v>
      </c>
      <c r="CL127" s="754">
        <v>0.70249731428571427</v>
      </c>
      <c r="CM127" s="754">
        <v>0.82933555714285723</v>
      </c>
      <c r="CN127" s="754">
        <v>0.80985235714285719</v>
      </c>
      <c r="CO127" s="754">
        <v>0.72679354285714282</v>
      </c>
      <c r="CP127" s="754">
        <v>0.75422225714285707</v>
      </c>
      <c r="CQ127" s="754">
        <v>0.75700219999999996</v>
      </c>
      <c r="CR127" s="754">
        <v>0.79579731428571432</v>
      </c>
      <c r="CS127" s="754">
        <v>0.77244231428571442</v>
      </c>
      <c r="CT127" s="754">
        <v>0.78092361428571422</v>
      </c>
      <c r="CU127" s="754">
        <v>0.66826170000000007</v>
      </c>
      <c r="CV127" s="754">
        <v>0.7793562285714285</v>
      </c>
      <c r="CW127" s="754">
        <v>0.70502165714285703</v>
      </c>
      <c r="CX127" s="754">
        <v>0.73468960000000005</v>
      </c>
      <c r="CY127" s="754">
        <v>0.73554444285714282</v>
      </c>
      <c r="CZ127" s="3">
        <v>0.82681320000000003</v>
      </c>
      <c r="DA127" s="3">
        <v>0.8805754714285714</v>
      </c>
      <c r="DB127" s="3">
        <v>0.73816142857142863</v>
      </c>
      <c r="DC127" s="3">
        <v>0.78738618571428565</v>
      </c>
      <c r="DD127" s="3">
        <v>0.80963052857142859</v>
      </c>
      <c r="DE127" s="3">
        <v>0.72727101428571417</v>
      </c>
      <c r="DF127" s="3">
        <v>0.81119385714285719</v>
      </c>
      <c r="DJ127" s="754">
        <v>0.81559574285714287</v>
      </c>
      <c r="DK127" s="754">
        <v>0.82095738571428567</v>
      </c>
      <c r="DL127" s="754">
        <v>0.83645222857142865</v>
      </c>
      <c r="DM127" s="754">
        <v>0.77216088571428565</v>
      </c>
      <c r="DN127" s="754">
        <v>0.9437442285714287</v>
      </c>
      <c r="DO127" s="754">
        <v>0.77779334285714286</v>
      </c>
      <c r="DP127" s="754">
        <v>0.74628544285714271</v>
      </c>
      <c r="DQ127" s="754">
        <v>0.78143955714285707</v>
      </c>
      <c r="DR127" s="754">
        <v>0.6842833285714286</v>
      </c>
      <c r="DS127" s="754">
        <v>0.76938427142857146</v>
      </c>
      <c r="DT127" s="754">
        <v>0.79997622857142858</v>
      </c>
      <c r="DU127" s="754">
        <v>0.75981935714285709</v>
      </c>
      <c r="DV127" s="754">
        <v>0.72495728571428564</v>
      </c>
      <c r="DW127" s="754">
        <v>0.80685384285714279</v>
      </c>
      <c r="DX127" s="754">
        <v>0.78521911428571423</v>
      </c>
      <c r="DY127" s="754"/>
      <c r="DZ127" s="754">
        <v>0.72407682857142852</v>
      </c>
      <c r="EA127" s="754">
        <v>0.71590790000000004</v>
      </c>
      <c r="EB127" s="754">
        <v>0.85904994285714287</v>
      </c>
      <c r="EC127" s="754">
        <v>0.84307814285714289</v>
      </c>
      <c r="ED127" s="754">
        <v>0.88873608571428575</v>
      </c>
      <c r="EE127" s="754">
        <v>0.79931465714285721</v>
      </c>
      <c r="EF127" s="754"/>
    </row>
    <row r="128" spans="1:136" x14ac:dyDescent="0.35">
      <c r="A128" s="3" t="s">
        <v>573</v>
      </c>
      <c r="B128" s="754">
        <v>0.89902202857142854</v>
      </c>
      <c r="C128" s="754">
        <v>1.0511490285714287</v>
      </c>
      <c r="D128" s="754">
        <v>0.98207509999999998</v>
      </c>
      <c r="E128" s="754">
        <v>0.8872681</v>
      </c>
      <c r="F128" s="754">
        <v>0.95911294285714299</v>
      </c>
      <c r="G128" s="754">
        <v>0.89086369999999993</v>
      </c>
      <c r="H128" s="754">
        <v>0.8278315285714285</v>
      </c>
      <c r="I128" s="754">
        <v>0.94173178571428584</v>
      </c>
      <c r="J128" s="754">
        <v>0.94086685714285712</v>
      </c>
      <c r="K128" s="754">
        <v>1.0429124285714286</v>
      </c>
      <c r="L128" s="754">
        <v>0.96911604285714303</v>
      </c>
      <c r="M128" s="754">
        <v>0.98538724285714274</v>
      </c>
      <c r="N128" s="754">
        <v>0.8610616714285716</v>
      </c>
      <c r="AD128" s="754">
        <v>0.99894830000000012</v>
      </c>
      <c r="AE128" s="754">
        <v>0.89413888571428579</v>
      </c>
      <c r="AF128" s="754">
        <v>0.92775568571428568</v>
      </c>
      <c r="AG128" s="754"/>
      <c r="AH128" s="754">
        <v>0.84502235714285712</v>
      </c>
      <c r="AI128" s="754">
        <v>0.95585928571428569</v>
      </c>
      <c r="AJ128" s="754">
        <v>0.95526332857142859</v>
      </c>
      <c r="AK128" s="754">
        <v>0.95680372857142859</v>
      </c>
      <c r="AL128" s="754">
        <v>0.91716202857142848</v>
      </c>
      <c r="AM128" s="754">
        <v>0.94421200000000016</v>
      </c>
      <c r="AN128" s="754">
        <v>0.81358220000000003</v>
      </c>
      <c r="AO128" s="754">
        <v>0.91849702857142856</v>
      </c>
      <c r="AP128" s="754">
        <v>0.96341564285714287</v>
      </c>
      <c r="AQ128" s="754">
        <v>0.88984742857142851</v>
      </c>
      <c r="AR128" s="754"/>
      <c r="AS128" s="754">
        <v>0.95326547142857143</v>
      </c>
      <c r="AT128" s="754">
        <v>0.93304764285714281</v>
      </c>
      <c r="AU128" s="754"/>
      <c r="AV128" s="754">
        <v>0.82621741428571416</v>
      </c>
      <c r="AW128" s="754">
        <v>0.82276788571428572</v>
      </c>
      <c r="AX128" s="754">
        <v>0.93266604285714283</v>
      </c>
      <c r="AY128" s="3">
        <v>0.90720142857142871</v>
      </c>
      <c r="BA128" s="3">
        <v>0.92541459999999987</v>
      </c>
      <c r="BC128" s="3">
        <v>0.99201371428571428</v>
      </c>
      <c r="BD128" s="3">
        <v>1.0517625714285714</v>
      </c>
      <c r="BE128" s="754"/>
      <c r="BH128" s="754">
        <v>0.9629204142857144</v>
      </c>
      <c r="BI128" s="754">
        <v>0.96785424285714272</v>
      </c>
      <c r="BJ128" s="754">
        <v>0.96212651428571427</v>
      </c>
      <c r="BK128" s="754">
        <v>0.94132788571428561</v>
      </c>
      <c r="BL128" s="754">
        <v>0.9240232285714286</v>
      </c>
      <c r="BM128" s="754">
        <v>0.9602628571428572</v>
      </c>
      <c r="BN128" s="754">
        <v>0.91925452857142864</v>
      </c>
      <c r="BO128" s="754">
        <v>0.96857472857142857</v>
      </c>
      <c r="BP128" s="754">
        <v>0.93881447142857144</v>
      </c>
      <c r="BQ128" s="754">
        <v>0.95886808571428583</v>
      </c>
      <c r="BR128" s="754"/>
      <c r="BS128" s="754">
        <v>0.89062404285714281</v>
      </c>
      <c r="BT128" s="754">
        <v>0.9653992142857144</v>
      </c>
      <c r="BU128" s="754">
        <v>0.96309487142857131</v>
      </c>
      <c r="BV128" s="754">
        <v>0.93025972857142858</v>
      </c>
      <c r="CH128" s="754">
        <v>0.73585558571428566</v>
      </c>
      <c r="CI128" s="754">
        <v>0.69286002857142848</v>
      </c>
      <c r="CJ128" s="754">
        <v>0.67684769999999994</v>
      </c>
      <c r="CK128" s="754">
        <v>0.73668374285714289</v>
      </c>
      <c r="CL128" s="754">
        <v>0.68082555714285709</v>
      </c>
      <c r="CM128" s="754">
        <v>0.72859531428571422</v>
      </c>
      <c r="CN128" s="754">
        <v>0.77243992857142862</v>
      </c>
      <c r="CO128" s="754">
        <v>0.69624940000000002</v>
      </c>
      <c r="CP128" s="754">
        <v>0.69623917142857139</v>
      </c>
      <c r="CQ128" s="754">
        <v>0.76189760000000006</v>
      </c>
      <c r="CR128" s="754">
        <v>0.67962369999999994</v>
      </c>
      <c r="CS128" s="754">
        <v>0.70574098571428567</v>
      </c>
      <c r="CT128" s="754">
        <v>0.74953251428571421</v>
      </c>
      <c r="CU128" s="754">
        <v>0.65816165714285724</v>
      </c>
      <c r="CV128" s="754">
        <v>0.67652395714285707</v>
      </c>
      <c r="CW128" s="754">
        <v>0.66128825714285711</v>
      </c>
      <c r="CX128" s="754">
        <v>0.67909925714285724</v>
      </c>
      <c r="CY128" s="754">
        <v>0.69704784285714283</v>
      </c>
      <c r="CZ128" s="3">
        <v>0.73993830000000005</v>
      </c>
      <c r="DA128" s="3">
        <v>0.77637551428571427</v>
      </c>
      <c r="DB128" s="3">
        <v>0.72008342857142871</v>
      </c>
      <c r="DC128" s="3">
        <v>0.74192369999999996</v>
      </c>
      <c r="DD128" s="3">
        <v>0.76858657142857134</v>
      </c>
      <c r="DE128" s="3">
        <v>0.71464515714285715</v>
      </c>
      <c r="DF128" s="3">
        <v>0.71829511428571435</v>
      </c>
      <c r="DJ128" s="754">
        <v>0.75524717142857156</v>
      </c>
      <c r="DK128" s="754">
        <v>0.72264802857142851</v>
      </c>
      <c r="DL128" s="754">
        <v>0.7651906285714285</v>
      </c>
      <c r="DM128" s="754">
        <v>0.69545505714285716</v>
      </c>
      <c r="DN128" s="754">
        <v>0.87720618571428577</v>
      </c>
      <c r="DO128" s="754">
        <v>0.73657054285714285</v>
      </c>
      <c r="DP128" s="754">
        <v>0.68447477142857138</v>
      </c>
      <c r="DQ128" s="754">
        <v>0.69253507142857151</v>
      </c>
      <c r="DR128" s="754">
        <v>0.67278361428571432</v>
      </c>
      <c r="DS128" s="754">
        <v>0.75865388571428582</v>
      </c>
      <c r="DT128" s="754">
        <v>0.68903011428571426</v>
      </c>
      <c r="DU128" s="754">
        <v>0.73269875714285715</v>
      </c>
      <c r="DV128" s="754">
        <v>0.71610985714285724</v>
      </c>
      <c r="DW128" s="754">
        <v>0.71629488571428568</v>
      </c>
      <c r="DX128" s="754">
        <v>0.68677378571428582</v>
      </c>
      <c r="DY128" s="754"/>
      <c r="DZ128" s="754">
        <v>0.71990784285714293</v>
      </c>
      <c r="EA128" s="754">
        <v>0.67315294285714278</v>
      </c>
      <c r="EB128" s="754">
        <v>0.75947138571428574</v>
      </c>
      <c r="EC128" s="754">
        <v>0.78282501428571416</v>
      </c>
      <c r="ED128" s="754">
        <v>0.77258611428571444</v>
      </c>
      <c r="EE128" s="754">
        <v>0.77021164285714272</v>
      </c>
      <c r="EF128" s="754"/>
    </row>
    <row r="129" spans="1:136" x14ac:dyDescent="0.35">
      <c r="A129" s="3" t="s">
        <v>572</v>
      </c>
      <c r="B129" s="754">
        <v>0.86699558571428581</v>
      </c>
      <c r="C129" s="754">
        <v>0.99731677142857134</v>
      </c>
      <c r="D129" s="754">
        <v>0.83948428571428557</v>
      </c>
      <c r="E129" s="754">
        <v>0.8392285857142856</v>
      </c>
      <c r="F129" s="754">
        <v>0.90810179999999996</v>
      </c>
      <c r="G129" s="754">
        <v>0.93246741428571422</v>
      </c>
      <c r="H129" s="754">
        <v>0.80611931428571426</v>
      </c>
      <c r="I129" s="754">
        <v>0.8961752428571429</v>
      </c>
      <c r="J129" s="754">
        <v>0.8204251714285713</v>
      </c>
      <c r="K129" s="754">
        <v>0.90971944285714279</v>
      </c>
      <c r="L129" s="754">
        <v>0.80144068571428573</v>
      </c>
      <c r="M129" s="754">
        <v>0.9035102285714286</v>
      </c>
      <c r="N129" s="754">
        <v>0.78580509999999992</v>
      </c>
      <c r="AD129" s="754">
        <v>0.88572250000000008</v>
      </c>
      <c r="AE129" s="754">
        <v>0.80590884285714282</v>
      </c>
      <c r="AF129" s="754">
        <v>0.79329815714285712</v>
      </c>
      <c r="AG129" s="754"/>
      <c r="AH129" s="754">
        <v>0.85871301428571412</v>
      </c>
      <c r="AI129" s="754">
        <v>0.79379172857142855</v>
      </c>
      <c r="AJ129" s="754">
        <v>0.84661488571428567</v>
      </c>
      <c r="AK129" s="754">
        <v>0.96862294285714279</v>
      </c>
      <c r="AL129" s="754">
        <v>0.82551339999999995</v>
      </c>
      <c r="AM129" s="754">
        <v>0.7530715</v>
      </c>
      <c r="AN129" s="754">
        <v>0.71993307142857155</v>
      </c>
      <c r="AO129" s="754">
        <v>0.86489841428571435</v>
      </c>
      <c r="AP129" s="754">
        <v>0.83382354285714289</v>
      </c>
      <c r="AQ129" s="754">
        <v>0.80766480000000007</v>
      </c>
      <c r="AR129" s="754"/>
      <c r="AS129" s="754">
        <v>0.89010328571428576</v>
      </c>
      <c r="AT129" s="754">
        <v>0.78866275714285727</v>
      </c>
      <c r="AU129" s="754"/>
      <c r="AV129" s="754">
        <v>0.75594947142857127</v>
      </c>
      <c r="AW129" s="754">
        <v>0.73305742857142853</v>
      </c>
      <c r="AX129" s="754">
        <v>0.74953247142857138</v>
      </c>
      <c r="AY129" s="3">
        <v>0.81734378571428579</v>
      </c>
      <c r="BA129" s="3">
        <v>0.81369864285714288</v>
      </c>
      <c r="BC129" s="3">
        <v>0.93552698571428572</v>
      </c>
      <c r="BD129" s="3">
        <v>0.86971802857142855</v>
      </c>
      <c r="BE129" s="754"/>
      <c r="BH129" s="754">
        <v>0.84982891428571428</v>
      </c>
      <c r="BI129" s="754">
        <v>0.90862131428571424</v>
      </c>
      <c r="BJ129" s="754">
        <v>0.93683781428571422</v>
      </c>
      <c r="BK129" s="754">
        <v>0.88975264285714295</v>
      </c>
      <c r="BL129" s="754">
        <v>0.82430295714285717</v>
      </c>
      <c r="BM129" s="754">
        <v>0.90025337142857154</v>
      </c>
      <c r="BN129" s="754">
        <v>0.91183357142857147</v>
      </c>
      <c r="BO129" s="754">
        <v>0.91251007142857143</v>
      </c>
      <c r="BP129" s="754">
        <v>0.90466579999999996</v>
      </c>
      <c r="BQ129" s="754">
        <v>0.94138738571428582</v>
      </c>
      <c r="BR129" s="754"/>
      <c r="BS129" s="754">
        <v>0.84730605714285712</v>
      </c>
      <c r="BT129" s="754">
        <v>0.94479188571428574</v>
      </c>
      <c r="BU129" s="754">
        <v>0.92139487142857146</v>
      </c>
      <c r="BV129" s="754">
        <v>0.84512037142857133</v>
      </c>
      <c r="CH129" s="754">
        <v>0.64074501428571418</v>
      </c>
      <c r="CI129" s="754">
        <v>0.67791022857142857</v>
      </c>
      <c r="CJ129" s="754">
        <v>0.65824922857142876</v>
      </c>
      <c r="CK129" s="754">
        <v>0.71872551428571441</v>
      </c>
      <c r="CL129" s="754">
        <v>0.69933115714285721</v>
      </c>
      <c r="CM129" s="754">
        <v>0.69355538571428565</v>
      </c>
      <c r="CN129" s="754">
        <v>0.7193128571428572</v>
      </c>
      <c r="CO129" s="754">
        <v>0.68200228571428578</v>
      </c>
      <c r="CP129" s="754">
        <v>0.66705181428571425</v>
      </c>
      <c r="CQ129" s="754">
        <v>0.72510548571428568</v>
      </c>
      <c r="CR129" s="754">
        <v>0.6889725000000001</v>
      </c>
      <c r="CS129" s="754">
        <v>0.68667828571428569</v>
      </c>
      <c r="CT129" s="754">
        <v>0.71151870000000006</v>
      </c>
      <c r="CU129" s="754">
        <v>0.66645641428571434</v>
      </c>
      <c r="CV129" s="754">
        <v>0.69985707142857145</v>
      </c>
      <c r="CW129" s="754">
        <v>0.68808821428571432</v>
      </c>
      <c r="CX129" s="754">
        <v>0.67743845714285711</v>
      </c>
      <c r="CY129" s="754">
        <v>0.67095771428571438</v>
      </c>
      <c r="CZ129" s="3">
        <v>0.69754867142857147</v>
      </c>
      <c r="DA129" s="3">
        <v>0.72268002857142866</v>
      </c>
      <c r="DB129" s="3">
        <v>0.69793302857142858</v>
      </c>
      <c r="DC129" s="3">
        <v>0.70151098571428572</v>
      </c>
      <c r="DD129" s="3">
        <v>0.72953422857142847</v>
      </c>
      <c r="DE129" s="3">
        <v>0.68237057142857149</v>
      </c>
      <c r="DF129" s="3">
        <v>0.70958430000000017</v>
      </c>
      <c r="DJ129" s="754">
        <v>0.77935514285714291</v>
      </c>
      <c r="DK129" s="754">
        <v>0.65327252857142848</v>
      </c>
      <c r="DL129" s="754">
        <v>0.71450235714285704</v>
      </c>
      <c r="DM129" s="754">
        <v>0.72365865714285715</v>
      </c>
      <c r="DN129" s="754">
        <v>0.80047467142857143</v>
      </c>
      <c r="DO129" s="754">
        <v>0.6786206285714288</v>
      </c>
      <c r="DP129" s="754">
        <v>0.69825370000000009</v>
      </c>
      <c r="DQ129" s="754">
        <v>0.67850301428571436</v>
      </c>
      <c r="DR129" s="754">
        <v>0.68602234285714292</v>
      </c>
      <c r="DS129" s="754">
        <v>0.77400177142857129</v>
      </c>
      <c r="DT129" s="754">
        <v>0.71762635714285705</v>
      </c>
      <c r="DU129" s="754">
        <v>0.7040064857142857</v>
      </c>
      <c r="DV129" s="754">
        <v>0.70807908571428579</v>
      </c>
      <c r="DW129" s="754">
        <v>0.71644085714285721</v>
      </c>
      <c r="DX129" s="754">
        <v>0.70709892857142864</v>
      </c>
      <c r="DY129" s="754"/>
      <c r="DZ129" s="754">
        <v>0.68312437142857141</v>
      </c>
      <c r="EA129" s="754">
        <v>0.69464715714285707</v>
      </c>
      <c r="EB129" s="754">
        <v>0.74309805714285726</v>
      </c>
      <c r="EC129" s="754">
        <v>0.75479887142857138</v>
      </c>
      <c r="ED129" s="754">
        <v>0.72359014285714296</v>
      </c>
      <c r="EE129" s="754">
        <v>0.73811272857142873</v>
      </c>
      <c r="EF129" s="754"/>
    </row>
    <row r="130" spans="1:136" x14ac:dyDescent="0.35">
      <c r="C130" s="754"/>
      <c r="D130" s="754"/>
      <c r="E130" s="754"/>
      <c r="F130" s="754"/>
      <c r="G130" s="754"/>
      <c r="H130" s="754"/>
      <c r="I130" s="754"/>
      <c r="J130" s="754"/>
      <c r="K130" s="754"/>
      <c r="L130" s="754"/>
      <c r="M130" s="754"/>
      <c r="N130" s="754"/>
      <c r="O130" s="754"/>
    </row>
    <row r="131" spans="1:136" x14ac:dyDescent="0.35">
      <c r="A131" s="3" t="s">
        <v>571</v>
      </c>
      <c r="B131" s="754">
        <f t="shared" ref="B131:N131" si="32">MIN(B117:B129)</f>
        <v>0.78262914285714291</v>
      </c>
      <c r="C131" s="754">
        <f t="shared" si="32"/>
        <v>0.81437801428571432</v>
      </c>
      <c r="D131" s="754">
        <f t="shared" si="32"/>
        <v>0.81564979999999998</v>
      </c>
      <c r="E131" s="754">
        <f t="shared" si="32"/>
        <v>0.80111124285714297</v>
      </c>
      <c r="F131" s="754">
        <f t="shared" si="32"/>
        <v>0.6844846714285715</v>
      </c>
      <c r="G131" s="754">
        <f t="shared" si="32"/>
        <v>0.81992803749999987</v>
      </c>
      <c r="H131" s="754">
        <f t="shared" si="32"/>
        <v>0.80611931428571426</v>
      </c>
      <c r="I131" s="754">
        <f t="shared" si="32"/>
        <v>0.74351378749999997</v>
      </c>
      <c r="J131" s="754">
        <f t="shared" si="32"/>
        <v>0.73977617500000004</v>
      </c>
      <c r="K131" s="754">
        <f t="shared" si="32"/>
        <v>0.83377377142857145</v>
      </c>
      <c r="L131" s="754">
        <f t="shared" si="32"/>
        <v>0.76554402857142867</v>
      </c>
      <c r="M131" s="754">
        <f t="shared" si="32"/>
        <v>0.72460639999999998</v>
      </c>
      <c r="N131" s="754">
        <f t="shared" si="32"/>
        <v>0.7526811571428571</v>
      </c>
      <c r="O131" s="754"/>
      <c r="AD131" s="754">
        <f>MIN(AD117:AD129)</f>
        <v>0.79235092857142853</v>
      </c>
      <c r="AE131" s="754">
        <f>MIN(AE117:AE129)</f>
        <v>0.78400275714285717</v>
      </c>
      <c r="AF131" s="754">
        <f>MIN(AF117:AF129)</f>
        <v>0.6923512285714285</v>
      </c>
      <c r="AH131" s="754">
        <f t="shared" ref="AH131:AQ131" si="33">MIN(AH117:AH129)</f>
        <v>0.78407482857142863</v>
      </c>
      <c r="AI131" s="754">
        <f t="shared" si="33"/>
        <v>0.73241602857142851</v>
      </c>
      <c r="AJ131" s="754">
        <f t="shared" si="33"/>
        <v>0.7615945428571429</v>
      </c>
      <c r="AK131" s="754">
        <f t="shared" si="33"/>
        <v>0.79139358571428564</v>
      </c>
      <c r="AL131" s="754">
        <f t="shared" si="33"/>
        <v>0.79168995714285717</v>
      </c>
      <c r="AM131" s="754">
        <f t="shared" si="33"/>
        <v>0.72666677142857161</v>
      </c>
      <c r="AN131" s="754">
        <f t="shared" si="33"/>
        <v>0.70914905714285725</v>
      </c>
      <c r="AO131" s="754">
        <f t="shared" si="33"/>
        <v>0.80942691428571423</v>
      </c>
      <c r="AP131" s="754">
        <f t="shared" si="33"/>
        <v>0.8004540714285715</v>
      </c>
      <c r="AQ131" s="754">
        <f t="shared" si="33"/>
        <v>0.77357124285714285</v>
      </c>
      <c r="AS131" s="754">
        <f>MIN(AS117:AS129)</f>
        <v>0.77738487142857138</v>
      </c>
      <c r="AT131" s="754">
        <f>MIN(AT117:AT129)</f>
        <v>0.69893988571428578</v>
      </c>
      <c r="AV131" s="754">
        <f>MIN(AV117:AV129)</f>
        <v>0.74585027142857141</v>
      </c>
      <c r="AW131" s="754">
        <f>MIN(AW117:AW129)</f>
        <v>0.69980624285714288</v>
      </c>
      <c r="AX131" s="754">
        <f>MIN(AX117:AX129)</f>
        <v>0.74953247142857138</v>
      </c>
      <c r="AY131" s="754">
        <f>MIN(AY117:AY129)</f>
        <v>0.74372615714285717</v>
      </c>
      <c r="BA131" s="754">
        <f>MIN(BA117:BA129)</f>
        <v>0.76312989999999992</v>
      </c>
      <c r="BC131" s="754">
        <f>MIN(BC117:BC129)</f>
        <v>0.71249735714285722</v>
      </c>
      <c r="BD131" s="754">
        <f>MIN(BD117:BD129)</f>
        <v>0.73254171428571435</v>
      </c>
      <c r="BF131" s="754"/>
      <c r="BH131" s="754">
        <f t="shared" ref="BH131:BQ131" si="34">MIN(BH117:BH129)</f>
        <v>0.82141057142857143</v>
      </c>
      <c r="BI131" s="754">
        <f t="shared" si="34"/>
        <v>0.88547360000000008</v>
      </c>
      <c r="BJ131" s="754">
        <f t="shared" si="34"/>
        <v>0.71722471428571422</v>
      </c>
      <c r="BK131" s="754">
        <f t="shared" si="34"/>
        <v>0.80644387142857143</v>
      </c>
      <c r="BL131" s="754">
        <f t="shared" si="34"/>
        <v>0.82262425714285725</v>
      </c>
      <c r="BM131" s="754">
        <f t="shared" si="34"/>
        <v>0.79131345000000008</v>
      </c>
      <c r="BN131" s="754">
        <f t="shared" si="34"/>
        <v>0.86475797142857147</v>
      </c>
      <c r="BO131" s="754">
        <f t="shared" si="34"/>
        <v>0.74249302857142851</v>
      </c>
      <c r="BP131" s="754">
        <f t="shared" si="34"/>
        <v>0.73930277500000008</v>
      </c>
      <c r="BQ131" s="754">
        <f t="shared" si="34"/>
        <v>0.80184752500000001</v>
      </c>
      <c r="BS131" s="754">
        <f>MIN(BS117:BS129)</f>
        <v>0.78267165714285714</v>
      </c>
      <c r="BT131" s="754">
        <f>MIN(BT117:BT129)</f>
        <v>0.89276774285714289</v>
      </c>
      <c r="BU131" s="754">
        <f>MIN(BU117:BU129)</f>
        <v>0.77688552857142845</v>
      </c>
      <c r="BV131" s="754">
        <f>MIN(BV117:BV129)</f>
        <v>0.83534338571428568</v>
      </c>
      <c r="CH131" s="754">
        <f t="shared" ref="CH131:DF131" si="35">MIN(CH117:CH129)</f>
        <v>0.64074501428571418</v>
      </c>
      <c r="CI131" s="754">
        <f t="shared" si="35"/>
        <v>0.67787338571428557</v>
      </c>
      <c r="CJ131" s="754">
        <f t="shared" si="35"/>
        <v>0.65824922857142876</v>
      </c>
      <c r="CK131" s="754">
        <f t="shared" si="35"/>
        <v>0.68585551428571434</v>
      </c>
      <c r="CL131" s="754">
        <f t="shared" si="35"/>
        <v>0.66928517142857136</v>
      </c>
      <c r="CM131" s="754">
        <f t="shared" si="35"/>
        <v>0.68835200000000007</v>
      </c>
      <c r="CN131" s="754">
        <f t="shared" si="35"/>
        <v>0.70666835714285714</v>
      </c>
      <c r="CO131" s="754">
        <f t="shared" si="35"/>
        <v>0.68200228571428578</v>
      </c>
      <c r="CP131" s="754">
        <f t="shared" si="35"/>
        <v>0.66705181428571425</v>
      </c>
      <c r="CQ131" s="754">
        <f t="shared" si="35"/>
        <v>0.66303545714285728</v>
      </c>
      <c r="CR131" s="754">
        <f t="shared" si="35"/>
        <v>0.67962369999999994</v>
      </c>
      <c r="CS131" s="754">
        <f t="shared" si="35"/>
        <v>0.68667828571428569</v>
      </c>
      <c r="CT131" s="754">
        <f t="shared" si="35"/>
        <v>0.7060310428571428</v>
      </c>
      <c r="CU131" s="754">
        <f t="shared" si="35"/>
        <v>0.65816165714285724</v>
      </c>
      <c r="CV131" s="754">
        <f t="shared" si="35"/>
        <v>0.67652395714285707</v>
      </c>
      <c r="CW131" s="754">
        <f t="shared" si="35"/>
        <v>0.66128825714285711</v>
      </c>
      <c r="CX131" s="754">
        <f t="shared" si="35"/>
        <v>0.67743845714285711</v>
      </c>
      <c r="CY131" s="754">
        <f t="shared" si="35"/>
        <v>0.66802204285714295</v>
      </c>
      <c r="CZ131" s="754">
        <f t="shared" si="35"/>
        <v>0.69747852857142856</v>
      </c>
      <c r="DA131" s="754">
        <f t="shared" si="35"/>
        <v>0.71189931250000005</v>
      </c>
      <c r="DB131" s="754">
        <f t="shared" si="35"/>
        <v>0.68159530000000002</v>
      </c>
      <c r="DC131" s="754">
        <f t="shared" si="35"/>
        <v>0.68313494285714282</v>
      </c>
      <c r="DD131" s="754">
        <f t="shared" si="35"/>
        <v>0.68164562857142863</v>
      </c>
      <c r="DE131" s="754">
        <f t="shared" si="35"/>
        <v>0.67556018571428567</v>
      </c>
      <c r="DF131" s="754">
        <f t="shared" si="35"/>
        <v>0.70734182857142858</v>
      </c>
      <c r="DJ131" s="754">
        <f t="shared" ref="DJ131:DX131" si="36">MIN(DJ117:DJ129)</f>
        <v>0.69973605714285714</v>
      </c>
      <c r="DK131" s="754">
        <f t="shared" si="36"/>
        <v>0.65327252857142848</v>
      </c>
      <c r="DL131" s="754">
        <f t="shared" si="36"/>
        <v>0.64301602857142848</v>
      </c>
      <c r="DM131" s="754">
        <f t="shared" si="36"/>
        <v>0.69545505714285716</v>
      </c>
      <c r="DN131" s="754">
        <f t="shared" si="36"/>
        <v>0.70180690000000001</v>
      </c>
      <c r="DO131" s="754">
        <f t="shared" si="36"/>
        <v>0.6786206285714288</v>
      </c>
      <c r="DP131" s="754">
        <f t="shared" si="36"/>
        <v>0.68447477142857138</v>
      </c>
      <c r="DQ131" s="754">
        <f t="shared" si="36"/>
        <v>0.67850301428571436</v>
      </c>
      <c r="DR131" s="754">
        <f t="shared" si="36"/>
        <v>0.67278361428571432</v>
      </c>
      <c r="DS131" s="754">
        <f t="shared" si="36"/>
        <v>0.6595222285714285</v>
      </c>
      <c r="DT131" s="754">
        <f t="shared" si="36"/>
        <v>0.6699917428571428</v>
      </c>
      <c r="DU131" s="754">
        <f t="shared" si="36"/>
        <v>0.69784985714285708</v>
      </c>
      <c r="DV131" s="754">
        <f t="shared" si="36"/>
        <v>0.70807908571428579</v>
      </c>
      <c r="DW131" s="754">
        <f t="shared" si="36"/>
        <v>0.70446762857142864</v>
      </c>
      <c r="DX131" s="754">
        <f t="shared" si="36"/>
        <v>0.68677378571428582</v>
      </c>
      <c r="DZ131" s="754">
        <f t="shared" ref="DZ131:EE131" si="37">MIN(DZ117:DZ129)</f>
        <v>0.68312437142857141</v>
      </c>
      <c r="EA131" s="754">
        <f t="shared" si="37"/>
        <v>0.67315294285714278</v>
      </c>
      <c r="EB131" s="754">
        <f t="shared" si="37"/>
        <v>0.7187595</v>
      </c>
      <c r="EC131" s="754">
        <f t="shared" si="37"/>
        <v>0.69673589999999996</v>
      </c>
      <c r="ED131" s="754">
        <f t="shared" si="37"/>
        <v>0.69762098571428566</v>
      </c>
      <c r="EE131" s="754">
        <f t="shared" si="37"/>
        <v>0.7207813428571429</v>
      </c>
      <c r="EF131" s="754"/>
    </row>
    <row r="132" spans="1:136" x14ac:dyDescent="0.35">
      <c r="A132" s="3" t="s">
        <v>570</v>
      </c>
      <c r="B132" s="754">
        <f t="shared" ref="B132:N132" si="38">MAX(B117:B129)</f>
        <v>1.0602998571428572</v>
      </c>
      <c r="C132" s="754">
        <f t="shared" si="38"/>
        <v>1.0642057142857142</v>
      </c>
      <c r="D132" s="754">
        <f t="shared" si="38"/>
        <v>1.0111007285714286</v>
      </c>
      <c r="E132" s="754">
        <f t="shared" si="38"/>
        <v>1.0109508</v>
      </c>
      <c r="F132" s="754">
        <f t="shared" si="38"/>
        <v>1.0155820428571427</v>
      </c>
      <c r="G132" s="754">
        <f t="shared" si="38"/>
        <v>1.0356717</v>
      </c>
      <c r="H132" s="754">
        <f t="shared" si="38"/>
        <v>1.0335285999999999</v>
      </c>
      <c r="I132" s="754">
        <f t="shared" si="38"/>
        <v>1.012676242857143</v>
      </c>
      <c r="J132" s="754">
        <f t="shared" si="38"/>
        <v>1.0674027142857143</v>
      </c>
      <c r="K132" s="754">
        <f t="shared" si="38"/>
        <v>1.0457920000000001</v>
      </c>
      <c r="L132" s="754">
        <f t="shared" si="38"/>
        <v>1.0200141857142857</v>
      </c>
      <c r="M132" s="754">
        <f t="shared" si="38"/>
        <v>1.03874</v>
      </c>
      <c r="N132" s="754">
        <f t="shared" si="38"/>
        <v>1.0041205857142856</v>
      </c>
      <c r="O132" s="754"/>
      <c r="AD132" s="754">
        <f>MAX(AD117:AD129)</f>
        <v>1.0426947142857144</v>
      </c>
      <c r="AE132" s="754">
        <f>MAX(AE117:AE129)</f>
        <v>0.98779032857142857</v>
      </c>
      <c r="AF132" s="754">
        <f>MAX(AF117:AF129)</f>
        <v>0.93596094285714293</v>
      </c>
      <c r="AH132" s="754">
        <f t="shared" ref="AH132:AQ132" si="39">MAX(AH117:AH129)</f>
        <v>0.96126647142857136</v>
      </c>
      <c r="AI132" s="754">
        <f t="shared" si="39"/>
        <v>0.95779482857142872</v>
      </c>
      <c r="AJ132" s="754">
        <f t="shared" si="39"/>
        <v>1.005564642857143</v>
      </c>
      <c r="AK132" s="754">
        <f t="shared" si="39"/>
        <v>1.0348275714285715</v>
      </c>
      <c r="AL132" s="754">
        <f t="shared" si="39"/>
        <v>1.0095232857142857</v>
      </c>
      <c r="AM132" s="754">
        <f t="shared" si="39"/>
        <v>0.94421200000000016</v>
      </c>
      <c r="AN132" s="754">
        <f t="shared" si="39"/>
        <v>0.97891228571428557</v>
      </c>
      <c r="AO132" s="754">
        <f t="shared" si="39"/>
        <v>0.97301418571428577</v>
      </c>
      <c r="AP132" s="754">
        <f t="shared" si="39"/>
        <v>1.0086428285714284</v>
      </c>
      <c r="AQ132" s="754">
        <f t="shared" si="39"/>
        <v>1.0064845</v>
      </c>
      <c r="AS132" s="754">
        <f>MAX(AS117:AS129)</f>
        <v>1.0022441</v>
      </c>
      <c r="AT132" s="754">
        <f>MAX(AT117:AT129)</f>
        <v>0.97708865714285731</v>
      </c>
      <c r="AV132" s="754">
        <f>MAX(AV117:AV129)</f>
        <v>0.97792899999999994</v>
      </c>
      <c r="AW132" s="754">
        <f>MAX(AW117:AW129)</f>
        <v>0.92978298571428564</v>
      </c>
      <c r="AX132" s="754">
        <f>MAX(AX117:AX129)</f>
        <v>0.98432135714285707</v>
      </c>
      <c r="AY132" s="754">
        <f>MAX(AY117:AY129)</f>
        <v>1.0101500714285714</v>
      </c>
      <c r="BA132" s="754">
        <f>MAX(BA117:BA129)</f>
        <v>1.0149524714285714</v>
      </c>
      <c r="BC132" s="754">
        <f>MAX(BC117:BC129)</f>
        <v>0.99497977142857141</v>
      </c>
      <c r="BD132" s="754">
        <f>MAX(BD117:BD129)</f>
        <v>1.0517625714285714</v>
      </c>
      <c r="BF132" s="754"/>
      <c r="BH132" s="754">
        <f t="shared" ref="BH132:BQ132" si="40">MAX(BH117:BH129)</f>
        <v>0.97606801428571432</v>
      </c>
      <c r="BI132" s="754">
        <f t="shared" si="40"/>
        <v>1.0056498142857144</v>
      </c>
      <c r="BJ132" s="754">
        <f t="shared" si="40"/>
        <v>0.96418424285714277</v>
      </c>
      <c r="BK132" s="754">
        <f t="shared" si="40"/>
        <v>0.9543636428571427</v>
      </c>
      <c r="BL132" s="754">
        <f t="shared" si="40"/>
        <v>0.96114338571428581</v>
      </c>
      <c r="BM132" s="754">
        <f t="shared" si="40"/>
        <v>0.98991130000000005</v>
      </c>
      <c r="BN132" s="754">
        <f t="shared" si="40"/>
        <v>0.97364590000000006</v>
      </c>
      <c r="BO132" s="754">
        <f t="shared" si="40"/>
        <v>0.96857472857142857</v>
      </c>
      <c r="BP132" s="754">
        <f t="shared" si="40"/>
        <v>0.97058868571428569</v>
      </c>
      <c r="BQ132" s="754">
        <f t="shared" si="40"/>
        <v>0.98575985714285708</v>
      </c>
      <c r="BS132" s="754">
        <f>MAX(BS117:BS129)</f>
        <v>0.96729185714285726</v>
      </c>
      <c r="BT132" s="754">
        <f>MAX(BT117:BT129)</f>
        <v>0.98809050000000009</v>
      </c>
      <c r="BU132" s="754">
        <f>MAX(BU117:BU129)</f>
        <v>0.96309487142857131</v>
      </c>
      <c r="BV132" s="754">
        <f>MAX(BV117:BV129)</f>
        <v>0.98693260000000005</v>
      </c>
      <c r="CH132" s="754">
        <f t="shared" ref="CH132:DF132" si="41">MAX(CH117:CH129)</f>
        <v>1.0515808571428571</v>
      </c>
      <c r="CI132" s="754">
        <f t="shared" si="41"/>
        <v>1.0291748571428572</v>
      </c>
      <c r="CJ132" s="754">
        <f t="shared" si="41"/>
        <v>1.0705618571428572</v>
      </c>
      <c r="CK132" s="754">
        <f t="shared" si="41"/>
        <v>1.0466378857142857</v>
      </c>
      <c r="CL132" s="754">
        <f t="shared" si="41"/>
        <v>1.0502655714285714</v>
      </c>
      <c r="CM132" s="754">
        <f t="shared" si="41"/>
        <v>1.040279</v>
      </c>
      <c r="CN132" s="754">
        <f t="shared" si="41"/>
        <v>1.0374918142857144</v>
      </c>
      <c r="CO132" s="754">
        <f t="shared" si="41"/>
        <v>1.0558312857142857</v>
      </c>
      <c r="CP132" s="754">
        <f t="shared" si="41"/>
        <v>1.0749884714285716</v>
      </c>
      <c r="CQ132" s="754">
        <f t="shared" si="41"/>
        <v>1.0501721714285712</v>
      </c>
      <c r="CR132" s="754">
        <f t="shared" si="41"/>
        <v>1.0524875714285715</v>
      </c>
      <c r="CS132" s="754">
        <f t="shared" si="41"/>
        <v>1.0264091428571427</v>
      </c>
      <c r="CT132" s="754">
        <f t="shared" si="41"/>
        <v>1.0176738857142857</v>
      </c>
      <c r="CU132" s="754">
        <f t="shared" si="41"/>
        <v>1.0141090714285714</v>
      </c>
      <c r="CV132" s="754">
        <f t="shared" si="41"/>
        <v>1.0144900285714284</v>
      </c>
      <c r="CW132" s="754">
        <f t="shared" si="41"/>
        <v>1.0380924285714286</v>
      </c>
      <c r="CX132" s="754">
        <f t="shared" si="41"/>
        <v>1.0340624999999999</v>
      </c>
      <c r="CY132" s="754">
        <f t="shared" si="41"/>
        <v>1.0030726428571428</v>
      </c>
      <c r="CZ132" s="754">
        <f t="shared" si="41"/>
        <v>1.0364108571428572</v>
      </c>
      <c r="DA132" s="754">
        <f t="shared" si="41"/>
        <v>1.0214771571428574</v>
      </c>
      <c r="DB132" s="754">
        <f t="shared" si="41"/>
        <v>1.0512161428571429</v>
      </c>
      <c r="DC132" s="754">
        <f t="shared" si="41"/>
        <v>1.0408201428571429</v>
      </c>
      <c r="DD132" s="754">
        <f t="shared" si="41"/>
        <v>1.0468985714285715</v>
      </c>
      <c r="DE132" s="754">
        <f t="shared" si="41"/>
        <v>1.048792285714286</v>
      </c>
      <c r="DF132" s="754">
        <f t="shared" si="41"/>
        <v>1.0610058571428569</v>
      </c>
      <c r="DJ132" s="754">
        <f t="shared" ref="DJ132:DX132" si="42">MAX(DJ117:DJ129)</f>
        <v>1.0102236571428569</v>
      </c>
      <c r="DK132" s="754">
        <f t="shared" si="42"/>
        <v>1.0210991428571428</v>
      </c>
      <c r="DL132" s="754">
        <f t="shared" si="42"/>
        <v>1.0044493714285714</v>
      </c>
      <c r="DM132" s="754">
        <f t="shared" si="42"/>
        <v>0.99501521428571427</v>
      </c>
      <c r="DN132" s="754">
        <f t="shared" si="42"/>
        <v>0.96214218571428578</v>
      </c>
      <c r="DO132" s="754">
        <f t="shared" si="42"/>
        <v>1.0050409285714286</v>
      </c>
      <c r="DP132" s="754">
        <f t="shared" si="42"/>
        <v>1.0326059999999999</v>
      </c>
      <c r="DQ132" s="754">
        <f t="shared" si="42"/>
        <v>0.99880608571428564</v>
      </c>
      <c r="DR132" s="754">
        <f t="shared" si="42"/>
        <v>1.030810285714286</v>
      </c>
      <c r="DS132" s="754">
        <f t="shared" si="42"/>
        <v>1.0271491571428573</v>
      </c>
      <c r="DT132" s="754">
        <f t="shared" si="42"/>
        <v>1.0160562285714285</v>
      </c>
      <c r="DU132" s="754">
        <f t="shared" si="42"/>
        <v>1.0165894285714285</v>
      </c>
      <c r="DV132" s="754">
        <f t="shared" si="42"/>
        <v>1.0101024142857142</v>
      </c>
      <c r="DW132" s="754">
        <f t="shared" si="42"/>
        <v>0.9787287714285714</v>
      </c>
      <c r="DX132" s="754">
        <f t="shared" si="42"/>
        <v>1.0097200857142856</v>
      </c>
      <c r="DZ132" s="754">
        <f t="shared" ref="DZ132:EE132" si="43">MAX(DZ117:DZ129)</f>
        <v>0.99607958571428579</v>
      </c>
      <c r="EA132" s="754">
        <f t="shared" si="43"/>
        <v>0.98804445714285727</v>
      </c>
      <c r="EB132" s="754">
        <f t="shared" si="43"/>
        <v>0.97477095714285711</v>
      </c>
      <c r="EC132" s="754">
        <f t="shared" si="43"/>
        <v>1.0069756000000001</v>
      </c>
      <c r="ED132" s="754">
        <f t="shared" si="43"/>
        <v>1.0065084285714285</v>
      </c>
      <c r="EE132" s="754">
        <f t="shared" si="43"/>
        <v>1.0140498857142857</v>
      </c>
      <c r="EF132" s="754"/>
    </row>
    <row r="133" spans="1:136" x14ac:dyDescent="0.35">
      <c r="A133" s="373" t="s">
        <v>569</v>
      </c>
      <c r="B133" s="754">
        <f t="shared" ref="B133:N133" si="44">B132-B131</f>
        <v>0.27767071428571433</v>
      </c>
      <c r="C133" s="754">
        <f t="shared" si="44"/>
        <v>0.24982769999999987</v>
      </c>
      <c r="D133" s="754">
        <f t="shared" si="44"/>
        <v>0.19545092857142865</v>
      </c>
      <c r="E133" s="754">
        <f t="shared" si="44"/>
        <v>0.20983955714285707</v>
      </c>
      <c r="F133" s="754">
        <f t="shared" si="44"/>
        <v>0.33109737142857121</v>
      </c>
      <c r="G133" s="754">
        <f t="shared" si="44"/>
        <v>0.2157436625000001</v>
      </c>
      <c r="H133" s="754">
        <f t="shared" si="44"/>
        <v>0.22740928571428565</v>
      </c>
      <c r="I133" s="754">
        <f t="shared" si="44"/>
        <v>0.269162455357143</v>
      </c>
      <c r="J133" s="754">
        <f t="shared" si="44"/>
        <v>0.32762653928571428</v>
      </c>
      <c r="K133" s="754">
        <f t="shared" si="44"/>
        <v>0.2120182285714286</v>
      </c>
      <c r="L133" s="754">
        <f t="shared" si="44"/>
        <v>0.25447015714285703</v>
      </c>
      <c r="M133" s="754">
        <f t="shared" si="44"/>
        <v>0.31413360000000001</v>
      </c>
      <c r="N133" s="754">
        <f t="shared" si="44"/>
        <v>0.25143942857142854</v>
      </c>
      <c r="O133" s="754"/>
      <c r="AD133" s="754">
        <f>AD132-AD131</f>
        <v>0.25034378571428584</v>
      </c>
      <c r="AE133" s="754">
        <f>AE132-AE131</f>
        <v>0.2037875714285714</v>
      </c>
      <c r="AF133" s="754">
        <f>AF132-AF131</f>
        <v>0.24360971428571443</v>
      </c>
      <c r="AG133" s="236"/>
      <c r="AH133" s="754">
        <f t="shared" ref="AH133:AQ133" si="45">AH132-AH131</f>
        <v>0.17719164285714273</v>
      </c>
      <c r="AI133" s="754">
        <f t="shared" si="45"/>
        <v>0.22537880000000021</v>
      </c>
      <c r="AJ133" s="754">
        <f t="shared" si="45"/>
        <v>0.24397010000000008</v>
      </c>
      <c r="AK133" s="754">
        <f t="shared" si="45"/>
        <v>0.24343398571428587</v>
      </c>
      <c r="AL133" s="754">
        <f t="shared" si="45"/>
        <v>0.21783332857142856</v>
      </c>
      <c r="AM133" s="754">
        <f t="shared" si="45"/>
        <v>0.21754522857142855</v>
      </c>
      <c r="AN133" s="754">
        <f t="shared" si="45"/>
        <v>0.26976322857142832</v>
      </c>
      <c r="AO133" s="754">
        <f t="shared" si="45"/>
        <v>0.16358727142857155</v>
      </c>
      <c r="AP133" s="754">
        <f t="shared" si="45"/>
        <v>0.2081887571428569</v>
      </c>
      <c r="AQ133" s="754">
        <f t="shared" si="45"/>
        <v>0.23291325714285716</v>
      </c>
      <c r="AR133" s="236"/>
      <c r="AS133" s="754">
        <f>AS132-AS131</f>
        <v>0.22485922857142859</v>
      </c>
      <c r="AT133" s="754">
        <f>AT132-AT131</f>
        <v>0.27814877142857153</v>
      </c>
      <c r="AU133" s="236"/>
      <c r="AV133" s="754">
        <f>AV132-AV131</f>
        <v>0.23207872857142853</v>
      </c>
      <c r="AW133" s="754">
        <f>AW132-AW131</f>
        <v>0.22997674285714276</v>
      </c>
      <c r="AX133" s="754">
        <f>AX132-AX131</f>
        <v>0.23478888571428569</v>
      </c>
      <c r="AY133" s="754">
        <f>AY132-AY131</f>
        <v>0.26642391428571421</v>
      </c>
      <c r="BA133" s="754">
        <f>BA132-BA131</f>
        <v>0.25182257142857145</v>
      </c>
      <c r="BC133" s="754">
        <f>BC132-BC131</f>
        <v>0.28248241428571419</v>
      </c>
      <c r="BD133" s="754">
        <f>BD132-BD131</f>
        <v>0.31922085714285708</v>
      </c>
      <c r="BF133" s="754"/>
      <c r="BH133" s="754">
        <f t="shared" ref="BH133:BQ133" si="46">BH132-BH131</f>
        <v>0.15465744285714289</v>
      </c>
      <c r="BI133" s="754">
        <f t="shared" si="46"/>
        <v>0.12017621428571434</v>
      </c>
      <c r="BJ133" s="754">
        <f t="shared" si="46"/>
        <v>0.24695952857142855</v>
      </c>
      <c r="BK133" s="754">
        <f t="shared" si="46"/>
        <v>0.14791977142857127</v>
      </c>
      <c r="BL133" s="754">
        <f t="shared" si="46"/>
        <v>0.13851912857142856</v>
      </c>
      <c r="BM133" s="754">
        <f t="shared" si="46"/>
        <v>0.19859784999999996</v>
      </c>
      <c r="BN133" s="754">
        <f t="shared" si="46"/>
        <v>0.10888792857142859</v>
      </c>
      <c r="BO133" s="754">
        <f t="shared" si="46"/>
        <v>0.22608170000000005</v>
      </c>
      <c r="BP133" s="754">
        <f t="shared" si="46"/>
        <v>0.23128591071428561</v>
      </c>
      <c r="BQ133" s="754">
        <f t="shared" si="46"/>
        <v>0.18391233214285707</v>
      </c>
      <c r="BS133" s="754">
        <f>BS132-BS131</f>
        <v>0.18462020000000012</v>
      </c>
      <c r="BT133" s="754">
        <f>BT132-BT131</f>
        <v>9.5322757142857206E-2</v>
      </c>
      <c r="BU133" s="754">
        <f>BU132-BU131</f>
        <v>0.18620934285714286</v>
      </c>
      <c r="BV133" s="754">
        <f>BV132-BV131</f>
        <v>0.15158921428571437</v>
      </c>
      <c r="CH133" s="754">
        <f t="shared" ref="CH133:DF133" si="47">CH132-CH131</f>
        <v>0.41083584285714292</v>
      </c>
      <c r="CI133" s="754">
        <f t="shared" si="47"/>
        <v>0.3513014714285716</v>
      </c>
      <c r="CJ133" s="754">
        <f t="shared" si="47"/>
        <v>0.41231262857142847</v>
      </c>
      <c r="CK133" s="754">
        <f t="shared" si="47"/>
        <v>0.36078237142857139</v>
      </c>
      <c r="CL133" s="754">
        <f t="shared" si="47"/>
        <v>0.3809804</v>
      </c>
      <c r="CM133" s="754">
        <f t="shared" si="47"/>
        <v>0.35192699999999988</v>
      </c>
      <c r="CN133" s="754">
        <f t="shared" si="47"/>
        <v>0.33082345714285721</v>
      </c>
      <c r="CO133" s="754">
        <f t="shared" si="47"/>
        <v>0.37382899999999997</v>
      </c>
      <c r="CP133" s="754">
        <f t="shared" si="47"/>
        <v>0.40793665714285732</v>
      </c>
      <c r="CQ133" s="754">
        <f t="shared" si="47"/>
        <v>0.38713671428571395</v>
      </c>
      <c r="CR133" s="754">
        <f t="shared" si="47"/>
        <v>0.37286387142857158</v>
      </c>
      <c r="CS133" s="754">
        <f t="shared" si="47"/>
        <v>0.339730857142857</v>
      </c>
      <c r="CT133" s="754">
        <f t="shared" si="47"/>
        <v>0.31164284285714294</v>
      </c>
      <c r="CU133" s="754">
        <f t="shared" si="47"/>
        <v>0.35594741428571419</v>
      </c>
      <c r="CV133" s="754">
        <f t="shared" si="47"/>
        <v>0.33796607142857138</v>
      </c>
      <c r="CW133" s="754">
        <f t="shared" si="47"/>
        <v>0.37680417142857148</v>
      </c>
      <c r="CX133" s="754">
        <f t="shared" si="47"/>
        <v>0.35662404285714278</v>
      </c>
      <c r="CY133" s="754">
        <f t="shared" si="47"/>
        <v>0.33505059999999987</v>
      </c>
      <c r="CZ133" s="754">
        <f t="shared" si="47"/>
        <v>0.33893232857142863</v>
      </c>
      <c r="DA133" s="754">
        <f t="shared" si="47"/>
        <v>0.30957784464285731</v>
      </c>
      <c r="DB133" s="754">
        <f t="shared" si="47"/>
        <v>0.36962084285714292</v>
      </c>
      <c r="DC133" s="754">
        <f t="shared" si="47"/>
        <v>0.35768520000000004</v>
      </c>
      <c r="DD133" s="754">
        <f t="shared" si="47"/>
        <v>0.36525294285714283</v>
      </c>
      <c r="DE133" s="754">
        <f t="shared" si="47"/>
        <v>0.37323210000000029</v>
      </c>
      <c r="DF133" s="754">
        <f t="shared" si="47"/>
        <v>0.35366402857142831</v>
      </c>
      <c r="DJ133" s="754">
        <f t="shared" ref="DJ133:DX133" si="48">DJ132-DJ131</f>
        <v>0.31048759999999975</v>
      </c>
      <c r="DK133" s="754">
        <f t="shared" si="48"/>
        <v>0.36782661428571428</v>
      </c>
      <c r="DL133" s="754">
        <f t="shared" si="48"/>
        <v>0.3614333428571429</v>
      </c>
      <c r="DM133" s="754">
        <f t="shared" si="48"/>
        <v>0.29956015714285711</v>
      </c>
      <c r="DN133" s="754">
        <f t="shared" si="48"/>
        <v>0.26033528571428577</v>
      </c>
      <c r="DO133" s="754">
        <f t="shared" si="48"/>
        <v>0.32642029999999977</v>
      </c>
      <c r="DP133" s="754">
        <f t="shared" si="48"/>
        <v>0.34813122857142853</v>
      </c>
      <c r="DQ133" s="754">
        <f t="shared" si="48"/>
        <v>0.32030307142857128</v>
      </c>
      <c r="DR133" s="754">
        <f t="shared" si="48"/>
        <v>0.3580266714285717</v>
      </c>
      <c r="DS133" s="754">
        <f t="shared" si="48"/>
        <v>0.36762692857142876</v>
      </c>
      <c r="DT133" s="754">
        <f t="shared" si="48"/>
        <v>0.34606448571428572</v>
      </c>
      <c r="DU133" s="754">
        <f t="shared" si="48"/>
        <v>0.31873957142857146</v>
      </c>
      <c r="DV133" s="754">
        <f t="shared" si="48"/>
        <v>0.30202332857142844</v>
      </c>
      <c r="DW133" s="754">
        <f t="shared" si="48"/>
        <v>0.27426114285714276</v>
      </c>
      <c r="DX133" s="754">
        <f t="shared" si="48"/>
        <v>0.3229462999999998</v>
      </c>
      <c r="DZ133" s="754">
        <f t="shared" ref="DZ133:EE133" si="49">DZ132-DZ131</f>
        <v>0.31295521428571438</v>
      </c>
      <c r="EA133" s="754">
        <f t="shared" si="49"/>
        <v>0.31489151428571449</v>
      </c>
      <c r="EB133" s="754">
        <f t="shared" si="49"/>
        <v>0.25601145714285711</v>
      </c>
      <c r="EC133" s="754">
        <f t="shared" si="49"/>
        <v>0.31023970000000012</v>
      </c>
      <c r="ED133" s="754">
        <f t="shared" si="49"/>
        <v>0.30888744285714287</v>
      </c>
      <c r="EE133" s="754">
        <f t="shared" si="49"/>
        <v>0.29326854285714277</v>
      </c>
      <c r="EF133" s="754"/>
    </row>
    <row r="134" spans="1:136" x14ac:dyDescent="0.35">
      <c r="C134" s="754"/>
      <c r="D134" s="754"/>
      <c r="E134" s="754"/>
      <c r="F134" s="754"/>
      <c r="G134" s="754"/>
      <c r="H134" s="754"/>
      <c r="I134" s="754"/>
      <c r="J134" s="754"/>
      <c r="K134" s="754"/>
      <c r="L134" s="754"/>
      <c r="M134" s="754"/>
      <c r="N134" s="754"/>
      <c r="O134" s="754"/>
      <c r="AV134" s="1"/>
      <c r="AW134" s="1"/>
      <c r="AX134" s="1"/>
      <c r="BF134" s="754"/>
    </row>
    <row r="135" spans="1:136" x14ac:dyDescent="0.35">
      <c r="A135" s="373" t="s">
        <v>568</v>
      </c>
      <c r="B135" s="311"/>
      <c r="C135" s="311"/>
      <c r="D135" s="311"/>
      <c r="E135" s="311"/>
      <c r="F135" s="311"/>
      <c r="G135" s="311"/>
      <c r="H135" s="311"/>
      <c r="I135" s="311"/>
      <c r="J135" s="311"/>
      <c r="K135" s="311"/>
      <c r="L135" s="311"/>
      <c r="M135" s="311"/>
      <c r="N135" s="311"/>
      <c r="O135" s="754"/>
      <c r="AD135" s="755"/>
      <c r="AE135" s="755"/>
      <c r="AF135" s="755"/>
      <c r="AG135" s="755"/>
      <c r="AH135" s="755"/>
      <c r="AI135" s="755"/>
      <c r="AJ135" s="755"/>
      <c r="AK135" s="755"/>
      <c r="AL135" s="755"/>
      <c r="AM135" s="755"/>
      <c r="AN135" s="755"/>
      <c r="AO135" s="755"/>
      <c r="AP135" s="755"/>
      <c r="AQ135" s="755"/>
      <c r="AR135" s="755"/>
      <c r="AS135" s="755"/>
      <c r="AT135" s="755"/>
      <c r="AU135" s="755"/>
      <c r="AV135" s="755"/>
      <c r="AW135" s="755"/>
      <c r="AX135" s="755"/>
      <c r="AY135" s="755"/>
      <c r="BF135" s="754"/>
    </row>
    <row r="136" spans="1:136" ht="16.5" x14ac:dyDescent="0.35">
      <c r="A136" s="373" t="s">
        <v>567</v>
      </c>
      <c r="B136" s="311"/>
      <c r="C136" s="311"/>
      <c r="D136" s="311"/>
      <c r="E136" s="311"/>
      <c r="F136" s="311"/>
      <c r="G136" s="311"/>
      <c r="H136" s="311"/>
      <c r="I136" s="311"/>
      <c r="J136" s="311"/>
      <c r="K136" s="311"/>
      <c r="L136" s="311"/>
      <c r="M136" s="311"/>
      <c r="N136" s="311"/>
      <c r="O136" s="754"/>
      <c r="AD136" s="755"/>
      <c r="AE136" s="755"/>
      <c r="AF136" s="755"/>
      <c r="AG136" s="755"/>
      <c r="AH136" s="755"/>
      <c r="AI136" s="755"/>
      <c r="AJ136" s="755"/>
      <c r="AK136" s="755"/>
      <c r="AL136" s="755"/>
      <c r="AM136" s="755"/>
      <c r="AN136" s="755"/>
      <c r="AO136" s="755"/>
      <c r="AP136" s="755"/>
      <c r="AQ136" s="755"/>
      <c r="AR136" s="755"/>
      <c r="AS136" s="755"/>
      <c r="AT136" s="755"/>
      <c r="AU136" s="755"/>
      <c r="AV136" s="755"/>
      <c r="AW136" s="755"/>
      <c r="AX136" s="755"/>
      <c r="AY136" s="755"/>
      <c r="BF136" s="754"/>
    </row>
    <row r="137" spans="1:136" x14ac:dyDescent="0.35">
      <c r="A137" s="373" t="s">
        <v>564</v>
      </c>
      <c r="C137" s="754"/>
      <c r="D137" s="754"/>
      <c r="E137" s="754"/>
      <c r="F137" s="754"/>
      <c r="G137" s="754"/>
      <c r="H137" s="754"/>
      <c r="I137" s="754"/>
      <c r="J137" s="754"/>
      <c r="K137" s="754"/>
      <c r="L137" s="754"/>
      <c r="M137" s="754"/>
      <c r="N137" s="754"/>
      <c r="O137" s="754"/>
      <c r="AV137" s="1"/>
      <c r="AW137" s="1"/>
      <c r="AX137" s="1"/>
      <c r="BF137" s="754"/>
    </row>
    <row r="138" spans="1:136" x14ac:dyDescent="0.35">
      <c r="A138" s="3">
        <v>800</v>
      </c>
      <c r="B138" s="3">
        <v>8.3000000000000007</v>
      </c>
      <c r="C138" s="756">
        <v>8.8000000000000007</v>
      </c>
      <c r="D138" s="756">
        <v>10.3</v>
      </c>
      <c r="E138" s="756">
        <v>7.9</v>
      </c>
      <c r="F138" s="756">
        <v>8.6999999999999993</v>
      </c>
      <c r="G138" s="756">
        <v>9.1999999999999993</v>
      </c>
      <c r="H138" s="756">
        <v>7.7</v>
      </c>
      <c r="I138" s="756">
        <v>9.1999999999999993</v>
      </c>
      <c r="J138" s="756">
        <v>8.5</v>
      </c>
      <c r="K138" s="756">
        <v>7</v>
      </c>
      <c r="L138" s="756">
        <v>10</v>
      </c>
      <c r="M138" s="756">
        <v>7.4</v>
      </c>
      <c r="N138" s="756">
        <v>9.1999999999999993</v>
      </c>
      <c r="O138" s="756">
        <v>7.5</v>
      </c>
      <c r="P138" s="756">
        <v>10.3</v>
      </c>
      <c r="AD138" s="756">
        <v>5.8</v>
      </c>
      <c r="AE138" s="756">
        <v>7.3</v>
      </c>
      <c r="AF138" s="756">
        <v>7.1</v>
      </c>
      <c r="AG138" s="756"/>
      <c r="AH138" s="756">
        <v>8.5</v>
      </c>
      <c r="AI138" s="756">
        <v>8</v>
      </c>
      <c r="AJ138" s="756">
        <v>8.3000000000000007</v>
      </c>
      <c r="AK138" s="756">
        <v>8.1999999999999993</v>
      </c>
      <c r="AL138" s="756">
        <v>7.9</v>
      </c>
      <c r="AM138" s="756">
        <v>7</v>
      </c>
      <c r="AN138" s="756"/>
      <c r="AO138" s="756">
        <v>8.8000000000000007</v>
      </c>
      <c r="AP138" s="756">
        <v>6.5</v>
      </c>
      <c r="AQ138" s="756">
        <v>8</v>
      </c>
      <c r="AR138" s="756"/>
      <c r="AS138" s="756">
        <v>7.5</v>
      </c>
      <c r="AT138" s="756">
        <v>7.2</v>
      </c>
      <c r="AU138" s="756"/>
      <c r="AV138" s="746">
        <v>7.2</v>
      </c>
      <c r="AW138" s="746"/>
      <c r="AX138" s="746"/>
      <c r="AY138" s="756"/>
      <c r="AZ138" s="756"/>
      <c r="BA138" s="756"/>
      <c r="BB138" s="756"/>
      <c r="BC138" s="756"/>
      <c r="BD138" s="756"/>
      <c r="BE138" s="76"/>
      <c r="BF138" s="756">
        <v>7.8</v>
      </c>
      <c r="BG138" s="756"/>
      <c r="BH138" s="756">
        <v>7.8</v>
      </c>
      <c r="BI138" s="756">
        <v>7.9</v>
      </c>
      <c r="BJ138" s="756">
        <v>6.4</v>
      </c>
      <c r="BK138" s="756">
        <v>5.7</v>
      </c>
      <c r="BL138" s="756"/>
      <c r="BM138" s="756"/>
      <c r="BN138" s="756">
        <v>8.9</v>
      </c>
      <c r="BO138" s="756"/>
      <c r="BP138" s="756">
        <v>7.2</v>
      </c>
      <c r="BQ138" s="756">
        <v>7.2</v>
      </c>
      <c r="BR138" s="756"/>
      <c r="BS138" s="756">
        <v>8.3000000000000007</v>
      </c>
      <c r="BT138" s="756">
        <v>5.8</v>
      </c>
      <c r="BU138" s="756">
        <v>6.4</v>
      </c>
      <c r="BV138" s="756">
        <v>5.0999999999999996</v>
      </c>
      <c r="BW138" s="756"/>
      <c r="BX138" s="756"/>
      <c r="BY138" s="18"/>
      <c r="BZ138" s="756"/>
      <c r="CA138" s="756"/>
      <c r="CB138" s="756"/>
      <c r="CC138" s="756"/>
      <c r="CD138" s="756"/>
      <c r="CE138" s="756"/>
      <c r="CF138" s="756"/>
      <c r="CG138" s="756"/>
      <c r="CH138" s="756">
        <v>4.7</v>
      </c>
      <c r="CI138" s="756">
        <v>7</v>
      </c>
      <c r="CJ138" s="756">
        <v>5.8</v>
      </c>
      <c r="CK138" s="756">
        <v>6.5</v>
      </c>
      <c r="CL138" s="756">
        <v>6.6</v>
      </c>
      <c r="CM138" s="756">
        <v>6.1</v>
      </c>
      <c r="CN138" s="756"/>
      <c r="CO138" s="756">
        <v>4.9000000000000004</v>
      </c>
      <c r="CP138" s="756"/>
      <c r="CQ138" s="756">
        <v>5.3</v>
      </c>
      <c r="CR138" s="756"/>
      <c r="CS138" s="756">
        <v>6.4</v>
      </c>
      <c r="CT138" s="756">
        <v>6</v>
      </c>
      <c r="CU138" s="756">
        <v>6.4</v>
      </c>
      <c r="CV138" s="756">
        <v>6.4</v>
      </c>
      <c r="CW138" s="756">
        <v>6.9</v>
      </c>
      <c r="CX138" s="756">
        <v>6.9</v>
      </c>
      <c r="CY138" s="756">
        <v>6.2</v>
      </c>
      <c r="CZ138" s="756">
        <v>6.7</v>
      </c>
      <c r="DA138" s="756"/>
      <c r="DB138" s="756">
        <v>6.2</v>
      </c>
      <c r="DC138" s="756">
        <v>6.4</v>
      </c>
      <c r="DD138" s="756">
        <v>6</v>
      </c>
      <c r="DE138" s="756">
        <v>5.8</v>
      </c>
      <c r="DF138" s="756"/>
      <c r="DG138" s="756"/>
      <c r="DH138" s="756"/>
      <c r="DI138" s="18"/>
      <c r="DJ138" s="756">
        <v>7.3</v>
      </c>
      <c r="DK138" s="756">
        <v>6.1</v>
      </c>
      <c r="DL138" s="756">
        <v>6.7</v>
      </c>
      <c r="DM138" s="756">
        <v>7.6</v>
      </c>
      <c r="DN138" s="756"/>
      <c r="DO138" s="756">
        <v>8</v>
      </c>
      <c r="DP138" s="756">
        <v>5.0999999999999996</v>
      </c>
      <c r="DQ138" s="756">
        <v>6.9</v>
      </c>
      <c r="DR138" s="756"/>
      <c r="DS138" s="756">
        <v>7.2</v>
      </c>
      <c r="DT138" s="756">
        <v>4.7</v>
      </c>
      <c r="DU138" s="756">
        <v>6.2</v>
      </c>
      <c r="DV138" s="756">
        <v>5.5</v>
      </c>
      <c r="DW138" s="756">
        <v>8.1999999999999993</v>
      </c>
      <c r="DX138" s="756">
        <v>5.9</v>
      </c>
      <c r="DY138" s="756"/>
      <c r="DZ138" s="756">
        <v>5.6</v>
      </c>
      <c r="EA138" s="756">
        <v>6.2</v>
      </c>
      <c r="EB138" s="756"/>
      <c r="EC138" s="756">
        <v>6</v>
      </c>
      <c r="ED138" s="756">
        <v>5.7</v>
      </c>
      <c r="EE138" s="756">
        <v>5.4</v>
      </c>
    </row>
    <row r="139" spans="1:136" x14ac:dyDescent="0.35">
      <c r="A139" s="3">
        <v>1800</v>
      </c>
      <c r="B139" s="3">
        <v>10.4</v>
      </c>
      <c r="C139" s="756">
        <v>9.3000000000000007</v>
      </c>
      <c r="D139" s="757">
        <v>13.1</v>
      </c>
      <c r="E139" s="756">
        <v>10</v>
      </c>
      <c r="F139" s="756">
        <v>9.6999999999999993</v>
      </c>
      <c r="G139" s="756">
        <v>10.4</v>
      </c>
      <c r="H139" s="756">
        <v>9.1999999999999993</v>
      </c>
      <c r="I139" s="756">
        <v>10.199999999999999</v>
      </c>
      <c r="J139" s="756">
        <v>10.8</v>
      </c>
      <c r="K139" s="756">
        <v>10.7</v>
      </c>
      <c r="L139" s="756">
        <v>10.7</v>
      </c>
      <c r="M139" s="756">
        <v>7.8</v>
      </c>
      <c r="N139" s="756">
        <v>9.8000000000000007</v>
      </c>
      <c r="O139" s="756">
        <v>9.5</v>
      </c>
      <c r="P139" s="756">
        <v>9.6999999999999993</v>
      </c>
      <c r="AD139" s="756">
        <v>5.8</v>
      </c>
      <c r="AE139" s="756">
        <v>6.5</v>
      </c>
      <c r="AF139" s="756">
        <v>6.2</v>
      </c>
      <c r="AG139" s="756"/>
      <c r="AH139" s="756">
        <v>6</v>
      </c>
      <c r="AI139" s="756">
        <v>7</v>
      </c>
      <c r="AJ139" s="756">
        <v>8</v>
      </c>
      <c r="AK139" s="756">
        <v>8.8000000000000007</v>
      </c>
      <c r="AL139" s="756">
        <v>8.3000000000000007</v>
      </c>
      <c r="AM139" s="756">
        <v>7.7</v>
      </c>
      <c r="AN139" s="756"/>
      <c r="AO139" s="756">
        <v>8.1</v>
      </c>
      <c r="AP139" s="756">
        <v>4.9000000000000004</v>
      </c>
      <c r="AQ139" s="756">
        <v>7.3</v>
      </c>
      <c r="AR139" s="756"/>
      <c r="AS139" s="756">
        <v>8.6999999999999993</v>
      </c>
      <c r="AT139" s="756">
        <v>6.5</v>
      </c>
      <c r="AU139" s="756"/>
      <c r="AV139" s="756">
        <v>8.3000000000000007</v>
      </c>
      <c r="AW139" s="756"/>
      <c r="AX139" s="756"/>
      <c r="AY139" s="756"/>
      <c r="AZ139" s="756"/>
      <c r="BA139" s="756"/>
      <c r="BB139" s="756"/>
      <c r="BC139" s="756"/>
      <c r="BD139" s="756"/>
      <c r="BE139" s="756"/>
      <c r="BF139" s="756">
        <v>6.2</v>
      </c>
      <c r="BG139" s="756"/>
      <c r="BH139" s="756">
        <v>6.7</v>
      </c>
      <c r="BI139" s="756">
        <v>7.7</v>
      </c>
      <c r="BJ139" s="756">
        <v>7.3</v>
      </c>
      <c r="BK139" s="756">
        <v>4.4000000000000004</v>
      </c>
      <c r="BL139" s="756"/>
      <c r="BM139" s="756"/>
      <c r="BN139" s="756">
        <v>7.2</v>
      </c>
      <c r="BO139" s="756"/>
      <c r="BP139" s="756">
        <v>8.3000000000000007</v>
      </c>
      <c r="BQ139" s="756">
        <v>5.8</v>
      </c>
      <c r="BR139" s="756"/>
      <c r="BS139" s="756">
        <v>6.2</v>
      </c>
      <c r="BT139" s="756">
        <v>5.8</v>
      </c>
      <c r="BU139" s="756">
        <v>6.6</v>
      </c>
      <c r="BV139" s="756">
        <v>3.9</v>
      </c>
      <c r="BW139" s="756"/>
      <c r="BX139" s="756"/>
      <c r="BY139" s="756"/>
      <c r="BZ139" s="756"/>
      <c r="CA139" s="756"/>
      <c r="CB139" s="756"/>
      <c r="CC139" s="756"/>
      <c r="CD139" s="756"/>
      <c r="CE139" s="756"/>
      <c r="CF139" s="756"/>
      <c r="CG139" s="756"/>
      <c r="CH139" s="756">
        <v>4.5999999999999996</v>
      </c>
      <c r="CI139" s="756">
        <v>6.4</v>
      </c>
      <c r="CJ139" s="756">
        <v>5.0999999999999996</v>
      </c>
      <c r="CK139" s="756">
        <v>6.4</v>
      </c>
      <c r="CL139" s="756">
        <v>5.3</v>
      </c>
      <c r="CM139" s="756">
        <v>6.1</v>
      </c>
      <c r="CN139" s="756"/>
      <c r="CO139" s="756">
        <v>6.2</v>
      </c>
      <c r="CP139" s="756"/>
      <c r="CQ139" s="756">
        <v>6.4</v>
      </c>
      <c r="CR139" s="756"/>
      <c r="CS139" s="756">
        <v>5.9</v>
      </c>
      <c r="CT139" s="756">
        <v>8</v>
      </c>
      <c r="CU139" s="756">
        <v>5.0999999999999996</v>
      </c>
      <c r="CV139" s="756">
        <v>5.5</v>
      </c>
      <c r="CW139" s="756">
        <v>6</v>
      </c>
      <c r="CX139" s="756">
        <v>5.4</v>
      </c>
      <c r="CY139" s="756">
        <v>7</v>
      </c>
      <c r="CZ139" s="756">
        <v>6.7</v>
      </c>
      <c r="DA139" s="756"/>
      <c r="DB139" s="756">
        <v>6.4</v>
      </c>
      <c r="DC139" s="756">
        <v>7.1</v>
      </c>
      <c r="DD139" s="756">
        <v>6.7</v>
      </c>
      <c r="DE139" s="756">
        <v>6.6</v>
      </c>
      <c r="DF139" s="756"/>
      <c r="DG139" s="756"/>
      <c r="DH139" s="756"/>
      <c r="DI139" s="756"/>
      <c r="DJ139" s="756">
        <v>5.4</v>
      </c>
      <c r="DK139" s="756">
        <v>5.8</v>
      </c>
      <c r="DL139" s="756">
        <v>6.5</v>
      </c>
      <c r="DM139" s="756">
        <v>5.4</v>
      </c>
      <c r="DN139" s="756"/>
      <c r="DO139" s="756">
        <v>5.2</v>
      </c>
      <c r="DP139" s="756">
        <v>6.8</v>
      </c>
      <c r="DQ139" s="756">
        <v>6.9</v>
      </c>
      <c r="DR139" s="756"/>
      <c r="DS139" s="756">
        <v>6.5</v>
      </c>
      <c r="DT139" s="756">
        <v>4.3</v>
      </c>
      <c r="DU139" s="756">
        <v>7.2</v>
      </c>
      <c r="DV139" s="756">
        <v>6.5</v>
      </c>
      <c r="DW139" s="756">
        <v>6.8</v>
      </c>
      <c r="DX139" s="756">
        <v>7.6</v>
      </c>
      <c r="DY139" s="756"/>
      <c r="DZ139" s="756">
        <v>7.8</v>
      </c>
      <c r="EA139" s="756">
        <v>6.6</v>
      </c>
      <c r="EB139" s="756"/>
      <c r="EC139" s="756">
        <v>5.6</v>
      </c>
      <c r="ED139" s="756">
        <v>5.3</v>
      </c>
      <c r="EE139" s="756">
        <v>6.2</v>
      </c>
    </row>
    <row r="140" spans="1:136" x14ac:dyDescent="0.35">
      <c r="A140" s="3">
        <v>1900</v>
      </c>
      <c r="B140" s="3">
        <v>10.4</v>
      </c>
      <c r="C140" s="756">
        <v>10.1</v>
      </c>
      <c r="D140" s="757">
        <v>11.1</v>
      </c>
      <c r="E140" s="756">
        <v>11.5</v>
      </c>
      <c r="F140" s="756">
        <v>9.4</v>
      </c>
      <c r="G140" s="756">
        <v>9.5</v>
      </c>
      <c r="H140" s="756">
        <v>9.8000000000000007</v>
      </c>
      <c r="I140" s="756">
        <v>12.2</v>
      </c>
      <c r="J140" s="756">
        <v>9.3000000000000007</v>
      </c>
      <c r="K140" s="756">
        <v>12.9</v>
      </c>
      <c r="L140" s="756">
        <v>7.6</v>
      </c>
      <c r="M140" s="756">
        <v>9.1</v>
      </c>
      <c r="N140" s="756">
        <v>12.8</v>
      </c>
      <c r="O140" s="756">
        <v>8.9</v>
      </c>
      <c r="P140" s="756">
        <v>9.1</v>
      </c>
      <c r="AD140" s="758">
        <v>8.1</v>
      </c>
      <c r="AE140" s="758">
        <v>8.1999999999999993</v>
      </c>
      <c r="AF140" s="758">
        <v>9.5</v>
      </c>
      <c r="AG140" s="758"/>
      <c r="AH140" s="758">
        <v>8.8000000000000007</v>
      </c>
      <c r="AI140" s="758">
        <v>9</v>
      </c>
      <c r="AJ140" s="758">
        <v>9.5</v>
      </c>
      <c r="AK140" s="758">
        <v>8.6999999999999993</v>
      </c>
      <c r="AL140" s="758">
        <v>6.4</v>
      </c>
      <c r="AM140" s="758">
        <v>8.3000000000000007</v>
      </c>
      <c r="AN140" s="758"/>
      <c r="AO140" s="758">
        <v>10</v>
      </c>
      <c r="AP140" s="758">
        <v>7.1</v>
      </c>
      <c r="AQ140" s="758">
        <v>8.3000000000000007</v>
      </c>
      <c r="AR140" s="758"/>
      <c r="AS140" s="758">
        <v>9.5</v>
      </c>
      <c r="AT140" s="758">
        <v>6.9</v>
      </c>
      <c r="AU140" s="758"/>
      <c r="AV140" s="758">
        <v>8.6999999999999993</v>
      </c>
      <c r="AW140" s="758"/>
      <c r="AX140" s="758"/>
      <c r="AY140" s="756"/>
      <c r="AZ140" s="756"/>
      <c r="BA140" s="756"/>
      <c r="BB140" s="756"/>
      <c r="BC140" s="756"/>
      <c r="BD140" s="756"/>
      <c r="BE140" s="756"/>
      <c r="BF140" s="756">
        <v>7.3</v>
      </c>
      <c r="BG140" s="756"/>
      <c r="BH140" s="756">
        <v>8.1</v>
      </c>
      <c r="BI140" s="756">
        <v>8.5</v>
      </c>
      <c r="BJ140" s="756">
        <v>7.8</v>
      </c>
      <c r="BK140" s="756">
        <v>7.4</v>
      </c>
      <c r="BL140" s="756"/>
      <c r="BM140" s="756"/>
      <c r="BN140" s="756">
        <v>9</v>
      </c>
      <c r="BO140" s="756"/>
      <c r="BP140" s="756">
        <v>8.1</v>
      </c>
      <c r="BQ140" s="756">
        <v>6.2</v>
      </c>
      <c r="BR140" s="756"/>
      <c r="BS140" s="756">
        <v>8</v>
      </c>
      <c r="BT140" s="756">
        <v>8.6999999999999993</v>
      </c>
      <c r="BU140" s="756">
        <v>7.7</v>
      </c>
      <c r="BV140" s="756">
        <v>7.2</v>
      </c>
      <c r="BW140" s="756"/>
      <c r="BX140" s="756"/>
      <c r="BY140" s="756"/>
      <c r="BZ140" s="756"/>
      <c r="CA140" s="756"/>
      <c r="CB140" s="756"/>
      <c r="CC140" s="756"/>
      <c r="CD140" s="756"/>
      <c r="CE140" s="756"/>
      <c r="CF140" s="756"/>
      <c r="CG140" s="756"/>
      <c r="CH140" s="756">
        <v>7.5</v>
      </c>
      <c r="CI140" s="756">
        <v>8.6999999999999993</v>
      </c>
      <c r="CJ140" s="756">
        <v>6.7</v>
      </c>
      <c r="CK140" s="756">
        <v>8.3000000000000007</v>
      </c>
      <c r="CL140" s="756">
        <v>7.7</v>
      </c>
      <c r="CM140" s="756">
        <v>8.8000000000000007</v>
      </c>
      <c r="CN140" s="756"/>
      <c r="CO140" s="756">
        <v>8.8000000000000007</v>
      </c>
      <c r="CP140" s="756"/>
      <c r="CQ140" s="756">
        <v>10.3</v>
      </c>
      <c r="CR140" s="756"/>
      <c r="CS140" s="756">
        <v>6.9</v>
      </c>
      <c r="CT140" s="756">
        <v>8</v>
      </c>
      <c r="CU140" s="756">
        <v>6.1</v>
      </c>
      <c r="CV140" s="756">
        <v>7</v>
      </c>
      <c r="CW140" s="756">
        <v>8.6</v>
      </c>
      <c r="CX140" s="756">
        <v>7.7</v>
      </c>
      <c r="CY140" s="756">
        <v>8.8000000000000007</v>
      </c>
      <c r="CZ140" s="756">
        <v>8</v>
      </c>
      <c r="DA140" s="756"/>
      <c r="DB140" s="756">
        <v>8</v>
      </c>
      <c r="DC140" s="756">
        <v>8.1999999999999993</v>
      </c>
      <c r="DD140" s="756">
        <v>8.3000000000000007</v>
      </c>
      <c r="DE140" s="756">
        <v>7.2</v>
      </c>
      <c r="DF140" s="756"/>
      <c r="DG140" s="756"/>
      <c r="DH140" s="756"/>
      <c r="DI140" s="756"/>
      <c r="DJ140" s="756">
        <v>8.3000000000000007</v>
      </c>
      <c r="DK140" s="756">
        <v>7.3</v>
      </c>
      <c r="DL140" s="756">
        <v>7.6</v>
      </c>
      <c r="DM140" s="756">
        <v>9.9</v>
      </c>
      <c r="DN140" s="756"/>
      <c r="DO140" s="756">
        <v>8.6999999999999993</v>
      </c>
      <c r="DP140" s="756">
        <v>7.4</v>
      </c>
      <c r="DQ140" s="756">
        <v>8</v>
      </c>
      <c r="DR140" s="756"/>
      <c r="DS140" s="756">
        <v>6</v>
      </c>
      <c r="DT140" s="756">
        <v>8.3000000000000007</v>
      </c>
      <c r="DU140" s="756">
        <v>7.7</v>
      </c>
      <c r="DV140" s="756">
        <v>8.4</v>
      </c>
      <c r="DW140" s="756">
        <v>8.9</v>
      </c>
      <c r="DX140" s="756">
        <v>7.2</v>
      </c>
      <c r="DY140" s="756"/>
      <c r="DZ140" s="756">
        <v>11</v>
      </c>
      <c r="EA140" s="756">
        <v>10.199999999999999</v>
      </c>
      <c r="EB140" s="756"/>
      <c r="EC140" s="756">
        <v>7.9</v>
      </c>
      <c r="ED140" s="756">
        <v>8.8000000000000007</v>
      </c>
      <c r="EE140" s="756">
        <v>7.7</v>
      </c>
    </row>
    <row r="141" spans="1:136" x14ac:dyDescent="0.35">
      <c r="A141" s="3">
        <v>2000</v>
      </c>
      <c r="B141" s="3">
        <v>12</v>
      </c>
      <c r="C141" s="756">
        <v>9.4</v>
      </c>
      <c r="D141" s="757">
        <v>12.2</v>
      </c>
      <c r="E141" s="756">
        <v>9.9</v>
      </c>
      <c r="F141" s="756">
        <v>9.1999999999999993</v>
      </c>
      <c r="G141" s="756">
        <v>12.4</v>
      </c>
      <c r="H141" s="756">
        <v>11</v>
      </c>
      <c r="I141" s="756">
        <v>9</v>
      </c>
      <c r="J141" s="756">
        <v>8.5</v>
      </c>
      <c r="K141" s="756">
        <v>10.4</v>
      </c>
      <c r="L141" s="756">
        <v>9.8000000000000007</v>
      </c>
      <c r="M141" s="756">
        <v>7.8</v>
      </c>
      <c r="N141" s="756">
        <v>10.5</v>
      </c>
      <c r="O141" s="756">
        <v>9.6</v>
      </c>
      <c r="P141" s="756">
        <v>10.3</v>
      </c>
      <c r="AD141" s="756">
        <v>9.3000000000000007</v>
      </c>
      <c r="AE141" s="756">
        <v>9</v>
      </c>
      <c r="AF141" s="756">
        <v>8.6999999999999993</v>
      </c>
      <c r="AG141" s="756"/>
      <c r="AH141" s="756">
        <v>6.8</v>
      </c>
      <c r="AI141" s="756">
        <v>9.4</v>
      </c>
      <c r="AJ141" s="756">
        <v>8.1999999999999993</v>
      </c>
      <c r="AK141" s="756">
        <v>8</v>
      </c>
      <c r="AL141" s="756">
        <v>7.8</v>
      </c>
      <c r="AM141" s="756">
        <v>8.3000000000000007</v>
      </c>
      <c r="AN141" s="756"/>
      <c r="AO141" s="756">
        <v>8.3000000000000007</v>
      </c>
      <c r="AP141" s="756">
        <v>5.4</v>
      </c>
      <c r="AQ141" s="756">
        <v>7.8</v>
      </c>
      <c r="AR141" s="756"/>
      <c r="AS141" s="756">
        <v>9.1</v>
      </c>
      <c r="AT141" s="756">
        <v>9.9</v>
      </c>
      <c r="AU141" s="756"/>
      <c r="AV141" s="756">
        <v>8.4</v>
      </c>
      <c r="AW141" s="756"/>
      <c r="AX141" s="756"/>
      <c r="AY141" s="756"/>
      <c r="AZ141" s="756"/>
      <c r="BA141" s="756"/>
      <c r="BB141" s="756"/>
      <c r="BC141" s="756"/>
      <c r="BD141" s="756"/>
      <c r="BE141" s="756"/>
      <c r="BF141" s="756">
        <v>8</v>
      </c>
      <c r="BG141" s="756"/>
      <c r="BH141" s="756">
        <v>8.4</v>
      </c>
      <c r="BI141" s="756">
        <v>9.6999999999999993</v>
      </c>
      <c r="BJ141" s="756">
        <v>6.9</v>
      </c>
      <c r="BK141" s="756">
        <v>8.6</v>
      </c>
      <c r="BL141" s="756"/>
      <c r="BM141" s="756"/>
      <c r="BN141" s="756">
        <v>8.8000000000000007</v>
      </c>
      <c r="BO141" s="756"/>
      <c r="BP141" s="756">
        <v>11.2</v>
      </c>
      <c r="BQ141" s="756">
        <v>8.6999999999999993</v>
      </c>
      <c r="BR141" s="756"/>
      <c r="BS141" s="756">
        <v>7.7</v>
      </c>
      <c r="BT141" s="756">
        <v>9.9</v>
      </c>
      <c r="BU141" s="756">
        <v>8.3000000000000007</v>
      </c>
      <c r="BV141" s="756">
        <v>7.3</v>
      </c>
      <c r="BW141" s="756"/>
      <c r="BX141" s="756"/>
      <c r="BY141" s="756"/>
      <c r="BZ141" s="756"/>
      <c r="CA141" s="756"/>
      <c r="CB141" s="756"/>
      <c r="CC141" s="756"/>
      <c r="CD141" s="756"/>
      <c r="CE141" s="756"/>
      <c r="CF141" s="756"/>
      <c r="CG141" s="756"/>
      <c r="CH141" s="756">
        <v>8.8000000000000007</v>
      </c>
      <c r="CI141" s="756">
        <v>8.3000000000000007</v>
      </c>
      <c r="CJ141" s="756">
        <v>8.4</v>
      </c>
      <c r="CK141" s="756">
        <v>8.3000000000000007</v>
      </c>
      <c r="CL141" s="756">
        <v>8.4</v>
      </c>
      <c r="CM141" s="756">
        <v>10.3</v>
      </c>
      <c r="CN141" s="756"/>
      <c r="CO141" s="756">
        <v>9.1</v>
      </c>
      <c r="CP141" s="756"/>
      <c r="CQ141" s="756">
        <v>9</v>
      </c>
      <c r="CR141" s="756"/>
      <c r="CS141" s="756">
        <v>7.4</v>
      </c>
      <c r="CT141" s="756">
        <v>8.9</v>
      </c>
      <c r="CU141" s="756">
        <v>6.3</v>
      </c>
      <c r="CV141" s="756">
        <v>6.8</v>
      </c>
      <c r="CW141" s="756">
        <v>7.5</v>
      </c>
      <c r="CX141" s="756">
        <v>7.1</v>
      </c>
      <c r="CY141" s="756">
        <v>8.1999999999999993</v>
      </c>
      <c r="CZ141" s="756">
        <v>7.7</v>
      </c>
      <c r="DA141" s="756"/>
      <c r="DB141" s="756">
        <v>8.6999999999999993</v>
      </c>
      <c r="DC141" s="756">
        <v>7</v>
      </c>
      <c r="DD141" s="756">
        <v>7.5</v>
      </c>
      <c r="DE141" s="756">
        <v>7.4</v>
      </c>
      <c r="DF141" s="756"/>
      <c r="DG141" s="756"/>
      <c r="DH141" s="756"/>
      <c r="DI141" s="756"/>
      <c r="DJ141" s="756">
        <v>9.8000000000000007</v>
      </c>
      <c r="DK141" s="756">
        <v>7</v>
      </c>
      <c r="DL141" s="756">
        <v>9</v>
      </c>
      <c r="DM141" s="756">
        <v>7.9</v>
      </c>
      <c r="DN141" s="756"/>
      <c r="DO141" s="756">
        <v>8.9</v>
      </c>
      <c r="DP141" s="756">
        <v>7.9</v>
      </c>
      <c r="DQ141" s="756">
        <v>8.8000000000000007</v>
      </c>
      <c r="DR141" s="756"/>
      <c r="DS141" s="756">
        <v>7.8</v>
      </c>
      <c r="DT141" s="756">
        <v>7.7</v>
      </c>
      <c r="DU141" s="756">
        <v>8.5</v>
      </c>
      <c r="DV141" s="756">
        <v>8.1</v>
      </c>
      <c r="DW141" s="756">
        <v>6.5</v>
      </c>
      <c r="DX141" s="756">
        <v>7.4</v>
      </c>
      <c r="DY141" s="756"/>
      <c r="DZ141" s="756">
        <v>7.7</v>
      </c>
      <c r="EA141" s="756">
        <v>7.9</v>
      </c>
      <c r="EB141" s="756"/>
      <c r="EC141" s="756">
        <v>7.5</v>
      </c>
      <c r="ED141" s="756">
        <v>8.3000000000000007</v>
      </c>
      <c r="EE141" s="756">
        <v>8.1999999999999993</v>
      </c>
    </row>
    <row r="142" spans="1:136" x14ac:dyDescent="0.35">
      <c r="A142" s="3">
        <v>2100</v>
      </c>
      <c r="B142" s="3">
        <v>10.199999999999999</v>
      </c>
      <c r="C142" s="756">
        <v>9.9</v>
      </c>
      <c r="D142" s="757">
        <v>12.3</v>
      </c>
      <c r="E142" s="756">
        <v>9.8000000000000007</v>
      </c>
      <c r="F142" s="756">
        <v>9.1999999999999993</v>
      </c>
      <c r="G142" s="756">
        <v>8</v>
      </c>
      <c r="H142" s="756">
        <v>9.4</v>
      </c>
      <c r="I142" s="756">
        <v>10.4</v>
      </c>
      <c r="J142" s="756">
        <v>9.4</v>
      </c>
      <c r="K142" s="756">
        <v>11.4</v>
      </c>
      <c r="L142" s="756">
        <v>8.8000000000000007</v>
      </c>
      <c r="M142" s="756">
        <v>9.1</v>
      </c>
      <c r="N142" s="756">
        <v>9.8000000000000007</v>
      </c>
      <c r="O142" s="756">
        <v>9.4</v>
      </c>
      <c r="P142" s="756">
        <v>10</v>
      </c>
      <c r="AD142" s="756">
        <v>8</v>
      </c>
      <c r="AE142" s="756">
        <v>8.6999999999999993</v>
      </c>
      <c r="AF142" s="756">
        <v>8.3000000000000007</v>
      </c>
      <c r="AG142" s="756"/>
      <c r="AH142" s="756">
        <v>6.7</v>
      </c>
      <c r="AI142" s="756">
        <v>9.4</v>
      </c>
      <c r="AJ142" s="756">
        <v>8.8000000000000007</v>
      </c>
      <c r="AK142" s="756">
        <v>8.5</v>
      </c>
      <c r="AL142" s="756">
        <v>8.3000000000000007</v>
      </c>
      <c r="AM142" s="756">
        <v>9</v>
      </c>
      <c r="AN142" s="756"/>
      <c r="AO142" s="756">
        <v>9.3000000000000007</v>
      </c>
      <c r="AP142" s="756">
        <v>6.3</v>
      </c>
      <c r="AQ142" s="756">
        <v>9.1999999999999993</v>
      </c>
      <c r="AR142" s="756"/>
      <c r="AS142" s="756">
        <v>8.6999999999999993</v>
      </c>
      <c r="AT142" s="756">
        <v>7.4</v>
      </c>
      <c r="AU142" s="756"/>
      <c r="AV142" s="756">
        <v>7.8</v>
      </c>
      <c r="AW142" s="756"/>
      <c r="AX142" s="756"/>
      <c r="AY142" s="756"/>
      <c r="AZ142" s="756"/>
      <c r="BA142" s="756"/>
      <c r="BB142" s="756"/>
      <c r="BC142" s="756"/>
      <c r="BD142" s="756"/>
      <c r="BE142" s="756"/>
      <c r="BF142" s="756">
        <v>8.4</v>
      </c>
      <c r="BG142" s="756"/>
      <c r="BH142" s="756">
        <v>9.3000000000000007</v>
      </c>
      <c r="BI142" s="756">
        <v>9</v>
      </c>
      <c r="BJ142" s="756">
        <v>7.8</v>
      </c>
      <c r="BK142" s="756">
        <v>9.4</v>
      </c>
      <c r="BL142" s="756"/>
      <c r="BM142" s="756"/>
      <c r="BN142" s="756">
        <v>8.4</v>
      </c>
      <c r="BO142" s="756"/>
      <c r="BP142" s="756">
        <v>10.3</v>
      </c>
      <c r="BQ142" s="756">
        <v>10</v>
      </c>
      <c r="BR142" s="756"/>
      <c r="BS142" s="756">
        <v>7.8</v>
      </c>
      <c r="BT142" s="756">
        <v>9.1999999999999993</v>
      </c>
      <c r="BU142" s="756">
        <v>7.6</v>
      </c>
      <c r="BV142" s="756">
        <v>8.3000000000000007</v>
      </c>
      <c r="BW142" s="756"/>
      <c r="BX142" s="756"/>
      <c r="BY142" s="756"/>
      <c r="BZ142" s="756"/>
      <c r="CA142" s="756"/>
      <c r="CB142" s="756"/>
      <c r="CC142" s="756"/>
      <c r="CD142" s="756"/>
      <c r="CE142" s="756"/>
      <c r="CF142" s="756"/>
      <c r="CG142" s="756"/>
      <c r="CH142" s="756">
        <v>7.5</v>
      </c>
      <c r="CI142" s="756">
        <v>9.3000000000000007</v>
      </c>
      <c r="CJ142" s="756">
        <v>7.8</v>
      </c>
      <c r="CK142" s="756">
        <v>9.6999999999999993</v>
      </c>
      <c r="CL142" s="756">
        <v>8.1999999999999993</v>
      </c>
      <c r="CM142" s="756">
        <v>9.3000000000000007</v>
      </c>
      <c r="CN142" s="756"/>
      <c r="CO142" s="756">
        <v>8.5</v>
      </c>
      <c r="CP142" s="756"/>
      <c r="CQ142" s="756">
        <v>8.1</v>
      </c>
      <c r="CR142" s="756"/>
      <c r="CS142" s="756">
        <v>6.9</v>
      </c>
      <c r="CT142" s="756">
        <v>8.9</v>
      </c>
      <c r="CU142" s="756">
        <v>8.6999999999999993</v>
      </c>
      <c r="CV142" s="756">
        <v>6.4</v>
      </c>
      <c r="CW142" s="756">
        <v>7.2</v>
      </c>
      <c r="CX142" s="756">
        <v>7.7</v>
      </c>
      <c r="CY142" s="756">
        <v>8.1999999999999993</v>
      </c>
      <c r="CZ142" s="756">
        <v>6.9</v>
      </c>
      <c r="DA142" s="756"/>
      <c r="DB142" s="756">
        <v>7.1</v>
      </c>
      <c r="DC142" s="756">
        <v>7.8</v>
      </c>
      <c r="DD142" s="756">
        <v>8.5</v>
      </c>
      <c r="DE142" s="756">
        <v>9.1999999999999993</v>
      </c>
      <c r="DF142" s="756"/>
      <c r="DG142" s="756"/>
      <c r="DH142" s="756"/>
      <c r="DI142" s="756"/>
      <c r="DJ142" s="756">
        <v>9.3000000000000007</v>
      </c>
      <c r="DK142" s="756">
        <v>6.8</v>
      </c>
      <c r="DL142" s="756">
        <v>10.3</v>
      </c>
      <c r="DM142" s="756">
        <v>7.6</v>
      </c>
      <c r="DN142" s="756"/>
      <c r="DO142" s="756">
        <v>8.6999999999999993</v>
      </c>
      <c r="DP142" s="756">
        <v>6.7</v>
      </c>
      <c r="DQ142" s="756">
        <v>8.6999999999999993</v>
      </c>
      <c r="DR142" s="756"/>
      <c r="DS142" s="756">
        <v>9.1999999999999993</v>
      </c>
      <c r="DT142" s="756">
        <v>8.6999999999999993</v>
      </c>
      <c r="DU142" s="756">
        <v>9.5</v>
      </c>
      <c r="DV142" s="756">
        <v>7.5</v>
      </c>
      <c r="DW142" s="756">
        <v>7.1</v>
      </c>
      <c r="DX142" s="756">
        <v>8</v>
      </c>
      <c r="DY142" s="756"/>
      <c r="DZ142" s="756">
        <v>7.9</v>
      </c>
      <c r="EA142" s="756">
        <v>8.4</v>
      </c>
      <c r="EB142" s="756"/>
      <c r="EC142" s="756">
        <v>7.3</v>
      </c>
      <c r="ED142" s="756">
        <v>7.3</v>
      </c>
      <c r="EE142" s="756">
        <v>7.8</v>
      </c>
    </row>
    <row r="143" spans="1:136" x14ac:dyDescent="0.35">
      <c r="A143" s="3">
        <v>2200</v>
      </c>
      <c r="B143" s="3">
        <v>11.2</v>
      </c>
      <c r="C143" s="756">
        <v>12.1</v>
      </c>
      <c r="D143" s="757">
        <v>9.9</v>
      </c>
      <c r="E143" s="756">
        <v>9.9</v>
      </c>
      <c r="F143" s="756">
        <v>9.6</v>
      </c>
      <c r="G143" s="756">
        <v>8.3000000000000007</v>
      </c>
      <c r="H143" s="756">
        <v>8.8000000000000007</v>
      </c>
      <c r="I143" s="756">
        <v>9.8000000000000007</v>
      </c>
      <c r="J143" s="756">
        <v>9.5</v>
      </c>
      <c r="K143" s="756">
        <v>10.9</v>
      </c>
      <c r="L143" s="756">
        <v>7.9</v>
      </c>
      <c r="M143" s="756">
        <v>8.3000000000000007</v>
      </c>
      <c r="N143" s="756">
        <v>11.2</v>
      </c>
      <c r="O143" s="756">
        <v>10</v>
      </c>
      <c r="P143" s="756">
        <v>9.9</v>
      </c>
      <c r="AD143" s="756">
        <v>7.6</v>
      </c>
      <c r="AE143" s="756">
        <v>7.8</v>
      </c>
      <c r="AF143" s="756">
        <v>8</v>
      </c>
      <c r="AG143" s="756"/>
      <c r="AH143" s="756">
        <v>6.8</v>
      </c>
      <c r="AI143" s="756">
        <v>7</v>
      </c>
      <c r="AJ143" s="756">
        <v>8.9</v>
      </c>
      <c r="AK143" s="756">
        <v>9.5</v>
      </c>
      <c r="AL143" s="756">
        <v>8.3000000000000007</v>
      </c>
      <c r="AM143" s="756">
        <v>6.9</v>
      </c>
      <c r="AN143" s="756"/>
      <c r="AO143" s="756">
        <v>7.1</v>
      </c>
      <c r="AP143" s="756">
        <v>6.8</v>
      </c>
      <c r="AQ143" s="756">
        <v>9</v>
      </c>
      <c r="AR143" s="756"/>
      <c r="AS143" s="756">
        <v>8.3000000000000007</v>
      </c>
      <c r="AT143" s="756">
        <v>9.1999999999999993</v>
      </c>
      <c r="AU143" s="756"/>
      <c r="AV143" s="756">
        <v>8.8000000000000007</v>
      </c>
      <c r="AW143" s="756"/>
      <c r="AX143" s="756"/>
      <c r="AY143" s="756"/>
      <c r="AZ143" s="756"/>
      <c r="BA143" s="756"/>
      <c r="BB143" s="756"/>
      <c r="BC143" s="756"/>
      <c r="BD143" s="756"/>
      <c r="BE143" s="756"/>
      <c r="BF143" s="756">
        <v>9.1999999999999993</v>
      </c>
      <c r="BG143" s="756"/>
      <c r="BH143" s="756">
        <v>8.6999999999999993</v>
      </c>
      <c r="BI143" s="756">
        <v>7.7</v>
      </c>
      <c r="BJ143" s="756">
        <v>7.8</v>
      </c>
      <c r="BK143" s="756">
        <v>8.1999999999999993</v>
      </c>
      <c r="BL143" s="756"/>
      <c r="BM143" s="756"/>
      <c r="BN143" s="756">
        <v>8</v>
      </c>
      <c r="BO143" s="756"/>
      <c r="BP143" s="756">
        <v>8.6999999999999993</v>
      </c>
      <c r="BQ143" s="756">
        <v>7.1</v>
      </c>
      <c r="BR143" s="756"/>
      <c r="BS143" s="756">
        <v>8.5</v>
      </c>
      <c r="BT143" s="756">
        <v>9.5</v>
      </c>
      <c r="BU143" s="756">
        <v>8.5</v>
      </c>
      <c r="BV143" s="756">
        <v>5.6</v>
      </c>
      <c r="BW143" s="756"/>
      <c r="BX143" s="756"/>
      <c r="BY143" s="756"/>
      <c r="BZ143" s="756"/>
      <c r="CA143" s="756"/>
      <c r="CB143" s="756"/>
      <c r="CC143" s="756"/>
      <c r="CD143" s="756"/>
      <c r="CE143" s="756"/>
      <c r="CF143" s="756"/>
      <c r="CG143" s="756"/>
      <c r="CH143" s="756">
        <v>7</v>
      </c>
      <c r="CI143" s="756">
        <v>6.6</v>
      </c>
      <c r="CJ143" s="756">
        <v>5.7</v>
      </c>
      <c r="CK143" s="756">
        <v>11.4</v>
      </c>
      <c r="CL143" s="756">
        <v>7.5</v>
      </c>
      <c r="CM143" s="756">
        <v>7.3</v>
      </c>
      <c r="CN143" s="756"/>
      <c r="CO143" s="756">
        <v>6</v>
      </c>
      <c r="CP143" s="756"/>
      <c r="CQ143" s="756">
        <v>6.3</v>
      </c>
      <c r="CR143" s="756"/>
      <c r="CS143" s="756">
        <v>6.8</v>
      </c>
      <c r="CT143" s="756">
        <v>7.4</v>
      </c>
      <c r="CU143" s="756">
        <v>6.1</v>
      </c>
      <c r="CV143" s="756">
        <v>8.1</v>
      </c>
      <c r="CW143" s="756">
        <v>7.1</v>
      </c>
      <c r="CX143" s="756">
        <v>7.8</v>
      </c>
      <c r="CY143" s="756">
        <v>7.6</v>
      </c>
      <c r="CZ143" s="756">
        <v>6.7</v>
      </c>
      <c r="DA143" s="756"/>
      <c r="DB143" s="756">
        <v>6.4</v>
      </c>
      <c r="DC143" s="756">
        <v>8</v>
      </c>
      <c r="DD143" s="756">
        <v>6.3</v>
      </c>
      <c r="DE143" s="756">
        <v>8.4</v>
      </c>
      <c r="DF143" s="756"/>
      <c r="DG143" s="756"/>
      <c r="DH143" s="756"/>
      <c r="DI143" s="756"/>
      <c r="DJ143" s="756">
        <v>7.6</v>
      </c>
      <c r="DK143" s="756">
        <v>5.9</v>
      </c>
      <c r="DL143" s="756">
        <v>7.1</v>
      </c>
      <c r="DM143" s="756">
        <v>10.199999999999999</v>
      </c>
      <c r="DN143" s="756"/>
      <c r="DO143" s="756">
        <v>7.9</v>
      </c>
      <c r="DP143" s="756">
        <v>6.8</v>
      </c>
      <c r="DQ143" s="756">
        <v>8.1999999999999993</v>
      </c>
      <c r="DR143" s="756"/>
      <c r="DS143" s="756">
        <v>6.8</v>
      </c>
      <c r="DT143" s="756">
        <v>7.8</v>
      </c>
      <c r="DU143" s="756">
        <v>9.9</v>
      </c>
      <c r="DV143" s="756">
        <v>8.9</v>
      </c>
      <c r="DW143" s="756">
        <v>6.8</v>
      </c>
      <c r="DX143" s="756">
        <v>7.4</v>
      </c>
      <c r="DY143" s="756"/>
      <c r="DZ143" s="756">
        <v>8.1999999999999993</v>
      </c>
      <c r="EA143" s="756">
        <v>9.3000000000000007</v>
      </c>
      <c r="EB143" s="756"/>
      <c r="EC143" s="756">
        <v>5.9</v>
      </c>
      <c r="ED143" s="756">
        <v>7.8</v>
      </c>
      <c r="EE143" s="756">
        <v>8</v>
      </c>
    </row>
    <row r="144" spans="1:136" x14ac:dyDescent="0.35">
      <c r="A144" s="3">
        <v>2400</v>
      </c>
      <c r="B144" s="3">
        <v>10.5</v>
      </c>
      <c r="C144" s="756">
        <v>10.199999999999999</v>
      </c>
      <c r="D144" s="757">
        <v>11.4</v>
      </c>
      <c r="E144" s="756">
        <v>9.9</v>
      </c>
      <c r="F144" s="756">
        <v>7.9</v>
      </c>
      <c r="G144" s="756">
        <v>8.8000000000000007</v>
      </c>
      <c r="H144" s="756">
        <v>8.5</v>
      </c>
      <c r="I144" s="756">
        <v>8.6999999999999993</v>
      </c>
      <c r="J144" s="756">
        <v>9.1999999999999993</v>
      </c>
      <c r="K144" s="756">
        <v>8.3000000000000007</v>
      </c>
      <c r="L144" s="756">
        <v>9.1999999999999993</v>
      </c>
      <c r="M144" s="756">
        <v>9.1</v>
      </c>
      <c r="N144" s="756">
        <v>8.4</v>
      </c>
      <c r="O144" s="756">
        <v>9.8000000000000007</v>
      </c>
      <c r="P144" s="756">
        <v>8.1999999999999993</v>
      </c>
      <c r="AD144" s="756">
        <v>6.7</v>
      </c>
      <c r="AE144" s="756">
        <v>8.1999999999999993</v>
      </c>
      <c r="AF144" s="756">
        <v>10.4</v>
      </c>
      <c r="AG144" s="756"/>
      <c r="AH144" s="756">
        <v>5.7</v>
      </c>
      <c r="AI144" s="756">
        <v>8.3000000000000007</v>
      </c>
      <c r="AJ144" s="756">
        <v>7.3</v>
      </c>
      <c r="AK144" s="756">
        <v>7.7</v>
      </c>
      <c r="AL144" s="756">
        <v>8.3000000000000007</v>
      </c>
      <c r="AM144" s="756">
        <v>8.9</v>
      </c>
      <c r="AN144" s="756"/>
      <c r="AO144" s="756">
        <v>8.1999999999999993</v>
      </c>
      <c r="AP144" s="756">
        <v>6.8</v>
      </c>
      <c r="AQ144" s="756">
        <v>9.1999999999999993</v>
      </c>
      <c r="AR144" s="756"/>
      <c r="AS144" s="756">
        <v>9.6999999999999993</v>
      </c>
      <c r="AT144" s="756">
        <v>8.9</v>
      </c>
      <c r="AU144" s="756"/>
      <c r="AV144" s="756">
        <v>5.2</v>
      </c>
      <c r="AW144" s="756"/>
      <c r="AX144" s="756"/>
      <c r="AY144" s="756"/>
      <c r="AZ144" s="756"/>
      <c r="BA144" s="756"/>
      <c r="BB144" s="756"/>
      <c r="BC144" s="756"/>
      <c r="BD144" s="756"/>
      <c r="BE144" s="756"/>
      <c r="BF144" s="756">
        <v>8.1</v>
      </c>
      <c r="BG144" s="756"/>
      <c r="BH144" s="756">
        <v>8.4</v>
      </c>
      <c r="BI144" s="756">
        <v>10.3</v>
      </c>
      <c r="BJ144" s="756">
        <v>9.6999999999999993</v>
      </c>
      <c r="BK144" s="756">
        <v>7.9</v>
      </c>
      <c r="BL144" s="756"/>
      <c r="BM144" s="756"/>
      <c r="BN144" s="756">
        <v>8.6999999999999993</v>
      </c>
      <c r="BO144" s="756"/>
      <c r="BP144" s="756">
        <v>8</v>
      </c>
      <c r="BQ144" s="756">
        <v>7.3</v>
      </c>
      <c r="BR144" s="756"/>
      <c r="BS144" s="756">
        <v>7.6</v>
      </c>
      <c r="BT144" s="756">
        <v>8.5</v>
      </c>
      <c r="BU144" s="756">
        <v>7.2</v>
      </c>
      <c r="BV144" s="756">
        <v>5.7</v>
      </c>
      <c r="BW144" s="756"/>
      <c r="BX144" s="756"/>
      <c r="BY144" s="756"/>
      <c r="BZ144" s="756"/>
      <c r="CA144" s="756"/>
      <c r="CB144" s="756"/>
      <c r="CC144" s="756"/>
      <c r="CD144" s="756"/>
      <c r="CE144" s="756"/>
      <c r="CF144" s="756"/>
      <c r="CG144" s="756"/>
      <c r="CH144" s="756">
        <v>7.7</v>
      </c>
      <c r="CI144" s="756">
        <v>5.4</v>
      </c>
      <c r="CJ144" s="756">
        <v>5.0999999999999996</v>
      </c>
      <c r="CK144" s="756">
        <v>6.6</v>
      </c>
      <c r="CL144" s="756">
        <v>7.6</v>
      </c>
      <c r="CM144" s="756">
        <v>7.3</v>
      </c>
      <c r="CN144" s="756"/>
      <c r="CO144" s="756">
        <v>5.2</v>
      </c>
      <c r="CP144" s="756"/>
      <c r="CQ144" s="756">
        <v>7.7</v>
      </c>
      <c r="CR144" s="756"/>
      <c r="CS144" s="756">
        <v>7.5</v>
      </c>
      <c r="CT144" s="756">
        <v>7.2</v>
      </c>
      <c r="CU144" s="756">
        <v>6.9</v>
      </c>
      <c r="CV144" s="756">
        <v>6.5</v>
      </c>
      <c r="CW144" s="756">
        <v>8.4</v>
      </c>
      <c r="CX144" s="756">
        <v>6.9</v>
      </c>
      <c r="CY144" s="756">
        <v>8.1</v>
      </c>
      <c r="CZ144" s="756">
        <v>7.1</v>
      </c>
      <c r="DA144" s="756"/>
      <c r="DB144" s="756">
        <v>5.9</v>
      </c>
      <c r="DC144" s="756">
        <v>6.3</v>
      </c>
      <c r="DD144" s="756">
        <v>6.8</v>
      </c>
      <c r="DE144" s="756">
        <v>6.4</v>
      </c>
      <c r="DF144" s="756"/>
      <c r="DG144" s="756"/>
      <c r="DH144" s="756"/>
      <c r="DI144" s="756"/>
      <c r="DJ144" s="756">
        <v>5.8</v>
      </c>
      <c r="DK144" s="756">
        <v>5.6</v>
      </c>
      <c r="DL144" s="756">
        <v>7</v>
      </c>
      <c r="DM144" s="756">
        <v>7.2</v>
      </c>
      <c r="DN144" s="756"/>
      <c r="DO144" s="756">
        <v>8.6999999999999993</v>
      </c>
      <c r="DP144" s="756">
        <v>6.6</v>
      </c>
      <c r="DQ144" s="756">
        <v>8.3000000000000007</v>
      </c>
      <c r="DR144" s="756"/>
      <c r="DS144" s="756">
        <v>9</v>
      </c>
      <c r="DT144" s="756">
        <v>9.3000000000000007</v>
      </c>
      <c r="DU144" s="756">
        <v>6.9</v>
      </c>
      <c r="DV144" s="756">
        <v>7.4</v>
      </c>
      <c r="DW144" s="756">
        <v>6.7</v>
      </c>
      <c r="DX144" s="756">
        <v>6.3</v>
      </c>
      <c r="DY144" s="756"/>
      <c r="DZ144" s="756">
        <v>8.5</v>
      </c>
      <c r="EA144" s="756">
        <v>8.5</v>
      </c>
      <c r="EB144" s="756"/>
      <c r="EC144" s="756">
        <v>6.7</v>
      </c>
      <c r="ED144" s="756">
        <v>6</v>
      </c>
      <c r="EE144" s="756">
        <v>5.9</v>
      </c>
    </row>
    <row r="145" spans="1:157" x14ac:dyDescent="0.35">
      <c r="C145" s="754"/>
      <c r="D145" s="311"/>
    </row>
    <row r="146" spans="1:157" x14ac:dyDescent="0.35">
      <c r="C146" s="754"/>
      <c r="D146" s="311"/>
    </row>
    <row r="147" spans="1:157" x14ac:dyDescent="0.35">
      <c r="A147" s="373" t="s">
        <v>566</v>
      </c>
      <c r="C147" s="754"/>
      <c r="D147" s="311"/>
    </row>
    <row r="148" spans="1:157" x14ac:dyDescent="0.35">
      <c r="A148" s="373" t="s">
        <v>565</v>
      </c>
      <c r="C148" s="754"/>
      <c r="D148" s="311"/>
    </row>
    <row r="149" spans="1:157" x14ac:dyDescent="0.35">
      <c r="A149" s="373" t="s">
        <v>564</v>
      </c>
      <c r="C149" s="754"/>
      <c r="D149" s="311"/>
    </row>
    <row r="150" spans="1:157" x14ac:dyDescent="0.35">
      <c r="A150" s="3" t="s">
        <v>563</v>
      </c>
      <c r="B150" s="236">
        <v>0.47</v>
      </c>
      <c r="C150" s="236">
        <v>0.31</v>
      </c>
      <c r="D150" s="236">
        <v>0.52</v>
      </c>
      <c r="E150" s="236">
        <v>0.83</v>
      </c>
      <c r="F150" s="236">
        <v>0.27</v>
      </c>
      <c r="G150" s="236">
        <v>0.17</v>
      </c>
      <c r="H150" s="236">
        <v>0.93</v>
      </c>
      <c r="I150" s="236">
        <v>0.11</v>
      </c>
      <c r="J150" s="236">
        <v>0.1</v>
      </c>
      <c r="K150" s="236">
        <v>0.27</v>
      </c>
      <c r="L150" s="236">
        <v>0.03</v>
      </c>
      <c r="M150" s="236">
        <v>0.06</v>
      </c>
      <c r="N150" s="236">
        <v>0.09</v>
      </c>
      <c r="O150" s="236">
        <v>0.06</v>
      </c>
      <c r="P150" s="236">
        <v>0.02</v>
      </c>
      <c r="Q150" s="236"/>
      <c r="R150" s="236"/>
      <c r="S150" s="236"/>
      <c r="T150" s="236"/>
      <c r="U150" s="236"/>
      <c r="V150" s="236"/>
      <c r="W150" s="236"/>
      <c r="X150" s="236"/>
      <c r="Y150" s="236"/>
      <c r="Z150" s="236"/>
      <c r="AA150" s="236"/>
      <c r="AB150" s="236"/>
      <c r="AC150" s="236"/>
      <c r="AD150" s="236">
        <v>0.22</v>
      </c>
      <c r="AE150" s="236">
        <v>0.19</v>
      </c>
      <c r="AF150" s="236">
        <v>0.64</v>
      </c>
      <c r="AG150" s="236"/>
      <c r="AH150" s="236">
        <v>0.41</v>
      </c>
      <c r="AI150" s="236">
        <v>0.37</v>
      </c>
      <c r="AJ150" s="236">
        <v>0.46</v>
      </c>
      <c r="AK150" s="236">
        <v>0.65</v>
      </c>
      <c r="AL150" s="236">
        <v>0.15</v>
      </c>
      <c r="AM150" s="236">
        <v>0.22</v>
      </c>
      <c r="AN150" s="236"/>
      <c r="AO150" s="236">
        <v>0.26</v>
      </c>
      <c r="AP150" s="236">
        <v>0.19</v>
      </c>
      <c r="AQ150" s="236">
        <v>0.32</v>
      </c>
      <c r="AR150" s="236"/>
      <c r="AS150" s="236">
        <v>0.35</v>
      </c>
      <c r="AT150" s="236">
        <v>0.22</v>
      </c>
      <c r="AV150" s="236">
        <v>0.33</v>
      </c>
      <c r="AW150" s="236"/>
      <c r="AX150" s="236"/>
      <c r="AY150" s="236"/>
      <c r="AZ150" s="236"/>
      <c r="BA150" s="236"/>
      <c r="BB150" s="236"/>
      <c r="BC150" s="236"/>
      <c r="BD150" s="236"/>
      <c r="BE150" s="236"/>
      <c r="BF150" s="236">
        <v>0.49</v>
      </c>
      <c r="BG150" s="236"/>
      <c r="BH150" s="236">
        <v>0.16</v>
      </c>
      <c r="BI150" s="236">
        <v>0.35</v>
      </c>
      <c r="BJ150" s="236">
        <v>0.19</v>
      </c>
      <c r="BK150" s="236">
        <v>0.31</v>
      </c>
      <c r="BL150" s="236"/>
      <c r="BM150" s="236"/>
      <c r="BN150" s="236">
        <v>0.1</v>
      </c>
      <c r="BO150" s="236"/>
      <c r="BP150" s="236">
        <v>0.36</v>
      </c>
      <c r="BQ150" s="236">
        <v>0.13</v>
      </c>
      <c r="BR150" s="236"/>
      <c r="BS150" s="236">
        <v>0.28999999999999998</v>
      </c>
      <c r="BT150" s="236">
        <v>0.28999999999999998</v>
      </c>
      <c r="BU150" s="236">
        <v>0.21</v>
      </c>
      <c r="BV150" s="236">
        <v>0.19</v>
      </c>
      <c r="BX150" s="236"/>
      <c r="BY150" s="236"/>
      <c r="CH150" s="236">
        <v>0.57999999999999996</v>
      </c>
      <c r="CI150" s="236">
        <v>0.42</v>
      </c>
      <c r="CJ150" s="236">
        <v>0.7</v>
      </c>
      <c r="CK150" s="236">
        <v>0.45</v>
      </c>
      <c r="CL150" s="236">
        <v>0.5</v>
      </c>
      <c r="CM150" s="236">
        <v>0.55000000000000004</v>
      </c>
      <c r="CO150" s="236">
        <v>0.64</v>
      </c>
      <c r="CQ150" s="236">
        <v>0.74</v>
      </c>
      <c r="CS150" s="236">
        <v>0.81</v>
      </c>
      <c r="CT150" s="236">
        <v>0.7</v>
      </c>
      <c r="CU150" s="236">
        <v>0.56000000000000005</v>
      </c>
      <c r="CV150" s="236">
        <v>0.55000000000000004</v>
      </c>
      <c r="CW150" s="236">
        <v>0.78</v>
      </c>
      <c r="CX150" s="236">
        <v>0.56999999999999995</v>
      </c>
      <c r="CY150" s="236">
        <v>1.04</v>
      </c>
      <c r="CZ150" s="236">
        <v>0.71</v>
      </c>
      <c r="DB150" s="236">
        <v>0.92</v>
      </c>
      <c r="DC150" s="236">
        <v>0.77</v>
      </c>
      <c r="DD150" s="236">
        <v>0.57999999999999996</v>
      </c>
      <c r="DE150" s="236">
        <v>0.77</v>
      </c>
      <c r="DF150" s="236"/>
      <c r="DG150" s="236"/>
      <c r="DH150" s="236"/>
      <c r="DI150" s="236"/>
      <c r="DJ150" s="236">
        <v>0.56000000000000005</v>
      </c>
      <c r="DK150" s="236">
        <v>0.51</v>
      </c>
      <c r="DL150" s="236">
        <v>0.52</v>
      </c>
      <c r="DM150" s="236">
        <v>0.35</v>
      </c>
      <c r="DN150" s="236"/>
      <c r="DO150" s="236">
        <v>0.52</v>
      </c>
      <c r="DP150" s="236">
        <v>0.09</v>
      </c>
      <c r="DQ150" s="236">
        <v>0.48</v>
      </c>
      <c r="DR150" s="236"/>
      <c r="DS150" s="236">
        <v>0.37</v>
      </c>
      <c r="DT150" s="236">
        <v>0.34</v>
      </c>
      <c r="DU150" s="236">
        <v>0.64</v>
      </c>
      <c r="DV150" s="236">
        <v>0.46</v>
      </c>
      <c r="DW150" s="236">
        <v>0.57999999999999996</v>
      </c>
      <c r="DX150" s="236">
        <v>0.69</v>
      </c>
      <c r="DZ150" s="236">
        <v>0.41</v>
      </c>
      <c r="EA150" s="236">
        <v>0.53</v>
      </c>
      <c r="EC150" s="236">
        <v>0.53</v>
      </c>
      <c r="ED150" s="236">
        <v>0.69</v>
      </c>
      <c r="EE150" s="236">
        <v>0.65</v>
      </c>
      <c r="EF150" s="236"/>
      <c r="EG150" s="236"/>
      <c r="EH150" s="236"/>
      <c r="EI150" s="236"/>
      <c r="EJ150" s="236"/>
      <c r="EK150" s="236"/>
      <c r="EL150" s="236"/>
      <c r="EM150" s="236"/>
      <c r="EN150" s="236"/>
      <c r="EO150" s="236"/>
      <c r="EP150" s="236"/>
      <c r="EQ150" s="236"/>
      <c r="ER150" s="236"/>
      <c r="ES150" s="236"/>
      <c r="ET150" s="236"/>
      <c r="EU150" s="236"/>
      <c r="EV150" s="236"/>
      <c r="EW150" s="236"/>
      <c r="EX150" s="236"/>
      <c r="EY150" s="236"/>
      <c r="EZ150" s="236"/>
      <c r="FA150" s="236"/>
    </row>
    <row r="151" spans="1:157" x14ac:dyDescent="0.35">
      <c r="A151" s="3" t="s">
        <v>346</v>
      </c>
      <c r="B151" s="236">
        <v>0.8</v>
      </c>
      <c r="C151" s="236">
        <v>0.85</v>
      </c>
      <c r="D151" s="236">
        <v>1.21</v>
      </c>
      <c r="E151" s="236">
        <v>1.3</v>
      </c>
      <c r="F151" s="236">
        <v>0.57999999999999996</v>
      </c>
      <c r="G151" s="236">
        <v>0.53</v>
      </c>
      <c r="H151" s="236">
        <v>1.7</v>
      </c>
      <c r="I151" s="236">
        <v>0.46</v>
      </c>
      <c r="J151" s="236">
        <v>0.27</v>
      </c>
      <c r="K151" s="236">
        <v>0.75</v>
      </c>
      <c r="L151" s="236">
        <v>0.09</v>
      </c>
      <c r="M151" s="236">
        <v>0.22</v>
      </c>
      <c r="N151" s="236">
        <v>0.19</v>
      </c>
      <c r="O151" s="236">
        <v>0.11</v>
      </c>
      <c r="P151" s="236">
        <v>0.34</v>
      </c>
      <c r="Q151" s="236"/>
      <c r="R151" s="236"/>
      <c r="S151" s="236"/>
      <c r="T151" s="236"/>
      <c r="U151" s="236"/>
      <c r="V151" s="236"/>
      <c r="W151" s="236"/>
      <c r="X151" s="236"/>
      <c r="Y151" s="236"/>
      <c r="Z151" s="236"/>
      <c r="AA151" s="236"/>
      <c r="AB151" s="236"/>
      <c r="AC151" s="236"/>
      <c r="AD151" s="236">
        <v>0.57999999999999996</v>
      </c>
      <c r="AE151" s="236">
        <v>0.53</v>
      </c>
      <c r="AF151" s="236">
        <v>1.26</v>
      </c>
      <c r="AG151" s="236"/>
      <c r="AH151" s="236">
        <v>0.85</v>
      </c>
      <c r="AI151" s="236">
        <v>0.93</v>
      </c>
      <c r="AJ151" s="236">
        <v>1.02</v>
      </c>
      <c r="AK151" s="236">
        <v>1.31</v>
      </c>
      <c r="AL151" s="236">
        <v>0.22</v>
      </c>
      <c r="AM151" s="236">
        <v>0.37</v>
      </c>
      <c r="AN151" s="236"/>
      <c r="AO151" s="236">
        <v>0.56999999999999995</v>
      </c>
      <c r="AP151" s="236">
        <v>0.34</v>
      </c>
      <c r="AQ151" s="236">
        <v>0.49</v>
      </c>
      <c r="AR151" s="236"/>
      <c r="AS151" s="236">
        <v>0.56999999999999995</v>
      </c>
      <c r="AT151" s="236">
        <v>0.27</v>
      </c>
      <c r="AV151" s="236">
        <v>0.48</v>
      </c>
      <c r="AW151" s="236"/>
      <c r="AX151" s="236"/>
      <c r="AY151" s="236"/>
      <c r="AZ151" s="236"/>
      <c r="BA151" s="236"/>
      <c r="BB151" s="236"/>
      <c r="BC151" s="236"/>
      <c r="BD151" s="236"/>
      <c r="BE151" s="236"/>
      <c r="BF151" s="236">
        <v>0.97</v>
      </c>
      <c r="BG151" s="236"/>
      <c r="BH151" s="236">
        <v>0.54</v>
      </c>
      <c r="BI151" s="236">
        <v>0.7</v>
      </c>
      <c r="BJ151" s="236">
        <v>0.51</v>
      </c>
      <c r="BK151" s="236">
        <v>0.7</v>
      </c>
      <c r="BL151" s="236"/>
      <c r="BM151" s="236"/>
      <c r="BN151" s="236">
        <v>0.31</v>
      </c>
      <c r="BO151" s="236"/>
      <c r="BP151" s="236">
        <v>0.9</v>
      </c>
      <c r="BQ151" s="236">
        <v>0.36</v>
      </c>
      <c r="BR151" s="236"/>
      <c r="BS151" s="236">
        <v>0.31</v>
      </c>
      <c r="BT151" s="236">
        <v>0.5</v>
      </c>
      <c r="BU151" s="236">
        <v>0.35</v>
      </c>
      <c r="BV151" s="236">
        <v>0.49</v>
      </c>
      <c r="BX151" s="236"/>
      <c r="BY151" s="236"/>
      <c r="CH151" s="236">
        <v>1.3</v>
      </c>
      <c r="CI151" s="236">
        <v>1.01</v>
      </c>
      <c r="CJ151" s="236">
        <v>1.63</v>
      </c>
      <c r="CK151" s="236">
        <v>1</v>
      </c>
      <c r="CL151" s="236">
        <v>1.32</v>
      </c>
      <c r="CM151" s="236">
        <v>1.19</v>
      </c>
      <c r="CO151" s="236">
        <v>1.42</v>
      </c>
      <c r="CQ151" s="236">
        <v>1.52</v>
      </c>
      <c r="CS151" s="236">
        <v>1.56</v>
      </c>
      <c r="CT151" s="236">
        <v>1.4</v>
      </c>
      <c r="CU151" s="236">
        <v>1.0900000000000001</v>
      </c>
      <c r="CV151" s="236">
        <v>1.0900000000000001</v>
      </c>
      <c r="CW151" s="236">
        <v>1.58</v>
      </c>
      <c r="CX151" s="236">
        <v>1.39</v>
      </c>
      <c r="CY151" s="236">
        <v>1.46</v>
      </c>
      <c r="CZ151" s="236">
        <v>1.52</v>
      </c>
      <c r="DB151" s="236">
        <v>1.79</v>
      </c>
      <c r="DC151" s="236">
        <v>1.61</v>
      </c>
      <c r="DD151" s="236">
        <v>1.22</v>
      </c>
      <c r="DE151" s="236">
        <v>1.45</v>
      </c>
      <c r="DF151" s="236"/>
      <c r="DG151" s="236"/>
      <c r="DH151" s="236"/>
      <c r="DI151" s="236"/>
      <c r="DJ151" s="236">
        <v>1.4</v>
      </c>
      <c r="DK151" s="236">
        <v>1.25</v>
      </c>
      <c r="DL151" s="236">
        <v>1.21</v>
      </c>
      <c r="DM151" s="236">
        <v>0.88</v>
      </c>
      <c r="DN151" s="236"/>
      <c r="DO151" s="236">
        <v>1.28</v>
      </c>
      <c r="DP151" s="236">
        <v>0.41</v>
      </c>
      <c r="DQ151" s="236">
        <v>1.1100000000000001</v>
      </c>
      <c r="DR151" s="236"/>
      <c r="DS151" s="236">
        <v>0.83</v>
      </c>
      <c r="DT151" s="236">
        <v>0.78</v>
      </c>
      <c r="DU151" s="236">
        <v>1.05</v>
      </c>
      <c r="DV151" s="236">
        <v>1.1000000000000001</v>
      </c>
      <c r="DW151" s="236">
        <v>1.21</v>
      </c>
      <c r="DX151" s="236">
        <v>1.55</v>
      </c>
      <c r="DZ151" s="236">
        <v>0.92</v>
      </c>
      <c r="EA151" s="236">
        <v>1.17</v>
      </c>
      <c r="EC151" s="236">
        <v>1.1499999999999999</v>
      </c>
      <c r="ED151" s="236">
        <v>1.33</v>
      </c>
      <c r="EE151" s="236">
        <v>1.4</v>
      </c>
      <c r="EF151" s="236"/>
      <c r="EG151" s="236"/>
      <c r="EH151" s="236"/>
      <c r="EI151" s="236"/>
      <c r="EJ151" s="236"/>
      <c r="EK151" s="236"/>
      <c r="EL151" s="236"/>
      <c r="EM151" s="236"/>
      <c r="EN151" s="236"/>
      <c r="EO151" s="236"/>
      <c r="EP151" s="236"/>
      <c r="EQ151" s="236"/>
      <c r="ER151" s="236"/>
      <c r="ES151" s="236"/>
      <c r="ET151" s="236"/>
      <c r="EU151" s="236"/>
      <c r="EV151" s="236"/>
      <c r="EW151" s="236"/>
      <c r="EX151" s="236"/>
      <c r="EY151" s="236"/>
      <c r="EZ151" s="236"/>
      <c r="FA151" s="236"/>
    </row>
    <row r="152" spans="1:157" x14ac:dyDescent="0.35">
      <c r="A152" s="3" t="s">
        <v>562</v>
      </c>
      <c r="B152" s="236">
        <v>1.23</v>
      </c>
      <c r="C152" s="236">
        <v>1.53</v>
      </c>
      <c r="D152" s="236">
        <v>1.81</v>
      </c>
      <c r="E152" s="236">
        <v>1.75</v>
      </c>
      <c r="F152" s="236">
        <v>0.9</v>
      </c>
      <c r="G152" s="236">
        <v>0.88</v>
      </c>
      <c r="H152" s="236">
        <v>2.25</v>
      </c>
      <c r="I152" s="236">
        <v>0.75</v>
      </c>
      <c r="J152" s="236">
        <v>0.54</v>
      </c>
      <c r="K152" s="236">
        <v>1.43</v>
      </c>
      <c r="L152" s="236">
        <v>0.34</v>
      </c>
      <c r="M152" s="236">
        <v>0.52</v>
      </c>
      <c r="N152" s="236">
        <v>0.38</v>
      </c>
      <c r="O152" s="236">
        <v>0.42</v>
      </c>
      <c r="P152" s="236">
        <v>0.6</v>
      </c>
      <c r="Q152" s="236"/>
      <c r="R152" s="236"/>
      <c r="S152" s="236"/>
      <c r="T152" s="236"/>
      <c r="U152" s="236"/>
      <c r="V152" s="236"/>
      <c r="W152" s="236"/>
      <c r="X152" s="236"/>
      <c r="Y152" s="236"/>
      <c r="Z152" s="236"/>
      <c r="AA152" s="236"/>
      <c r="AB152" s="236"/>
      <c r="AC152" s="236"/>
      <c r="AD152" s="236">
        <v>1.07</v>
      </c>
      <c r="AE152" s="236">
        <v>0.91</v>
      </c>
      <c r="AF152" s="236">
        <v>1.51</v>
      </c>
      <c r="AG152" s="236"/>
      <c r="AH152" s="236">
        <v>1.23</v>
      </c>
      <c r="AI152" s="236">
        <v>1.44</v>
      </c>
      <c r="AJ152" s="236">
        <v>1.51</v>
      </c>
      <c r="AK152" s="236">
        <v>1.56</v>
      </c>
      <c r="AL152" s="236">
        <v>0.43</v>
      </c>
      <c r="AM152" s="236">
        <v>0.62</v>
      </c>
      <c r="AN152" s="236"/>
      <c r="AO152" s="236">
        <v>0.81</v>
      </c>
      <c r="AP152" s="236">
        <v>0.53</v>
      </c>
      <c r="AQ152" s="236">
        <v>0.6</v>
      </c>
      <c r="AR152" s="236"/>
      <c r="AS152" s="236">
        <v>0.75</v>
      </c>
      <c r="AT152" s="236">
        <v>0.46</v>
      </c>
      <c r="AV152" s="236">
        <v>0.94</v>
      </c>
      <c r="AW152" s="236"/>
      <c r="AX152" s="236"/>
      <c r="AY152" s="236"/>
      <c r="AZ152" s="236"/>
      <c r="BA152" s="236"/>
      <c r="BB152" s="236"/>
      <c r="BC152" s="236"/>
      <c r="BD152" s="236"/>
      <c r="BE152" s="236"/>
      <c r="BF152" s="236">
        <v>1.29</v>
      </c>
      <c r="BG152" s="236"/>
      <c r="BH152" s="236">
        <v>0.87</v>
      </c>
      <c r="BI152" s="236">
        <v>1.02</v>
      </c>
      <c r="BJ152" s="236">
        <v>0.87</v>
      </c>
      <c r="BK152" s="236">
        <v>1.1499999999999999</v>
      </c>
      <c r="BL152" s="236"/>
      <c r="BM152" s="236"/>
      <c r="BN152" s="236">
        <v>0.54</v>
      </c>
      <c r="BO152" s="236"/>
      <c r="BP152" s="236">
        <v>1.28</v>
      </c>
      <c r="BQ152" s="236">
        <v>0.53</v>
      </c>
      <c r="BR152" s="236"/>
      <c r="BS152" s="236">
        <v>0.62</v>
      </c>
      <c r="BT152" s="236">
        <v>0.75</v>
      </c>
      <c r="BU152" s="236">
        <v>0.56000000000000005</v>
      </c>
      <c r="BV152" s="236">
        <v>0.72</v>
      </c>
      <c r="BX152" s="236"/>
      <c r="BY152" s="236"/>
      <c r="CH152" s="236">
        <v>2.1</v>
      </c>
      <c r="CI152" s="236">
        <v>1.69</v>
      </c>
      <c r="CJ152" s="236">
        <v>2.1</v>
      </c>
      <c r="CK152" s="236">
        <v>1.54</v>
      </c>
      <c r="CL152" s="236">
        <v>2.1</v>
      </c>
      <c r="CM152" s="236">
        <v>1.96</v>
      </c>
      <c r="CO152" s="236">
        <v>2.1</v>
      </c>
      <c r="CQ152" s="236">
        <v>2.14</v>
      </c>
      <c r="CS152" s="236">
        <v>2.11</v>
      </c>
      <c r="CT152" s="236">
        <v>2.0699999999999998</v>
      </c>
      <c r="CU152" s="236">
        <v>1.56</v>
      </c>
      <c r="CV152" s="236">
        <v>1.6</v>
      </c>
      <c r="CW152" s="236">
        <v>2.1</v>
      </c>
      <c r="CX152" s="236">
        <v>1.66</v>
      </c>
      <c r="CY152" s="236">
        <v>2.1</v>
      </c>
      <c r="CZ152" s="236">
        <v>2.13</v>
      </c>
      <c r="DB152" s="236">
        <v>2.11</v>
      </c>
      <c r="DC152" s="236">
        <v>2.14</v>
      </c>
      <c r="DD152" s="236">
        <v>1.86</v>
      </c>
      <c r="DE152" s="236">
        <v>2.1</v>
      </c>
      <c r="DF152" s="236"/>
      <c r="DG152" s="236"/>
      <c r="DH152" s="236"/>
      <c r="DI152" s="236"/>
      <c r="DJ152" s="236">
        <v>2.1</v>
      </c>
      <c r="DK152" s="236">
        <v>2.0099999999999998</v>
      </c>
      <c r="DL152" s="236">
        <v>2.02</v>
      </c>
      <c r="DM152" s="236">
        <v>1.43</v>
      </c>
      <c r="DN152" s="236"/>
      <c r="DO152" s="236">
        <v>2.0099999999999998</v>
      </c>
      <c r="DP152" s="236">
        <v>0.76</v>
      </c>
      <c r="DQ152" s="236">
        <v>1.72</v>
      </c>
      <c r="DR152" s="236"/>
      <c r="DS152" s="236">
        <v>1.27</v>
      </c>
      <c r="DT152" s="236">
        <v>1.1499999999999999</v>
      </c>
      <c r="DU152" s="236">
        <v>1.62</v>
      </c>
      <c r="DV152" s="236">
        <v>1.49</v>
      </c>
      <c r="DW152" s="236">
        <v>1.74</v>
      </c>
      <c r="DX152" s="236">
        <v>2.14</v>
      </c>
      <c r="DZ152" s="236">
        <v>1.33</v>
      </c>
      <c r="EA152" s="236">
        <v>1.63</v>
      </c>
      <c r="EC152" s="236">
        <v>1.78</v>
      </c>
      <c r="ED152" s="236">
        <v>2.11</v>
      </c>
      <c r="EE152" s="236">
        <v>2.16</v>
      </c>
      <c r="EF152" s="236"/>
      <c r="EG152" s="236"/>
      <c r="EH152" s="236"/>
      <c r="EI152" s="236"/>
      <c r="EJ152" s="236"/>
      <c r="EK152" s="236"/>
      <c r="EL152" s="236"/>
      <c r="EM152" s="236"/>
      <c r="EN152" s="236"/>
      <c r="EO152" s="236"/>
      <c r="EP152" s="236"/>
      <c r="EQ152" s="236"/>
      <c r="ER152" s="236"/>
      <c r="ES152" s="236"/>
      <c r="ET152" s="236"/>
      <c r="EU152" s="236"/>
      <c r="EV152" s="236"/>
      <c r="EW152" s="236"/>
      <c r="EX152" s="236"/>
      <c r="EY152" s="236"/>
      <c r="EZ152" s="236"/>
      <c r="FA152" s="236"/>
    </row>
    <row r="153" spans="1:157" x14ac:dyDescent="0.35">
      <c r="A153" s="3" t="s">
        <v>561</v>
      </c>
      <c r="B153" s="236">
        <v>1.49</v>
      </c>
      <c r="C153" s="236">
        <v>2.08</v>
      </c>
      <c r="D153" s="236">
        <v>1.98</v>
      </c>
      <c r="E153" s="236">
        <v>1.92</v>
      </c>
      <c r="F153" s="236">
        <v>1.73</v>
      </c>
      <c r="G153" s="236">
        <v>1.17</v>
      </c>
      <c r="H153" s="236">
        <v>2.5099999999999998</v>
      </c>
      <c r="I153" s="236">
        <v>1.17</v>
      </c>
      <c r="J153" s="236">
        <v>1.06</v>
      </c>
      <c r="K153" s="236">
        <v>1.8</v>
      </c>
      <c r="L153" s="236">
        <v>0.65</v>
      </c>
      <c r="M153" s="236">
        <v>0.83</v>
      </c>
      <c r="N153" s="236">
        <v>0.81</v>
      </c>
      <c r="O153" s="236">
        <v>0.71</v>
      </c>
      <c r="P153" s="236">
        <v>1.01</v>
      </c>
      <c r="Q153" s="236"/>
      <c r="R153" s="236"/>
      <c r="S153" s="236"/>
      <c r="T153" s="236"/>
      <c r="U153" s="236"/>
      <c r="V153" s="236"/>
      <c r="W153" s="236"/>
      <c r="X153" s="236"/>
      <c r="Y153" s="236"/>
      <c r="Z153" s="236"/>
      <c r="AA153" s="236"/>
      <c r="AB153" s="236"/>
      <c r="AC153" s="236"/>
      <c r="AD153" s="236">
        <v>1.51</v>
      </c>
      <c r="AE153" s="236">
        <v>1.34</v>
      </c>
      <c r="AF153" s="236">
        <v>2.0699999999999998</v>
      </c>
      <c r="AG153" s="236"/>
      <c r="AH153" s="236">
        <v>1.65</v>
      </c>
      <c r="AI153" s="236">
        <v>1.81</v>
      </c>
      <c r="AJ153" s="236">
        <v>1.92</v>
      </c>
      <c r="AK153" s="236">
        <v>2.1</v>
      </c>
      <c r="AL153" s="236">
        <v>0.67</v>
      </c>
      <c r="AM153" s="236">
        <v>0.75</v>
      </c>
      <c r="AN153" s="236"/>
      <c r="AO153" s="236">
        <v>1.02</v>
      </c>
      <c r="AP153" s="236">
        <v>0.77</v>
      </c>
      <c r="AQ153" s="236">
        <v>0.81</v>
      </c>
      <c r="AR153" s="236"/>
      <c r="AS153" s="236">
        <v>0.97</v>
      </c>
      <c r="AT153" s="236">
        <v>0.8</v>
      </c>
      <c r="AV153" s="236">
        <v>1.35</v>
      </c>
      <c r="AW153" s="236"/>
      <c r="AX153" s="236"/>
      <c r="AY153" s="236"/>
      <c r="AZ153" s="236"/>
      <c r="BA153" s="236"/>
      <c r="BB153" s="236"/>
      <c r="BC153" s="236"/>
      <c r="BD153" s="236"/>
      <c r="BE153" s="236"/>
      <c r="BF153" s="236">
        <v>1.68</v>
      </c>
      <c r="BG153" s="236"/>
      <c r="BH153" s="236">
        <v>1.1299999999999999</v>
      </c>
      <c r="BI153" s="236">
        <v>1.29</v>
      </c>
      <c r="BJ153" s="236">
        <v>1.17</v>
      </c>
      <c r="BK153" s="236">
        <v>1.52</v>
      </c>
      <c r="BL153" s="236"/>
      <c r="BM153" s="236"/>
      <c r="BN153" s="236">
        <v>0.68</v>
      </c>
      <c r="BO153" s="236"/>
      <c r="BP153" s="236">
        <v>1.52</v>
      </c>
      <c r="BQ153" s="236">
        <v>0.78</v>
      </c>
      <c r="BR153" s="236"/>
      <c r="BS153" s="236">
        <v>0.97</v>
      </c>
      <c r="BT153" s="236">
        <v>1.08</v>
      </c>
      <c r="BU153" s="236">
        <v>0.79</v>
      </c>
      <c r="BV153" s="236">
        <v>0.86</v>
      </c>
      <c r="BX153" s="236"/>
      <c r="BY153" s="236"/>
      <c r="CH153" s="236">
        <v>2.1</v>
      </c>
      <c r="CI153" s="236">
        <v>2.1</v>
      </c>
      <c r="CJ153" s="236">
        <v>2.1</v>
      </c>
      <c r="CK153" s="236">
        <v>2.1</v>
      </c>
      <c r="CL153" s="236">
        <v>2.1</v>
      </c>
      <c r="CM153" s="236">
        <v>2.1</v>
      </c>
      <c r="CO153" s="236">
        <v>2.1</v>
      </c>
      <c r="CQ153" s="236">
        <v>2.14</v>
      </c>
      <c r="CS153" s="236">
        <v>2.11</v>
      </c>
      <c r="CT153" s="236">
        <v>2.0699999999999998</v>
      </c>
      <c r="CU153" s="236">
        <v>2.1</v>
      </c>
      <c r="CV153" s="236">
        <v>2.0699999999999998</v>
      </c>
      <c r="CW153" s="236">
        <v>2.1</v>
      </c>
      <c r="CX153" s="236">
        <v>2.13</v>
      </c>
      <c r="CY153" s="236">
        <v>2.1</v>
      </c>
      <c r="CZ153" s="236">
        <v>2.13</v>
      </c>
      <c r="DB153" s="236">
        <v>2.11</v>
      </c>
      <c r="DC153" s="236">
        <v>2.14</v>
      </c>
      <c r="DD153" s="236">
        <v>2.16</v>
      </c>
      <c r="DE153" s="236">
        <v>2.1</v>
      </c>
      <c r="DF153" s="236"/>
      <c r="DG153" s="236"/>
      <c r="DH153" s="236"/>
      <c r="DI153" s="236"/>
      <c r="DJ153" s="236">
        <v>2.1</v>
      </c>
      <c r="DK153" s="236">
        <v>2.1</v>
      </c>
      <c r="DL153" s="236">
        <v>2.1</v>
      </c>
      <c r="DM153" s="236">
        <v>2.1</v>
      </c>
      <c r="DN153" s="236"/>
      <c r="DO153" s="236">
        <v>2.1</v>
      </c>
      <c r="DP153" s="236">
        <v>1.02</v>
      </c>
      <c r="DQ153" s="236">
        <v>2.1</v>
      </c>
      <c r="DR153" s="236"/>
      <c r="DS153" s="236">
        <v>1.73</v>
      </c>
      <c r="DT153" s="236">
        <v>1.43</v>
      </c>
      <c r="DU153" s="236">
        <v>2.15</v>
      </c>
      <c r="DV153" s="236">
        <v>2</v>
      </c>
      <c r="DW153" s="236">
        <v>2.0699999999999998</v>
      </c>
      <c r="DX153" s="236">
        <v>2.14</v>
      </c>
      <c r="DZ153" s="236">
        <v>1.87</v>
      </c>
      <c r="EA153" s="236">
        <v>2.1</v>
      </c>
      <c r="EC153" s="236">
        <v>2.1</v>
      </c>
      <c r="ED153" s="236">
        <v>2.11</v>
      </c>
      <c r="EE153" s="236">
        <v>2.16</v>
      </c>
      <c r="EF153" s="236"/>
      <c r="EG153" s="236"/>
      <c r="EH153" s="236"/>
      <c r="EI153" s="236"/>
      <c r="EJ153" s="236"/>
      <c r="EK153" s="236"/>
      <c r="EL153" s="236"/>
      <c r="EM153" s="236"/>
      <c r="EN153" s="236"/>
      <c r="EO153" s="236"/>
      <c r="EP153" s="236"/>
      <c r="EQ153" s="236"/>
      <c r="ER153" s="236"/>
      <c r="ES153" s="236"/>
      <c r="ET153" s="236"/>
      <c r="EU153" s="236"/>
      <c r="EV153" s="236"/>
      <c r="EW153" s="236"/>
      <c r="EX153" s="236"/>
      <c r="EY153" s="236"/>
      <c r="EZ153" s="236"/>
      <c r="FA153" s="236"/>
    </row>
    <row r="154" spans="1:157" x14ac:dyDescent="0.35">
      <c r="A154" s="3" t="s">
        <v>560</v>
      </c>
      <c r="B154" s="236">
        <v>2.15</v>
      </c>
      <c r="C154" s="236">
        <v>2.52</v>
      </c>
      <c r="D154" s="236">
        <v>2.62</v>
      </c>
      <c r="E154" s="236">
        <v>2.82</v>
      </c>
      <c r="F154" s="236">
        <v>1.99</v>
      </c>
      <c r="G154" s="236">
        <v>1.98</v>
      </c>
      <c r="H154" s="236">
        <v>3.07</v>
      </c>
      <c r="I154" s="236">
        <v>1.78</v>
      </c>
      <c r="J154" s="236">
        <v>1.96</v>
      </c>
      <c r="K154" s="236">
        <v>2.37</v>
      </c>
      <c r="L154" s="236">
        <v>1.68</v>
      </c>
      <c r="M154" s="236">
        <v>1.55</v>
      </c>
      <c r="N154" s="236">
        <v>1.61</v>
      </c>
      <c r="O154" s="236">
        <v>1.41</v>
      </c>
      <c r="P154" s="236">
        <v>1.7</v>
      </c>
      <c r="Q154" s="236"/>
      <c r="R154" s="236"/>
      <c r="S154" s="236"/>
      <c r="T154" s="236"/>
      <c r="U154" s="236"/>
      <c r="V154" s="236"/>
      <c r="W154" s="236"/>
      <c r="X154" s="236"/>
      <c r="Y154" s="236"/>
      <c r="Z154" s="236"/>
      <c r="AA154" s="236"/>
      <c r="AB154" s="236"/>
      <c r="AC154" s="236"/>
      <c r="AD154" s="236">
        <v>2.1800000000000002</v>
      </c>
      <c r="AE154" s="236">
        <v>1.86</v>
      </c>
      <c r="AF154" s="236">
        <v>2.9</v>
      </c>
      <c r="AG154" s="236"/>
      <c r="AH154" s="236">
        <v>2.23</v>
      </c>
      <c r="AI154" s="236">
        <v>2.21</v>
      </c>
      <c r="AJ154" s="236">
        <v>2.62</v>
      </c>
      <c r="AK154" s="236">
        <v>3.38</v>
      </c>
      <c r="AL154" s="236">
        <v>1.05</v>
      </c>
      <c r="AM154" s="236">
        <v>1.27</v>
      </c>
      <c r="AN154" s="236"/>
      <c r="AO154" s="236">
        <v>1.64</v>
      </c>
      <c r="AP154" s="236">
        <v>1.25</v>
      </c>
      <c r="AQ154" s="236">
        <v>1.39</v>
      </c>
      <c r="AR154" s="236"/>
      <c r="AS154" s="236">
        <v>1.73</v>
      </c>
      <c r="AT154" s="236">
        <v>1.61</v>
      </c>
      <c r="AV154" s="236">
        <v>1.63</v>
      </c>
      <c r="AW154" s="236"/>
      <c r="AX154" s="236"/>
      <c r="AY154" s="236"/>
      <c r="AZ154" s="236"/>
      <c r="BA154" s="236"/>
      <c r="BB154" s="236"/>
      <c r="BC154" s="236"/>
      <c r="BD154" s="236"/>
      <c r="BE154" s="236"/>
      <c r="BF154" s="236">
        <v>3.12</v>
      </c>
      <c r="BG154" s="236"/>
      <c r="BH154" s="236">
        <v>1.9</v>
      </c>
      <c r="BI154" s="236">
        <v>1.88</v>
      </c>
      <c r="BJ154" s="236">
        <v>1.81</v>
      </c>
      <c r="BK154" s="236">
        <v>2.02</v>
      </c>
      <c r="BL154" s="236"/>
      <c r="BM154" s="236"/>
      <c r="BN154" s="236">
        <v>1.17</v>
      </c>
      <c r="BO154" s="236"/>
      <c r="BP154" s="236">
        <v>2.09</v>
      </c>
      <c r="BQ154" s="236">
        <v>1.43</v>
      </c>
      <c r="BR154" s="236"/>
      <c r="BS154" s="236">
        <v>1.43</v>
      </c>
      <c r="BT154" s="236">
        <v>1.59</v>
      </c>
      <c r="BU154" s="236">
        <v>1.19</v>
      </c>
      <c r="BV154" s="236">
        <v>1.24</v>
      </c>
      <c r="BX154" s="236"/>
      <c r="BY154" s="236"/>
      <c r="CH154" s="236">
        <v>2.1</v>
      </c>
      <c r="CI154" s="236">
        <v>2.1</v>
      </c>
      <c r="CJ154" s="236">
        <v>2.1</v>
      </c>
      <c r="CK154" s="236">
        <v>2.1</v>
      </c>
      <c r="CL154" s="236">
        <v>2.1</v>
      </c>
      <c r="CM154" s="236">
        <v>2.1</v>
      </c>
      <c r="CO154" s="236">
        <v>2.1</v>
      </c>
      <c r="CQ154" s="236">
        <v>2.14</v>
      </c>
      <c r="CS154" s="236">
        <v>2.11</v>
      </c>
      <c r="CT154" s="236">
        <v>2.0699999999999998</v>
      </c>
      <c r="CU154" s="236">
        <v>2.1</v>
      </c>
      <c r="CV154" s="236">
        <v>2.0699999999999998</v>
      </c>
      <c r="CW154" s="236">
        <v>2.1</v>
      </c>
      <c r="CX154" s="236">
        <v>2.13</v>
      </c>
      <c r="CY154" s="236">
        <v>2.1</v>
      </c>
      <c r="CZ154" s="236">
        <v>2.13</v>
      </c>
      <c r="DB154" s="236">
        <v>2.11</v>
      </c>
      <c r="DC154" s="236">
        <v>2.14</v>
      </c>
      <c r="DD154" s="236">
        <v>2.16</v>
      </c>
      <c r="DE154" s="236">
        <v>2.1</v>
      </c>
      <c r="DF154" s="236"/>
      <c r="DG154" s="236"/>
      <c r="DH154" s="236"/>
      <c r="DI154" s="236"/>
      <c r="DJ154" s="236">
        <v>2.1</v>
      </c>
      <c r="DK154" s="236">
        <v>2.1</v>
      </c>
      <c r="DL154" s="236">
        <v>2.1</v>
      </c>
      <c r="DM154" s="236">
        <v>2.1</v>
      </c>
      <c r="DN154" s="236"/>
      <c r="DO154" s="236">
        <v>2.1</v>
      </c>
      <c r="DP154" s="236">
        <v>1.43</v>
      </c>
      <c r="DQ154" s="236">
        <v>2.1</v>
      </c>
      <c r="DR154" s="236"/>
      <c r="DS154" s="236">
        <v>2.14</v>
      </c>
      <c r="DT154" s="236">
        <v>2.16</v>
      </c>
      <c r="DU154" s="236">
        <v>2.15</v>
      </c>
      <c r="DV154" s="236">
        <v>2.11</v>
      </c>
      <c r="DW154" s="236">
        <v>2.0699999999999998</v>
      </c>
      <c r="DX154" s="236">
        <v>2.14</v>
      </c>
      <c r="DZ154" s="236">
        <v>2.15</v>
      </c>
      <c r="EA154" s="236">
        <v>2.1</v>
      </c>
      <c r="EC154" s="236">
        <v>2.1</v>
      </c>
      <c r="ED154" s="236">
        <v>2.11</v>
      </c>
      <c r="EE154" s="236">
        <v>2.16</v>
      </c>
      <c r="EF154" s="236"/>
      <c r="EG154" s="236"/>
      <c r="EH154" s="236"/>
      <c r="EI154" s="236"/>
      <c r="EJ154" s="236"/>
      <c r="EK154" s="236"/>
      <c r="EL154" s="236"/>
      <c r="EM154" s="236"/>
      <c r="EN154" s="236"/>
      <c r="EO154" s="236"/>
      <c r="EP154" s="236"/>
      <c r="EQ154" s="236"/>
      <c r="ER154" s="236"/>
      <c r="ES154" s="236"/>
      <c r="ET154" s="236"/>
      <c r="EU154" s="236"/>
      <c r="EV154" s="236"/>
      <c r="EW154" s="236"/>
      <c r="EX154" s="236"/>
      <c r="EY154" s="236"/>
      <c r="EZ154" s="236"/>
      <c r="FA154" s="236"/>
    </row>
  </sheetData>
  <mergeCells count="5">
    <mergeCell ref="B1:AC1"/>
    <mergeCell ref="AD1:BE1"/>
    <mergeCell ref="BF1:CG1"/>
    <mergeCell ref="CH1:DI1"/>
    <mergeCell ref="DJ1:EF1"/>
  </mergeCells>
  <pageMargins left="0.7" right="0.7" top="0.75" bottom="0.75" header="0.3" footer="0.3"/>
  <pageSetup paperSize="9" orientation="portrait" verticalDpi="0" r:id="rId1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472"/>
  <sheetViews>
    <sheetView zoomScale="55" zoomScaleNormal="55" workbookViewId="0">
      <pane xSplit="1" ySplit="1" topLeftCell="B2" activePane="bottomRight" state="frozen"/>
      <selection pane="topRight" activeCell="B1" sqref="B1"/>
      <selection pane="bottomLeft" activeCell="A2" sqref="A2"/>
      <selection pane="bottomRight" sqref="A1:XFD1048576"/>
    </sheetView>
  </sheetViews>
  <sheetFormatPr defaultRowHeight="14.5" x14ac:dyDescent="0.35"/>
  <cols>
    <col min="1" max="1" width="8.7265625" style="3"/>
    <col min="2" max="2" width="12.6328125" style="3" bestFit="1" customWidth="1"/>
    <col min="3" max="6" width="10.453125" style="3" bestFit="1" customWidth="1"/>
    <col min="7" max="8" width="9.36328125" style="3" bestFit="1" customWidth="1"/>
    <col min="9" max="9" width="10.453125" style="3" bestFit="1" customWidth="1"/>
    <col min="10" max="10" width="9.36328125" style="3" bestFit="1" customWidth="1"/>
    <col min="11" max="11" width="10.453125" style="3" bestFit="1" customWidth="1"/>
    <col min="12" max="14" width="9.36328125" style="3" bestFit="1" customWidth="1"/>
    <col min="15" max="15" width="10.453125" style="3" bestFit="1" customWidth="1"/>
    <col min="16" max="16" width="9.36328125" style="3" bestFit="1" customWidth="1"/>
    <col min="17" max="25" width="8.7265625" style="3"/>
    <col min="26" max="28" width="10.453125" style="3" bestFit="1" customWidth="1"/>
    <col min="29" max="29" width="10.36328125" style="3" bestFit="1" customWidth="1"/>
    <col min="30" max="31" width="9.36328125" style="3" bestFit="1" customWidth="1"/>
    <col min="32" max="41" width="10.453125" style="3" bestFit="1" customWidth="1"/>
    <col min="42" max="42" width="9.36328125" style="3" bestFit="1" customWidth="1"/>
    <col min="43" max="43" width="10.453125" style="3" bestFit="1" customWidth="1"/>
    <col min="44" max="44" width="9.36328125" style="3" bestFit="1" customWidth="1"/>
    <col min="45" max="45" width="10.453125" style="3" bestFit="1" customWidth="1"/>
    <col min="46" max="46" width="9.36328125" style="3" bestFit="1" customWidth="1"/>
    <col min="47" max="49" width="8.7265625" style="3"/>
    <col min="50" max="50" width="10.453125" style="3" bestFit="1" customWidth="1"/>
    <col min="51" max="51" width="9.36328125" style="3" bestFit="1" customWidth="1"/>
    <col min="52" max="56" width="10.453125" style="3" bestFit="1" customWidth="1"/>
    <col min="57" max="57" width="9.36328125" style="3" bestFit="1" customWidth="1"/>
    <col min="58" max="58" width="10.453125" style="3" bestFit="1" customWidth="1"/>
    <col min="59" max="59" width="9.36328125" style="3" bestFit="1" customWidth="1"/>
    <col min="60" max="73" width="8.7265625" style="3"/>
    <col min="74" max="80" width="10.453125" style="3" bestFit="1" customWidth="1"/>
    <col min="81" max="81" width="9.36328125" style="3" bestFit="1" customWidth="1"/>
    <col min="82" max="88" width="10.453125" style="3" bestFit="1" customWidth="1"/>
    <col min="89" max="91" width="9.36328125" style="3" bestFit="1" customWidth="1"/>
    <col min="92" max="92" width="10.453125" style="3" bestFit="1" customWidth="1"/>
    <col min="93" max="96" width="9.36328125" style="3" bestFit="1" customWidth="1"/>
    <col min="97" max="97" width="8.7265625" style="3"/>
    <col min="98" max="98" width="9.36328125" style="3" bestFit="1" customWidth="1"/>
    <col min="99" max="104" width="10.453125" style="3" bestFit="1" customWidth="1"/>
    <col min="105" max="105" width="10.36328125" style="3" bestFit="1" customWidth="1"/>
    <col min="106" max="108" width="10.453125" style="3" bestFit="1" customWidth="1"/>
    <col min="109" max="109" width="9.36328125" style="3" bestFit="1" customWidth="1"/>
    <col min="110" max="111" width="10.453125" style="3" bestFit="1" customWidth="1"/>
    <col min="112" max="112" width="9.36328125" style="3" bestFit="1" customWidth="1"/>
    <col min="113" max="113" width="10.453125" style="3" bestFit="1" customWidth="1"/>
    <col min="114" max="114" width="9.36328125" style="3" bestFit="1" customWidth="1"/>
    <col min="115" max="116" width="10.453125" style="3" bestFit="1" customWidth="1"/>
    <col min="117" max="16384" width="8.7265625" style="3"/>
  </cols>
  <sheetData>
    <row r="1" spans="1:118" x14ac:dyDescent="0.35">
      <c r="B1" s="3" t="s">
        <v>704</v>
      </c>
      <c r="C1" s="3" t="s">
        <v>703</v>
      </c>
      <c r="D1" s="3" t="s">
        <v>702</v>
      </c>
      <c r="E1" s="3" t="s">
        <v>701</v>
      </c>
      <c r="F1" s="3" t="s">
        <v>700</v>
      </c>
      <c r="G1" s="3" t="s">
        <v>699</v>
      </c>
      <c r="H1" s="3" t="s">
        <v>698</v>
      </c>
      <c r="I1" s="3" t="s">
        <v>697</v>
      </c>
      <c r="J1" s="3" t="s">
        <v>696</v>
      </c>
      <c r="K1" s="3" t="s">
        <v>695</v>
      </c>
      <c r="L1" s="3" t="s">
        <v>694</v>
      </c>
      <c r="M1" s="3" t="s">
        <v>693</v>
      </c>
      <c r="N1" s="3" t="s">
        <v>692</v>
      </c>
      <c r="O1" s="3" t="s">
        <v>691</v>
      </c>
      <c r="P1" s="3" t="s">
        <v>690</v>
      </c>
      <c r="Z1" s="3" t="s">
        <v>689</v>
      </c>
      <c r="AA1" s="3" t="s">
        <v>688</v>
      </c>
      <c r="AB1" s="3" t="s">
        <v>687</v>
      </c>
      <c r="AC1" s="3" t="s">
        <v>685</v>
      </c>
      <c r="AD1" s="3" t="s">
        <v>684</v>
      </c>
      <c r="AE1" s="3" t="s">
        <v>683</v>
      </c>
      <c r="AF1" s="3" t="s">
        <v>682</v>
      </c>
      <c r="AG1" s="3" t="s">
        <v>681</v>
      </c>
      <c r="AH1" s="3" t="s">
        <v>680</v>
      </c>
      <c r="AI1" s="3" t="s">
        <v>678</v>
      </c>
      <c r="AJ1" s="3" t="s">
        <v>676</v>
      </c>
      <c r="AK1" s="3" t="s">
        <v>674</v>
      </c>
      <c r="AL1" s="3" t="s">
        <v>673</v>
      </c>
      <c r="AM1" s="3" t="s">
        <v>672</v>
      </c>
      <c r="AN1" s="3" t="s">
        <v>671</v>
      </c>
      <c r="AO1" s="3" t="s">
        <v>670</v>
      </c>
      <c r="AP1" s="3" t="s">
        <v>669</v>
      </c>
      <c r="AQ1" s="3" t="s">
        <v>668</v>
      </c>
      <c r="AR1" s="3" t="s">
        <v>666</v>
      </c>
      <c r="AS1" s="3" t="s">
        <v>664</v>
      </c>
      <c r="AT1" s="3" t="s">
        <v>663</v>
      </c>
      <c r="AX1" s="3" t="s">
        <v>662</v>
      </c>
      <c r="AY1" s="3" t="s">
        <v>660</v>
      </c>
      <c r="AZ1" s="3" t="s">
        <v>659</v>
      </c>
      <c r="BA1" s="3" t="s">
        <v>658</v>
      </c>
      <c r="BB1" s="3" t="s">
        <v>657</v>
      </c>
      <c r="BC1" s="3" t="s">
        <v>652</v>
      </c>
      <c r="BD1" s="3" t="s">
        <v>651</v>
      </c>
      <c r="BE1" s="3" t="s">
        <v>649</v>
      </c>
      <c r="BF1" s="3" t="s">
        <v>648</v>
      </c>
      <c r="BG1" s="3" t="s">
        <v>647</v>
      </c>
      <c r="BV1" s="3" t="s">
        <v>643</v>
      </c>
      <c r="BW1" s="3" t="s">
        <v>642</v>
      </c>
      <c r="BX1" s="3" t="s">
        <v>641</v>
      </c>
      <c r="BY1" s="3" t="s">
        <v>640</v>
      </c>
      <c r="BZ1" s="3" t="s">
        <v>639</v>
      </c>
      <c r="CA1" s="3" t="s">
        <v>638</v>
      </c>
      <c r="CB1" s="186" t="s">
        <v>636</v>
      </c>
      <c r="CC1" s="186" t="s">
        <v>635</v>
      </c>
      <c r="CD1" s="186" t="s">
        <v>634</v>
      </c>
      <c r="CE1" s="3" t="s">
        <v>633</v>
      </c>
      <c r="CF1" s="3" t="s">
        <v>632</v>
      </c>
      <c r="CG1" s="3" t="s">
        <v>631</v>
      </c>
      <c r="CH1" s="3" t="s">
        <v>630</v>
      </c>
      <c r="CI1" s="3" t="s">
        <v>629</v>
      </c>
      <c r="CJ1" s="3" t="s">
        <v>628</v>
      </c>
      <c r="CK1" s="3" t="s">
        <v>627</v>
      </c>
      <c r="CL1" s="3" t="s">
        <v>626</v>
      </c>
      <c r="CM1" s="3" t="s">
        <v>625</v>
      </c>
      <c r="CN1" s="3" t="s">
        <v>623</v>
      </c>
      <c r="CO1" s="3" t="s">
        <v>622</v>
      </c>
      <c r="CP1" s="3" t="s">
        <v>621</v>
      </c>
      <c r="CQ1" s="3" t="s">
        <v>620</v>
      </c>
      <c r="CR1" s="3" t="s">
        <v>619</v>
      </c>
      <c r="CT1" s="3" t="s">
        <v>618</v>
      </c>
      <c r="CU1" s="3" t="s">
        <v>617</v>
      </c>
      <c r="CV1" s="3" t="s">
        <v>616</v>
      </c>
      <c r="CW1" s="3" t="s">
        <v>615</v>
      </c>
      <c r="CX1" s="3" t="s">
        <v>613</v>
      </c>
      <c r="CY1" s="3" t="s">
        <v>612</v>
      </c>
      <c r="CZ1" s="3" t="s">
        <v>611</v>
      </c>
      <c r="DA1" s="3" t="s">
        <v>610</v>
      </c>
      <c r="DB1" s="3" t="s">
        <v>609</v>
      </c>
      <c r="DC1" s="3" t="s">
        <v>608</v>
      </c>
      <c r="DD1" s="3" t="s">
        <v>607</v>
      </c>
      <c r="DE1" s="3" t="s">
        <v>606</v>
      </c>
      <c r="DF1" s="3" t="s">
        <v>605</v>
      </c>
      <c r="DG1" s="3" t="s">
        <v>604</v>
      </c>
      <c r="DH1" s="3" t="s">
        <v>602</v>
      </c>
      <c r="DI1" s="3" t="s">
        <v>601</v>
      </c>
      <c r="DJ1" s="3" t="s">
        <v>599</v>
      </c>
      <c r="DK1" s="3" t="s">
        <v>598</v>
      </c>
      <c r="DL1" s="3" t="s">
        <v>597</v>
      </c>
    </row>
    <row r="2" spans="1:118" x14ac:dyDescent="0.35">
      <c r="A2" s="3" t="s">
        <v>741</v>
      </c>
    </row>
    <row r="3" spans="1:118" x14ac:dyDescent="0.35">
      <c r="A3" s="3" t="s">
        <v>740</v>
      </c>
    </row>
    <row r="4" spans="1:118" x14ac:dyDescent="0.35">
      <c r="A4" s="3" t="s">
        <v>95</v>
      </c>
      <c r="B4" s="3">
        <v>29.2</v>
      </c>
      <c r="C4" s="3">
        <v>35.200000000000003</v>
      </c>
      <c r="D4" s="3">
        <v>29.9</v>
      </c>
      <c r="E4" s="3">
        <v>29.5</v>
      </c>
      <c r="F4" s="3">
        <v>31.4</v>
      </c>
      <c r="G4" s="3">
        <v>34.5</v>
      </c>
      <c r="H4" s="3">
        <v>27.8</v>
      </c>
      <c r="I4" s="3">
        <v>37.1</v>
      </c>
      <c r="J4" s="3">
        <v>33.1</v>
      </c>
      <c r="K4" s="3">
        <v>29.7</v>
      </c>
      <c r="L4" s="3">
        <v>32.4</v>
      </c>
      <c r="M4" s="3">
        <v>29.5</v>
      </c>
      <c r="N4" s="3">
        <v>31.2</v>
      </c>
      <c r="O4" s="3">
        <v>28.3</v>
      </c>
      <c r="P4" s="3">
        <v>27.34</v>
      </c>
      <c r="Z4" s="3">
        <v>25.7</v>
      </c>
      <c r="AA4" s="3">
        <v>26.9</v>
      </c>
      <c r="AB4" s="3">
        <v>30.2</v>
      </c>
      <c r="AC4" s="3">
        <v>27.8</v>
      </c>
      <c r="AD4" s="3">
        <v>29.7</v>
      </c>
      <c r="AE4" s="3">
        <v>30.3</v>
      </c>
      <c r="AF4" s="3">
        <v>30.6</v>
      </c>
      <c r="AG4" s="3">
        <v>26.9</v>
      </c>
      <c r="AH4" s="3">
        <v>25.2</v>
      </c>
      <c r="AI4" s="3">
        <v>30.3</v>
      </c>
      <c r="AJ4" s="3">
        <v>29.3</v>
      </c>
      <c r="AK4" s="3">
        <v>28.5</v>
      </c>
      <c r="AL4" s="3">
        <v>29.1</v>
      </c>
      <c r="AM4" s="3">
        <v>26.2</v>
      </c>
      <c r="AN4" s="3">
        <v>25.7</v>
      </c>
      <c r="AO4" s="3">
        <v>31.5</v>
      </c>
      <c r="AP4" s="3">
        <v>28.9</v>
      </c>
      <c r="AQ4" s="3">
        <v>23.9</v>
      </c>
      <c r="AR4" s="3">
        <v>29.38</v>
      </c>
      <c r="AS4" s="3">
        <v>31.2</v>
      </c>
      <c r="AT4" s="3">
        <v>25</v>
      </c>
      <c r="AX4" s="3">
        <v>27.7</v>
      </c>
      <c r="AY4" s="3">
        <v>26</v>
      </c>
      <c r="AZ4" s="3">
        <v>28</v>
      </c>
      <c r="BA4" s="3">
        <v>27.4</v>
      </c>
      <c r="BB4" s="3">
        <v>28.5</v>
      </c>
      <c r="BC4" s="3">
        <v>28.5</v>
      </c>
      <c r="BD4" s="3">
        <v>26.5</v>
      </c>
      <c r="BE4" s="3">
        <v>22.2</v>
      </c>
      <c r="BF4" s="3">
        <v>21.4</v>
      </c>
      <c r="BG4" s="3">
        <v>25.23</v>
      </c>
      <c r="BV4" s="3">
        <v>25.2</v>
      </c>
      <c r="BW4" s="3">
        <v>23.2</v>
      </c>
      <c r="BX4" s="3">
        <v>23.8</v>
      </c>
      <c r="BY4" s="3">
        <v>21.4</v>
      </c>
      <c r="BZ4" s="3">
        <v>25.6</v>
      </c>
      <c r="CA4" s="3">
        <v>23.4</v>
      </c>
      <c r="CB4" s="3">
        <v>25.6</v>
      </c>
      <c r="CC4" s="186">
        <v>23.1</v>
      </c>
      <c r="CD4" s="186">
        <v>24.5</v>
      </c>
      <c r="CE4" s="3">
        <v>23.5</v>
      </c>
      <c r="CF4" s="3">
        <v>24.5</v>
      </c>
      <c r="CG4" s="3">
        <v>23.5</v>
      </c>
      <c r="CH4" s="3">
        <v>26.5</v>
      </c>
      <c r="CI4" s="3">
        <v>23.7</v>
      </c>
      <c r="CJ4" s="3">
        <v>23.8</v>
      </c>
      <c r="CK4" s="3">
        <v>24.7</v>
      </c>
      <c r="CL4" s="3">
        <v>24</v>
      </c>
      <c r="CM4" s="3">
        <v>24.1</v>
      </c>
      <c r="CN4" s="3">
        <v>23.7</v>
      </c>
      <c r="CO4" s="3">
        <v>23.4</v>
      </c>
      <c r="CP4" s="3">
        <v>22.3</v>
      </c>
      <c r="CQ4" s="3">
        <v>24</v>
      </c>
      <c r="CR4" s="3">
        <v>24.62</v>
      </c>
      <c r="CT4" s="3">
        <v>23.7</v>
      </c>
      <c r="CU4" s="3">
        <v>22.5</v>
      </c>
      <c r="CV4" s="3">
        <v>23.6</v>
      </c>
      <c r="CW4" s="3">
        <v>23.7</v>
      </c>
      <c r="CX4" s="3">
        <v>24.8</v>
      </c>
      <c r="CY4" s="3">
        <v>22.1</v>
      </c>
      <c r="CZ4" s="3">
        <v>24.2</v>
      </c>
      <c r="DA4" s="3">
        <v>24</v>
      </c>
      <c r="DB4" s="3">
        <v>22.9</v>
      </c>
      <c r="DC4" s="3">
        <v>21.6</v>
      </c>
      <c r="DD4" s="3">
        <v>23.2</v>
      </c>
      <c r="DE4" s="3">
        <v>23.8</v>
      </c>
      <c r="DF4" s="3">
        <v>23.3</v>
      </c>
      <c r="DG4" s="3">
        <v>23.7</v>
      </c>
      <c r="DH4" s="3">
        <v>22.6</v>
      </c>
      <c r="DI4" s="3">
        <v>24.6</v>
      </c>
      <c r="DJ4" s="3">
        <v>22.9</v>
      </c>
      <c r="DK4" s="3">
        <v>24.3</v>
      </c>
      <c r="DL4" s="3">
        <v>24.5</v>
      </c>
    </row>
    <row r="5" spans="1:118" x14ac:dyDescent="0.35">
      <c r="A5" s="3" t="s">
        <v>4</v>
      </c>
      <c r="B5" s="3">
        <v>52.85</v>
      </c>
      <c r="C5" s="3">
        <v>59.7</v>
      </c>
      <c r="D5" s="3">
        <v>55.900000000000006</v>
      </c>
      <c r="E5" s="3">
        <v>56.599999999999994</v>
      </c>
      <c r="F5" s="3">
        <v>56.400000000000006</v>
      </c>
      <c r="G5" s="3">
        <v>55.25</v>
      </c>
      <c r="H5" s="3">
        <v>53.1</v>
      </c>
      <c r="I5" s="3">
        <v>62.7</v>
      </c>
      <c r="J5" s="3">
        <v>57.05</v>
      </c>
      <c r="K5" s="3">
        <v>54.85</v>
      </c>
      <c r="L5" s="3">
        <v>55.6</v>
      </c>
      <c r="M5" s="3">
        <v>61.3</v>
      </c>
      <c r="N5" s="3">
        <v>56.349999999999994</v>
      </c>
      <c r="O5" s="3">
        <v>55.95</v>
      </c>
      <c r="P5" s="3">
        <v>53.849999999999994</v>
      </c>
      <c r="Z5" s="3">
        <v>43.9</v>
      </c>
      <c r="AA5" s="3">
        <v>42.75</v>
      </c>
      <c r="AB5" s="3">
        <v>46.7</v>
      </c>
      <c r="AC5" s="3">
        <v>48.2</v>
      </c>
      <c r="AD5" s="3">
        <v>44.85</v>
      </c>
      <c r="AE5" s="3">
        <v>48.8</v>
      </c>
      <c r="AF5" s="3">
        <v>55.95</v>
      </c>
      <c r="AG5" s="3">
        <v>41.7</v>
      </c>
      <c r="AH5" s="3">
        <v>42.25</v>
      </c>
      <c r="AI5" s="3">
        <v>52.45</v>
      </c>
      <c r="AJ5" s="3">
        <v>64</v>
      </c>
      <c r="AK5" s="3">
        <v>46.25</v>
      </c>
      <c r="AL5" s="3">
        <v>48.2</v>
      </c>
      <c r="AM5" s="3">
        <v>39.799999999999997</v>
      </c>
      <c r="AN5" s="3">
        <v>42.849999999999994</v>
      </c>
      <c r="AO5" s="3">
        <v>51.150000000000006</v>
      </c>
      <c r="AP5" s="3">
        <v>46.95</v>
      </c>
      <c r="AQ5" s="3">
        <v>39.849999999999994</v>
      </c>
      <c r="AR5" s="3">
        <v>46.849999999999994</v>
      </c>
      <c r="AS5" s="3">
        <v>47.05</v>
      </c>
      <c r="AT5" s="3">
        <v>47.650000000000006</v>
      </c>
      <c r="AX5" s="3">
        <v>46.8</v>
      </c>
      <c r="AY5" s="3">
        <v>43.6</v>
      </c>
      <c r="AZ5" s="3">
        <v>52.150000000000006</v>
      </c>
      <c r="BA5" s="3">
        <v>47.35</v>
      </c>
      <c r="BB5" s="3">
        <v>46.95</v>
      </c>
      <c r="BC5" s="3">
        <v>51.650000000000006</v>
      </c>
      <c r="BD5" s="3">
        <v>46</v>
      </c>
      <c r="BE5" s="3">
        <v>33.849999999999994</v>
      </c>
      <c r="BF5" s="3">
        <v>39.1</v>
      </c>
      <c r="BG5" s="3">
        <v>45.3</v>
      </c>
      <c r="BV5" s="3">
        <v>39.400000000000006</v>
      </c>
      <c r="BW5" s="3">
        <v>45.25</v>
      </c>
      <c r="BX5" s="3">
        <v>43.95</v>
      </c>
      <c r="BY5" s="3">
        <v>41.5</v>
      </c>
      <c r="BZ5" s="3">
        <v>43.6</v>
      </c>
      <c r="CA5" s="3">
        <v>42.3</v>
      </c>
      <c r="CB5" s="3">
        <v>47.35</v>
      </c>
      <c r="CC5" s="3">
        <v>38.549999999999997</v>
      </c>
      <c r="CD5" s="3">
        <v>43.7</v>
      </c>
      <c r="CE5" s="3">
        <v>43.099999999999994</v>
      </c>
      <c r="CF5" s="3">
        <v>41.85</v>
      </c>
      <c r="CG5" s="3">
        <v>42.5</v>
      </c>
      <c r="CH5" s="3">
        <v>39.299999999999997</v>
      </c>
      <c r="CI5" s="3">
        <v>36.599999999999994</v>
      </c>
      <c r="CJ5" s="3">
        <v>44.150000000000006</v>
      </c>
      <c r="CK5" s="3">
        <v>40.85</v>
      </c>
      <c r="CL5" s="3">
        <v>42.5</v>
      </c>
      <c r="CM5" s="3">
        <v>41.099999999999994</v>
      </c>
      <c r="CN5" s="3">
        <v>43.25</v>
      </c>
      <c r="CO5" s="3">
        <v>43.65</v>
      </c>
      <c r="CP5" s="3">
        <v>44.9</v>
      </c>
      <c r="CQ5" s="3">
        <v>43.2</v>
      </c>
      <c r="CR5" s="3">
        <v>43.45</v>
      </c>
      <c r="CT5" s="3">
        <v>42.75</v>
      </c>
      <c r="CU5" s="3">
        <v>40.200000000000003</v>
      </c>
      <c r="CV5" s="3">
        <v>43.7</v>
      </c>
      <c r="CW5" s="3">
        <v>44.05</v>
      </c>
      <c r="CX5" s="3">
        <v>48.85</v>
      </c>
      <c r="CY5" s="3">
        <v>43.099999999999994</v>
      </c>
      <c r="CZ5" s="3">
        <v>43.4</v>
      </c>
      <c r="DA5" s="3">
        <v>47.95</v>
      </c>
      <c r="DB5" s="3">
        <v>41.4</v>
      </c>
      <c r="DC5" s="3">
        <v>37.700000000000003</v>
      </c>
      <c r="DD5" s="3">
        <v>43.85</v>
      </c>
      <c r="DE5" s="3">
        <v>46.900000000000006</v>
      </c>
      <c r="DF5" s="3">
        <v>43.35</v>
      </c>
      <c r="DG5" s="3">
        <v>43.3</v>
      </c>
      <c r="DH5" s="3">
        <v>40.5</v>
      </c>
      <c r="DI5" s="3">
        <v>53.45</v>
      </c>
      <c r="DJ5" s="3">
        <v>39.549999999999997</v>
      </c>
      <c r="DK5" s="3">
        <v>43.2</v>
      </c>
      <c r="DL5" s="3">
        <v>44.65</v>
      </c>
    </row>
    <row r="6" spans="1:118" x14ac:dyDescent="0.35">
      <c r="A6" s="3" t="s">
        <v>735</v>
      </c>
      <c r="B6" s="3">
        <v>222.6</v>
      </c>
      <c r="C6" s="3">
        <v>249.95</v>
      </c>
      <c r="D6" s="3">
        <v>226.95</v>
      </c>
      <c r="E6" s="3">
        <v>236.6</v>
      </c>
      <c r="F6" s="3">
        <v>234.5</v>
      </c>
      <c r="G6" s="3">
        <v>230.05</v>
      </c>
      <c r="H6" s="3">
        <v>215.75</v>
      </c>
      <c r="I6" s="3">
        <v>253.2</v>
      </c>
      <c r="J6" s="3">
        <v>245.2</v>
      </c>
      <c r="K6" s="3">
        <v>217.45</v>
      </c>
      <c r="L6" s="3">
        <v>228.5</v>
      </c>
      <c r="M6" s="3">
        <v>239.14999999999998</v>
      </c>
      <c r="N6" s="3">
        <v>233.10000000000002</v>
      </c>
      <c r="O6" s="3">
        <v>217.75</v>
      </c>
      <c r="P6" s="3">
        <v>217.85</v>
      </c>
      <c r="Z6" s="3">
        <v>147.4</v>
      </c>
      <c r="AA6" s="3">
        <v>154.15</v>
      </c>
      <c r="AB6" s="3">
        <v>156.69999999999999</v>
      </c>
      <c r="AC6" s="3">
        <v>167.15</v>
      </c>
      <c r="AD6" s="3">
        <v>157.65</v>
      </c>
      <c r="AE6" s="3">
        <v>175</v>
      </c>
      <c r="AF6" s="3">
        <v>175.1</v>
      </c>
      <c r="AG6" s="3">
        <v>139.4</v>
      </c>
      <c r="AH6" s="3">
        <v>138.80000000000001</v>
      </c>
      <c r="AI6" s="3">
        <v>181.05</v>
      </c>
      <c r="AJ6" s="3">
        <v>135</v>
      </c>
      <c r="AK6" s="3">
        <v>158.14999999999998</v>
      </c>
      <c r="AL6" s="3">
        <v>159.1</v>
      </c>
      <c r="AM6" s="3">
        <v>131.1</v>
      </c>
      <c r="AN6" s="3">
        <v>147.75</v>
      </c>
      <c r="AO6" s="3">
        <v>186.2</v>
      </c>
      <c r="AP6" s="3">
        <v>167.65</v>
      </c>
      <c r="AQ6" s="3">
        <v>136</v>
      </c>
      <c r="AR6" s="3">
        <v>151.25</v>
      </c>
      <c r="AS6" s="3">
        <v>179.7</v>
      </c>
      <c r="AT6" s="3">
        <v>142.75</v>
      </c>
      <c r="AX6" s="3">
        <v>145.80000000000001</v>
      </c>
      <c r="AY6" s="3">
        <v>153.44999999999999</v>
      </c>
      <c r="AZ6" s="3">
        <v>166.5</v>
      </c>
      <c r="BA6" s="3">
        <v>175.25</v>
      </c>
      <c r="BB6" s="3">
        <v>165.7</v>
      </c>
      <c r="BC6" s="3">
        <v>168.45</v>
      </c>
      <c r="BD6" s="3">
        <v>155.85</v>
      </c>
      <c r="BE6" s="3">
        <v>137.19999999999999</v>
      </c>
      <c r="BF6" s="3">
        <v>136.6</v>
      </c>
      <c r="BG6" s="3">
        <v>158.75</v>
      </c>
      <c r="BV6" s="3">
        <v>137.4</v>
      </c>
      <c r="BW6" s="3">
        <v>151.6</v>
      </c>
      <c r="BX6" s="3">
        <v>140</v>
      </c>
      <c r="BY6" s="3">
        <v>136.19999999999999</v>
      </c>
      <c r="BZ6" s="3">
        <v>144.55000000000001</v>
      </c>
      <c r="CA6" s="3">
        <v>152.80000000000001</v>
      </c>
      <c r="CB6" s="3">
        <v>151.6</v>
      </c>
      <c r="CC6" s="3">
        <v>125.85</v>
      </c>
      <c r="CD6" s="3">
        <v>146.30000000000001</v>
      </c>
      <c r="CE6" s="3">
        <v>147.1</v>
      </c>
      <c r="CF6" s="3">
        <v>140.35</v>
      </c>
      <c r="CG6" s="3">
        <v>146.5</v>
      </c>
      <c r="CH6" s="3">
        <v>126.75</v>
      </c>
      <c r="CI6" s="3">
        <v>120.75</v>
      </c>
      <c r="CJ6" s="3">
        <v>149.19999999999999</v>
      </c>
      <c r="CK6" s="3">
        <v>147.94999999999999</v>
      </c>
      <c r="CL6" s="3">
        <v>143.9</v>
      </c>
      <c r="CM6" s="3">
        <v>145.55000000000001</v>
      </c>
      <c r="CN6" s="3">
        <v>135.94999999999999</v>
      </c>
      <c r="CO6" s="3">
        <v>148.44999999999999</v>
      </c>
      <c r="CP6" s="3">
        <v>153.4</v>
      </c>
      <c r="CQ6" s="3">
        <v>141.35</v>
      </c>
      <c r="CR6" s="3">
        <v>142</v>
      </c>
      <c r="CT6" s="3">
        <v>145.94999999999999</v>
      </c>
      <c r="CU6" s="3">
        <v>138.80000000000001</v>
      </c>
      <c r="CV6" s="3">
        <v>135.94999999999999</v>
      </c>
      <c r="CW6" s="3">
        <v>159.6</v>
      </c>
      <c r="CX6" s="3">
        <v>170.15</v>
      </c>
      <c r="CY6" s="3">
        <v>127.35000000000001</v>
      </c>
      <c r="CZ6" s="3">
        <v>151.25</v>
      </c>
      <c r="DA6" s="3">
        <v>141.19999999999999</v>
      </c>
      <c r="DB6" s="3">
        <v>148.25</v>
      </c>
      <c r="DC6" s="3">
        <v>125.75</v>
      </c>
      <c r="DD6" s="3">
        <v>147.35000000000002</v>
      </c>
      <c r="DE6" s="3">
        <v>149.1</v>
      </c>
      <c r="DF6" s="3">
        <v>147.15</v>
      </c>
      <c r="DG6" s="3">
        <v>155</v>
      </c>
      <c r="DH6" s="3">
        <v>137.55000000000001</v>
      </c>
      <c r="DI6" s="3">
        <v>148.89999999999998</v>
      </c>
      <c r="DJ6" s="3">
        <v>134.80000000000001</v>
      </c>
      <c r="DK6" s="3">
        <v>143</v>
      </c>
      <c r="DL6" s="3">
        <v>150.1</v>
      </c>
    </row>
    <row r="7" spans="1:118" x14ac:dyDescent="0.35">
      <c r="A7" s="3" t="s">
        <v>5</v>
      </c>
      <c r="B7" s="3">
        <v>12.7</v>
      </c>
      <c r="C7" s="3">
        <v>15.6</v>
      </c>
      <c r="D7" s="3">
        <v>12.1</v>
      </c>
      <c r="E7" s="3">
        <v>13.7</v>
      </c>
      <c r="F7" s="3">
        <v>11.649999999999999</v>
      </c>
      <c r="G7" s="3">
        <v>14.6</v>
      </c>
      <c r="H7" s="3">
        <v>11.85</v>
      </c>
      <c r="I7" s="3">
        <v>13</v>
      </c>
      <c r="J7" s="3">
        <v>13.35</v>
      </c>
      <c r="K7" s="3">
        <v>12.899999999999999</v>
      </c>
      <c r="L7" s="3">
        <v>13</v>
      </c>
      <c r="M7" s="3">
        <v>13.25</v>
      </c>
      <c r="N7" s="3">
        <v>12.55</v>
      </c>
      <c r="O7" s="3">
        <v>12.7</v>
      </c>
      <c r="P7" s="3">
        <v>12.65</v>
      </c>
      <c r="Z7" s="3">
        <v>8.8000000000000007</v>
      </c>
      <c r="AA7" s="3">
        <v>9.1999999999999993</v>
      </c>
      <c r="AB7" s="3">
        <v>10.4</v>
      </c>
      <c r="AC7" s="3">
        <v>9.35</v>
      </c>
      <c r="AD7" s="3">
        <v>9.75</v>
      </c>
      <c r="AE7" s="3">
        <v>10.4</v>
      </c>
      <c r="AF7" s="3">
        <v>10.75</v>
      </c>
      <c r="AG7" s="3">
        <v>8.4</v>
      </c>
      <c r="AH7" s="3">
        <v>8.85</v>
      </c>
      <c r="AI7" s="3">
        <v>11.899999999999999</v>
      </c>
      <c r="AJ7" s="3">
        <v>11.2</v>
      </c>
      <c r="AK7" s="3">
        <v>10.5</v>
      </c>
      <c r="AL7" s="3">
        <v>10.1</v>
      </c>
      <c r="AM7" s="3">
        <v>8.1999999999999993</v>
      </c>
      <c r="AN7" s="3">
        <v>8.9499999999999993</v>
      </c>
      <c r="AO7" s="3">
        <v>11.7</v>
      </c>
      <c r="AP7" s="3">
        <v>7.6</v>
      </c>
      <c r="AQ7" s="3">
        <v>9.25</v>
      </c>
      <c r="AR7" s="3">
        <v>10.45</v>
      </c>
      <c r="AS7" s="3">
        <v>11.55</v>
      </c>
      <c r="AT7" s="3">
        <v>8.8000000000000007</v>
      </c>
      <c r="AX7" s="3">
        <v>9.9</v>
      </c>
      <c r="AY7" s="3">
        <v>10.1</v>
      </c>
      <c r="AZ7" s="3">
        <v>10.8</v>
      </c>
      <c r="BA7" s="3">
        <v>10.85</v>
      </c>
      <c r="BB7" s="3">
        <v>11</v>
      </c>
      <c r="BC7" s="3">
        <v>10.8</v>
      </c>
      <c r="BD7" s="3">
        <v>9.3000000000000007</v>
      </c>
      <c r="BE7" s="3">
        <v>6.6</v>
      </c>
      <c r="BF7" s="3">
        <v>7.7</v>
      </c>
      <c r="BG7" s="3">
        <v>9.25</v>
      </c>
      <c r="BV7" s="3">
        <v>9.6999999999999993</v>
      </c>
      <c r="BW7" s="3">
        <v>8.3000000000000007</v>
      </c>
      <c r="BX7" s="3">
        <v>8.5</v>
      </c>
      <c r="BY7" s="3">
        <v>8.5</v>
      </c>
      <c r="BZ7" s="3">
        <v>8.3000000000000007</v>
      </c>
      <c r="CA7" s="3">
        <v>9</v>
      </c>
      <c r="CB7" s="3">
        <v>9.75</v>
      </c>
      <c r="CC7" s="3">
        <v>8.9499999999999993</v>
      </c>
      <c r="CD7" s="3">
        <v>8.75</v>
      </c>
      <c r="CE7" s="3">
        <v>9.6999999999999993</v>
      </c>
      <c r="CF7" s="3">
        <v>8.3000000000000007</v>
      </c>
      <c r="CG7" s="3">
        <v>9</v>
      </c>
      <c r="CH7" s="3">
        <v>8.8000000000000007</v>
      </c>
      <c r="CI7" s="3">
        <v>6.95</v>
      </c>
      <c r="CJ7" s="3">
        <v>9.1000000000000014</v>
      </c>
      <c r="CK7" s="3">
        <v>9</v>
      </c>
      <c r="CL7" s="3">
        <v>8.6999999999999993</v>
      </c>
      <c r="CM7" s="3">
        <v>8.5500000000000007</v>
      </c>
      <c r="CN7" s="3">
        <v>9.0500000000000007</v>
      </c>
      <c r="CO7" s="3">
        <v>9.5500000000000007</v>
      </c>
      <c r="CP7" s="3">
        <v>9.0500000000000007</v>
      </c>
      <c r="CQ7" s="3">
        <v>9.9499999999999993</v>
      </c>
      <c r="CR7" s="3">
        <v>8.35</v>
      </c>
      <c r="CT7" s="3">
        <v>9.5</v>
      </c>
      <c r="CU7" s="3">
        <v>9.4</v>
      </c>
      <c r="CV7" s="3">
        <v>9</v>
      </c>
      <c r="CW7" s="3">
        <v>10.649999999999999</v>
      </c>
      <c r="CX7" s="3">
        <v>10.45</v>
      </c>
      <c r="CY7" s="3">
        <v>8</v>
      </c>
      <c r="CZ7" s="3">
        <v>9.15</v>
      </c>
      <c r="DA7" s="3">
        <v>8.6999999999999993</v>
      </c>
      <c r="DB7" s="3">
        <v>8.4</v>
      </c>
      <c r="DC7" s="3">
        <v>8.8000000000000007</v>
      </c>
      <c r="DD7" s="3">
        <v>9.1000000000000014</v>
      </c>
      <c r="DE7" s="3">
        <v>10.15</v>
      </c>
      <c r="DF7" s="3">
        <v>9.1499999999999986</v>
      </c>
      <c r="DG7" s="3">
        <v>8.75</v>
      </c>
      <c r="DH7" s="3">
        <v>8.25</v>
      </c>
      <c r="DI7" s="3">
        <v>9.1999999999999993</v>
      </c>
      <c r="DJ7" s="3">
        <v>8.6</v>
      </c>
      <c r="DK7" s="3">
        <v>8.75</v>
      </c>
      <c r="DL7" s="3">
        <v>9.3999999999999986</v>
      </c>
    </row>
    <row r="8" spans="1:118" x14ac:dyDescent="0.35">
      <c r="A8" s="3" t="s">
        <v>9</v>
      </c>
      <c r="B8" s="3">
        <v>9.9</v>
      </c>
      <c r="C8" s="3" t="s">
        <v>445</v>
      </c>
      <c r="D8" s="3">
        <v>11</v>
      </c>
      <c r="E8" s="3">
        <v>8.9</v>
      </c>
      <c r="F8" s="3">
        <v>8.6000000000000014</v>
      </c>
      <c r="G8" s="3">
        <v>10.3</v>
      </c>
      <c r="H8" s="3">
        <v>8.35</v>
      </c>
      <c r="I8" s="3">
        <v>12</v>
      </c>
      <c r="J8" s="3">
        <v>9.6999999999999993</v>
      </c>
      <c r="K8" s="3">
        <v>9.5</v>
      </c>
      <c r="L8" s="3">
        <v>9.6</v>
      </c>
      <c r="M8" s="3">
        <v>8.6</v>
      </c>
      <c r="N8" s="3">
        <v>8.75</v>
      </c>
      <c r="O8" s="3">
        <v>10.899999999999999</v>
      </c>
      <c r="P8" s="3">
        <v>8.15</v>
      </c>
      <c r="Z8" s="3">
        <v>7.1</v>
      </c>
      <c r="AA8" s="3">
        <v>7.3</v>
      </c>
      <c r="AB8" s="3">
        <v>7.6</v>
      </c>
      <c r="AC8" s="3">
        <v>8.35</v>
      </c>
      <c r="AD8" s="3">
        <v>8</v>
      </c>
      <c r="AE8" s="3">
        <v>8.1999999999999993</v>
      </c>
      <c r="AF8" s="3">
        <v>7.9</v>
      </c>
      <c r="AG8" s="3">
        <v>6.7</v>
      </c>
      <c r="AH8" s="3">
        <v>7.15</v>
      </c>
      <c r="AI8" s="3">
        <v>8.5</v>
      </c>
      <c r="AJ8" s="3">
        <v>9.6999999999999993</v>
      </c>
      <c r="AK8" s="3">
        <v>7.2</v>
      </c>
      <c r="AL8" s="3">
        <v>7.5</v>
      </c>
      <c r="AM8" s="3">
        <v>6.5</v>
      </c>
      <c r="AN8" s="3">
        <v>6.6</v>
      </c>
      <c r="AO8" s="3">
        <v>8.1999999999999993</v>
      </c>
      <c r="AP8" s="3">
        <v>7.45</v>
      </c>
      <c r="AQ8" s="3">
        <v>6.95</v>
      </c>
      <c r="AR8" s="3">
        <v>8.0500000000000007</v>
      </c>
      <c r="AS8" s="3">
        <v>7.4</v>
      </c>
      <c r="AT8" s="3">
        <v>7.3</v>
      </c>
      <c r="AX8" s="3">
        <v>7</v>
      </c>
      <c r="AY8" s="3">
        <v>6.1</v>
      </c>
      <c r="AZ8" s="3">
        <v>8</v>
      </c>
      <c r="BA8" s="3">
        <v>7.75</v>
      </c>
      <c r="BB8" s="3">
        <v>6.9</v>
      </c>
      <c r="BC8" s="3">
        <v>7.85</v>
      </c>
      <c r="BD8" s="3">
        <v>8</v>
      </c>
      <c r="BE8" s="3">
        <v>5.25</v>
      </c>
      <c r="BF8" s="3">
        <v>6.6</v>
      </c>
      <c r="BG8" s="3">
        <v>6.15</v>
      </c>
      <c r="BV8" s="3">
        <v>7.2</v>
      </c>
      <c r="BW8" s="3">
        <v>7.9</v>
      </c>
      <c r="BX8" s="3">
        <v>6.6</v>
      </c>
      <c r="BY8" s="3" t="s">
        <v>445</v>
      </c>
      <c r="BZ8" s="3">
        <v>7.1</v>
      </c>
      <c r="CA8" s="3">
        <v>6.2</v>
      </c>
      <c r="CB8" s="3">
        <v>7.5</v>
      </c>
      <c r="CC8" s="3">
        <v>6.1999999999999993</v>
      </c>
      <c r="CD8" s="3">
        <v>6.85</v>
      </c>
      <c r="CE8" s="3">
        <v>7.1</v>
      </c>
      <c r="CF8" s="3">
        <v>6.7</v>
      </c>
      <c r="CG8" s="3">
        <v>6.25</v>
      </c>
      <c r="CH8" s="3">
        <v>6.6</v>
      </c>
      <c r="CI8" s="3">
        <v>5.5500000000000007</v>
      </c>
      <c r="CJ8" s="3">
        <v>6.95</v>
      </c>
      <c r="CK8" s="3">
        <v>7.7</v>
      </c>
      <c r="CL8" s="3">
        <v>7.15</v>
      </c>
      <c r="CM8" s="3">
        <v>6.75</v>
      </c>
      <c r="CN8" s="3">
        <v>7.45</v>
      </c>
      <c r="CO8" s="3">
        <v>6.7</v>
      </c>
      <c r="CP8" s="3">
        <v>5.6</v>
      </c>
      <c r="CQ8" s="3">
        <v>7.45</v>
      </c>
      <c r="CR8" s="3">
        <v>6.4</v>
      </c>
      <c r="CT8" s="3">
        <v>6.9499999999999993</v>
      </c>
      <c r="CU8" s="3">
        <v>8</v>
      </c>
      <c r="CV8" s="3">
        <v>6.7</v>
      </c>
      <c r="CW8" s="3">
        <v>7</v>
      </c>
      <c r="CX8" s="3">
        <v>8.0500000000000007</v>
      </c>
      <c r="CY8" s="3">
        <v>7.9</v>
      </c>
      <c r="CZ8" s="3">
        <v>7.3</v>
      </c>
      <c r="DA8" s="3">
        <v>7.9499999999999993</v>
      </c>
      <c r="DB8" s="3">
        <v>6.2</v>
      </c>
      <c r="DC8" s="3">
        <v>6.2</v>
      </c>
      <c r="DD8" s="3">
        <v>8.1</v>
      </c>
      <c r="DE8" s="3">
        <v>8.3999999999999986</v>
      </c>
      <c r="DF8" s="3">
        <v>6.65</v>
      </c>
      <c r="DG8" s="3">
        <v>5.8</v>
      </c>
      <c r="DH8" s="3">
        <v>6.6999999999999993</v>
      </c>
      <c r="DI8" s="3">
        <v>8</v>
      </c>
      <c r="DJ8" s="3">
        <v>7.3999999999999995</v>
      </c>
      <c r="DK8" s="3">
        <v>6.6999999999999993</v>
      </c>
      <c r="DL8" s="3">
        <v>7.1</v>
      </c>
    </row>
    <row r="9" spans="1:118" x14ac:dyDescent="0.35">
      <c r="A9" s="3" t="s">
        <v>8</v>
      </c>
      <c r="B9" s="3">
        <v>18.049999999999997</v>
      </c>
      <c r="C9" s="3">
        <v>18.8</v>
      </c>
      <c r="D9" s="3">
        <v>18.950000000000003</v>
      </c>
      <c r="E9" s="3">
        <v>19.399999999999999</v>
      </c>
      <c r="F9" s="3">
        <v>18.899999999999999</v>
      </c>
      <c r="G9" s="3">
        <v>20.9</v>
      </c>
      <c r="H9" s="3">
        <v>16.95</v>
      </c>
      <c r="I9" s="3">
        <v>21.299999999999997</v>
      </c>
      <c r="J9" s="3">
        <v>19.100000000000001</v>
      </c>
      <c r="K9" s="3">
        <v>17.8</v>
      </c>
      <c r="L9" s="3">
        <v>19.700000000000003</v>
      </c>
      <c r="M9" s="3">
        <v>17.649999999999999</v>
      </c>
      <c r="N9" s="3">
        <v>18.5</v>
      </c>
      <c r="O9" s="3">
        <v>17.649999999999999</v>
      </c>
      <c r="P9" s="3">
        <v>16.350000000000001</v>
      </c>
      <c r="Z9" s="3">
        <v>12.3</v>
      </c>
      <c r="AA9" s="3">
        <v>12.649999999999999</v>
      </c>
      <c r="AB9" s="3">
        <v>14.399999999999999</v>
      </c>
      <c r="AC9" s="3">
        <v>15.35</v>
      </c>
      <c r="AD9" s="3">
        <v>14</v>
      </c>
      <c r="AE9" s="3">
        <v>16.25</v>
      </c>
      <c r="AF9" s="3">
        <v>15.5</v>
      </c>
      <c r="AG9" s="3">
        <v>12.149999999999999</v>
      </c>
      <c r="AH9" s="3">
        <v>13.149999999999999</v>
      </c>
      <c r="AI9" s="3">
        <v>16.549999999999997</v>
      </c>
      <c r="AJ9" s="3">
        <v>14.55</v>
      </c>
      <c r="AK9" s="3">
        <v>14.05</v>
      </c>
      <c r="AL9" s="3">
        <v>14.75</v>
      </c>
      <c r="AM9" s="3">
        <v>11.7</v>
      </c>
      <c r="AN9" s="3">
        <v>14.15</v>
      </c>
      <c r="AO9" s="3">
        <v>15.55</v>
      </c>
      <c r="AP9" s="3">
        <v>15.25</v>
      </c>
      <c r="AQ9" s="3">
        <v>12.600000000000001</v>
      </c>
      <c r="AR9" s="3">
        <v>14.05</v>
      </c>
      <c r="AS9" s="3">
        <v>15.65</v>
      </c>
      <c r="AT9" s="3">
        <v>11.95</v>
      </c>
      <c r="AX9" s="3">
        <v>14.05</v>
      </c>
      <c r="AY9" s="3">
        <v>12</v>
      </c>
      <c r="AZ9" s="3">
        <v>15.55</v>
      </c>
      <c r="BA9" s="3">
        <v>15.149999999999999</v>
      </c>
      <c r="BB9" s="3">
        <v>15</v>
      </c>
      <c r="BC9" s="3">
        <v>14.2</v>
      </c>
      <c r="BD9" s="3">
        <v>12.7</v>
      </c>
      <c r="BE9" s="3">
        <v>11.75</v>
      </c>
      <c r="BF9" s="3">
        <v>11.45</v>
      </c>
      <c r="BG9" s="3">
        <v>12.7</v>
      </c>
      <c r="BV9" s="3">
        <v>12.55</v>
      </c>
      <c r="BW9" s="3">
        <v>12.95</v>
      </c>
      <c r="BX9" s="3">
        <v>12.35</v>
      </c>
      <c r="BY9" s="3">
        <v>11.8</v>
      </c>
      <c r="BZ9" s="3">
        <v>13.649999999999999</v>
      </c>
      <c r="CA9" s="3">
        <v>13.25</v>
      </c>
      <c r="CB9" s="3">
        <v>13.55</v>
      </c>
      <c r="CC9" s="3">
        <v>11.399999999999999</v>
      </c>
      <c r="CD9" s="3">
        <v>12.75</v>
      </c>
      <c r="CE9" s="3">
        <v>11.7</v>
      </c>
      <c r="CF9" s="3">
        <v>11.149999999999999</v>
      </c>
      <c r="CG9" s="3">
        <v>13.05</v>
      </c>
      <c r="CH9" s="3">
        <v>11.100000000000001</v>
      </c>
      <c r="CI9" s="3">
        <v>10.8</v>
      </c>
      <c r="CJ9" s="3">
        <v>13.85</v>
      </c>
      <c r="CK9" s="3">
        <v>11.95</v>
      </c>
      <c r="CL9" s="3">
        <v>12.850000000000001</v>
      </c>
      <c r="CM9" s="3">
        <v>12.75</v>
      </c>
      <c r="CN9" s="3">
        <v>12.55</v>
      </c>
      <c r="CO9" s="3">
        <v>12.3</v>
      </c>
      <c r="CP9" s="3">
        <v>11.7</v>
      </c>
      <c r="CQ9" s="3">
        <v>12.8</v>
      </c>
      <c r="CR9" s="3">
        <v>12.05</v>
      </c>
      <c r="CT9" s="3">
        <v>13.95</v>
      </c>
      <c r="CU9" s="3">
        <v>12.55</v>
      </c>
      <c r="CV9" s="3">
        <v>12.45</v>
      </c>
      <c r="CW9" s="3">
        <v>13.9</v>
      </c>
      <c r="CX9" s="3">
        <v>15.600000000000001</v>
      </c>
      <c r="CY9" s="3">
        <v>12.75</v>
      </c>
      <c r="CZ9" s="3">
        <v>13.45</v>
      </c>
      <c r="DA9" s="3">
        <v>12.25</v>
      </c>
      <c r="DB9" s="3">
        <v>10.149999999999999</v>
      </c>
      <c r="DC9" s="3">
        <v>10.399999999999999</v>
      </c>
      <c r="DD9" s="3">
        <v>13.1</v>
      </c>
      <c r="DE9" s="3">
        <v>14.35</v>
      </c>
      <c r="DF9" s="3">
        <v>12.35</v>
      </c>
      <c r="DG9" s="3">
        <v>12.9</v>
      </c>
      <c r="DH9" s="3">
        <v>11.100000000000001</v>
      </c>
      <c r="DI9" s="3">
        <v>12.65</v>
      </c>
      <c r="DJ9" s="3">
        <v>14.05</v>
      </c>
      <c r="DK9" s="3">
        <v>12.7</v>
      </c>
      <c r="DL9" s="3">
        <v>13.8</v>
      </c>
    </row>
    <row r="10" spans="1:118" x14ac:dyDescent="0.35">
      <c r="A10" s="3" t="s">
        <v>390</v>
      </c>
      <c r="B10" s="3">
        <v>146.44999999999999</v>
      </c>
      <c r="C10" s="3">
        <v>153</v>
      </c>
      <c r="D10" s="3">
        <v>144.14999999999998</v>
      </c>
      <c r="E10" s="3">
        <v>140.15</v>
      </c>
      <c r="F10" s="3">
        <v>140.5</v>
      </c>
      <c r="G10" s="3">
        <v>141.55000000000001</v>
      </c>
      <c r="H10" s="3">
        <v>131.5</v>
      </c>
      <c r="I10" s="3">
        <v>161.75</v>
      </c>
      <c r="J10" s="3">
        <v>138.4</v>
      </c>
      <c r="K10" s="3">
        <v>137.25</v>
      </c>
      <c r="L10" s="3">
        <v>144.35</v>
      </c>
      <c r="M10" s="3">
        <v>134.30000000000001</v>
      </c>
      <c r="N10" s="3">
        <v>142.75</v>
      </c>
      <c r="O10" s="3">
        <v>143.55000000000001</v>
      </c>
      <c r="P10" s="3">
        <v>131.1</v>
      </c>
      <c r="Z10" s="3">
        <v>94.2</v>
      </c>
      <c r="AA10" s="3">
        <v>102.4</v>
      </c>
      <c r="AB10" s="3">
        <v>104.3</v>
      </c>
      <c r="AC10" s="3">
        <v>104.3</v>
      </c>
      <c r="AD10" s="3">
        <v>103.65</v>
      </c>
      <c r="AE10" s="3">
        <v>109.95</v>
      </c>
      <c r="AF10" s="3">
        <v>114.7</v>
      </c>
      <c r="AG10" s="3">
        <v>99.75</v>
      </c>
      <c r="AH10" s="3">
        <v>94.199999999999989</v>
      </c>
      <c r="AI10" s="3">
        <v>122</v>
      </c>
      <c r="AJ10" s="3">
        <v>113.55</v>
      </c>
      <c r="AK10" s="3">
        <v>107.44999999999999</v>
      </c>
      <c r="AL10" s="3">
        <v>109.30000000000001</v>
      </c>
      <c r="AM10" s="3">
        <v>86.25</v>
      </c>
      <c r="AN10" s="3">
        <v>97.9</v>
      </c>
      <c r="AO10" s="3">
        <v>117</v>
      </c>
      <c r="AP10" s="3">
        <v>111.30000000000001</v>
      </c>
      <c r="AQ10" s="3">
        <v>101.05</v>
      </c>
      <c r="AR10" s="3">
        <v>106.9</v>
      </c>
      <c r="AS10" s="3">
        <v>109.15</v>
      </c>
      <c r="AT10" s="3">
        <v>91.7</v>
      </c>
      <c r="AX10" s="3">
        <v>102.95</v>
      </c>
      <c r="AY10" s="3">
        <v>100.1</v>
      </c>
      <c r="AZ10" s="3">
        <v>111.5</v>
      </c>
      <c r="BA10" s="3">
        <v>116.44999999999999</v>
      </c>
      <c r="BB10" s="3">
        <v>98.2</v>
      </c>
      <c r="BC10" s="3">
        <v>109.45</v>
      </c>
      <c r="BD10" s="3">
        <v>99.65</v>
      </c>
      <c r="BE10" s="3">
        <v>82.65</v>
      </c>
      <c r="BF10" s="3">
        <v>74.55</v>
      </c>
      <c r="BG10" s="3">
        <v>92.050000000000011</v>
      </c>
      <c r="BV10" s="3">
        <v>95.9</v>
      </c>
      <c r="BW10" s="3">
        <v>91.05</v>
      </c>
      <c r="BX10" s="3">
        <v>98.8</v>
      </c>
      <c r="BY10" s="3">
        <v>89.05</v>
      </c>
      <c r="BZ10" s="3">
        <v>96.5</v>
      </c>
      <c r="CA10" s="3">
        <v>96.4</v>
      </c>
      <c r="CB10" s="3">
        <v>102</v>
      </c>
      <c r="CC10" s="3">
        <v>85</v>
      </c>
      <c r="CD10" s="3">
        <v>96.35</v>
      </c>
      <c r="CE10" s="3">
        <v>95.9</v>
      </c>
      <c r="CF10" s="3">
        <v>96.2</v>
      </c>
      <c r="CG10" s="3">
        <v>90.25</v>
      </c>
      <c r="CH10" s="3">
        <v>86.6</v>
      </c>
      <c r="CI10" s="3">
        <v>79.800000000000011</v>
      </c>
      <c r="CJ10" s="3">
        <v>97.75</v>
      </c>
      <c r="CK10" s="3">
        <v>99.6</v>
      </c>
      <c r="CL10" s="3">
        <v>96.25</v>
      </c>
      <c r="CM10" s="3">
        <v>95.3</v>
      </c>
      <c r="CN10" s="3">
        <v>93.3</v>
      </c>
      <c r="CO10" s="3">
        <v>97.5</v>
      </c>
      <c r="CP10" s="3">
        <v>90.6</v>
      </c>
      <c r="CQ10" s="3">
        <v>90.05</v>
      </c>
      <c r="CR10" s="3">
        <v>87.9</v>
      </c>
      <c r="CT10" s="3">
        <v>90.1</v>
      </c>
      <c r="CU10" s="3">
        <v>92.6</v>
      </c>
      <c r="CV10" s="3">
        <v>89.4</v>
      </c>
      <c r="CW10" s="3">
        <v>103.4</v>
      </c>
      <c r="CX10" s="3">
        <v>118.45</v>
      </c>
      <c r="CY10" s="3">
        <v>85.15</v>
      </c>
      <c r="CZ10" s="3">
        <v>96.55</v>
      </c>
      <c r="DA10" s="3">
        <v>90.05</v>
      </c>
      <c r="DB10" s="3">
        <v>83.300000000000011</v>
      </c>
      <c r="DC10" s="3">
        <v>73.099999999999994</v>
      </c>
      <c r="DD10" s="3">
        <v>89.5</v>
      </c>
      <c r="DE10" s="3">
        <v>94.8</v>
      </c>
      <c r="DF10" s="3">
        <v>95.75</v>
      </c>
      <c r="DG10" s="3">
        <v>86.1</v>
      </c>
      <c r="DH10" s="3">
        <v>72.349999999999994</v>
      </c>
      <c r="DI10" s="3">
        <v>101.8</v>
      </c>
      <c r="DJ10" s="3">
        <v>88.5</v>
      </c>
      <c r="DK10" s="3">
        <v>92.65</v>
      </c>
      <c r="DL10" s="3">
        <v>98</v>
      </c>
    </row>
    <row r="11" spans="1:118" x14ac:dyDescent="0.35">
      <c r="A11" s="3" t="s">
        <v>734</v>
      </c>
      <c r="B11" s="3">
        <v>14.95</v>
      </c>
      <c r="C11" s="3">
        <v>15.3</v>
      </c>
      <c r="D11" s="3">
        <v>15.2</v>
      </c>
      <c r="E11" s="3">
        <v>15.5</v>
      </c>
      <c r="H11" s="3">
        <v>14.4</v>
      </c>
      <c r="I11" s="3">
        <v>16.200000000000003</v>
      </c>
      <c r="J11" s="3">
        <v>17.8</v>
      </c>
      <c r="K11" s="3">
        <v>14.5</v>
      </c>
      <c r="L11" s="3">
        <v>14.5</v>
      </c>
      <c r="M11" s="3">
        <v>17.7</v>
      </c>
      <c r="N11" s="3">
        <v>17.100000000000001</v>
      </c>
      <c r="O11" s="3">
        <v>14.25</v>
      </c>
      <c r="P11" s="3">
        <v>16.399999999999999</v>
      </c>
      <c r="Z11" s="3">
        <v>14.1</v>
      </c>
      <c r="AA11" s="3">
        <v>13.5</v>
      </c>
      <c r="AB11" s="3">
        <v>13.149999999999999</v>
      </c>
      <c r="AC11" s="3">
        <v>15.7</v>
      </c>
      <c r="AE11" s="3">
        <v>16.3</v>
      </c>
      <c r="AG11" s="3">
        <v>13</v>
      </c>
      <c r="AI11" s="3">
        <v>13.9</v>
      </c>
      <c r="AJ11" s="3">
        <v>17.2</v>
      </c>
      <c r="AK11" s="3">
        <v>14.05</v>
      </c>
      <c r="AM11" s="3">
        <v>13.15</v>
      </c>
      <c r="AN11" s="3">
        <v>13.399999999999999</v>
      </c>
      <c r="AO11" s="3">
        <v>13.7</v>
      </c>
      <c r="AP11" s="3">
        <v>17.3</v>
      </c>
      <c r="AQ11" s="3">
        <v>12.8</v>
      </c>
      <c r="AR11" s="3">
        <v>15.9</v>
      </c>
      <c r="AS11" s="3">
        <v>14.75</v>
      </c>
      <c r="AT11" s="3">
        <v>13.149999999999999</v>
      </c>
      <c r="AX11" s="3">
        <v>13.4</v>
      </c>
      <c r="AY11" s="3">
        <v>14</v>
      </c>
      <c r="AZ11" s="3">
        <v>15.85</v>
      </c>
      <c r="BA11" s="3">
        <v>14.65</v>
      </c>
      <c r="BB11" s="3">
        <v>14.95</v>
      </c>
      <c r="BC11" s="3">
        <v>14.8</v>
      </c>
      <c r="BD11" s="3">
        <v>13.55</v>
      </c>
      <c r="BE11" s="3">
        <v>15.2</v>
      </c>
      <c r="BF11" s="3">
        <v>12</v>
      </c>
      <c r="BG11" s="3">
        <v>14.4</v>
      </c>
      <c r="BV11" s="3">
        <v>12.4</v>
      </c>
      <c r="BW11" s="3">
        <v>14.600000000000001</v>
      </c>
      <c r="BX11" s="3">
        <v>12.75</v>
      </c>
      <c r="BY11" s="3">
        <v>12.05</v>
      </c>
      <c r="BZ11" s="3">
        <v>13.6</v>
      </c>
      <c r="CA11" s="3">
        <v>12.3</v>
      </c>
      <c r="CB11" s="3">
        <v>13.3</v>
      </c>
      <c r="CC11" s="3" t="s">
        <v>445</v>
      </c>
      <c r="CD11" s="3">
        <v>13.55</v>
      </c>
      <c r="CE11" s="3">
        <v>12.5</v>
      </c>
      <c r="CF11" s="3">
        <v>13</v>
      </c>
      <c r="CG11" s="3">
        <v>13.9</v>
      </c>
      <c r="CH11" s="3">
        <v>12.2</v>
      </c>
      <c r="CI11" s="3">
        <v>12.15</v>
      </c>
      <c r="CJ11" s="3">
        <v>13.6</v>
      </c>
      <c r="CK11" s="3" t="s">
        <v>445</v>
      </c>
      <c r="CL11" s="3">
        <v>13.7</v>
      </c>
      <c r="CM11" s="3">
        <v>14.3</v>
      </c>
      <c r="CN11" s="3">
        <v>14</v>
      </c>
      <c r="CO11" s="3">
        <v>13.9</v>
      </c>
      <c r="CP11" s="3">
        <v>14.7</v>
      </c>
      <c r="CQ11" s="3">
        <v>14.7</v>
      </c>
      <c r="CR11" s="3">
        <v>13.3</v>
      </c>
      <c r="CU11" s="3">
        <v>13.75</v>
      </c>
      <c r="CV11" s="3">
        <v>13.95</v>
      </c>
      <c r="CW11" s="3">
        <v>13.45</v>
      </c>
      <c r="CX11" s="3">
        <v>14.350000000000001</v>
      </c>
      <c r="CY11" s="3">
        <v>14.4</v>
      </c>
      <c r="CZ11" s="3">
        <v>14.65</v>
      </c>
      <c r="DA11" s="3">
        <v>14.7</v>
      </c>
      <c r="DB11" s="3">
        <v>14.600000000000001</v>
      </c>
      <c r="DC11" s="3">
        <v>12.85</v>
      </c>
      <c r="DD11" s="3">
        <v>14</v>
      </c>
      <c r="DE11" s="3">
        <v>14.3</v>
      </c>
      <c r="DF11" s="3">
        <v>13.55</v>
      </c>
      <c r="DG11" s="3">
        <v>14</v>
      </c>
      <c r="DH11" s="3">
        <v>13.8</v>
      </c>
      <c r="DI11" s="3">
        <v>12.95</v>
      </c>
      <c r="DJ11" s="3">
        <v>14.5</v>
      </c>
      <c r="DK11" s="3">
        <v>14.649999999999999</v>
      </c>
      <c r="DL11" s="3">
        <v>14.65</v>
      </c>
    </row>
    <row r="12" spans="1:118" x14ac:dyDescent="0.35">
      <c r="A12" s="3" t="s">
        <v>733</v>
      </c>
      <c r="B12" s="3">
        <v>18.899999999999999</v>
      </c>
      <c r="C12" s="3">
        <v>19.600000000000001</v>
      </c>
      <c r="D12" s="3">
        <v>19.100000000000001</v>
      </c>
      <c r="E12" s="3">
        <v>18.8</v>
      </c>
      <c r="H12" s="3">
        <v>17.2</v>
      </c>
      <c r="I12" s="3">
        <v>19.75</v>
      </c>
      <c r="J12" s="3">
        <v>16.5</v>
      </c>
      <c r="K12" s="3">
        <v>17</v>
      </c>
      <c r="L12" s="3">
        <v>17.950000000000003</v>
      </c>
      <c r="M12" s="3">
        <v>17.399999999999999</v>
      </c>
      <c r="N12" s="3">
        <v>15.8</v>
      </c>
      <c r="O12" s="3">
        <v>18.05</v>
      </c>
      <c r="P12" s="3">
        <v>17.600000000000001</v>
      </c>
      <c r="Z12" s="3">
        <v>15.05</v>
      </c>
      <c r="AA12" s="3">
        <v>14.85</v>
      </c>
      <c r="AB12" s="3">
        <v>15.75</v>
      </c>
      <c r="AC12" s="3">
        <v>14.5</v>
      </c>
      <c r="AD12" s="3" t="s">
        <v>445</v>
      </c>
      <c r="AE12" s="3">
        <v>14.8</v>
      </c>
      <c r="AG12" s="3">
        <v>15.45</v>
      </c>
      <c r="AH12" s="3">
        <v>14.2</v>
      </c>
      <c r="AI12" s="3">
        <v>15.899999999999999</v>
      </c>
      <c r="AJ12" s="3">
        <v>13.899999999999999</v>
      </c>
      <c r="AK12" s="3">
        <v>16.45</v>
      </c>
      <c r="AL12" s="3">
        <v>17.8</v>
      </c>
      <c r="AM12" s="3">
        <v>14.25</v>
      </c>
      <c r="AN12" s="3">
        <v>15.7</v>
      </c>
      <c r="AO12" s="3">
        <v>16.05</v>
      </c>
      <c r="AP12" s="3">
        <v>15.9</v>
      </c>
      <c r="AQ12" s="3">
        <v>14.1</v>
      </c>
      <c r="AR12" s="3">
        <v>14</v>
      </c>
      <c r="AS12" s="3">
        <v>17.5</v>
      </c>
      <c r="AT12" s="3">
        <v>13.1</v>
      </c>
      <c r="AX12" s="3">
        <v>13.25</v>
      </c>
      <c r="AY12" s="3">
        <v>13.5</v>
      </c>
      <c r="AZ12" s="3">
        <v>16.149999999999999</v>
      </c>
      <c r="BA12" s="3">
        <v>16.7</v>
      </c>
      <c r="BB12" s="3">
        <v>18.100000000000001</v>
      </c>
      <c r="BC12" s="3">
        <v>16.5</v>
      </c>
      <c r="BD12" s="3">
        <v>15.149999999999999</v>
      </c>
      <c r="BE12" s="3">
        <v>15.3</v>
      </c>
      <c r="BF12" s="3">
        <v>14.850000000000001</v>
      </c>
      <c r="BG12" s="3">
        <v>14.3</v>
      </c>
      <c r="BV12" s="3">
        <v>12.95</v>
      </c>
      <c r="BW12" s="3">
        <v>15.100000000000001</v>
      </c>
      <c r="BX12" s="3">
        <v>14.15</v>
      </c>
      <c r="BY12" s="3">
        <v>13.65</v>
      </c>
      <c r="BZ12" s="3">
        <v>14.7</v>
      </c>
      <c r="CA12" s="3">
        <v>13.7</v>
      </c>
      <c r="CB12" s="3">
        <v>14.45</v>
      </c>
      <c r="CC12" s="3">
        <v>13.9</v>
      </c>
      <c r="CD12" s="3">
        <v>15.6</v>
      </c>
      <c r="CE12" s="3">
        <v>14.600000000000001</v>
      </c>
      <c r="CF12" s="3">
        <v>13.75</v>
      </c>
      <c r="CG12" s="3">
        <v>14.1</v>
      </c>
      <c r="CH12" s="3">
        <v>12.2</v>
      </c>
      <c r="CI12" s="3">
        <v>13.2</v>
      </c>
      <c r="CJ12" s="3">
        <v>13</v>
      </c>
      <c r="CK12" s="3" t="s">
        <v>445</v>
      </c>
      <c r="CL12" s="3">
        <v>14.7</v>
      </c>
      <c r="CM12" s="3">
        <v>15.5</v>
      </c>
      <c r="CN12" s="3">
        <v>15.65</v>
      </c>
      <c r="CO12" s="3">
        <v>14.6</v>
      </c>
      <c r="CP12" s="3">
        <v>14.6</v>
      </c>
      <c r="CQ12" s="3">
        <v>15.2</v>
      </c>
      <c r="CR12" s="3">
        <v>14.8</v>
      </c>
      <c r="CU12" s="3">
        <v>13.7</v>
      </c>
      <c r="CV12" s="3">
        <v>14.6</v>
      </c>
      <c r="CW12" s="3">
        <v>14.55</v>
      </c>
      <c r="CX12" s="3">
        <v>16.600000000000001</v>
      </c>
      <c r="CY12" s="3">
        <v>14.7</v>
      </c>
      <c r="CZ12" s="3">
        <v>16.5</v>
      </c>
      <c r="DA12" s="3">
        <v>12.75</v>
      </c>
      <c r="DB12" s="3">
        <v>13.9</v>
      </c>
      <c r="DC12" s="3">
        <v>12.350000000000001</v>
      </c>
      <c r="DD12" s="3">
        <v>14.5</v>
      </c>
      <c r="DE12" s="3">
        <v>14.7</v>
      </c>
      <c r="DF12" s="3">
        <v>15.1</v>
      </c>
      <c r="DG12" s="3">
        <v>16.3</v>
      </c>
      <c r="DH12" s="3">
        <v>13.2</v>
      </c>
      <c r="DI12" s="3">
        <v>14.6</v>
      </c>
      <c r="DJ12" s="3">
        <v>13.2</v>
      </c>
      <c r="DK12" s="3">
        <v>14.899999999999999</v>
      </c>
      <c r="DL12" s="3">
        <v>15.65</v>
      </c>
    </row>
    <row r="13" spans="1:118" x14ac:dyDescent="0.35">
      <c r="A13" s="3" t="s">
        <v>6</v>
      </c>
      <c r="B13" s="3">
        <v>131.44999999999999</v>
      </c>
      <c r="C13" s="3">
        <v>154.35</v>
      </c>
      <c r="D13" s="3">
        <v>146</v>
      </c>
      <c r="E13" s="3">
        <v>145.9</v>
      </c>
      <c r="F13" s="3">
        <v>141.19999999999999</v>
      </c>
      <c r="G13" s="3">
        <v>140.9</v>
      </c>
      <c r="H13" s="3">
        <v>135.5</v>
      </c>
      <c r="I13" s="3">
        <v>142.35</v>
      </c>
      <c r="J13" s="3">
        <v>144.5</v>
      </c>
      <c r="K13" s="3">
        <v>129.05000000000001</v>
      </c>
      <c r="L13" s="3">
        <v>145.35</v>
      </c>
      <c r="M13" s="3">
        <v>140.5</v>
      </c>
      <c r="N13" s="3">
        <v>147.9</v>
      </c>
      <c r="O13" s="3">
        <v>144</v>
      </c>
      <c r="P13" s="3">
        <v>140.1</v>
      </c>
      <c r="Z13" s="3">
        <v>93.7</v>
      </c>
      <c r="AA13" s="3">
        <v>107.55000000000001</v>
      </c>
      <c r="AB13" s="3">
        <v>100.2</v>
      </c>
      <c r="AC13" s="3">
        <v>101.5</v>
      </c>
      <c r="AD13" s="3">
        <v>106.45</v>
      </c>
      <c r="AE13" s="3">
        <v>125.3</v>
      </c>
      <c r="AF13" s="3">
        <v>127.6</v>
      </c>
      <c r="AG13" s="3">
        <v>94.85</v>
      </c>
      <c r="AH13" s="3">
        <v>89.6</v>
      </c>
      <c r="AI13" s="3">
        <v>123.4</v>
      </c>
      <c r="AJ13" s="3">
        <v>111.3</v>
      </c>
      <c r="AK13" s="3">
        <v>112.8</v>
      </c>
      <c r="AL13" s="3">
        <v>105.4</v>
      </c>
      <c r="AM13" s="3">
        <v>92.8</v>
      </c>
      <c r="AN13" s="3">
        <v>109.75</v>
      </c>
      <c r="AO13" s="3">
        <v>118.88499999999999</v>
      </c>
      <c r="AP13" s="3">
        <v>118</v>
      </c>
      <c r="AQ13" s="3">
        <v>101.4</v>
      </c>
      <c r="AR13" s="3">
        <v>107.9</v>
      </c>
      <c r="AS13" s="3">
        <v>127.5</v>
      </c>
      <c r="AT13" s="3">
        <v>100.15</v>
      </c>
      <c r="AX13" s="3">
        <v>119.2</v>
      </c>
      <c r="AY13" s="3">
        <v>106.5</v>
      </c>
      <c r="AZ13" s="3">
        <v>118.69999999999999</v>
      </c>
      <c r="BA13" s="3">
        <v>125.5</v>
      </c>
      <c r="BB13" s="3">
        <v>119.05</v>
      </c>
      <c r="BC13" s="3">
        <v>126.30000000000001</v>
      </c>
      <c r="BD13" s="3">
        <v>114.4</v>
      </c>
      <c r="BE13" s="3">
        <v>110.3</v>
      </c>
      <c r="BF13" s="3">
        <v>98.3</v>
      </c>
      <c r="BG13" s="3" t="s">
        <v>445</v>
      </c>
      <c r="BV13" s="3">
        <v>96.1</v>
      </c>
      <c r="BW13" s="3">
        <v>105.25</v>
      </c>
      <c r="BX13" s="3">
        <v>100.65</v>
      </c>
      <c r="BY13" s="3">
        <v>89.55</v>
      </c>
      <c r="BZ13" s="3">
        <v>97.3</v>
      </c>
      <c r="CA13" s="3">
        <v>100</v>
      </c>
      <c r="CB13" s="3">
        <v>98.45</v>
      </c>
      <c r="CC13" s="3" t="s">
        <v>445</v>
      </c>
      <c r="CD13" s="3">
        <v>98.95</v>
      </c>
      <c r="CE13" s="3">
        <v>97</v>
      </c>
      <c r="CF13" s="3">
        <v>90.25</v>
      </c>
      <c r="CG13" s="3">
        <v>98.6</v>
      </c>
      <c r="CH13" s="3">
        <v>82.550000000000011</v>
      </c>
      <c r="CI13" s="3">
        <v>84.05</v>
      </c>
      <c r="CJ13" s="3">
        <v>98.550000000000011</v>
      </c>
      <c r="CK13" s="3">
        <v>96.8</v>
      </c>
      <c r="CL13" s="3">
        <v>95.05</v>
      </c>
      <c r="CM13" s="3">
        <v>99.7</v>
      </c>
      <c r="CN13" s="3">
        <v>95.15</v>
      </c>
      <c r="CO13" s="3">
        <v>100.6</v>
      </c>
      <c r="CP13" s="3">
        <v>102.7</v>
      </c>
      <c r="CQ13" s="3" t="s">
        <v>445</v>
      </c>
      <c r="CR13" s="3">
        <v>97.5</v>
      </c>
      <c r="CT13" s="3">
        <v>115.9</v>
      </c>
      <c r="CU13" s="3">
        <v>96.6</v>
      </c>
      <c r="CV13" s="3">
        <v>99.65</v>
      </c>
      <c r="CW13" s="3">
        <v>116.5</v>
      </c>
      <c r="CX13" s="3">
        <v>119.6</v>
      </c>
      <c r="CY13" s="3">
        <v>93.699999999999989</v>
      </c>
      <c r="CZ13" s="3">
        <v>103.9</v>
      </c>
      <c r="DA13" s="3">
        <v>102.75</v>
      </c>
      <c r="DB13" s="3">
        <v>99.6</v>
      </c>
      <c r="DC13" s="3">
        <v>88.7</v>
      </c>
      <c r="DD13" s="3">
        <v>102.05</v>
      </c>
      <c r="DE13" s="3">
        <v>109.3</v>
      </c>
      <c r="DF13" s="3">
        <v>95.85</v>
      </c>
      <c r="DG13" s="3">
        <v>111.15</v>
      </c>
      <c r="DH13" s="3">
        <v>86.1</v>
      </c>
      <c r="DI13" s="3">
        <v>100.2</v>
      </c>
      <c r="DJ13" s="3">
        <v>91</v>
      </c>
      <c r="DK13" s="3">
        <v>99.25</v>
      </c>
      <c r="DL13" s="3">
        <v>100.25</v>
      </c>
    </row>
    <row r="15" spans="1:118" x14ac:dyDescent="0.35">
      <c r="A15" s="3" t="s">
        <v>739</v>
      </c>
      <c r="B15" s="236"/>
      <c r="C15" s="236"/>
      <c r="D15" s="236"/>
      <c r="E15" s="236"/>
      <c r="F15" s="236"/>
      <c r="G15" s="236"/>
      <c r="H15" s="236"/>
      <c r="I15" s="236"/>
      <c r="J15" s="236"/>
      <c r="K15" s="236"/>
      <c r="L15" s="236"/>
      <c r="M15" s="236"/>
      <c r="N15" s="236"/>
      <c r="O15" s="236"/>
      <c r="P15" s="236"/>
      <c r="Q15" s="236"/>
      <c r="R15" s="236"/>
      <c r="S15" s="236"/>
      <c r="T15" s="236"/>
      <c r="U15" s="236"/>
      <c r="V15" s="236"/>
      <c r="W15" s="236"/>
      <c r="X15" s="236"/>
      <c r="Y15" s="236"/>
      <c r="Z15" s="236"/>
      <c r="AA15" s="236"/>
      <c r="AB15" s="236"/>
      <c r="AC15" s="236"/>
      <c r="AD15" s="236"/>
      <c r="AE15" s="236"/>
      <c r="AF15" s="236"/>
      <c r="AG15" s="236"/>
      <c r="AH15" s="236"/>
      <c r="AI15" s="236"/>
      <c r="AJ15" s="236"/>
      <c r="AK15" s="236"/>
      <c r="AL15" s="236"/>
      <c r="AM15" s="236"/>
      <c r="AN15" s="236"/>
      <c r="AO15" s="236"/>
      <c r="AP15" s="236"/>
      <c r="AQ15" s="236"/>
      <c r="AR15" s="236"/>
      <c r="AS15" s="236"/>
      <c r="AT15" s="236"/>
      <c r="AU15" s="236"/>
      <c r="AV15" s="236"/>
      <c r="AW15" s="236"/>
      <c r="AX15" s="236"/>
      <c r="AY15" s="236"/>
      <c r="AZ15" s="236"/>
      <c r="BA15" s="236"/>
      <c r="BB15" s="236"/>
      <c r="BC15" s="236"/>
      <c r="BD15" s="236"/>
      <c r="BE15" s="236"/>
      <c r="BF15" s="236"/>
      <c r="BG15" s="236"/>
      <c r="BH15" s="236"/>
      <c r="BI15" s="236"/>
      <c r="BJ15" s="236"/>
      <c r="BK15" s="236"/>
      <c r="BL15" s="236"/>
      <c r="BM15" s="236"/>
      <c r="BN15" s="236"/>
      <c r="BO15" s="236"/>
      <c r="BP15" s="236"/>
      <c r="BQ15" s="236"/>
      <c r="BR15" s="236"/>
      <c r="BS15" s="236"/>
      <c r="BT15" s="236"/>
      <c r="BU15" s="236"/>
      <c r="BV15" s="236"/>
      <c r="BW15" s="236"/>
      <c r="BX15" s="236"/>
      <c r="BY15" s="236"/>
      <c r="BZ15" s="236"/>
      <c r="CA15" s="236"/>
      <c r="CB15" s="236"/>
      <c r="CC15" s="236"/>
      <c r="CD15" s="236"/>
      <c r="CE15" s="236"/>
      <c r="CF15" s="236"/>
      <c r="CG15" s="236"/>
      <c r="CH15" s="236"/>
      <c r="CI15" s="236"/>
      <c r="CJ15" s="236"/>
      <c r="CK15" s="236"/>
      <c r="CL15" s="236"/>
      <c r="CM15" s="236"/>
      <c r="CN15" s="236"/>
      <c r="CO15" s="236"/>
      <c r="CP15" s="236"/>
      <c r="CQ15" s="236"/>
      <c r="CR15" s="236"/>
      <c r="CS15" s="236"/>
      <c r="CT15" s="236"/>
      <c r="CU15" s="236"/>
      <c r="CV15" s="236"/>
      <c r="CW15" s="236"/>
      <c r="CX15" s="236"/>
      <c r="CY15" s="236"/>
      <c r="CZ15" s="236"/>
      <c r="DA15" s="236"/>
      <c r="DB15" s="236"/>
      <c r="DC15" s="236"/>
      <c r="DD15" s="236"/>
      <c r="DE15" s="236"/>
      <c r="DF15" s="236"/>
      <c r="DG15" s="236"/>
      <c r="DH15" s="236"/>
      <c r="DI15" s="236"/>
      <c r="DJ15" s="236"/>
      <c r="DK15" s="236"/>
      <c r="DL15" s="236"/>
      <c r="DM15" s="236"/>
      <c r="DN15" s="236"/>
    </row>
    <row r="16" spans="1:118" x14ac:dyDescent="0.35">
      <c r="A16" s="3" t="s">
        <v>738</v>
      </c>
    </row>
    <row r="17" spans="1:116" x14ac:dyDescent="0.35">
      <c r="A17" s="3" t="s">
        <v>4</v>
      </c>
      <c r="B17" s="186">
        <f t="shared" ref="B17:AG17" si="0">IF(B5="","",B5/AVERAGE($B5:$P5))</f>
        <v>0.93545341908077162</v>
      </c>
      <c r="C17" s="186">
        <f t="shared" si="0"/>
        <v>1.0566995102955925</v>
      </c>
      <c r="D17" s="186">
        <f t="shared" si="0"/>
        <v>0.98943890495014453</v>
      </c>
      <c r="E17" s="186">
        <f t="shared" si="0"/>
        <v>1.0018290164611479</v>
      </c>
      <c r="F17" s="186">
        <f t="shared" si="0"/>
        <v>0.99828898460086135</v>
      </c>
      <c r="G17" s="186">
        <f t="shared" si="0"/>
        <v>0.97793380140421249</v>
      </c>
      <c r="H17" s="186">
        <f t="shared" si="0"/>
        <v>0.93987845890612998</v>
      </c>
      <c r="I17" s="186">
        <f t="shared" si="0"/>
        <v>1.1097999881998937</v>
      </c>
      <c r="J17" s="186">
        <f t="shared" si="0"/>
        <v>1.0097940881467931</v>
      </c>
      <c r="K17" s="186">
        <f t="shared" si="0"/>
        <v>0.97085373768363903</v>
      </c>
      <c r="L17" s="186">
        <f t="shared" si="0"/>
        <v>0.98412885715971432</v>
      </c>
      <c r="M17" s="186">
        <f t="shared" si="0"/>
        <v>1.0850197651778863</v>
      </c>
      <c r="N17" s="186">
        <f t="shared" si="0"/>
        <v>0.99740397663578939</v>
      </c>
      <c r="O17" s="186">
        <f t="shared" si="0"/>
        <v>0.99032391291521615</v>
      </c>
      <c r="P17" s="186">
        <f t="shared" si="0"/>
        <v>0.95315357838220516</v>
      </c>
      <c r="Q17" s="186" t="str">
        <f t="shared" si="0"/>
        <v/>
      </c>
      <c r="R17" s="186" t="str">
        <f t="shared" si="0"/>
        <v/>
      </c>
      <c r="S17" s="186" t="str">
        <f t="shared" si="0"/>
        <v/>
      </c>
      <c r="T17" s="186" t="str">
        <f t="shared" si="0"/>
        <v/>
      </c>
      <c r="U17" s="186" t="str">
        <f t="shared" si="0"/>
        <v/>
      </c>
      <c r="V17" s="186" t="str">
        <f t="shared" si="0"/>
        <v/>
      </c>
      <c r="W17" s="186" t="str">
        <f t="shared" si="0"/>
        <v/>
      </c>
      <c r="X17" s="186" t="str">
        <f t="shared" si="0"/>
        <v/>
      </c>
      <c r="Y17" s="186" t="str">
        <f t="shared" si="0"/>
        <v/>
      </c>
      <c r="Z17" s="186">
        <f t="shared" si="0"/>
        <v>0.77703699333293985</v>
      </c>
      <c r="AA17" s="186">
        <f t="shared" si="0"/>
        <v>0.7566818101362911</v>
      </c>
      <c r="AB17" s="186">
        <f t="shared" si="0"/>
        <v>0.82659743937695429</v>
      </c>
      <c r="AC17" s="186">
        <f t="shared" si="0"/>
        <v>0.85314767832910487</v>
      </c>
      <c r="AD17" s="186">
        <f t="shared" si="0"/>
        <v>0.79385214466930187</v>
      </c>
      <c r="AE17" s="186">
        <f t="shared" si="0"/>
        <v>0.86376777390996495</v>
      </c>
      <c r="AF17" s="186">
        <f t="shared" si="0"/>
        <v>0.99032391291521615</v>
      </c>
      <c r="AG17" s="186">
        <f t="shared" si="0"/>
        <v>0.73809664286978571</v>
      </c>
      <c r="AH17" s="186">
        <f t="shared" ref="AH17:BM17" si="1">IF(AH5="","",AH5/AVERAGE($B5:$P5))</f>
        <v>0.74783173048557428</v>
      </c>
      <c r="AI17" s="186">
        <f t="shared" si="1"/>
        <v>0.92837335536019816</v>
      </c>
      <c r="AJ17" s="186">
        <f t="shared" si="1"/>
        <v>1.1328101952917575</v>
      </c>
      <c r="AK17" s="186">
        <f t="shared" si="1"/>
        <v>0.81863236769130909</v>
      </c>
      <c r="AL17" s="186">
        <f t="shared" si="1"/>
        <v>0.85314767832910487</v>
      </c>
      <c r="AM17" s="186">
        <f t="shared" si="1"/>
        <v>0.70446634019706156</v>
      </c>
      <c r="AN17" s="186">
        <f t="shared" si="1"/>
        <v>0.75845182606643435</v>
      </c>
      <c r="AO17" s="186">
        <f t="shared" si="1"/>
        <v>0.90536314826833431</v>
      </c>
      <c r="AP17" s="186">
        <f t="shared" si="1"/>
        <v>0.83102247920231276</v>
      </c>
      <c r="AQ17" s="186">
        <f t="shared" si="1"/>
        <v>0.70535134816213318</v>
      </c>
      <c r="AR17" s="186">
        <f t="shared" si="1"/>
        <v>0.82925246327216917</v>
      </c>
      <c r="AS17" s="186">
        <f t="shared" si="1"/>
        <v>0.83279249513245601</v>
      </c>
      <c r="AT17" s="186">
        <f t="shared" si="1"/>
        <v>0.84341259071331642</v>
      </c>
      <c r="AU17" s="186" t="str">
        <f t="shared" si="1"/>
        <v/>
      </c>
      <c r="AV17" s="186" t="str">
        <f t="shared" si="1"/>
        <v/>
      </c>
      <c r="AW17" s="186" t="str">
        <f t="shared" si="1"/>
        <v/>
      </c>
      <c r="AX17" s="186">
        <f t="shared" si="1"/>
        <v>0.82836745530709754</v>
      </c>
      <c r="AY17" s="186">
        <f t="shared" si="1"/>
        <v>0.77172694554250976</v>
      </c>
      <c r="AZ17" s="186">
        <f t="shared" si="1"/>
        <v>0.92306330756976807</v>
      </c>
      <c r="BA17" s="186">
        <f t="shared" si="1"/>
        <v>0.83810254292288622</v>
      </c>
      <c r="BB17" s="186">
        <f t="shared" si="1"/>
        <v>0.83102247920231276</v>
      </c>
      <c r="BC17" s="186">
        <f t="shared" si="1"/>
        <v>0.91421322791905124</v>
      </c>
      <c r="BD17" s="186">
        <f t="shared" si="1"/>
        <v>0.81420732786595063</v>
      </c>
      <c r="BE17" s="186">
        <f t="shared" si="1"/>
        <v>0.59915039235353096</v>
      </c>
      <c r="BF17" s="186">
        <f t="shared" si="1"/>
        <v>0.69207622868605811</v>
      </c>
      <c r="BG17" s="186">
        <f t="shared" si="1"/>
        <v>0.80181721635494696</v>
      </c>
      <c r="BH17" s="186" t="str">
        <f t="shared" si="1"/>
        <v/>
      </c>
      <c r="BI17" s="186" t="str">
        <f t="shared" si="1"/>
        <v/>
      </c>
      <c r="BJ17" s="186" t="str">
        <f t="shared" si="1"/>
        <v/>
      </c>
      <c r="BK17" s="186" t="str">
        <f t="shared" si="1"/>
        <v/>
      </c>
      <c r="BL17" s="186" t="str">
        <f t="shared" si="1"/>
        <v/>
      </c>
      <c r="BM17" s="186" t="str">
        <f t="shared" si="1"/>
        <v/>
      </c>
      <c r="BN17" s="186" t="str">
        <f t="shared" ref="BN17:CS17" si="2">IF(BN5="","",BN5/AVERAGE($B5:$P5))</f>
        <v/>
      </c>
      <c r="BO17" s="186" t="str">
        <f t="shared" si="2"/>
        <v/>
      </c>
      <c r="BP17" s="186" t="str">
        <f t="shared" si="2"/>
        <v/>
      </c>
      <c r="BQ17" s="186" t="str">
        <f t="shared" si="2"/>
        <v/>
      </c>
      <c r="BR17" s="186" t="str">
        <f t="shared" si="2"/>
        <v/>
      </c>
      <c r="BS17" s="186" t="str">
        <f t="shared" si="2"/>
        <v/>
      </c>
      <c r="BT17" s="186" t="str">
        <f t="shared" si="2"/>
        <v/>
      </c>
      <c r="BU17" s="186" t="str">
        <f t="shared" si="2"/>
        <v/>
      </c>
      <c r="BV17" s="186">
        <f t="shared" si="2"/>
        <v>0.69738627647648821</v>
      </c>
      <c r="BW17" s="186">
        <f t="shared" si="2"/>
        <v>0.80093220838987533</v>
      </c>
      <c r="BX17" s="186">
        <f t="shared" si="2"/>
        <v>0.77792200129801159</v>
      </c>
      <c r="BY17" s="186">
        <f t="shared" si="2"/>
        <v>0.73455661100949898</v>
      </c>
      <c r="BZ17" s="186">
        <f t="shared" si="2"/>
        <v>0.77172694554250976</v>
      </c>
      <c r="CA17" s="186">
        <f t="shared" si="2"/>
        <v>0.7487167384506459</v>
      </c>
      <c r="CB17" s="186">
        <f t="shared" si="2"/>
        <v>0.83810254292288622</v>
      </c>
      <c r="CC17" s="186">
        <f t="shared" si="2"/>
        <v>0.68234114107026944</v>
      </c>
      <c r="CD17" s="186">
        <f t="shared" si="2"/>
        <v>0.77349696147265312</v>
      </c>
      <c r="CE17" s="186">
        <f t="shared" si="2"/>
        <v>0.76287686589179282</v>
      </c>
      <c r="CF17" s="186">
        <f t="shared" si="2"/>
        <v>0.74075166676500082</v>
      </c>
      <c r="CG17" s="186">
        <f t="shared" si="2"/>
        <v>0.75225677031093263</v>
      </c>
      <c r="CH17" s="186">
        <f t="shared" si="2"/>
        <v>0.69561626054634473</v>
      </c>
      <c r="CI17" s="186">
        <f t="shared" si="2"/>
        <v>0.64782583043247366</v>
      </c>
      <c r="CJ17" s="186">
        <f t="shared" si="2"/>
        <v>0.78146203315829843</v>
      </c>
      <c r="CK17" s="186">
        <f t="shared" si="2"/>
        <v>0.72305150746356706</v>
      </c>
      <c r="CL17" s="186">
        <f t="shared" si="2"/>
        <v>0.75225677031093263</v>
      </c>
      <c r="CM17" s="186">
        <f t="shared" si="2"/>
        <v>0.72747654728892541</v>
      </c>
      <c r="CN17" s="186">
        <f t="shared" si="2"/>
        <v>0.76553188978700792</v>
      </c>
      <c r="CO17" s="186">
        <f t="shared" si="2"/>
        <v>0.77261195350758138</v>
      </c>
      <c r="CP17" s="186">
        <f t="shared" si="2"/>
        <v>0.7947371526343735</v>
      </c>
      <c r="CQ17" s="186">
        <f t="shared" si="2"/>
        <v>0.7646468818219363</v>
      </c>
      <c r="CR17" s="186">
        <f t="shared" si="2"/>
        <v>0.76907192164729477</v>
      </c>
      <c r="CS17" s="186" t="str">
        <f t="shared" si="2"/>
        <v/>
      </c>
      <c r="CT17" s="186">
        <f t="shared" ref="CT17:DL17" si="3">IF(CT5="","",CT5/AVERAGE($B5:$P5))</f>
        <v>0.7566818101362911</v>
      </c>
      <c r="CU17" s="186">
        <f t="shared" si="3"/>
        <v>0.71154640391763513</v>
      </c>
      <c r="CV17" s="186">
        <f t="shared" si="3"/>
        <v>0.77349696147265312</v>
      </c>
      <c r="CW17" s="186">
        <f t="shared" si="3"/>
        <v>0.77969201722815484</v>
      </c>
      <c r="CX17" s="186">
        <f t="shared" si="3"/>
        <v>0.86465278187503669</v>
      </c>
      <c r="CY17" s="186">
        <f t="shared" si="3"/>
        <v>0.76287686589179282</v>
      </c>
      <c r="CZ17" s="186">
        <f t="shared" si="3"/>
        <v>0.76818691368222303</v>
      </c>
      <c r="DA17" s="186">
        <f t="shared" si="3"/>
        <v>0.84872263850374641</v>
      </c>
      <c r="DB17" s="186">
        <f t="shared" si="3"/>
        <v>0.73278659507935551</v>
      </c>
      <c r="DC17" s="186">
        <f t="shared" si="3"/>
        <v>0.6672960056640509</v>
      </c>
      <c r="DD17" s="186">
        <f t="shared" si="3"/>
        <v>0.77615198536786822</v>
      </c>
      <c r="DE17" s="186">
        <f t="shared" si="3"/>
        <v>0.83013747123724113</v>
      </c>
      <c r="DF17" s="186">
        <f t="shared" si="3"/>
        <v>0.76730190571715129</v>
      </c>
      <c r="DG17" s="186">
        <f t="shared" si="3"/>
        <v>0.76641689775207955</v>
      </c>
      <c r="DH17" s="186">
        <f t="shared" si="3"/>
        <v>0.71685645170806522</v>
      </c>
      <c r="DI17" s="186">
        <f t="shared" si="3"/>
        <v>0.94607351466163181</v>
      </c>
      <c r="DJ17" s="186">
        <f t="shared" si="3"/>
        <v>0.7000413003717032</v>
      </c>
      <c r="DK17" s="186">
        <f t="shared" si="3"/>
        <v>0.7646468818219363</v>
      </c>
      <c r="DL17" s="186">
        <f t="shared" si="3"/>
        <v>0.79031211280901514</v>
      </c>
    </row>
    <row r="18" spans="1:116" x14ac:dyDescent="0.35">
      <c r="A18" s="3" t="s">
        <v>735</v>
      </c>
      <c r="B18" s="186">
        <f t="shared" ref="B18:AG18" si="4">IF(B6="","",B6/AVERAGE($B6:$P6))</f>
        <v>0.96263622210690214</v>
      </c>
      <c r="C18" s="186">
        <f t="shared" si="4"/>
        <v>1.0809116069884104</v>
      </c>
      <c r="D18" s="186">
        <f t="shared" si="4"/>
        <v>0.98144784639335769</v>
      </c>
      <c r="E18" s="186">
        <f t="shared" si="4"/>
        <v>1.0231793807299776</v>
      </c>
      <c r="F18" s="186">
        <f t="shared" si="4"/>
        <v>1.0140979069365164</v>
      </c>
      <c r="G18" s="186">
        <f t="shared" si="4"/>
        <v>0.99485383151703888</v>
      </c>
      <c r="H18" s="186">
        <f t="shared" si="4"/>
        <v>0.9330133194948973</v>
      </c>
      <c r="I18" s="186">
        <f t="shared" si="4"/>
        <v>1.0949662688116244</v>
      </c>
      <c r="J18" s="186">
        <f t="shared" si="4"/>
        <v>1.0603701781698669</v>
      </c>
      <c r="K18" s="186">
        <f t="shared" si="4"/>
        <v>0.94036498875627073</v>
      </c>
      <c r="L18" s="186">
        <f t="shared" si="4"/>
        <v>0.98815083895519829</v>
      </c>
      <c r="M18" s="186">
        <f t="shared" si="4"/>
        <v>1.0342068846220378</v>
      </c>
      <c r="N18" s="186">
        <f t="shared" si="4"/>
        <v>1.0080435910742089</v>
      </c>
      <c r="O18" s="186">
        <f t="shared" si="4"/>
        <v>0.94166234215533662</v>
      </c>
      <c r="P18" s="186">
        <f t="shared" si="4"/>
        <v>0.94209479328835855</v>
      </c>
      <c r="Q18" s="186" t="str">
        <f t="shared" si="4"/>
        <v/>
      </c>
      <c r="R18" s="186" t="str">
        <f t="shared" si="4"/>
        <v/>
      </c>
      <c r="S18" s="186" t="str">
        <f t="shared" si="4"/>
        <v/>
      </c>
      <c r="T18" s="186" t="str">
        <f t="shared" si="4"/>
        <v/>
      </c>
      <c r="U18" s="186" t="str">
        <f t="shared" si="4"/>
        <v/>
      </c>
      <c r="V18" s="186" t="str">
        <f t="shared" si="4"/>
        <v/>
      </c>
      <c r="W18" s="186" t="str">
        <f t="shared" si="4"/>
        <v/>
      </c>
      <c r="X18" s="186" t="str">
        <f t="shared" si="4"/>
        <v/>
      </c>
      <c r="Y18" s="186" t="str">
        <f t="shared" si="4"/>
        <v/>
      </c>
      <c r="Z18" s="186">
        <f t="shared" si="4"/>
        <v>0.63743297007438171</v>
      </c>
      <c r="AA18" s="186">
        <f t="shared" si="4"/>
        <v>0.66662342155336463</v>
      </c>
      <c r="AB18" s="186">
        <f t="shared" si="4"/>
        <v>0.67765092544542471</v>
      </c>
      <c r="AC18" s="186">
        <f t="shared" si="4"/>
        <v>0.7228420688462206</v>
      </c>
      <c r="AD18" s="186">
        <f t="shared" si="4"/>
        <v>0.68175921120913352</v>
      </c>
      <c r="AE18" s="186">
        <f t="shared" si="4"/>
        <v>0.75678948278844504</v>
      </c>
      <c r="AF18" s="186">
        <f t="shared" si="4"/>
        <v>0.75722193392146697</v>
      </c>
      <c r="AG18" s="186">
        <f t="shared" si="4"/>
        <v>0.60283687943262432</v>
      </c>
      <c r="AH18" s="186">
        <f t="shared" ref="AH18:BM18" si="5">IF(AH6="","",AH6/AVERAGE($B6:$P6))</f>
        <v>0.60024217263449242</v>
      </c>
      <c r="AI18" s="186">
        <f t="shared" si="5"/>
        <v>0.78295277633627425</v>
      </c>
      <c r="AJ18" s="186">
        <f t="shared" si="5"/>
        <v>0.58380902957965763</v>
      </c>
      <c r="AK18" s="186">
        <f t="shared" si="5"/>
        <v>0.68392146687424327</v>
      </c>
      <c r="AL18" s="186">
        <f t="shared" si="5"/>
        <v>0.68802975263795207</v>
      </c>
      <c r="AM18" s="186">
        <f t="shared" si="5"/>
        <v>0.56694343539180081</v>
      </c>
      <c r="AN18" s="186">
        <f t="shared" si="5"/>
        <v>0.63894654903995862</v>
      </c>
      <c r="AO18" s="186">
        <f t="shared" si="5"/>
        <v>0.80522400968690555</v>
      </c>
      <c r="AP18" s="186">
        <f t="shared" si="5"/>
        <v>0.72500432451133034</v>
      </c>
      <c r="AQ18" s="186">
        <f t="shared" si="5"/>
        <v>0.58813354090987735</v>
      </c>
      <c r="AR18" s="186">
        <f t="shared" si="5"/>
        <v>0.65408233869572752</v>
      </c>
      <c r="AS18" s="186">
        <f t="shared" si="5"/>
        <v>0.77711468604047751</v>
      </c>
      <c r="AT18" s="186">
        <f t="shared" si="5"/>
        <v>0.61732399238886015</v>
      </c>
      <c r="AU18" s="186" t="str">
        <f t="shared" si="5"/>
        <v/>
      </c>
      <c r="AV18" s="186" t="str">
        <f t="shared" si="5"/>
        <v/>
      </c>
      <c r="AW18" s="186" t="str">
        <f t="shared" si="5"/>
        <v/>
      </c>
      <c r="AX18" s="186">
        <f t="shared" si="5"/>
        <v>0.63051375194603032</v>
      </c>
      <c r="AY18" s="186">
        <f t="shared" si="5"/>
        <v>0.6635962636222108</v>
      </c>
      <c r="AZ18" s="186">
        <f t="shared" si="5"/>
        <v>0.72003113648157768</v>
      </c>
      <c r="BA18" s="186">
        <f t="shared" si="5"/>
        <v>0.75787061062100003</v>
      </c>
      <c r="BB18" s="186">
        <f t="shared" si="5"/>
        <v>0.71657152741740193</v>
      </c>
      <c r="BC18" s="186">
        <f t="shared" si="5"/>
        <v>0.7284639335755061</v>
      </c>
      <c r="BD18" s="186">
        <f t="shared" si="5"/>
        <v>0.67397509081473805</v>
      </c>
      <c r="BE18" s="186">
        <f t="shared" si="5"/>
        <v>0.59332295450614092</v>
      </c>
      <c r="BF18" s="186">
        <f t="shared" si="5"/>
        <v>0.59072824770800914</v>
      </c>
      <c r="BG18" s="186">
        <f t="shared" si="5"/>
        <v>0.68651617367237516</v>
      </c>
      <c r="BH18" s="186" t="str">
        <f t="shared" si="5"/>
        <v/>
      </c>
      <c r="BI18" s="186" t="str">
        <f t="shared" si="5"/>
        <v/>
      </c>
      <c r="BJ18" s="186" t="str">
        <f t="shared" si="5"/>
        <v/>
      </c>
      <c r="BK18" s="186" t="str">
        <f t="shared" si="5"/>
        <v/>
      </c>
      <c r="BL18" s="186" t="str">
        <f t="shared" si="5"/>
        <v/>
      </c>
      <c r="BM18" s="186" t="str">
        <f t="shared" si="5"/>
        <v/>
      </c>
      <c r="BN18" s="186" t="str">
        <f t="shared" ref="BN18:CS18" si="6">IF(BN6="","",BN6/AVERAGE($B6:$P6))</f>
        <v/>
      </c>
      <c r="BO18" s="186" t="str">
        <f t="shared" si="6"/>
        <v/>
      </c>
      <c r="BP18" s="186" t="str">
        <f t="shared" si="6"/>
        <v/>
      </c>
      <c r="BQ18" s="186" t="str">
        <f t="shared" si="6"/>
        <v/>
      </c>
      <c r="BR18" s="186" t="str">
        <f t="shared" si="6"/>
        <v/>
      </c>
      <c r="BS18" s="186" t="str">
        <f t="shared" si="6"/>
        <v/>
      </c>
      <c r="BT18" s="186" t="str">
        <f t="shared" si="6"/>
        <v/>
      </c>
      <c r="BU18" s="186" t="str">
        <f t="shared" si="6"/>
        <v/>
      </c>
      <c r="BV18" s="186">
        <f t="shared" si="6"/>
        <v>0.59418785677218489</v>
      </c>
      <c r="BW18" s="186">
        <f t="shared" si="6"/>
        <v>0.65559591766130443</v>
      </c>
      <c r="BX18" s="186">
        <f t="shared" si="6"/>
        <v>0.6054315862307561</v>
      </c>
      <c r="BY18" s="186">
        <f t="shared" si="6"/>
        <v>0.5889984431759212</v>
      </c>
      <c r="BZ18" s="186">
        <f t="shared" si="6"/>
        <v>0.62510811278325562</v>
      </c>
      <c r="CA18" s="186">
        <f t="shared" si="6"/>
        <v>0.66078533125756811</v>
      </c>
      <c r="CB18" s="186">
        <f t="shared" si="6"/>
        <v>0.65559591766130443</v>
      </c>
      <c r="CC18" s="186">
        <f t="shared" si="6"/>
        <v>0.54423975090814747</v>
      </c>
      <c r="CD18" s="186">
        <f t="shared" si="6"/>
        <v>0.63267600761114007</v>
      </c>
      <c r="CE18" s="186">
        <f t="shared" si="6"/>
        <v>0.63613561667531582</v>
      </c>
      <c r="CF18" s="186">
        <f t="shared" si="6"/>
        <v>0.6069451651963329</v>
      </c>
      <c r="CG18" s="186">
        <f t="shared" si="6"/>
        <v>0.63354090987718403</v>
      </c>
      <c r="CH18" s="186">
        <f t="shared" si="6"/>
        <v>0.54813181110534526</v>
      </c>
      <c r="CI18" s="186">
        <f t="shared" si="6"/>
        <v>0.52218474312402707</v>
      </c>
      <c r="CJ18" s="186">
        <f t="shared" si="6"/>
        <v>0.64521709046877707</v>
      </c>
      <c r="CK18" s="186">
        <f t="shared" si="6"/>
        <v>0.63981145130600248</v>
      </c>
      <c r="CL18" s="186">
        <f t="shared" si="6"/>
        <v>0.62229718041861282</v>
      </c>
      <c r="CM18" s="186">
        <f t="shared" si="6"/>
        <v>0.62943262411347534</v>
      </c>
      <c r="CN18" s="186">
        <f t="shared" si="6"/>
        <v>0.58791731534336622</v>
      </c>
      <c r="CO18" s="186">
        <f t="shared" si="6"/>
        <v>0.64197370697111233</v>
      </c>
      <c r="CP18" s="186">
        <f t="shared" si="6"/>
        <v>0.66338003805569989</v>
      </c>
      <c r="CQ18" s="186">
        <f t="shared" si="6"/>
        <v>0.61126967652655262</v>
      </c>
      <c r="CR18" s="186">
        <f t="shared" si="6"/>
        <v>0.61408060889119542</v>
      </c>
      <c r="CS18" s="186" t="str">
        <f t="shared" si="6"/>
        <v/>
      </c>
      <c r="CT18" s="186">
        <f t="shared" ref="CT18:DL18" si="7">IF(CT6="","",CT6/AVERAGE($B6:$P6))</f>
        <v>0.63116242864556316</v>
      </c>
      <c r="CU18" s="186">
        <f t="shared" si="7"/>
        <v>0.60024217263449242</v>
      </c>
      <c r="CV18" s="186">
        <f t="shared" si="7"/>
        <v>0.58791731534336622</v>
      </c>
      <c r="CW18" s="186">
        <f t="shared" si="7"/>
        <v>0.69019200830306182</v>
      </c>
      <c r="CX18" s="186">
        <f t="shared" si="7"/>
        <v>0.73581560283687963</v>
      </c>
      <c r="CY18" s="186">
        <f t="shared" si="7"/>
        <v>0.55072651790347704</v>
      </c>
      <c r="CZ18" s="186">
        <f t="shared" si="7"/>
        <v>0.65408233869572752</v>
      </c>
      <c r="DA18" s="186">
        <f t="shared" si="7"/>
        <v>0.61062099982701967</v>
      </c>
      <c r="DB18" s="186">
        <f t="shared" si="7"/>
        <v>0.64110880470506848</v>
      </c>
      <c r="DC18" s="186">
        <f t="shared" si="7"/>
        <v>0.54380729977512554</v>
      </c>
      <c r="DD18" s="186">
        <f t="shared" si="7"/>
        <v>0.6372167445078708</v>
      </c>
      <c r="DE18" s="186">
        <f t="shared" si="7"/>
        <v>0.64478463933575514</v>
      </c>
      <c r="DF18" s="186">
        <f t="shared" si="7"/>
        <v>0.63635184224182684</v>
      </c>
      <c r="DG18" s="186">
        <f t="shared" si="7"/>
        <v>0.6702992561840514</v>
      </c>
      <c r="DH18" s="186">
        <f t="shared" si="7"/>
        <v>0.59483653347171783</v>
      </c>
      <c r="DI18" s="186">
        <f t="shared" si="7"/>
        <v>0.64391973706971117</v>
      </c>
      <c r="DJ18" s="186">
        <f t="shared" si="7"/>
        <v>0.58294412731361378</v>
      </c>
      <c r="DK18" s="186">
        <f t="shared" si="7"/>
        <v>0.61840512022141514</v>
      </c>
      <c r="DL18" s="186">
        <f t="shared" si="7"/>
        <v>0.64910915066597485</v>
      </c>
    </row>
    <row r="19" spans="1:116" x14ac:dyDescent="0.35">
      <c r="A19" s="3" t="s">
        <v>5</v>
      </c>
      <c r="B19" s="186">
        <f t="shared" ref="B19:AG19" si="8">IF(B7="","",B7/AVERAGE($B7:$P7))</f>
        <v>0.9739263803680982</v>
      </c>
      <c r="C19" s="186">
        <f t="shared" si="8"/>
        <v>1.196319018404908</v>
      </c>
      <c r="D19" s="186">
        <f t="shared" si="8"/>
        <v>0.92791411042944794</v>
      </c>
      <c r="E19" s="186">
        <f t="shared" si="8"/>
        <v>1.0506134969325154</v>
      </c>
      <c r="F19" s="186">
        <f t="shared" si="8"/>
        <v>0.89340490797546013</v>
      </c>
      <c r="G19" s="186">
        <f t="shared" si="8"/>
        <v>1.1196319018404908</v>
      </c>
      <c r="H19" s="186">
        <f t="shared" si="8"/>
        <v>0.90874233128834359</v>
      </c>
      <c r="I19" s="186">
        <f t="shared" si="8"/>
        <v>0.99693251533742333</v>
      </c>
      <c r="J19" s="186">
        <f t="shared" si="8"/>
        <v>1.0237730061349695</v>
      </c>
      <c r="K19" s="186">
        <f t="shared" si="8"/>
        <v>0.98926380368098155</v>
      </c>
      <c r="L19" s="186">
        <f t="shared" si="8"/>
        <v>0.99693251533742333</v>
      </c>
      <c r="M19" s="186">
        <f t="shared" si="8"/>
        <v>1.0161042944785277</v>
      </c>
      <c r="N19" s="186">
        <f t="shared" si="8"/>
        <v>0.96242331288343574</v>
      </c>
      <c r="O19" s="186">
        <f t="shared" si="8"/>
        <v>0.9739263803680982</v>
      </c>
      <c r="P19" s="186">
        <f t="shared" si="8"/>
        <v>0.97009202453987742</v>
      </c>
      <c r="Q19" s="186" t="str">
        <f t="shared" si="8"/>
        <v/>
      </c>
      <c r="R19" s="186" t="str">
        <f t="shared" si="8"/>
        <v/>
      </c>
      <c r="S19" s="186" t="str">
        <f t="shared" si="8"/>
        <v/>
      </c>
      <c r="T19" s="186" t="str">
        <f t="shared" si="8"/>
        <v/>
      </c>
      <c r="U19" s="186" t="str">
        <f t="shared" si="8"/>
        <v/>
      </c>
      <c r="V19" s="186" t="str">
        <f t="shared" si="8"/>
        <v/>
      </c>
      <c r="W19" s="186" t="str">
        <f t="shared" si="8"/>
        <v/>
      </c>
      <c r="X19" s="186" t="str">
        <f t="shared" si="8"/>
        <v/>
      </c>
      <c r="Y19" s="186" t="str">
        <f t="shared" si="8"/>
        <v/>
      </c>
      <c r="Z19" s="186">
        <f t="shared" si="8"/>
        <v>0.67484662576687127</v>
      </c>
      <c r="AA19" s="186">
        <f t="shared" si="8"/>
        <v>0.70552147239263807</v>
      </c>
      <c r="AB19" s="186">
        <f t="shared" si="8"/>
        <v>0.79754601226993871</v>
      </c>
      <c r="AC19" s="186">
        <f t="shared" si="8"/>
        <v>0.71702453987730064</v>
      </c>
      <c r="AD19" s="186">
        <f t="shared" si="8"/>
        <v>0.74769938650306755</v>
      </c>
      <c r="AE19" s="186">
        <f t="shared" si="8"/>
        <v>0.79754601226993871</v>
      </c>
      <c r="AF19" s="186">
        <f t="shared" si="8"/>
        <v>0.82438650306748473</v>
      </c>
      <c r="AG19" s="186">
        <f t="shared" si="8"/>
        <v>0.64417177914110435</v>
      </c>
      <c r="AH19" s="186">
        <f t="shared" ref="AH19:BM19" si="9">IF(AH7="","",AH7/AVERAGE($B7:$P7))</f>
        <v>0.67868098159509205</v>
      </c>
      <c r="AI19" s="186">
        <f t="shared" si="9"/>
        <v>0.91257668711656437</v>
      </c>
      <c r="AJ19" s="186">
        <f t="shared" si="9"/>
        <v>0.85889570552147243</v>
      </c>
      <c r="AK19" s="186">
        <f t="shared" si="9"/>
        <v>0.80521472392638038</v>
      </c>
      <c r="AL19" s="186">
        <f t="shared" si="9"/>
        <v>0.77453987730061347</v>
      </c>
      <c r="AM19" s="186">
        <f t="shared" si="9"/>
        <v>0.62883435582822089</v>
      </c>
      <c r="AN19" s="186">
        <f t="shared" si="9"/>
        <v>0.68634969325153372</v>
      </c>
      <c r="AO19" s="186">
        <f t="shared" si="9"/>
        <v>0.89723926380368102</v>
      </c>
      <c r="AP19" s="186">
        <f t="shared" si="9"/>
        <v>0.58282208588957052</v>
      </c>
      <c r="AQ19" s="186">
        <f t="shared" si="9"/>
        <v>0.70935582822085896</v>
      </c>
      <c r="AR19" s="186">
        <f t="shared" si="9"/>
        <v>0.80138036809815949</v>
      </c>
      <c r="AS19" s="186">
        <f t="shared" si="9"/>
        <v>0.88573619631901856</v>
      </c>
      <c r="AT19" s="186">
        <f t="shared" si="9"/>
        <v>0.67484662576687127</v>
      </c>
      <c r="AU19" s="186" t="str">
        <f t="shared" si="9"/>
        <v/>
      </c>
      <c r="AV19" s="186" t="str">
        <f t="shared" si="9"/>
        <v/>
      </c>
      <c r="AW19" s="186" t="str">
        <f t="shared" si="9"/>
        <v/>
      </c>
      <c r="AX19" s="186">
        <f t="shared" si="9"/>
        <v>0.75920245398773012</v>
      </c>
      <c r="AY19" s="186">
        <f t="shared" si="9"/>
        <v>0.77453987730061347</v>
      </c>
      <c r="AZ19" s="186">
        <f t="shared" si="9"/>
        <v>0.82822085889570563</v>
      </c>
      <c r="BA19" s="186">
        <f t="shared" si="9"/>
        <v>0.83205521472392641</v>
      </c>
      <c r="BB19" s="186">
        <f t="shared" si="9"/>
        <v>0.84355828220858897</v>
      </c>
      <c r="BC19" s="186">
        <f t="shared" si="9"/>
        <v>0.82822085889570563</v>
      </c>
      <c r="BD19" s="186">
        <f t="shared" si="9"/>
        <v>0.71319018404907986</v>
      </c>
      <c r="BE19" s="186">
        <f t="shared" si="9"/>
        <v>0.50613496932515334</v>
      </c>
      <c r="BF19" s="186">
        <f t="shared" si="9"/>
        <v>0.5904907975460123</v>
      </c>
      <c r="BG19" s="186">
        <f t="shared" si="9"/>
        <v>0.70935582822085896</v>
      </c>
      <c r="BH19" s="186" t="str">
        <f t="shared" si="9"/>
        <v/>
      </c>
      <c r="BI19" s="186" t="str">
        <f t="shared" si="9"/>
        <v/>
      </c>
      <c r="BJ19" s="186" t="str">
        <f t="shared" si="9"/>
        <v/>
      </c>
      <c r="BK19" s="186" t="str">
        <f t="shared" si="9"/>
        <v/>
      </c>
      <c r="BL19" s="186" t="str">
        <f t="shared" si="9"/>
        <v/>
      </c>
      <c r="BM19" s="186" t="str">
        <f t="shared" si="9"/>
        <v/>
      </c>
      <c r="BN19" s="186" t="str">
        <f t="shared" ref="BN19:CS19" si="10">IF(BN7="","",BN7/AVERAGE($B7:$P7))</f>
        <v/>
      </c>
      <c r="BO19" s="186" t="str">
        <f t="shared" si="10"/>
        <v/>
      </c>
      <c r="BP19" s="186" t="str">
        <f t="shared" si="10"/>
        <v/>
      </c>
      <c r="BQ19" s="186" t="str">
        <f t="shared" si="10"/>
        <v/>
      </c>
      <c r="BR19" s="186" t="str">
        <f t="shared" si="10"/>
        <v/>
      </c>
      <c r="BS19" s="186" t="str">
        <f t="shared" si="10"/>
        <v/>
      </c>
      <c r="BT19" s="186" t="str">
        <f t="shared" si="10"/>
        <v/>
      </c>
      <c r="BU19" s="186" t="str">
        <f t="shared" si="10"/>
        <v/>
      </c>
      <c r="BV19" s="186">
        <f t="shared" si="10"/>
        <v>0.74386503067484666</v>
      </c>
      <c r="BW19" s="186">
        <f t="shared" si="10"/>
        <v>0.63650306748466268</v>
      </c>
      <c r="BX19" s="186">
        <f t="shared" si="10"/>
        <v>0.65184049079754602</v>
      </c>
      <c r="BY19" s="186">
        <f t="shared" si="10"/>
        <v>0.65184049079754602</v>
      </c>
      <c r="BZ19" s="186">
        <f t="shared" si="10"/>
        <v>0.63650306748466268</v>
      </c>
      <c r="CA19" s="186">
        <f t="shared" si="10"/>
        <v>0.69018404907975461</v>
      </c>
      <c r="CB19" s="186">
        <f t="shared" si="10"/>
        <v>0.74769938650306755</v>
      </c>
      <c r="CC19" s="186">
        <f t="shared" si="10"/>
        <v>0.68634969325153372</v>
      </c>
      <c r="CD19" s="186">
        <f t="shared" si="10"/>
        <v>0.67101226993865037</v>
      </c>
      <c r="CE19" s="186">
        <f t="shared" si="10"/>
        <v>0.74386503067484666</v>
      </c>
      <c r="CF19" s="186">
        <f t="shared" si="10"/>
        <v>0.63650306748466268</v>
      </c>
      <c r="CG19" s="186">
        <f t="shared" si="10"/>
        <v>0.69018404907975461</v>
      </c>
      <c r="CH19" s="186">
        <f t="shared" si="10"/>
        <v>0.67484662576687127</v>
      </c>
      <c r="CI19" s="186">
        <f t="shared" si="10"/>
        <v>0.53297546012269947</v>
      </c>
      <c r="CJ19" s="186">
        <f t="shared" si="10"/>
        <v>0.69785276073619651</v>
      </c>
      <c r="CK19" s="186">
        <f t="shared" si="10"/>
        <v>0.69018404907975461</v>
      </c>
      <c r="CL19" s="186">
        <f t="shared" si="10"/>
        <v>0.66717791411042948</v>
      </c>
      <c r="CM19" s="186">
        <f t="shared" si="10"/>
        <v>0.65567484662576692</v>
      </c>
      <c r="CN19" s="186">
        <f t="shared" si="10"/>
        <v>0.69401840490797551</v>
      </c>
      <c r="CO19" s="186">
        <f t="shared" si="10"/>
        <v>0.73236196319018421</v>
      </c>
      <c r="CP19" s="186">
        <f t="shared" si="10"/>
        <v>0.69401840490797551</v>
      </c>
      <c r="CQ19" s="186">
        <f t="shared" si="10"/>
        <v>0.7630368098159509</v>
      </c>
      <c r="CR19" s="186">
        <f t="shared" si="10"/>
        <v>0.64033742331288346</v>
      </c>
      <c r="CS19" s="186" t="str">
        <f t="shared" si="10"/>
        <v/>
      </c>
      <c r="CT19" s="186">
        <f t="shared" ref="CT19:DL19" si="11">IF(CT7="","",CT7/AVERAGE($B7:$P7))</f>
        <v>0.7285276073619632</v>
      </c>
      <c r="CU19" s="186">
        <f t="shared" si="11"/>
        <v>0.72085889570552153</v>
      </c>
      <c r="CV19" s="186">
        <f t="shared" si="11"/>
        <v>0.69018404907975461</v>
      </c>
      <c r="CW19" s="186">
        <f t="shared" si="11"/>
        <v>0.81671779141104284</v>
      </c>
      <c r="CX19" s="186">
        <f t="shared" si="11"/>
        <v>0.80138036809815949</v>
      </c>
      <c r="CY19" s="186">
        <f t="shared" si="11"/>
        <v>0.61349693251533743</v>
      </c>
      <c r="CZ19" s="186">
        <f t="shared" si="11"/>
        <v>0.70168711656441729</v>
      </c>
      <c r="DA19" s="186">
        <f t="shared" si="11"/>
        <v>0.66717791411042948</v>
      </c>
      <c r="DB19" s="186">
        <f t="shared" si="11"/>
        <v>0.64417177914110435</v>
      </c>
      <c r="DC19" s="186">
        <f t="shared" si="11"/>
        <v>0.67484662576687127</v>
      </c>
      <c r="DD19" s="186">
        <f t="shared" si="11"/>
        <v>0.69785276073619651</v>
      </c>
      <c r="DE19" s="186">
        <f t="shared" si="11"/>
        <v>0.77837423312883447</v>
      </c>
      <c r="DF19" s="186">
        <f t="shared" si="11"/>
        <v>0.70168711656441707</v>
      </c>
      <c r="DG19" s="186">
        <f t="shared" si="11"/>
        <v>0.67101226993865037</v>
      </c>
      <c r="DH19" s="186">
        <f t="shared" si="11"/>
        <v>0.63266871165644178</v>
      </c>
      <c r="DI19" s="186">
        <f t="shared" si="11"/>
        <v>0.70552147239263807</v>
      </c>
      <c r="DJ19" s="186">
        <f t="shared" si="11"/>
        <v>0.6595092024539877</v>
      </c>
      <c r="DK19" s="186">
        <f t="shared" si="11"/>
        <v>0.67101226993865037</v>
      </c>
      <c r="DL19" s="186">
        <f t="shared" si="11"/>
        <v>0.72085889570552142</v>
      </c>
    </row>
    <row r="20" spans="1:116" x14ac:dyDescent="0.35">
      <c r="A20" s="3" t="s">
        <v>9</v>
      </c>
      <c r="B20" s="186">
        <f t="shared" ref="B20:AG20" si="12">IF(B8="","",B8/AVERAGE($B8:$P8))</f>
        <v>1.0324022346368715</v>
      </c>
      <c r="C20" s="186" t="str">
        <f t="shared" si="12"/>
        <v/>
      </c>
      <c r="D20" s="186">
        <f t="shared" si="12"/>
        <v>1.1471135940409685</v>
      </c>
      <c r="E20" s="186">
        <f t="shared" si="12"/>
        <v>0.92811918063314724</v>
      </c>
      <c r="F20" s="186">
        <f t="shared" si="12"/>
        <v>0.89683426443202996</v>
      </c>
      <c r="G20" s="186">
        <f t="shared" si="12"/>
        <v>1.0741154562383615</v>
      </c>
      <c r="H20" s="186">
        <f t="shared" si="12"/>
        <v>0.87076350093109878</v>
      </c>
      <c r="I20" s="186">
        <f t="shared" si="12"/>
        <v>1.2513966480446927</v>
      </c>
      <c r="J20" s="186">
        <f t="shared" si="12"/>
        <v>1.0115456238361267</v>
      </c>
      <c r="K20" s="186">
        <f t="shared" si="12"/>
        <v>0.99068901303538182</v>
      </c>
      <c r="L20" s="186">
        <f t="shared" si="12"/>
        <v>1.0011173184357542</v>
      </c>
      <c r="M20" s="186">
        <f t="shared" si="12"/>
        <v>0.89683426443202985</v>
      </c>
      <c r="N20" s="186">
        <f t="shared" si="12"/>
        <v>0.91247672253258849</v>
      </c>
      <c r="O20" s="186">
        <f t="shared" si="12"/>
        <v>1.1366852886405958</v>
      </c>
      <c r="P20" s="186">
        <f t="shared" si="12"/>
        <v>0.84990689013035392</v>
      </c>
      <c r="Q20" s="186" t="str">
        <f t="shared" si="12"/>
        <v/>
      </c>
      <c r="R20" s="186" t="str">
        <f t="shared" si="12"/>
        <v/>
      </c>
      <c r="S20" s="186" t="str">
        <f t="shared" si="12"/>
        <v/>
      </c>
      <c r="T20" s="186" t="str">
        <f t="shared" si="12"/>
        <v/>
      </c>
      <c r="U20" s="186" t="str">
        <f t="shared" si="12"/>
        <v/>
      </c>
      <c r="V20" s="186" t="str">
        <f t="shared" si="12"/>
        <v/>
      </c>
      <c r="W20" s="186" t="str">
        <f t="shared" si="12"/>
        <v/>
      </c>
      <c r="X20" s="186" t="str">
        <f t="shared" si="12"/>
        <v/>
      </c>
      <c r="Y20" s="186" t="str">
        <f t="shared" si="12"/>
        <v/>
      </c>
      <c r="Z20" s="186">
        <f t="shared" si="12"/>
        <v>0.7404096834264432</v>
      </c>
      <c r="AA20" s="186">
        <f t="shared" si="12"/>
        <v>0.76126629422718817</v>
      </c>
      <c r="AB20" s="186">
        <f t="shared" si="12"/>
        <v>0.79255121042830545</v>
      </c>
      <c r="AC20" s="186">
        <f t="shared" si="12"/>
        <v>0.87076350093109878</v>
      </c>
      <c r="AD20" s="186">
        <f t="shared" si="12"/>
        <v>0.83426443202979528</v>
      </c>
      <c r="AE20" s="186">
        <f t="shared" si="12"/>
        <v>0.85512104283054002</v>
      </c>
      <c r="AF20" s="186">
        <f t="shared" si="12"/>
        <v>0.82383612662942285</v>
      </c>
      <c r="AG20" s="186">
        <f t="shared" si="12"/>
        <v>0.69869646182495349</v>
      </c>
      <c r="AH20" s="186">
        <f t="shared" ref="AH20:BM20" si="13">IF(AH8="","",AH8/AVERAGE($B8:$P8))</f>
        <v>0.74562383612662952</v>
      </c>
      <c r="AI20" s="186">
        <f t="shared" si="13"/>
        <v>0.88640595903165742</v>
      </c>
      <c r="AJ20" s="186">
        <f t="shared" si="13"/>
        <v>1.0115456238361267</v>
      </c>
      <c r="AK20" s="186">
        <f t="shared" si="13"/>
        <v>0.75083798882681574</v>
      </c>
      <c r="AL20" s="186">
        <f t="shared" si="13"/>
        <v>0.78212290502793302</v>
      </c>
      <c r="AM20" s="186">
        <f t="shared" si="13"/>
        <v>0.67783985102420863</v>
      </c>
      <c r="AN20" s="186">
        <f t="shared" si="13"/>
        <v>0.68826815642458106</v>
      </c>
      <c r="AO20" s="186">
        <f t="shared" si="13"/>
        <v>0.85512104283054002</v>
      </c>
      <c r="AP20" s="186">
        <f t="shared" si="13"/>
        <v>0.77690875232774681</v>
      </c>
      <c r="AQ20" s="186">
        <f t="shared" si="13"/>
        <v>0.72476722532588467</v>
      </c>
      <c r="AR20" s="186">
        <f t="shared" si="13"/>
        <v>0.83947858472998149</v>
      </c>
      <c r="AS20" s="186">
        <f t="shared" si="13"/>
        <v>0.7716945996275606</v>
      </c>
      <c r="AT20" s="186">
        <f t="shared" si="13"/>
        <v>0.76126629422718817</v>
      </c>
      <c r="AU20" s="186" t="str">
        <f t="shared" si="13"/>
        <v/>
      </c>
      <c r="AV20" s="186" t="str">
        <f t="shared" si="13"/>
        <v/>
      </c>
      <c r="AW20" s="186" t="str">
        <f t="shared" si="13"/>
        <v/>
      </c>
      <c r="AX20" s="186">
        <f t="shared" si="13"/>
        <v>0.72998137802607077</v>
      </c>
      <c r="AY20" s="186">
        <f t="shared" si="13"/>
        <v>0.6361266294227188</v>
      </c>
      <c r="AZ20" s="186">
        <f t="shared" si="13"/>
        <v>0.83426443202979528</v>
      </c>
      <c r="BA20" s="186">
        <f t="shared" si="13"/>
        <v>0.8081936685288641</v>
      </c>
      <c r="BB20" s="186">
        <f t="shared" si="13"/>
        <v>0.71955307262569845</v>
      </c>
      <c r="BC20" s="186">
        <f t="shared" si="13"/>
        <v>0.81862197392923652</v>
      </c>
      <c r="BD20" s="186">
        <f t="shared" si="13"/>
        <v>0.83426443202979528</v>
      </c>
      <c r="BE20" s="186">
        <f t="shared" si="13"/>
        <v>0.54748603351955316</v>
      </c>
      <c r="BF20" s="186">
        <f t="shared" si="13"/>
        <v>0.68826815642458106</v>
      </c>
      <c r="BG20" s="186">
        <f t="shared" si="13"/>
        <v>0.64134078212290513</v>
      </c>
      <c r="BH20" s="186" t="str">
        <f t="shared" si="13"/>
        <v/>
      </c>
      <c r="BI20" s="186" t="str">
        <f t="shared" si="13"/>
        <v/>
      </c>
      <c r="BJ20" s="186" t="str">
        <f t="shared" si="13"/>
        <v/>
      </c>
      <c r="BK20" s="186" t="str">
        <f t="shared" si="13"/>
        <v/>
      </c>
      <c r="BL20" s="186" t="str">
        <f t="shared" si="13"/>
        <v/>
      </c>
      <c r="BM20" s="186" t="str">
        <f t="shared" si="13"/>
        <v/>
      </c>
      <c r="BN20" s="186" t="str">
        <f t="shared" ref="BN20:CS20" si="14">IF(BN8="","",BN8/AVERAGE($B8:$P8))</f>
        <v/>
      </c>
      <c r="BO20" s="186" t="str">
        <f t="shared" si="14"/>
        <v/>
      </c>
      <c r="BP20" s="186" t="str">
        <f t="shared" si="14"/>
        <v/>
      </c>
      <c r="BQ20" s="186" t="str">
        <f t="shared" si="14"/>
        <v/>
      </c>
      <c r="BR20" s="186" t="str">
        <f t="shared" si="14"/>
        <v/>
      </c>
      <c r="BS20" s="186" t="str">
        <f t="shared" si="14"/>
        <v/>
      </c>
      <c r="BT20" s="186" t="str">
        <f t="shared" si="14"/>
        <v/>
      </c>
      <c r="BU20" s="186" t="str">
        <f t="shared" si="14"/>
        <v/>
      </c>
      <c r="BV20" s="186">
        <f t="shared" si="14"/>
        <v>0.75083798882681574</v>
      </c>
      <c r="BW20" s="186">
        <f t="shared" si="14"/>
        <v>0.82383612662942285</v>
      </c>
      <c r="BX20" s="186">
        <f t="shared" si="14"/>
        <v>0.68826815642458106</v>
      </c>
      <c r="BY20" s="186" t="str">
        <f t="shared" si="14"/>
        <v/>
      </c>
      <c r="BZ20" s="186">
        <f t="shared" si="14"/>
        <v>0.7404096834264432</v>
      </c>
      <c r="CA20" s="186">
        <f t="shared" si="14"/>
        <v>0.64655493482309134</v>
      </c>
      <c r="CB20" s="186">
        <f t="shared" si="14"/>
        <v>0.78212290502793302</v>
      </c>
      <c r="CC20" s="186">
        <f t="shared" si="14"/>
        <v>0.64655493482309123</v>
      </c>
      <c r="CD20" s="186">
        <f t="shared" si="14"/>
        <v>0.71433891992551213</v>
      </c>
      <c r="CE20" s="186">
        <f t="shared" si="14"/>
        <v>0.7404096834264432</v>
      </c>
      <c r="CF20" s="186">
        <f t="shared" si="14"/>
        <v>0.69869646182495349</v>
      </c>
      <c r="CG20" s="186">
        <f t="shared" si="14"/>
        <v>0.65176908752327756</v>
      </c>
      <c r="CH20" s="186">
        <f t="shared" si="14"/>
        <v>0.68826815642458106</v>
      </c>
      <c r="CI20" s="186">
        <f t="shared" si="14"/>
        <v>0.57877094972067056</v>
      </c>
      <c r="CJ20" s="186">
        <f t="shared" si="14"/>
        <v>0.72476722532588467</v>
      </c>
      <c r="CK20" s="186">
        <f t="shared" si="14"/>
        <v>0.80297951582867788</v>
      </c>
      <c r="CL20" s="186">
        <f t="shared" si="14"/>
        <v>0.74562383612662952</v>
      </c>
      <c r="CM20" s="186">
        <f t="shared" si="14"/>
        <v>0.7039106145251397</v>
      </c>
      <c r="CN20" s="186">
        <f t="shared" si="14"/>
        <v>0.77690875232774681</v>
      </c>
      <c r="CO20" s="186">
        <f t="shared" si="14"/>
        <v>0.69869646182495349</v>
      </c>
      <c r="CP20" s="186">
        <f t="shared" si="14"/>
        <v>0.58398510242085666</v>
      </c>
      <c r="CQ20" s="186">
        <f t="shared" si="14"/>
        <v>0.77690875232774681</v>
      </c>
      <c r="CR20" s="186">
        <f t="shared" si="14"/>
        <v>0.6674115456238362</v>
      </c>
      <c r="CS20" s="186" t="str">
        <f t="shared" si="14"/>
        <v/>
      </c>
      <c r="CT20" s="186">
        <f t="shared" ref="CT20:DL20" si="15">IF(CT8="","",CT8/AVERAGE($B8:$P8))</f>
        <v>0.72476722532588456</v>
      </c>
      <c r="CU20" s="186">
        <f t="shared" si="15"/>
        <v>0.83426443202979528</v>
      </c>
      <c r="CV20" s="186">
        <f t="shared" si="15"/>
        <v>0.69869646182495349</v>
      </c>
      <c r="CW20" s="186">
        <f t="shared" si="15"/>
        <v>0.72998137802607077</v>
      </c>
      <c r="CX20" s="186">
        <f t="shared" si="15"/>
        <v>0.83947858472998149</v>
      </c>
      <c r="CY20" s="186">
        <f t="shared" si="15"/>
        <v>0.82383612662942285</v>
      </c>
      <c r="CZ20" s="186">
        <f t="shared" si="15"/>
        <v>0.76126629422718817</v>
      </c>
      <c r="DA20" s="186">
        <f t="shared" si="15"/>
        <v>0.82905027932960895</v>
      </c>
      <c r="DB20" s="186">
        <f t="shared" si="15"/>
        <v>0.64655493482309134</v>
      </c>
      <c r="DC20" s="186">
        <f t="shared" si="15"/>
        <v>0.64655493482309134</v>
      </c>
      <c r="DD20" s="186">
        <f t="shared" si="15"/>
        <v>0.8446927374301676</v>
      </c>
      <c r="DE20" s="186">
        <f t="shared" si="15"/>
        <v>0.87597765363128488</v>
      </c>
      <c r="DF20" s="186">
        <f t="shared" si="15"/>
        <v>0.69348230912476727</v>
      </c>
      <c r="DG20" s="186">
        <f t="shared" si="15"/>
        <v>0.60484171322160152</v>
      </c>
      <c r="DH20" s="186">
        <f t="shared" si="15"/>
        <v>0.69869646182495337</v>
      </c>
      <c r="DI20" s="186">
        <f t="shared" si="15"/>
        <v>0.83426443202979528</v>
      </c>
      <c r="DJ20" s="186">
        <f t="shared" si="15"/>
        <v>0.77169459962756048</v>
      </c>
      <c r="DK20" s="186">
        <f t="shared" si="15"/>
        <v>0.69869646182495337</v>
      </c>
      <c r="DL20" s="186">
        <f t="shared" si="15"/>
        <v>0.7404096834264432</v>
      </c>
    </row>
    <row r="21" spans="1:116" x14ac:dyDescent="0.35">
      <c r="A21" s="3" t="s">
        <v>8</v>
      </c>
      <c r="B21" s="186">
        <f t="shared" ref="B21:AG21" si="16">IF(B9="","",B9/AVERAGE($B9:$P9))</f>
        <v>0.96696428571428528</v>
      </c>
      <c r="C21" s="186">
        <f t="shared" si="16"/>
        <v>1.0071428571428569</v>
      </c>
      <c r="D21" s="186">
        <f t="shared" si="16"/>
        <v>1.0151785714285713</v>
      </c>
      <c r="E21" s="186">
        <f t="shared" si="16"/>
        <v>1.0392857142857139</v>
      </c>
      <c r="F21" s="186">
        <f t="shared" si="16"/>
        <v>1.0124999999999997</v>
      </c>
      <c r="G21" s="186">
        <f t="shared" si="16"/>
        <v>1.1196428571428567</v>
      </c>
      <c r="H21" s="186">
        <f t="shared" si="16"/>
        <v>0.90803571428571406</v>
      </c>
      <c r="I21" s="186">
        <f t="shared" si="16"/>
        <v>1.1410714285714281</v>
      </c>
      <c r="J21" s="186">
        <f t="shared" si="16"/>
        <v>1.0232142857142856</v>
      </c>
      <c r="K21" s="186">
        <f t="shared" si="16"/>
        <v>0.9535714285714284</v>
      </c>
      <c r="L21" s="186">
        <f t="shared" si="16"/>
        <v>1.0553571428571427</v>
      </c>
      <c r="M21" s="186">
        <f t="shared" si="16"/>
        <v>0.94553571428571392</v>
      </c>
      <c r="N21" s="186">
        <f t="shared" si="16"/>
        <v>0.99107142857142827</v>
      </c>
      <c r="O21" s="186">
        <f t="shared" si="16"/>
        <v>0.94553571428571392</v>
      </c>
      <c r="P21" s="186">
        <f t="shared" si="16"/>
        <v>0.87589285714285703</v>
      </c>
      <c r="Q21" s="186" t="str">
        <f t="shared" si="16"/>
        <v/>
      </c>
      <c r="R21" s="186" t="str">
        <f t="shared" si="16"/>
        <v/>
      </c>
      <c r="S21" s="186" t="str">
        <f t="shared" si="16"/>
        <v/>
      </c>
      <c r="T21" s="186" t="str">
        <f t="shared" si="16"/>
        <v/>
      </c>
      <c r="U21" s="186" t="str">
        <f t="shared" si="16"/>
        <v/>
      </c>
      <c r="V21" s="186" t="str">
        <f t="shared" si="16"/>
        <v/>
      </c>
      <c r="W21" s="186" t="str">
        <f t="shared" si="16"/>
        <v/>
      </c>
      <c r="X21" s="186" t="str">
        <f t="shared" si="16"/>
        <v/>
      </c>
      <c r="Y21" s="186" t="str">
        <f t="shared" si="16"/>
        <v/>
      </c>
      <c r="Z21" s="186">
        <f t="shared" si="16"/>
        <v>0.65892857142857131</v>
      </c>
      <c r="AA21" s="186">
        <f t="shared" si="16"/>
        <v>0.67767857142857113</v>
      </c>
      <c r="AB21" s="186">
        <f t="shared" si="16"/>
        <v>0.77142857142857113</v>
      </c>
      <c r="AC21" s="186">
        <f t="shared" si="16"/>
        <v>0.82232142857142831</v>
      </c>
      <c r="AD21" s="186">
        <f t="shared" si="16"/>
        <v>0.74999999999999978</v>
      </c>
      <c r="AE21" s="186">
        <f t="shared" si="16"/>
        <v>0.87053571428571408</v>
      </c>
      <c r="AF21" s="186">
        <f t="shared" si="16"/>
        <v>0.83035714285714268</v>
      </c>
      <c r="AG21" s="186">
        <f t="shared" si="16"/>
        <v>0.65089285714285694</v>
      </c>
      <c r="AH21" s="186">
        <f t="shared" ref="AH21:BM21" si="17">IF(AH9="","",AH9/AVERAGE($B9:$P9))</f>
        <v>0.70446428571428543</v>
      </c>
      <c r="AI21" s="186">
        <f t="shared" si="17"/>
        <v>0.88660714285714248</v>
      </c>
      <c r="AJ21" s="186">
        <f t="shared" si="17"/>
        <v>0.77946428571428561</v>
      </c>
      <c r="AK21" s="186">
        <f t="shared" si="17"/>
        <v>0.75267857142857131</v>
      </c>
      <c r="AL21" s="186">
        <f t="shared" si="17"/>
        <v>0.79017857142857117</v>
      </c>
      <c r="AM21" s="186">
        <f t="shared" si="17"/>
        <v>0.62678571428571406</v>
      </c>
      <c r="AN21" s="186">
        <f t="shared" si="17"/>
        <v>0.75803571428571415</v>
      </c>
      <c r="AO21" s="186">
        <f t="shared" si="17"/>
        <v>0.8330357142857141</v>
      </c>
      <c r="AP21" s="186">
        <f t="shared" si="17"/>
        <v>0.81696428571428548</v>
      </c>
      <c r="AQ21" s="186">
        <f t="shared" si="17"/>
        <v>0.67499999999999993</v>
      </c>
      <c r="AR21" s="186">
        <f t="shared" si="17"/>
        <v>0.75267857142857131</v>
      </c>
      <c r="AS21" s="186">
        <f t="shared" si="17"/>
        <v>0.83839285714285694</v>
      </c>
      <c r="AT21" s="186">
        <f t="shared" si="17"/>
        <v>0.64017857142857126</v>
      </c>
      <c r="AU21" s="186" t="str">
        <f t="shared" si="17"/>
        <v/>
      </c>
      <c r="AV21" s="186" t="str">
        <f t="shared" si="17"/>
        <v/>
      </c>
      <c r="AW21" s="186" t="str">
        <f t="shared" si="17"/>
        <v/>
      </c>
      <c r="AX21" s="186">
        <f t="shared" si="17"/>
        <v>0.75267857142857131</v>
      </c>
      <c r="AY21" s="186">
        <f t="shared" si="17"/>
        <v>0.64285714285714268</v>
      </c>
      <c r="AZ21" s="186">
        <f t="shared" si="17"/>
        <v>0.8330357142857141</v>
      </c>
      <c r="BA21" s="186">
        <f t="shared" si="17"/>
        <v>0.81160714285714253</v>
      </c>
      <c r="BB21" s="186">
        <f t="shared" si="17"/>
        <v>0.80357142857142838</v>
      </c>
      <c r="BC21" s="186">
        <f t="shared" si="17"/>
        <v>0.76071428571428545</v>
      </c>
      <c r="BD21" s="186">
        <f t="shared" si="17"/>
        <v>0.68035714285714266</v>
      </c>
      <c r="BE21" s="186">
        <f t="shared" si="17"/>
        <v>0.62946428571428559</v>
      </c>
      <c r="BF21" s="186">
        <f t="shared" si="17"/>
        <v>0.61339285714285696</v>
      </c>
      <c r="BG21" s="186">
        <f t="shared" si="17"/>
        <v>0.68035714285714266</v>
      </c>
      <c r="BH21" s="186" t="str">
        <f t="shared" si="17"/>
        <v/>
      </c>
      <c r="BI21" s="186" t="str">
        <f t="shared" si="17"/>
        <v/>
      </c>
      <c r="BJ21" s="186" t="str">
        <f t="shared" si="17"/>
        <v/>
      </c>
      <c r="BK21" s="186" t="str">
        <f t="shared" si="17"/>
        <v/>
      </c>
      <c r="BL21" s="186" t="str">
        <f t="shared" si="17"/>
        <v/>
      </c>
      <c r="BM21" s="186" t="str">
        <f t="shared" si="17"/>
        <v/>
      </c>
      <c r="BN21" s="186" t="str">
        <f t="shared" ref="BN21:CS21" si="18">IF(BN9="","",BN9/AVERAGE($B9:$P9))</f>
        <v/>
      </c>
      <c r="BO21" s="186" t="str">
        <f t="shared" si="18"/>
        <v/>
      </c>
      <c r="BP21" s="186" t="str">
        <f t="shared" si="18"/>
        <v/>
      </c>
      <c r="BQ21" s="186" t="str">
        <f t="shared" si="18"/>
        <v/>
      </c>
      <c r="BR21" s="186" t="str">
        <f t="shared" si="18"/>
        <v/>
      </c>
      <c r="BS21" s="186" t="str">
        <f t="shared" si="18"/>
        <v/>
      </c>
      <c r="BT21" s="186" t="str">
        <f t="shared" si="18"/>
        <v/>
      </c>
      <c r="BU21" s="186" t="str">
        <f t="shared" si="18"/>
        <v/>
      </c>
      <c r="BV21" s="186">
        <f t="shared" si="18"/>
        <v>0.6723214285714284</v>
      </c>
      <c r="BW21" s="186">
        <f t="shared" si="18"/>
        <v>0.69374999999999976</v>
      </c>
      <c r="BX21" s="186">
        <f t="shared" si="18"/>
        <v>0.66160714285714262</v>
      </c>
      <c r="BY21" s="186">
        <f t="shared" si="18"/>
        <v>0.63214285714285701</v>
      </c>
      <c r="BZ21" s="186">
        <f t="shared" si="18"/>
        <v>0.73124999999999973</v>
      </c>
      <c r="CA21" s="186">
        <f t="shared" si="18"/>
        <v>0.70982142857142838</v>
      </c>
      <c r="CB21" s="186">
        <f t="shared" si="18"/>
        <v>0.72589285714285701</v>
      </c>
      <c r="CC21" s="186">
        <f t="shared" si="18"/>
        <v>0.61071428571428543</v>
      </c>
      <c r="CD21" s="186">
        <f t="shared" si="18"/>
        <v>0.68303571428571408</v>
      </c>
      <c r="CE21" s="186">
        <f t="shared" si="18"/>
        <v>0.62678571428571406</v>
      </c>
      <c r="CF21" s="186">
        <f t="shared" si="18"/>
        <v>0.59732142857142834</v>
      </c>
      <c r="CG21" s="186">
        <f t="shared" si="18"/>
        <v>0.6991071428571427</v>
      </c>
      <c r="CH21" s="186">
        <f t="shared" si="18"/>
        <v>0.59464285714285703</v>
      </c>
      <c r="CI21" s="186">
        <f t="shared" si="18"/>
        <v>0.57857142857142851</v>
      </c>
      <c r="CJ21" s="186">
        <f t="shared" si="18"/>
        <v>0.74196428571428552</v>
      </c>
      <c r="CK21" s="186">
        <f t="shared" si="18"/>
        <v>0.64017857142857126</v>
      </c>
      <c r="CL21" s="186">
        <f t="shared" si="18"/>
        <v>0.68839285714285703</v>
      </c>
      <c r="CM21" s="186">
        <f t="shared" si="18"/>
        <v>0.68303571428571408</v>
      </c>
      <c r="CN21" s="186">
        <f t="shared" si="18"/>
        <v>0.6723214285714284</v>
      </c>
      <c r="CO21" s="186">
        <f t="shared" si="18"/>
        <v>0.65892857142857131</v>
      </c>
      <c r="CP21" s="186">
        <f t="shared" si="18"/>
        <v>0.62678571428571406</v>
      </c>
      <c r="CQ21" s="186">
        <f t="shared" si="18"/>
        <v>0.68571428571428561</v>
      </c>
      <c r="CR21" s="186">
        <f t="shared" si="18"/>
        <v>0.64553571428571421</v>
      </c>
      <c r="CS21" s="186" t="str">
        <f t="shared" si="18"/>
        <v/>
      </c>
      <c r="CT21" s="186">
        <f t="shared" ref="CT21:DL21" si="19">IF(CT9="","",CT9/AVERAGE($B9:$P9))</f>
        <v>0.74732142857142836</v>
      </c>
      <c r="CU21" s="186">
        <f t="shared" si="19"/>
        <v>0.6723214285714284</v>
      </c>
      <c r="CV21" s="186">
        <f t="shared" si="19"/>
        <v>0.66696428571428545</v>
      </c>
      <c r="CW21" s="186">
        <f t="shared" si="19"/>
        <v>0.74464285714285694</v>
      </c>
      <c r="CX21" s="186">
        <f t="shared" si="19"/>
        <v>0.83571428571428563</v>
      </c>
      <c r="CY21" s="186">
        <f t="shared" si="19"/>
        <v>0.68303571428571408</v>
      </c>
      <c r="CZ21" s="186">
        <f t="shared" si="19"/>
        <v>0.72053571428571406</v>
      </c>
      <c r="DA21" s="186">
        <f t="shared" si="19"/>
        <v>0.65624999999999989</v>
      </c>
      <c r="DB21" s="186">
        <f t="shared" si="19"/>
        <v>0.54374999999999973</v>
      </c>
      <c r="DC21" s="186">
        <f t="shared" si="19"/>
        <v>0.55714285714285694</v>
      </c>
      <c r="DD21" s="186">
        <f t="shared" si="19"/>
        <v>0.70178571428571412</v>
      </c>
      <c r="DE21" s="186">
        <f t="shared" si="19"/>
        <v>0.76874999999999982</v>
      </c>
      <c r="DF21" s="186">
        <f t="shared" si="19"/>
        <v>0.66160714285714262</v>
      </c>
      <c r="DG21" s="186">
        <f t="shared" si="19"/>
        <v>0.69107142857142845</v>
      </c>
      <c r="DH21" s="186">
        <f t="shared" si="19"/>
        <v>0.59464285714285703</v>
      </c>
      <c r="DI21" s="186">
        <f t="shared" si="19"/>
        <v>0.67767857142857124</v>
      </c>
      <c r="DJ21" s="186">
        <f t="shared" si="19"/>
        <v>0.75267857142857131</v>
      </c>
      <c r="DK21" s="186">
        <f t="shared" si="19"/>
        <v>0.68035714285714266</v>
      </c>
      <c r="DL21" s="186">
        <f t="shared" si="19"/>
        <v>0.7392857142857141</v>
      </c>
    </row>
    <row r="22" spans="1:116" x14ac:dyDescent="0.35">
      <c r="A22" s="3" t="s">
        <v>390</v>
      </c>
      <c r="B22" s="186">
        <f t="shared" ref="B22:AG22" si="20">IF(B10="","",B10/AVERAGE($B10:$P10))</f>
        <v>1.0309750087997183</v>
      </c>
      <c r="C22" s="186">
        <f t="shared" si="20"/>
        <v>1.0770855332629354</v>
      </c>
      <c r="D22" s="186">
        <f t="shared" si="20"/>
        <v>1.0147835269271381</v>
      </c>
      <c r="E22" s="186">
        <f t="shared" si="20"/>
        <v>0.98662442801830341</v>
      </c>
      <c r="F22" s="186">
        <f t="shared" si="20"/>
        <v>0.9890883491728264</v>
      </c>
      <c r="G22" s="186">
        <f t="shared" si="20"/>
        <v>0.99648011263639569</v>
      </c>
      <c r="H22" s="186">
        <f t="shared" si="20"/>
        <v>0.92573037662794788</v>
      </c>
      <c r="I22" s="186">
        <f t="shared" si="20"/>
        <v>1.1386835621260119</v>
      </c>
      <c r="J22" s="186">
        <f t="shared" si="20"/>
        <v>0.97430482224568815</v>
      </c>
      <c r="K22" s="186">
        <f t="shared" si="20"/>
        <v>0.96620908130939798</v>
      </c>
      <c r="L22" s="186">
        <f t="shared" si="20"/>
        <v>1.0161914818725799</v>
      </c>
      <c r="M22" s="186">
        <f t="shared" si="20"/>
        <v>0.94544174586413232</v>
      </c>
      <c r="N22" s="186">
        <f t="shared" si="20"/>
        <v>1.004927842309046</v>
      </c>
      <c r="O22" s="186">
        <f t="shared" si="20"/>
        <v>1.010559662090813</v>
      </c>
      <c r="P22" s="186">
        <f t="shared" si="20"/>
        <v>0.92291446673706434</v>
      </c>
      <c r="Q22" s="186" t="str">
        <f t="shared" si="20"/>
        <v/>
      </c>
      <c r="R22" s="186" t="str">
        <f t="shared" si="20"/>
        <v/>
      </c>
      <c r="S22" s="186" t="str">
        <f t="shared" si="20"/>
        <v/>
      </c>
      <c r="T22" s="186" t="str">
        <f t="shared" si="20"/>
        <v/>
      </c>
      <c r="U22" s="186" t="str">
        <f t="shared" si="20"/>
        <v/>
      </c>
      <c r="V22" s="186" t="str">
        <f t="shared" si="20"/>
        <v/>
      </c>
      <c r="W22" s="186" t="str">
        <f t="shared" si="20"/>
        <v/>
      </c>
      <c r="X22" s="186" t="str">
        <f t="shared" si="20"/>
        <v/>
      </c>
      <c r="Y22" s="186" t="str">
        <f t="shared" si="20"/>
        <v/>
      </c>
      <c r="Z22" s="186">
        <f t="shared" si="20"/>
        <v>0.66314677930306232</v>
      </c>
      <c r="AA22" s="186">
        <f t="shared" si="20"/>
        <v>0.72087293206617387</v>
      </c>
      <c r="AB22" s="186">
        <f t="shared" si="20"/>
        <v>0.73424850404787034</v>
      </c>
      <c r="AC22" s="186">
        <f t="shared" si="20"/>
        <v>0.73424850404787034</v>
      </c>
      <c r="AD22" s="186">
        <f t="shared" si="20"/>
        <v>0.72967265047518481</v>
      </c>
      <c r="AE22" s="186">
        <f t="shared" si="20"/>
        <v>0.77402323125659978</v>
      </c>
      <c r="AF22" s="186">
        <f t="shared" si="20"/>
        <v>0.80746216121084124</v>
      </c>
      <c r="AG22" s="186">
        <f t="shared" si="20"/>
        <v>0.70221752903907064</v>
      </c>
      <c r="AH22" s="186">
        <f t="shared" ref="AH22:BM22" si="21">IF(AH10="","",AH10/AVERAGE($B10:$P10))</f>
        <v>0.66314677930306221</v>
      </c>
      <c r="AI22" s="186">
        <f t="shared" si="21"/>
        <v>0.85885251671946494</v>
      </c>
      <c r="AJ22" s="186">
        <f t="shared" si="21"/>
        <v>0.79936642027455118</v>
      </c>
      <c r="AK22" s="186">
        <f t="shared" si="21"/>
        <v>0.75642379443857788</v>
      </c>
      <c r="AL22" s="186">
        <f t="shared" si="21"/>
        <v>0.76944737768391414</v>
      </c>
      <c r="AM22" s="186">
        <f t="shared" si="21"/>
        <v>0.60718057022175287</v>
      </c>
      <c r="AN22" s="186">
        <f t="shared" si="21"/>
        <v>0.68919394579373461</v>
      </c>
      <c r="AO22" s="186">
        <f t="shared" si="21"/>
        <v>0.82365364308342126</v>
      </c>
      <c r="AP22" s="186">
        <f t="shared" si="21"/>
        <v>0.78352692713833161</v>
      </c>
      <c r="AQ22" s="186">
        <f t="shared" si="21"/>
        <v>0.71136923618444203</v>
      </c>
      <c r="AR22" s="186">
        <f t="shared" si="21"/>
        <v>0.75255191833861312</v>
      </c>
      <c r="AS22" s="186">
        <f t="shared" si="21"/>
        <v>0.76839141147483281</v>
      </c>
      <c r="AT22" s="186">
        <f t="shared" si="21"/>
        <v>0.64554734248504042</v>
      </c>
      <c r="AU22" s="186" t="str">
        <f t="shared" si="21"/>
        <v/>
      </c>
      <c r="AV22" s="186" t="str">
        <f t="shared" si="21"/>
        <v/>
      </c>
      <c r="AW22" s="186" t="str">
        <f t="shared" si="21"/>
        <v/>
      </c>
      <c r="AX22" s="186">
        <f t="shared" si="21"/>
        <v>0.72474480816613862</v>
      </c>
      <c r="AY22" s="186">
        <f t="shared" si="21"/>
        <v>0.70468145019359374</v>
      </c>
      <c r="AZ22" s="186">
        <f t="shared" si="21"/>
        <v>0.78493488208377327</v>
      </c>
      <c r="BA22" s="186">
        <f t="shared" si="21"/>
        <v>0.81978176698345639</v>
      </c>
      <c r="BB22" s="186">
        <f t="shared" si="21"/>
        <v>0.69130587821189715</v>
      </c>
      <c r="BC22" s="186">
        <f t="shared" si="21"/>
        <v>0.77050334389299535</v>
      </c>
      <c r="BD22" s="186">
        <f t="shared" si="21"/>
        <v>0.70151355156634987</v>
      </c>
      <c r="BE22" s="186">
        <f t="shared" si="21"/>
        <v>0.58183738120380146</v>
      </c>
      <c r="BF22" s="186">
        <f t="shared" si="21"/>
        <v>0.52481520591341069</v>
      </c>
      <c r="BG22" s="186">
        <f t="shared" si="21"/>
        <v>0.64801126363956352</v>
      </c>
      <c r="BH22" s="186" t="str">
        <f t="shared" si="21"/>
        <v/>
      </c>
      <c r="BI22" s="186" t="str">
        <f t="shared" si="21"/>
        <v/>
      </c>
      <c r="BJ22" s="186" t="str">
        <f t="shared" si="21"/>
        <v/>
      </c>
      <c r="BK22" s="186" t="str">
        <f t="shared" si="21"/>
        <v/>
      </c>
      <c r="BL22" s="186" t="str">
        <f t="shared" si="21"/>
        <v/>
      </c>
      <c r="BM22" s="186" t="str">
        <f t="shared" si="21"/>
        <v/>
      </c>
      <c r="BN22" s="186" t="str">
        <f t="shared" ref="BN22:CS22" si="22">IF(BN10="","",BN10/AVERAGE($B10:$P10))</f>
        <v/>
      </c>
      <c r="BO22" s="186" t="str">
        <f t="shared" si="22"/>
        <v/>
      </c>
      <c r="BP22" s="186" t="str">
        <f t="shared" si="22"/>
        <v/>
      </c>
      <c r="BQ22" s="186" t="str">
        <f t="shared" si="22"/>
        <v/>
      </c>
      <c r="BR22" s="186" t="str">
        <f t="shared" si="22"/>
        <v/>
      </c>
      <c r="BS22" s="186" t="str">
        <f t="shared" si="22"/>
        <v/>
      </c>
      <c r="BT22" s="186" t="str">
        <f t="shared" si="22"/>
        <v/>
      </c>
      <c r="BU22" s="186" t="str">
        <f t="shared" si="22"/>
        <v/>
      </c>
      <c r="BV22" s="186">
        <f t="shared" si="22"/>
        <v>0.67511439633931714</v>
      </c>
      <c r="BW22" s="186">
        <f t="shared" si="22"/>
        <v>0.64097148891235478</v>
      </c>
      <c r="BX22" s="186">
        <f t="shared" si="22"/>
        <v>0.69552974304822235</v>
      </c>
      <c r="BY22" s="186">
        <f t="shared" si="22"/>
        <v>0.62689193945793731</v>
      </c>
      <c r="BZ22" s="186">
        <f t="shared" si="22"/>
        <v>0.67933826117564233</v>
      </c>
      <c r="CA22" s="186">
        <f t="shared" si="22"/>
        <v>0.67863428370292145</v>
      </c>
      <c r="CB22" s="186">
        <f t="shared" si="22"/>
        <v>0.71805702217529033</v>
      </c>
      <c r="CC22" s="186">
        <f t="shared" si="22"/>
        <v>0.59838085181274192</v>
      </c>
      <c r="CD22" s="186">
        <f t="shared" si="22"/>
        <v>0.67828229496656101</v>
      </c>
      <c r="CE22" s="186">
        <f t="shared" si="22"/>
        <v>0.67511439633931714</v>
      </c>
      <c r="CF22" s="186">
        <f t="shared" si="22"/>
        <v>0.67722632875747968</v>
      </c>
      <c r="CG22" s="186">
        <f t="shared" si="22"/>
        <v>0.63533966913058781</v>
      </c>
      <c r="CH22" s="186">
        <f t="shared" si="22"/>
        <v>0.60964449137627585</v>
      </c>
      <c r="CI22" s="186">
        <f t="shared" si="22"/>
        <v>0.56177402323125658</v>
      </c>
      <c r="CJ22" s="186">
        <f t="shared" si="22"/>
        <v>0.68813797958465328</v>
      </c>
      <c r="CK22" s="186">
        <f t="shared" si="22"/>
        <v>0.70116156282998932</v>
      </c>
      <c r="CL22" s="186">
        <f t="shared" si="22"/>
        <v>0.67757831749384012</v>
      </c>
      <c r="CM22" s="186">
        <f t="shared" si="22"/>
        <v>0.67089053150299183</v>
      </c>
      <c r="CN22" s="186">
        <f t="shared" si="22"/>
        <v>0.65681098204857435</v>
      </c>
      <c r="CO22" s="186">
        <f t="shared" si="22"/>
        <v>0.68637803590285107</v>
      </c>
      <c r="CP22" s="186">
        <f t="shared" si="22"/>
        <v>0.6378035902851108</v>
      </c>
      <c r="CQ22" s="186">
        <f t="shared" si="22"/>
        <v>0.63393171418514604</v>
      </c>
      <c r="CR22" s="186">
        <f t="shared" si="22"/>
        <v>0.61879619852164724</v>
      </c>
      <c r="CS22" s="186" t="str">
        <f t="shared" si="22"/>
        <v/>
      </c>
      <c r="CT22" s="186">
        <f t="shared" ref="CT22:DL22" si="23">IF(CT10="","",CT10/AVERAGE($B10:$P10))</f>
        <v>0.63428370292150638</v>
      </c>
      <c r="CU22" s="186">
        <f t="shared" si="23"/>
        <v>0.65188313973952827</v>
      </c>
      <c r="CV22" s="186">
        <f t="shared" si="23"/>
        <v>0.6293558606124604</v>
      </c>
      <c r="CW22" s="186">
        <f t="shared" si="23"/>
        <v>0.7279127067933826</v>
      </c>
      <c r="CX22" s="186">
        <f t="shared" si="23"/>
        <v>0.83386131643787398</v>
      </c>
      <c r="CY22" s="186">
        <f t="shared" si="23"/>
        <v>0.59943681802182325</v>
      </c>
      <c r="CZ22" s="186">
        <f t="shared" si="23"/>
        <v>0.67969024991200278</v>
      </c>
      <c r="DA22" s="186">
        <f t="shared" si="23"/>
        <v>0.63393171418514604</v>
      </c>
      <c r="DB22" s="186">
        <f t="shared" si="23"/>
        <v>0.58641323477648721</v>
      </c>
      <c r="DC22" s="186">
        <f t="shared" si="23"/>
        <v>0.51460753255895808</v>
      </c>
      <c r="DD22" s="186">
        <f t="shared" si="23"/>
        <v>0.63005983808518118</v>
      </c>
      <c r="DE22" s="186">
        <f t="shared" si="23"/>
        <v>0.66737064413938751</v>
      </c>
      <c r="DF22" s="186">
        <f t="shared" si="23"/>
        <v>0.67405843013023581</v>
      </c>
      <c r="DG22" s="186">
        <f t="shared" si="23"/>
        <v>0.60612460401267154</v>
      </c>
      <c r="DH22" s="186">
        <f t="shared" si="23"/>
        <v>0.50932770151355145</v>
      </c>
      <c r="DI22" s="186">
        <f t="shared" si="23"/>
        <v>0.71664906722984856</v>
      </c>
      <c r="DJ22" s="186">
        <f t="shared" si="23"/>
        <v>0.62302006335797244</v>
      </c>
      <c r="DK22" s="186">
        <f t="shared" si="23"/>
        <v>0.65223512847588871</v>
      </c>
      <c r="DL22" s="186">
        <f t="shared" si="23"/>
        <v>0.68989792326645538</v>
      </c>
    </row>
    <row r="23" spans="1:116" x14ac:dyDescent="0.35">
      <c r="A23" s="3" t="s">
        <v>734</v>
      </c>
      <c r="B23" s="186">
        <f t="shared" ref="B23:AG23" si="24">IF(B11="","",B11/AVERAGE($B11:$P11))</f>
        <v>0.95363101079489687</v>
      </c>
      <c r="C23" s="186">
        <f t="shared" si="24"/>
        <v>0.9759568204121688</v>
      </c>
      <c r="D23" s="186">
        <f t="shared" si="24"/>
        <v>0.96957801766437668</v>
      </c>
      <c r="E23" s="186">
        <f t="shared" si="24"/>
        <v>0.9887144259077526</v>
      </c>
      <c r="F23" s="186" t="str">
        <f t="shared" si="24"/>
        <v/>
      </c>
      <c r="G23" s="186" t="str">
        <f t="shared" si="24"/>
        <v/>
      </c>
      <c r="H23" s="186">
        <f t="shared" si="24"/>
        <v>0.91854759568204114</v>
      </c>
      <c r="I23" s="186">
        <f t="shared" si="24"/>
        <v>1.0333660451422966</v>
      </c>
      <c r="J23" s="186">
        <f t="shared" si="24"/>
        <v>1.1354268891069677</v>
      </c>
      <c r="K23" s="186">
        <f t="shared" si="24"/>
        <v>0.92492639842983315</v>
      </c>
      <c r="L23" s="186">
        <f t="shared" si="24"/>
        <v>0.92492639842983315</v>
      </c>
      <c r="M23" s="186">
        <f t="shared" si="24"/>
        <v>1.1290480863591756</v>
      </c>
      <c r="N23" s="186">
        <f t="shared" si="24"/>
        <v>1.090775269872424</v>
      </c>
      <c r="O23" s="186">
        <f t="shared" si="24"/>
        <v>0.90897939156035323</v>
      </c>
      <c r="P23" s="186">
        <f t="shared" si="24"/>
        <v>1.0461236506378802</v>
      </c>
      <c r="Q23" s="186" t="str">
        <f t="shared" si="24"/>
        <v/>
      </c>
      <c r="R23" s="186" t="str">
        <f t="shared" si="24"/>
        <v/>
      </c>
      <c r="S23" s="186" t="str">
        <f t="shared" si="24"/>
        <v/>
      </c>
      <c r="T23" s="186" t="str">
        <f t="shared" si="24"/>
        <v/>
      </c>
      <c r="U23" s="186" t="str">
        <f t="shared" si="24"/>
        <v/>
      </c>
      <c r="V23" s="186" t="str">
        <f t="shared" si="24"/>
        <v/>
      </c>
      <c r="W23" s="186" t="str">
        <f t="shared" si="24"/>
        <v/>
      </c>
      <c r="X23" s="186" t="str">
        <f t="shared" si="24"/>
        <v/>
      </c>
      <c r="Y23" s="186" t="str">
        <f t="shared" si="24"/>
        <v/>
      </c>
      <c r="Z23" s="186">
        <f t="shared" si="24"/>
        <v>0.89941118743866522</v>
      </c>
      <c r="AA23" s="186">
        <f t="shared" si="24"/>
        <v>0.86113837095191359</v>
      </c>
      <c r="AB23" s="186">
        <f t="shared" si="24"/>
        <v>0.83881256133464166</v>
      </c>
      <c r="AC23" s="186">
        <f t="shared" si="24"/>
        <v>1.0014720314033365</v>
      </c>
      <c r="AD23" s="186" t="str">
        <f t="shared" si="24"/>
        <v/>
      </c>
      <c r="AE23" s="186">
        <f t="shared" si="24"/>
        <v>1.0397448478900884</v>
      </c>
      <c r="AF23" s="186" t="str">
        <f t="shared" si="24"/>
        <v/>
      </c>
      <c r="AG23" s="186">
        <f t="shared" si="24"/>
        <v>0.82924435721295386</v>
      </c>
      <c r="AH23" s="186" t="str">
        <f t="shared" ref="AH23:BM23" si="25">IF(AH11="","",AH11/AVERAGE($B11:$P11))</f>
        <v/>
      </c>
      <c r="AI23" s="186">
        <f t="shared" si="25"/>
        <v>0.88665358194308141</v>
      </c>
      <c r="AJ23" s="186">
        <f t="shared" si="25"/>
        <v>1.0971540726202158</v>
      </c>
      <c r="AK23" s="186">
        <f t="shared" si="25"/>
        <v>0.89622178606476932</v>
      </c>
      <c r="AL23" s="186" t="str">
        <f t="shared" si="25"/>
        <v/>
      </c>
      <c r="AM23" s="186">
        <f t="shared" si="25"/>
        <v>0.83881256133464177</v>
      </c>
      <c r="AN23" s="186">
        <f t="shared" si="25"/>
        <v>0.85475956820412158</v>
      </c>
      <c r="AO23" s="186">
        <f t="shared" si="25"/>
        <v>0.87389597644749739</v>
      </c>
      <c r="AP23" s="186">
        <f t="shared" si="25"/>
        <v>1.1035328753680078</v>
      </c>
      <c r="AQ23" s="186">
        <f t="shared" si="25"/>
        <v>0.81648675171736995</v>
      </c>
      <c r="AR23" s="186">
        <f t="shared" si="25"/>
        <v>1.0142296368989205</v>
      </c>
      <c r="AS23" s="186">
        <f t="shared" si="25"/>
        <v>0.94087340529931296</v>
      </c>
      <c r="AT23" s="186">
        <f t="shared" si="25"/>
        <v>0.83881256133464166</v>
      </c>
      <c r="AU23" s="186" t="str">
        <f t="shared" si="25"/>
        <v/>
      </c>
      <c r="AV23" s="186" t="str">
        <f t="shared" si="25"/>
        <v/>
      </c>
      <c r="AW23" s="186" t="str">
        <f t="shared" si="25"/>
        <v/>
      </c>
      <c r="AX23" s="186">
        <f t="shared" si="25"/>
        <v>0.85475956820412169</v>
      </c>
      <c r="AY23" s="186">
        <f t="shared" si="25"/>
        <v>0.89303238469087332</v>
      </c>
      <c r="AZ23" s="186">
        <f t="shared" si="25"/>
        <v>1.0110402355250245</v>
      </c>
      <c r="BA23" s="186">
        <f t="shared" si="25"/>
        <v>0.93449460255152106</v>
      </c>
      <c r="BB23" s="186">
        <f t="shared" si="25"/>
        <v>0.95363101079489687</v>
      </c>
      <c r="BC23" s="186">
        <f t="shared" si="25"/>
        <v>0.94406280667320897</v>
      </c>
      <c r="BD23" s="186">
        <f t="shared" si="25"/>
        <v>0.8643277723258096</v>
      </c>
      <c r="BE23" s="186">
        <f t="shared" si="25"/>
        <v>0.96957801766437668</v>
      </c>
      <c r="BF23" s="186">
        <f t="shared" si="25"/>
        <v>0.7654563297350343</v>
      </c>
      <c r="BG23" s="186">
        <f t="shared" si="25"/>
        <v>0.91854759568204114</v>
      </c>
      <c r="BH23" s="186" t="str">
        <f t="shared" si="25"/>
        <v/>
      </c>
      <c r="BI23" s="186" t="str">
        <f t="shared" si="25"/>
        <v/>
      </c>
      <c r="BJ23" s="186" t="str">
        <f t="shared" si="25"/>
        <v/>
      </c>
      <c r="BK23" s="186" t="str">
        <f t="shared" si="25"/>
        <v/>
      </c>
      <c r="BL23" s="186" t="str">
        <f t="shared" si="25"/>
        <v/>
      </c>
      <c r="BM23" s="186" t="str">
        <f t="shared" si="25"/>
        <v/>
      </c>
      <c r="BN23" s="186" t="str">
        <f t="shared" ref="BN23:CS23" si="26">IF(BN11="","",BN11/AVERAGE($B11:$P11))</f>
        <v/>
      </c>
      <c r="BO23" s="186" t="str">
        <f t="shared" si="26"/>
        <v/>
      </c>
      <c r="BP23" s="186" t="str">
        <f t="shared" si="26"/>
        <v/>
      </c>
      <c r="BQ23" s="186" t="str">
        <f t="shared" si="26"/>
        <v/>
      </c>
      <c r="BR23" s="186" t="str">
        <f t="shared" si="26"/>
        <v/>
      </c>
      <c r="BS23" s="186" t="str">
        <f t="shared" si="26"/>
        <v/>
      </c>
      <c r="BT23" s="186" t="str">
        <f t="shared" si="26"/>
        <v/>
      </c>
      <c r="BU23" s="186" t="str">
        <f t="shared" si="26"/>
        <v/>
      </c>
      <c r="BV23" s="186">
        <f t="shared" si="26"/>
        <v>0.79097154072620213</v>
      </c>
      <c r="BW23" s="186">
        <f t="shared" si="26"/>
        <v>0.93130520117762516</v>
      </c>
      <c r="BX23" s="186">
        <f t="shared" si="26"/>
        <v>0.81329735034347395</v>
      </c>
      <c r="BY23" s="186">
        <f t="shared" si="26"/>
        <v>0.76864573110893031</v>
      </c>
      <c r="BZ23" s="186">
        <f t="shared" si="26"/>
        <v>0.86751717369970549</v>
      </c>
      <c r="CA23" s="186">
        <f t="shared" si="26"/>
        <v>0.78459273797841023</v>
      </c>
      <c r="CB23" s="186">
        <f t="shared" si="26"/>
        <v>0.84838076545632968</v>
      </c>
      <c r="CC23" s="186" t="str">
        <f t="shared" si="26"/>
        <v/>
      </c>
      <c r="CD23" s="186">
        <f t="shared" si="26"/>
        <v>0.8643277723258096</v>
      </c>
      <c r="CE23" s="186">
        <f t="shared" si="26"/>
        <v>0.79735034347399403</v>
      </c>
      <c r="CF23" s="186">
        <f t="shared" si="26"/>
        <v>0.82924435721295386</v>
      </c>
      <c r="CG23" s="186">
        <f t="shared" si="26"/>
        <v>0.88665358194308141</v>
      </c>
      <c r="CH23" s="186">
        <f t="shared" si="26"/>
        <v>0.7782139352306181</v>
      </c>
      <c r="CI23" s="186">
        <f t="shared" si="26"/>
        <v>0.77502453385672221</v>
      </c>
      <c r="CJ23" s="186">
        <f t="shared" si="26"/>
        <v>0.86751717369970549</v>
      </c>
      <c r="CK23" s="186" t="str">
        <f t="shared" si="26"/>
        <v/>
      </c>
      <c r="CL23" s="186">
        <f t="shared" si="26"/>
        <v>0.87389597644749739</v>
      </c>
      <c r="CM23" s="186">
        <f t="shared" si="26"/>
        <v>0.91216879293424924</v>
      </c>
      <c r="CN23" s="186">
        <f t="shared" si="26"/>
        <v>0.89303238469087332</v>
      </c>
      <c r="CO23" s="186">
        <f t="shared" si="26"/>
        <v>0.88665358194308141</v>
      </c>
      <c r="CP23" s="186">
        <f t="shared" si="26"/>
        <v>0.93768400392541695</v>
      </c>
      <c r="CQ23" s="186">
        <f t="shared" si="26"/>
        <v>0.93768400392541695</v>
      </c>
      <c r="CR23" s="186">
        <f t="shared" si="26"/>
        <v>0.84838076545632968</v>
      </c>
      <c r="CS23" s="186" t="str">
        <f t="shared" si="26"/>
        <v/>
      </c>
      <c r="CT23" s="186" t="str">
        <f t="shared" ref="CT23:DL23" si="27">IF(CT11="","",CT11/AVERAGE($B11:$P11))</f>
        <v/>
      </c>
      <c r="CU23" s="186">
        <f t="shared" si="27"/>
        <v>0.87708537782139351</v>
      </c>
      <c r="CV23" s="186">
        <f t="shared" si="27"/>
        <v>0.88984298331697731</v>
      </c>
      <c r="CW23" s="186">
        <f t="shared" si="27"/>
        <v>0.85794896957801758</v>
      </c>
      <c r="CX23" s="186">
        <f t="shared" si="27"/>
        <v>0.91535819430814525</v>
      </c>
      <c r="CY23" s="186">
        <f t="shared" si="27"/>
        <v>0.91854759568204114</v>
      </c>
      <c r="CZ23" s="186">
        <f t="shared" si="27"/>
        <v>0.93449460255152106</v>
      </c>
      <c r="DA23" s="186">
        <f t="shared" si="27"/>
        <v>0.93768400392541695</v>
      </c>
      <c r="DB23" s="186">
        <f t="shared" si="27"/>
        <v>0.93130520117762516</v>
      </c>
      <c r="DC23" s="186">
        <f t="shared" si="27"/>
        <v>0.81967615309126585</v>
      </c>
      <c r="DD23" s="186">
        <f t="shared" si="27"/>
        <v>0.89303238469087332</v>
      </c>
      <c r="DE23" s="186">
        <f t="shared" si="27"/>
        <v>0.91216879293424924</v>
      </c>
      <c r="DF23" s="186">
        <f t="shared" si="27"/>
        <v>0.8643277723258096</v>
      </c>
      <c r="DG23" s="186">
        <f t="shared" si="27"/>
        <v>0.89303238469087332</v>
      </c>
      <c r="DH23" s="186">
        <f t="shared" si="27"/>
        <v>0.88027477919528951</v>
      </c>
      <c r="DI23" s="186">
        <f t="shared" si="27"/>
        <v>0.82605495583905775</v>
      </c>
      <c r="DJ23" s="186">
        <f t="shared" si="27"/>
        <v>0.92492639842983315</v>
      </c>
      <c r="DK23" s="186">
        <f t="shared" si="27"/>
        <v>0.93449460255152095</v>
      </c>
      <c r="DL23" s="186">
        <f t="shared" si="27"/>
        <v>0.93449460255152106</v>
      </c>
    </row>
    <row r="24" spans="1:116" x14ac:dyDescent="0.35">
      <c r="A24" s="3" t="s">
        <v>733</v>
      </c>
      <c r="B24" s="186">
        <f t="shared" ref="B24:AG24" si="28">IF(B12="","",B12/AVERAGE($B12:$P12))</f>
        <v>1.0515728653969612</v>
      </c>
      <c r="C24" s="186">
        <f t="shared" si="28"/>
        <v>1.0905200085598117</v>
      </c>
      <c r="D24" s="186">
        <f t="shared" si="28"/>
        <v>1.0627006205863472</v>
      </c>
      <c r="E24" s="186">
        <f t="shared" si="28"/>
        <v>1.0460089878022683</v>
      </c>
      <c r="F24" s="186" t="str">
        <f t="shared" si="28"/>
        <v/>
      </c>
      <c r="G24" s="186" t="str">
        <f t="shared" si="28"/>
        <v/>
      </c>
      <c r="H24" s="186">
        <f t="shared" si="28"/>
        <v>0.95698694628718162</v>
      </c>
      <c r="I24" s="186">
        <f t="shared" si="28"/>
        <v>1.098865824951851</v>
      </c>
      <c r="J24" s="186">
        <f t="shared" si="28"/>
        <v>0.9180398031243312</v>
      </c>
      <c r="K24" s="186">
        <f t="shared" si="28"/>
        <v>0.94585919109779582</v>
      </c>
      <c r="L24" s="186">
        <f t="shared" si="28"/>
        <v>0.99871602824737871</v>
      </c>
      <c r="M24" s="186">
        <f t="shared" si="28"/>
        <v>0.96811470147656742</v>
      </c>
      <c r="N24" s="186">
        <f t="shared" si="28"/>
        <v>0.87909265996148089</v>
      </c>
      <c r="O24" s="186">
        <f t="shared" si="28"/>
        <v>1.0042799058420715</v>
      </c>
      <c r="P24" s="186">
        <f t="shared" si="28"/>
        <v>0.97924245666595333</v>
      </c>
      <c r="Q24" s="186" t="str">
        <f t="shared" si="28"/>
        <v/>
      </c>
      <c r="R24" s="186" t="str">
        <f t="shared" si="28"/>
        <v/>
      </c>
      <c r="S24" s="186" t="str">
        <f t="shared" si="28"/>
        <v/>
      </c>
      <c r="T24" s="186" t="str">
        <f t="shared" si="28"/>
        <v/>
      </c>
      <c r="U24" s="186" t="str">
        <f t="shared" si="28"/>
        <v/>
      </c>
      <c r="V24" s="186" t="str">
        <f t="shared" si="28"/>
        <v/>
      </c>
      <c r="W24" s="186" t="str">
        <f t="shared" si="28"/>
        <v/>
      </c>
      <c r="X24" s="186" t="str">
        <f t="shared" si="28"/>
        <v/>
      </c>
      <c r="Y24" s="186" t="str">
        <f t="shared" si="28"/>
        <v/>
      </c>
      <c r="Z24" s="186">
        <f t="shared" si="28"/>
        <v>0.83736357800128391</v>
      </c>
      <c r="AA24" s="186">
        <f t="shared" si="28"/>
        <v>0.82623582281189811</v>
      </c>
      <c r="AB24" s="186">
        <f t="shared" si="28"/>
        <v>0.87631072116413433</v>
      </c>
      <c r="AC24" s="186">
        <f t="shared" si="28"/>
        <v>0.80676225123047285</v>
      </c>
      <c r="AD24" s="186" t="str">
        <f t="shared" si="28"/>
        <v/>
      </c>
      <c r="AE24" s="186">
        <f t="shared" si="28"/>
        <v>0.82345388401455166</v>
      </c>
      <c r="AF24" s="186" t="str">
        <f t="shared" si="28"/>
        <v/>
      </c>
      <c r="AG24" s="186">
        <f t="shared" si="28"/>
        <v>0.85961908838005552</v>
      </c>
      <c r="AH24" s="186">
        <f t="shared" ref="AH24:BM24" si="29">IF(AH12="","",AH12/AVERAGE($B12:$P12))</f>
        <v>0.79007061844639415</v>
      </c>
      <c r="AI24" s="186">
        <f t="shared" si="29"/>
        <v>0.88465653755617368</v>
      </c>
      <c r="AJ24" s="186">
        <f t="shared" si="29"/>
        <v>0.77337898566231533</v>
      </c>
      <c r="AK24" s="186">
        <f t="shared" si="29"/>
        <v>0.91525786432698475</v>
      </c>
      <c r="AL24" s="186">
        <f t="shared" si="29"/>
        <v>0.99037021185533913</v>
      </c>
      <c r="AM24" s="186">
        <f t="shared" si="29"/>
        <v>0.7928525572437406</v>
      </c>
      <c r="AN24" s="186">
        <f t="shared" si="29"/>
        <v>0.87352878236678788</v>
      </c>
      <c r="AO24" s="186">
        <f t="shared" si="29"/>
        <v>0.89300235394821315</v>
      </c>
      <c r="AP24" s="186">
        <f t="shared" si="29"/>
        <v>0.88465653755617368</v>
      </c>
      <c r="AQ24" s="186">
        <f t="shared" si="29"/>
        <v>0.78450674085170125</v>
      </c>
      <c r="AR24" s="186">
        <f t="shared" si="29"/>
        <v>0.77894286325700834</v>
      </c>
      <c r="AS24" s="186">
        <f t="shared" si="29"/>
        <v>0.97367857907126043</v>
      </c>
      <c r="AT24" s="186">
        <f t="shared" si="29"/>
        <v>0.72886796490477201</v>
      </c>
      <c r="AU24" s="186" t="str">
        <f t="shared" si="29"/>
        <v/>
      </c>
      <c r="AV24" s="186" t="str">
        <f t="shared" si="29"/>
        <v/>
      </c>
      <c r="AW24" s="186" t="str">
        <f t="shared" si="29"/>
        <v/>
      </c>
      <c r="AX24" s="186">
        <f t="shared" si="29"/>
        <v>0.73721378129681148</v>
      </c>
      <c r="AY24" s="186">
        <f t="shared" si="29"/>
        <v>0.75112347528354373</v>
      </c>
      <c r="AZ24" s="186">
        <f t="shared" si="29"/>
        <v>0.89856623154290594</v>
      </c>
      <c r="BA24" s="186">
        <f t="shared" si="29"/>
        <v>0.929167558313717</v>
      </c>
      <c r="BB24" s="186">
        <f t="shared" si="29"/>
        <v>1.0070618446394179</v>
      </c>
      <c r="BC24" s="186">
        <f t="shared" si="29"/>
        <v>0.9180398031243312</v>
      </c>
      <c r="BD24" s="186">
        <f t="shared" si="29"/>
        <v>0.84292745559597682</v>
      </c>
      <c r="BE24" s="186">
        <f t="shared" si="29"/>
        <v>0.85127327198801628</v>
      </c>
      <c r="BF24" s="186">
        <f t="shared" si="29"/>
        <v>0.82623582281189822</v>
      </c>
      <c r="BG24" s="186">
        <f t="shared" si="29"/>
        <v>0.79563449604108705</v>
      </c>
      <c r="BH24" s="186" t="str">
        <f t="shared" si="29"/>
        <v/>
      </c>
      <c r="BI24" s="186" t="str">
        <f t="shared" si="29"/>
        <v/>
      </c>
      <c r="BJ24" s="186" t="str">
        <f t="shared" si="29"/>
        <v/>
      </c>
      <c r="BK24" s="186" t="str">
        <f t="shared" si="29"/>
        <v/>
      </c>
      <c r="BL24" s="186" t="str">
        <f t="shared" si="29"/>
        <v/>
      </c>
      <c r="BM24" s="186" t="str">
        <f t="shared" si="29"/>
        <v/>
      </c>
      <c r="BN24" s="186" t="str">
        <f t="shared" ref="BN24:CS24" si="30">IF(BN12="","",BN12/AVERAGE($B12:$P12))</f>
        <v/>
      </c>
      <c r="BO24" s="186" t="str">
        <f t="shared" si="30"/>
        <v/>
      </c>
      <c r="BP24" s="186" t="str">
        <f t="shared" si="30"/>
        <v/>
      </c>
      <c r="BQ24" s="186" t="str">
        <f t="shared" si="30"/>
        <v/>
      </c>
      <c r="BR24" s="186" t="str">
        <f t="shared" si="30"/>
        <v/>
      </c>
      <c r="BS24" s="186" t="str">
        <f t="shared" si="30"/>
        <v/>
      </c>
      <c r="BT24" s="186" t="str">
        <f t="shared" si="30"/>
        <v/>
      </c>
      <c r="BU24" s="186" t="str">
        <f t="shared" si="30"/>
        <v/>
      </c>
      <c r="BV24" s="186">
        <f t="shared" si="30"/>
        <v>0.72052214851273266</v>
      </c>
      <c r="BW24" s="186">
        <f t="shared" si="30"/>
        <v>0.84014551679863048</v>
      </c>
      <c r="BX24" s="186">
        <f t="shared" si="30"/>
        <v>0.7872886796490477</v>
      </c>
      <c r="BY24" s="186">
        <f t="shared" si="30"/>
        <v>0.75946929167558308</v>
      </c>
      <c r="BZ24" s="186">
        <f t="shared" si="30"/>
        <v>0.81789000641985865</v>
      </c>
      <c r="CA24" s="186">
        <f t="shared" si="30"/>
        <v>0.76225123047292953</v>
      </c>
      <c r="CB24" s="186">
        <f t="shared" si="30"/>
        <v>0.8039803124331264</v>
      </c>
      <c r="CC24" s="186">
        <f t="shared" si="30"/>
        <v>0.77337898566231544</v>
      </c>
      <c r="CD24" s="186">
        <f t="shared" si="30"/>
        <v>0.86796490477209498</v>
      </c>
      <c r="CE24" s="186">
        <f t="shared" si="30"/>
        <v>0.81232612882516586</v>
      </c>
      <c r="CF24" s="186">
        <f t="shared" si="30"/>
        <v>0.76503316927027598</v>
      </c>
      <c r="CG24" s="186">
        <f t="shared" si="30"/>
        <v>0.78450674085170125</v>
      </c>
      <c r="CH24" s="186">
        <f t="shared" si="30"/>
        <v>0.6787930665525358</v>
      </c>
      <c r="CI24" s="186">
        <f t="shared" si="30"/>
        <v>0.73443184249946492</v>
      </c>
      <c r="CJ24" s="186">
        <f t="shared" si="30"/>
        <v>0.72330408731007911</v>
      </c>
      <c r="CK24" s="186" t="str">
        <f t="shared" si="30"/>
        <v/>
      </c>
      <c r="CL24" s="186">
        <f t="shared" si="30"/>
        <v>0.81789000641985865</v>
      </c>
      <c r="CM24" s="186">
        <f t="shared" si="30"/>
        <v>0.86240102717740208</v>
      </c>
      <c r="CN24" s="186">
        <f t="shared" si="30"/>
        <v>0.87074684356944143</v>
      </c>
      <c r="CO24" s="186">
        <f t="shared" si="30"/>
        <v>0.81232612882516575</v>
      </c>
      <c r="CP24" s="186">
        <f t="shared" si="30"/>
        <v>0.81232612882516575</v>
      </c>
      <c r="CQ24" s="186">
        <f t="shared" si="30"/>
        <v>0.84570939439332327</v>
      </c>
      <c r="CR24" s="186">
        <f t="shared" si="30"/>
        <v>0.82345388401455166</v>
      </c>
      <c r="CS24" s="186" t="str">
        <f t="shared" si="30"/>
        <v/>
      </c>
      <c r="CT24" s="186" t="str">
        <f t="shared" ref="CT24:DL24" si="31">IF(CT12="","",CT12/AVERAGE($B12:$P12))</f>
        <v/>
      </c>
      <c r="CU24" s="186">
        <f t="shared" si="31"/>
        <v>0.76225123047292953</v>
      </c>
      <c r="CV24" s="186">
        <f t="shared" si="31"/>
        <v>0.81232612882516575</v>
      </c>
      <c r="CW24" s="186">
        <f t="shared" si="31"/>
        <v>0.80954419002781941</v>
      </c>
      <c r="CX24" s="186">
        <f t="shared" si="31"/>
        <v>0.92360368071902421</v>
      </c>
      <c r="CY24" s="186">
        <f t="shared" si="31"/>
        <v>0.81789000641985865</v>
      </c>
      <c r="CZ24" s="186">
        <f t="shared" si="31"/>
        <v>0.9180398031243312</v>
      </c>
      <c r="DA24" s="186">
        <f t="shared" si="31"/>
        <v>0.70939439332334686</v>
      </c>
      <c r="DB24" s="186">
        <f t="shared" si="31"/>
        <v>0.77337898566231544</v>
      </c>
      <c r="DC24" s="186">
        <f t="shared" si="31"/>
        <v>0.68713888294457526</v>
      </c>
      <c r="DD24" s="186">
        <f t="shared" si="31"/>
        <v>0.80676225123047285</v>
      </c>
      <c r="DE24" s="186">
        <f t="shared" si="31"/>
        <v>0.81789000641985865</v>
      </c>
      <c r="DF24" s="186">
        <f t="shared" si="31"/>
        <v>0.84014551679863037</v>
      </c>
      <c r="DG24" s="186">
        <f t="shared" si="31"/>
        <v>0.9069120479349454</v>
      </c>
      <c r="DH24" s="186">
        <f t="shared" si="31"/>
        <v>0.73443184249946492</v>
      </c>
      <c r="DI24" s="186">
        <f t="shared" si="31"/>
        <v>0.81232612882516575</v>
      </c>
      <c r="DJ24" s="186">
        <f t="shared" si="31"/>
        <v>0.73443184249946492</v>
      </c>
      <c r="DK24" s="186">
        <f t="shared" si="31"/>
        <v>0.82901776160924445</v>
      </c>
      <c r="DL24" s="186">
        <f t="shared" si="31"/>
        <v>0.87074684356944143</v>
      </c>
    </row>
    <row r="25" spans="1:116" x14ac:dyDescent="0.35">
      <c r="A25" s="3" t="s">
        <v>6</v>
      </c>
      <c r="B25" s="186">
        <f t="shared" ref="B25:AG25" si="32">IF(B13="","",B13/AVERAGE($B13:$P13))</f>
        <v>0.92611728235598045</v>
      </c>
      <c r="C25" s="186">
        <f t="shared" si="32"/>
        <v>1.0874568469505179</v>
      </c>
      <c r="D25" s="186">
        <f t="shared" si="32"/>
        <v>1.0286277917380993</v>
      </c>
      <c r="E25" s="186">
        <f t="shared" si="32"/>
        <v>1.027923252154717</v>
      </c>
      <c r="F25" s="186">
        <f t="shared" si="32"/>
        <v>0.99480989173575085</v>
      </c>
      <c r="G25" s="186">
        <f t="shared" si="32"/>
        <v>0.99269627298560414</v>
      </c>
      <c r="H25" s="186">
        <f t="shared" si="32"/>
        <v>0.9546511354829621</v>
      </c>
      <c r="I25" s="186">
        <f t="shared" si="32"/>
        <v>1.0029120969446468</v>
      </c>
      <c r="J25" s="186">
        <f t="shared" si="32"/>
        <v>1.0180596979873655</v>
      </c>
      <c r="K25" s="186">
        <f t="shared" si="32"/>
        <v>0.90920833235480636</v>
      </c>
      <c r="L25" s="186">
        <f t="shared" si="32"/>
        <v>1.0240482844461147</v>
      </c>
      <c r="M25" s="186">
        <f t="shared" si="32"/>
        <v>0.98987811465207509</v>
      </c>
      <c r="N25" s="186">
        <f t="shared" si="32"/>
        <v>1.0420140438223624</v>
      </c>
      <c r="O25" s="186">
        <f t="shared" si="32"/>
        <v>1.0145370000704541</v>
      </c>
      <c r="P25" s="186">
        <f t="shared" si="32"/>
        <v>0.98705995631854593</v>
      </c>
      <c r="Q25" s="186" t="str">
        <f t="shared" si="32"/>
        <v/>
      </c>
      <c r="R25" s="186" t="str">
        <f t="shared" si="32"/>
        <v/>
      </c>
      <c r="S25" s="186" t="str">
        <f t="shared" si="32"/>
        <v/>
      </c>
      <c r="T25" s="186" t="str">
        <f t="shared" si="32"/>
        <v/>
      </c>
      <c r="U25" s="186" t="str">
        <f t="shared" si="32"/>
        <v/>
      </c>
      <c r="V25" s="186" t="str">
        <f t="shared" si="32"/>
        <v/>
      </c>
      <c r="W25" s="186" t="str">
        <f t="shared" si="32"/>
        <v/>
      </c>
      <c r="X25" s="186" t="str">
        <f t="shared" si="32"/>
        <v/>
      </c>
      <c r="Y25" s="186" t="str">
        <f t="shared" si="32"/>
        <v/>
      </c>
      <c r="Z25" s="186">
        <f t="shared" si="32"/>
        <v>0.66015358962917747</v>
      </c>
      <c r="AA25" s="186">
        <f t="shared" si="32"/>
        <v>0.75773232192762052</v>
      </c>
      <c r="AB25" s="186">
        <f t="shared" si="32"/>
        <v>0.70594866254902433</v>
      </c>
      <c r="AC25" s="186">
        <f t="shared" si="32"/>
        <v>0.71510767713299372</v>
      </c>
      <c r="AD25" s="186">
        <f t="shared" si="32"/>
        <v>0.7499823865104156</v>
      </c>
      <c r="AE25" s="186">
        <f t="shared" si="32"/>
        <v>0.88278809797797153</v>
      </c>
      <c r="AF25" s="186">
        <f t="shared" si="32"/>
        <v>0.8989925083957635</v>
      </c>
      <c r="AG25" s="186">
        <f t="shared" si="32"/>
        <v>0.6682557948380734</v>
      </c>
      <c r="AH25" s="186">
        <f t="shared" ref="AH25:BM25" si="33">IF(AH13="","",AH13/AVERAGE($B13:$P13))</f>
        <v>0.63126746671050482</v>
      </c>
      <c r="AI25" s="186">
        <f t="shared" si="33"/>
        <v>0.86940184589370872</v>
      </c>
      <c r="AJ25" s="186">
        <f t="shared" si="33"/>
        <v>0.78415255630445513</v>
      </c>
      <c r="AK25" s="186">
        <f t="shared" si="33"/>
        <v>0.7947206500551891</v>
      </c>
      <c r="AL25" s="186">
        <f t="shared" si="33"/>
        <v>0.74258472088490191</v>
      </c>
      <c r="AM25" s="186">
        <f t="shared" si="33"/>
        <v>0.65381273337873713</v>
      </c>
      <c r="AN25" s="186">
        <f t="shared" si="33"/>
        <v>0.77323219276203015</v>
      </c>
      <c r="AO25" s="186">
        <f t="shared" si="33"/>
        <v>0.83759188370399951</v>
      </c>
      <c r="AP25" s="186">
        <f t="shared" si="33"/>
        <v>0.83135670839106657</v>
      </c>
      <c r="AQ25" s="186">
        <f t="shared" si="33"/>
        <v>0.71440313754961149</v>
      </c>
      <c r="AR25" s="186">
        <f t="shared" si="33"/>
        <v>0.76019821046945835</v>
      </c>
      <c r="AS25" s="186">
        <f t="shared" si="33"/>
        <v>0.89828796881238127</v>
      </c>
      <c r="AT25" s="186">
        <f t="shared" si="33"/>
        <v>0.70559639275733321</v>
      </c>
      <c r="AU25" s="186" t="str">
        <f t="shared" si="33"/>
        <v/>
      </c>
      <c r="AV25" s="186" t="str">
        <f t="shared" si="33"/>
        <v/>
      </c>
      <c r="AW25" s="186" t="str">
        <f t="shared" si="33"/>
        <v/>
      </c>
      <c r="AX25" s="186">
        <f t="shared" si="33"/>
        <v>0.83981118339165373</v>
      </c>
      <c r="AY25" s="186">
        <f t="shared" si="33"/>
        <v>0.75033465630210672</v>
      </c>
      <c r="AZ25" s="186">
        <f t="shared" si="33"/>
        <v>0.83628848547474233</v>
      </c>
      <c r="BA25" s="186">
        <f t="shared" si="33"/>
        <v>0.88419717714473611</v>
      </c>
      <c r="BB25" s="186">
        <f t="shared" si="33"/>
        <v>0.83875437401658026</v>
      </c>
      <c r="BC25" s="186">
        <f t="shared" si="33"/>
        <v>0.88983349381179422</v>
      </c>
      <c r="BD25" s="186">
        <f t="shared" si="33"/>
        <v>0.80599328338930532</v>
      </c>
      <c r="BE25" s="186">
        <f t="shared" si="33"/>
        <v>0.77710716047063255</v>
      </c>
      <c r="BF25" s="186">
        <f t="shared" si="33"/>
        <v>0.69256241046476141</v>
      </c>
      <c r="BG25" s="186" t="str">
        <f t="shared" si="33"/>
        <v/>
      </c>
      <c r="BH25" s="186" t="str">
        <f t="shared" si="33"/>
        <v/>
      </c>
      <c r="BI25" s="186" t="str">
        <f t="shared" si="33"/>
        <v/>
      </c>
      <c r="BJ25" s="186" t="str">
        <f t="shared" si="33"/>
        <v/>
      </c>
      <c r="BK25" s="186" t="str">
        <f t="shared" si="33"/>
        <v/>
      </c>
      <c r="BL25" s="186" t="str">
        <f t="shared" si="33"/>
        <v/>
      </c>
      <c r="BM25" s="186" t="str">
        <f t="shared" si="33"/>
        <v/>
      </c>
      <c r="BN25" s="186" t="str">
        <f t="shared" ref="BN25:CS25" si="34">IF(BN13="","",BN13/AVERAGE($B13:$P13))</f>
        <v/>
      </c>
      <c r="BO25" s="186" t="str">
        <f t="shared" si="34"/>
        <v/>
      </c>
      <c r="BP25" s="186" t="str">
        <f t="shared" si="34"/>
        <v/>
      </c>
      <c r="BQ25" s="186" t="str">
        <f t="shared" si="34"/>
        <v/>
      </c>
      <c r="BR25" s="186" t="str">
        <f t="shared" si="34"/>
        <v/>
      </c>
      <c r="BS25" s="186" t="str">
        <f t="shared" si="34"/>
        <v/>
      </c>
      <c r="BT25" s="186" t="str">
        <f t="shared" si="34"/>
        <v/>
      </c>
      <c r="BU25" s="186" t="str">
        <f t="shared" si="34"/>
        <v/>
      </c>
      <c r="BV25" s="186">
        <f t="shared" si="34"/>
        <v>0.67706253963035168</v>
      </c>
      <c r="BW25" s="186">
        <f t="shared" si="34"/>
        <v>0.74152791150982844</v>
      </c>
      <c r="BX25" s="186">
        <f t="shared" si="34"/>
        <v>0.70911909067424461</v>
      </c>
      <c r="BY25" s="186">
        <f t="shared" si="34"/>
        <v>0.6309151969188137</v>
      </c>
      <c r="BZ25" s="186">
        <f t="shared" si="34"/>
        <v>0.68551701463093884</v>
      </c>
      <c r="CA25" s="186">
        <f t="shared" si="34"/>
        <v>0.70453958338225986</v>
      </c>
      <c r="CB25" s="186">
        <f t="shared" si="34"/>
        <v>0.69361921983983488</v>
      </c>
      <c r="CC25" s="186" t="str">
        <f t="shared" si="34"/>
        <v/>
      </c>
      <c r="CD25" s="186">
        <f t="shared" si="34"/>
        <v>0.69714191775674617</v>
      </c>
      <c r="CE25" s="186">
        <f t="shared" si="34"/>
        <v>0.68340339588079202</v>
      </c>
      <c r="CF25" s="186">
        <f t="shared" si="34"/>
        <v>0.63584697400248946</v>
      </c>
      <c r="CG25" s="186">
        <f t="shared" si="34"/>
        <v>0.69467602921490812</v>
      </c>
      <c r="CH25" s="186">
        <f t="shared" si="34"/>
        <v>0.58159742608205556</v>
      </c>
      <c r="CI25" s="186">
        <f t="shared" si="34"/>
        <v>0.59216551983278942</v>
      </c>
      <c r="CJ25" s="186">
        <f t="shared" si="34"/>
        <v>0.69432375942321711</v>
      </c>
      <c r="CK25" s="186">
        <f t="shared" si="34"/>
        <v>0.68199431671402755</v>
      </c>
      <c r="CL25" s="186">
        <f t="shared" si="34"/>
        <v>0.66966487400483798</v>
      </c>
      <c r="CM25" s="186">
        <f t="shared" si="34"/>
        <v>0.70242596463211304</v>
      </c>
      <c r="CN25" s="186">
        <f t="shared" si="34"/>
        <v>0.67036941358822022</v>
      </c>
      <c r="CO25" s="186">
        <f t="shared" si="34"/>
        <v>0.70876682088255338</v>
      </c>
      <c r="CP25" s="186">
        <f t="shared" si="34"/>
        <v>0.72356215213358088</v>
      </c>
      <c r="CQ25" s="186" t="str">
        <f t="shared" si="34"/>
        <v/>
      </c>
      <c r="CR25" s="186">
        <f t="shared" si="34"/>
        <v>0.68692609379770331</v>
      </c>
      <c r="CS25" s="186" t="str">
        <f t="shared" si="34"/>
        <v/>
      </c>
      <c r="CT25" s="186">
        <f t="shared" ref="CT25:DL25" si="35">IF(CT13="","",CT13/AVERAGE($B13:$P13))</f>
        <v>0.81656137714003918</v>
      </c>
      <c r="CU25" s="186">
        <f t="shared" si="35"/>
        <v>0.68058523754726297</v>
      </c>
      <c r="CV25" s="186">
        <f t="shared" si="35"/>
        <v>0.70207369484042192</v>
      </c>
      <c r="CW25" s="186">
        <f t="shared" si="35"/>
        <v>0.8207886146403327</v>
      </c>
      <c r="CX25" s="186">
        <f t="shared" si="35"/>
        <v>0.84262934172518267</v>
      </c>
      <c r="CY25" s="186">
        <f t="shared" si="35"/>
        <v>0.66015358962917736</v>
      </c>
      <c r="CZ25" s="186">
        <f t="shared" si="35"/>
        <v>0.73201662713416804</v>
      </c>
      <c r="DA25" s="186">
        <f t="shared" si="35"/>
        <v>0.723914421925272</v>
      </c>
      <c r="DB25" s="186">
        <f t="shared" si="35"/>
        <v>0.7017214250487307</v>
      </c>
      <c r="DC25" s="186">
        <f t="shared" si="35"/>
        <v>0.62492661046006448</v>
      </c>
      <c r="DD25" s="186">
        <f t="shared" si="35"/>
        <v>0.71898264484159613</v>
      </c>
      <c r="DE25" s="186">
        <f t="shared" si="35"/>
        <v>0.77006176463680998</v>
      </c>
      <c r="DF25" s="186">
        <f t="shared" si="35"/>
        <v>0.67530119067189598</v>
      </c>
      <c r="DG25" s="186">
        <f t="shared" si="35"/>
        <v>0.78309574692938189</v>
      </c>
      <c r="DH25" s="186">
        <f t="shared" si="35"/>
        <v>0.60660858129212569</v>
      </c>
      <c r="DI25" s="186">
        <f t="shared" si="35"/>
        <v>0.70594866254902433</v>
      </c>
      <c r="DJ25" s="186">
        <f t="shared" si="35"/>
        <v>0.64113102087785645</v>
      </c>
      <c r="DK25" s="186">
        <f t="shared" si="35"/>
        <v>0.69925553650689287</v>
      </c>
      <c r="DL25" s="186">
        <f t="shared" si="35"/>
        <v>0.70630093234071545</v>
      </c>
    </row>
    <row r="27" spans="1:116" ht="16.5" x14ac:dyDescent="0.35">
      <c r="A27" s="3" t="s">
        <v>737</v>
      </c>
    </row>
    <row r="28" spans="1:116" x14ac:dyDescent="0.35">
      <c r="A28" s="3" t="s">
        <v>4</v>
      </c>
      <c r="B28" s="3">
        <f t="shared" ref="B28:P28" si="36">IF(B5="","",B5/B$4)</f>
        <v>1.8099315068493151</v>
      </c>
      <c r="C28" s="3">
        <f t="shared" si="36"/>
        <v>1.6960227272727273</v>
      </c>
      <c r="D28" s="3">
        <f t="shared" si="36"/>
        <v>1.8695652173913047</v>
      </c>
      <c r="E28" s="3">
        <f t="shared" si="36"/>
        <v>1.9186440677966099</v>
      </c>
      <c r="F28" s="3">
        <f t="shared" si="36"/>
        <v>1.7961783439490449</v>
      </c>
      <c r="G28" s="3">
        <f t="shared" si="36"/>
        <v>1.6014492753623188</v>
      </c>
      <c r="H28" s="3">
        <f t="shared" si="36"/>
        <v>1.9100719424460431</v>
      </c>
      <c r="I28" s="3">
        <f t="shared" si="36"/>
        <v>1.6900269541778976</v>
      </c>
      <c r="J28" s="3">
        <f t="shared" si="36"/>
        <v>1.7235649546827794</v>
      </c>
      <c r="K28" s="3">
        <f t="shared" si="36"/>
        <v>1.8468013468013469</v>
      </c>
      <c r="L28" s="3">
        <f t="shared" si="36"/>
        <v>1.7160493827160495</v>
      </c>
      <c r="M28" s="3">
        <f t="shared" si="36"/>
        <v>2.0779661016949151</v>
      </c>
      <c r="N28" s="3">
        <f t="shared" si="36"/>
        <v>1.8060897435897434</v>
      </c>
      <c r="O28" s="3">
        <f t="shared" si="36"/>
        <v>1.9770318021201414</v>
      </c>
      <c r="P28" s="3">
        <f t="shared" si="36"/>
        <v>1.9696415508412581</v>
      </c>
      <c r="Z28" s="3">
        <f t="shared" ref="Z28:AT28" si="37">IF(Z5="","",Z5/Z$4)</f>
        <v>1.7081712062256809</v>
      </c>
      <c r="AA28" s="3">
        <f t="shared" si="37"/>
        <v>1.5892193308550187</v>
      </c>
      <c r="AB28" s="3">
        <f t="shared" si="37"/>
        <v>1.54635761589404</v>
      </c>
      <c r="AC28" s="3">
        <f t="shared" si="37"/>
        <v>1.7338129496402879</v>
      </c>
      <c r="AD28" s="3">
        <f t="shared" si="37"/>
        <v>1.5101010101010102</v>
      </c>
      <c r="AE28" s="3">
        <f t="shared" si="37"/>
        <v>1.6105610561056105</v>
      </c>
      <c r="AF28" s="3">
        <f t="shared" si="37"/>
        <v>1.8284313725490196</v>
      </c>
      <c r="AG28" s="3">
        <f t="shared" si="37"/>
        <v>1.5501858736059482</v>
      </c>
      <c r="AH28" s="3">
        <f t="shared" si="37"/>
        <v>1.6765873015873016</v>
      </c>
      <c r="AI28" s="3">
        <f t="shared" si="37"/>
        <v>1.7310231023102312</v>
      </c>
      <c r="AJ28" s="3">
        <f t="shared" si="37"/>
        <v>2.1843003412969284</v>
      </c>
      <c r="AK28" s="3">
        <f t="shared" si="37"/>
        <v>1.6228070175438596</v>
      </c>
      <c r="AL28" s="3">
        <f t="shared" si="37"/>
        <v>1.6563573883161513</v>
      </c>
      <c r="AM28" s="3">
        <f t="shared" si="37"/>
        <v>1.5190839694656488</v>
      </c>
      <c r="AN28" s="3">
        <f t="shared" si="37"/>
        <v>1.6673151750972761</v>
      </c>
      <c r="AO28" s="3">
        <f t="shared" si="37"/>
        <v>1.623809523809524</v>
      </c>
      <c r="AP28" s="3">
        <f t="shared" si="37"/>
        <v>1.624567474048443</v>
      </c>
      <c r="AQ28" s="3">
        <f t="shared" si="37"/>
        <v>1.6673640167364014</v>
      </c>
      <c r="AR28" s="3">
        <f t="shared" si="37"/>
        <v>1.5946221919673245</v>
      </c>
      <c r="AS28" s="3">
        <f t="shared" si="37"/>
        <v>1.5080128205128205</v>
      </c>
      <c r="AT28" s="3">
        <f t="shared" si="37"/>
        <v>1.9060000000000001</v>
      </c>
      <c r="AX28" s="3">
        <f t="shared" ref="AX28:BG28" si="38">IF(AX5="","",AX5/AX$4)</f>
        <v>1.6895306859205776</v>
      </c>
      <c r="AY28" s="3">
        <f t="shared" si="38"/>
        <v>1.676923076923077</v>
      </c>
      <c r="AZ28" s="3">
        <f t="shared" si="38"/>
        <v>1.8625000000000003</v>
      </c>
      <c r="BA28" s="3">
        <f t="shared" si="38"/>
        <v>1.728102189781022</v>
      </c>
      <c r="BB28" s="3">
        <f t="shared" si="38"/>
        <v>1.6473684210526316</v>
      </c>
      <c r="BC28" s="3">
        <f t="shared" si="38"/>
        <v>1.8122807017543863</v>
      </c>
      <c r="BD28" s="3">
        <f t="shared" si="38"/>
        <v>1.7358490566037736</v>
      </c>
      <c r="BE28" s="3">
        <f t="shared" si="38"/>
        <v>1.5247747747747746</v>
      </c>
      <c r="BF28" s="3">
        <f t="shared" si="38"/>
        <v>1.8271028037383179</v>
      </c>
      <c r="BG28" s="3">
        <f t="shared" si="38"/>
        <v>1.7954815695600475</v>
      </c>
      <c r="BV28" s="3">
        <f t="shared" ref="BV28:CR28" si="39">IF(BV5="","",BV5/BV$4)</f>
        <v>1.5634920634920637</v>
      </c>
      <c r="BW28" s="3">
        <f t="shared" si="39"/>
        <v>1.9504310344827587</v>
      </c>
      <c r="BX28" s="3">
        <f t="shared" si="39"/>
        <v>1.846638655462185</v>
      </c>
      <c r="BY28" s="3">
        <f t="shared" si="39"/>
        <v>1.9392523364485983</v>
      </c>
      <c r="BZ28" s="3">
        <f t="shared" si="39"/>
        <v>1.703125</v>
      </c>
      <c r="CA28" s="3">
        <f t="shared" si="39"/>
        <v>1.8076923076923077</v>
      </c>
      <c r="CB28" s="3">
        <f t="shared" si="39"/>
        <v>1.849609375</v>
      </c>
      <c r="CC28" s="3">
        <f t="shared" si="39"/>
        <v>1.6688311688311686</v>
      </c>
      <c r="CD28" s="3">
        <f t="shared" si="39"/>
        <v>1.7836734693877552</v>
      </c>
      <c r="CE28" s="3">
        <f t="shared" si="39"/>
        <v>1.834042553191489</v>
      </c>
      <c r="CF28" s="3">
        <f t="shared" si="39"/>
        <v>1.7081632653061225</v>
      </c>
      <c r="CG28" s="3">
        <f t="shared" si="39"/>
        <v>1.8085106382978724</v>
      </c>
      <c r="CH28" s="3">
        <f t="shared" si="39"/>
        <v>1.4830188679245282</v>
      </c>
      <c r="CI28" s="3">
        <f t="shared" si="39"/>
        <v>1.5443037974683542</v>
      </c>
      <c r="CJ28" s="3">
        <f t="shared" si="39"/>
        <v>1.855042016806723</v>
      </c>
      <c r="CK28" s="3">
        <f t="shared" si="39"/>
        <v>1.653846153846154</v>
      </c>
      <c r="CL28" s="3">
        <f t="shared" si="39"/>
        <v>1.7708333333333333</v>
      </c>
      <c r="CM28" s="3">
        <f t="shared" si="39"/>
        <v>1.705394190871369</v>
      </c>
      <c r="CN28" s="3">
        <f t="shared" si="39"/>
        <v>1.8248945147679325</v>
      </c>
      <c r="CO28" s="3">
        <f t="shared" si="39"/>
        <v>1.8653846153846154</v>
      </c>
      <c r="CP28" s="3">
        <f t="shared" si="39"/>
        <v>2.0134529147982061</v>
      </c>
      <c r="CQ28" s="3">
        <f t="shared" si="39"/>
        <v>1.8</v>
      </c>
      <c r="CR28" s="3">
        <f t="shared" si="39"/>
        <v>1.764825345247766</v>
      </c>
      <c r="CT28" s="3">
        <f t="shared" ref="CT28:DL28" si="40">IF(CT5="","",CT5/CT$4)</f>
        <v>1.8037974683544304</v>
      </c>
      <c r="CU28" s="3">
        <f t="shared" si="40"/>
        <v>1.7866666666666668</v>
      </c>
      <c r="CV28" s="3">
        <f t="shared" si="40"/>
        <v>1.8516949152542372</v>
      </c>
      <c r="CW28" s="3">
        <f t="shared" si="40"/>
        <v>1.8586497890295357</v>
      </c>
      <c r="CX28" s="3">
        <f t="shared" si="40"/>
        <v>1.969758064516129</v>
      </c>
      <c r="CY28" s="3">
        <f t="shared" si="40"/>
        <v>1.9502262443438909</v>
      </c>
      <c r="CZ28" s="3">
        <f t="shared" si="40"/>
        <v>1.7933884297520661</v>
      </c>
      <c r="DA28" s="3">
        <f t="shared" si="40"/>
        <v>1.9979166666666668</v>
      </c>
      <c r="DB28" s="3">
        <f t="shared" si="40"/>
        <v>1.8078602620087336</v>
      </c>
      <c r="DC28" s="3">
        <f t="shared" si="40"/>
        <v>1.7453703703703705</v>
      </c>
      <c r="DD28" s="3">
        <f t="shared" si="40"/>
        <v>1.8900862068965518</v>
      </c>
      <c r="DE28" s="3">
        <f t="shared" si="40"/>
        <v>1.9705882352941178</v>
      </c>
      <c r="DF28" s="3">
        <f t="shared" si="40"/>
        <v>1.8605150214592274</v>
      </c>
      <c r="DG28" s="3">
        <f t="shared" si="40"/>
        <v>1.8270042194092826</v>
      </c>
      <c r="DH28" s="3">
        <f t="shared" si="40"/>
        <v>1.7920353982300883</v>
      </c>
      <c r="DI28" s="3">
        <f t="shared" si="40"/>
        <v>2.1727642276422765</v>
      </c>
      <c r="DJ28" s="3">
        <f t="shared" si="40"/>
        <v>1.7270742358078603</v>
      </c>
      <c r="DK28" s="3">
        <f t="shared" si="40"/>
        <v>1.7777777777777779</v>
      </c>
      <c r="DL28" s="3">
        <f t="shared" si="40"/>
        <v>1.8224489795918366</v>
      </c>
    </row>
    <row r="29" spans="1:116" x14ac:dyDescent="0.35">
      <c r="A29" s="3" t="s">
        <v>735</v>
      </c>
      <c r="B29" s="3">
        <f t="shared" ref="B29:P29" si="41">IF(B6="","",B6/B$4)</f>
        <v>7.6232876712328768</v>
      </c>
      <c r="C29" s="3">
        <f t="shared" si="41"/>
        <v>7.1008522727272716</v>
      </c>
      <c r="D29" s="3">
        <f t="shared" si="41"/>
        <v>7.5903010033444813</v>
      </c>
      <c r="E29" s="3">
        <f t="shared" si="41"/>
        <v>8.0203389830508467</v>
      </c>
      <c r="F29" s="3">
        <f t="shared" si="41"/>
        <v>7.4681528662420389</v>
      </c>
      <c r="G29" s="3">
        <f t="shared" si="41"/>
        <v>6.6681159420289857</v>
      </c>
      <c r="H29" s="3">
        <f t="shared" si="41"/>
        <v>7.7607913669064743</v>
      </c>
      <c r="I29" s="3">
        <f t="shared" si="41"/>
        <v>6.8247978436657677</v>
      </c>
      <c r="J29" s="3">
        <f t="shared" si="41"/>
        <v>7.407854984894259</v>
      </c>
      <c r="K29" s="3">
        <f t="shared" si="41"/>
        <v>7.3215488215488209</v>
      </c>
      <c r="L29" s="3">
        <f t="shared" si="41"/>
        <v>7.0524691358024691</v>
      </c>
      <c r="M29" s="3">
        <f t="shared" si="41"/>
        <v>8.1067796610169491</v>
      </c>
      <c r="N29" s="3">
        <f t="shared" si="41"/>
        <v>7.4711538461538467</v>
      </c>
      <c r="O29" s="3">
        <f t="shared" si="41"/>
        <v>7.6943462897526498</v>
      </c>
      <c r="P29" s="3">
        <f t="shared" si="41"/>
        <v>7.9681784930504751</v>
      </c>
      <c r="Z29" s="3">
        <f t="shared" ref="Z29:AT29" si="42">IF(Z6="","",Z6/Z$4)</f>
        <v>5.7354085603112841</v>
      </c>
      <c r="AA29" s="3">
        <f t="shared" si="42"/>
        <v>5.7304832713754648</v>
      </c>
      <c r="AB29" s="3">
        <f t="shared" si="42"/>
        <v>5.1887417218543046</v>
      </c>
      <c r="AC29" s="3">
        <f t="shared" si="42"/>
        <v>6.0125899280575537</v>
      </c>
      <c r="AD29" s="3">
        <f t="shared" si="42"/>
        <v>5.308080808080808</v>
      </c>
      <c r="AE29" s="3">
        <f t="shared" si="42"/>
        <v>5.7755775577557751</v>
      </c>
      <c r="AF29" s="3">
        <f t="shared" si="42"/>
        <v>5.7222222222222214</v>
      </c>
      <c r="AG29" s="3">
        <f t="shared" si="42"/>
        <v>5.1821561338289968</v>
      </c>
      <c r="AH29" s="3">
        <f t="shared" si="42"/>
        <v>5.5079365079365088</v>
      </c>
      <c r="AI29" s="3">
        <f t="shared" si="42"/>
        <v>5.9752475247524757</v>
      </c>
      <c r="AJ29" s="3">
        <f t="shared" si="42"/>
        <v>4.6075085324232079</v>
      </c>
      <c r="AK29" s="3">
        <f t="shared" si="42"/>
        <v>5.5491228070175431</v>
      </c>
      <c r="AL29" s="3">
        <f t="shared" si="42"/>
        <v>5.4673539518900336</v>
      </c>
      <c r="AM29" s="3">
        <f t="shared" si="42"/>
        <v>5.0038167938931295</v>
      </c>
      <c r="AN29" s="3">
        <f t="shared" si="42"/>
        <v>5.7490272373540856</v>
      </c>
      <c r="AO29" s="3">
        <f t="shared" si="42"/>
        <v>5.9111111111111105</v>
      </c>
      <c r="AP29" s="3">
        <f t="shared" si="42"/>
        <v>5.8010380622837374</v>
      </c>
      <c r="AQ29" s="3">
        <f t="shared" si="42"/>
        <v>5.6903765690376575</v>
      </c>
      <c r="AR29" s="3">
        <f t="shared" si="42"/>
        <v>5.1480599046970728</v>
      </c>
      <c r="AS29" s="3">
        <f t="shared" si="42"/>
        <v>5.7596153846153841</v>
      </c>
      <c r="AT29" s="3">
        <f t="shared" si="42"/>
        <v>5.71</v>
      </c>
      <c r="AX29" s="3">
        <f t="shared" ref="AX29:BG29" si="43">IF(AX6="","",AX6/AX$4)</f>
        <v>5.2635379061371843</v>
      </c>
      <c r="AY29" s="3">
        <f t="shared" si="43"/>
        <v>5.9019230769230768</v>
      </c>
      <c r="AZ29" s="3">
        <f t="shared" si="43"/>
        <v>5.9464285714285712</v>
      </c>
      <c r="BA29" s="3">
        <f t="shared" si="43"/>
        <v>6.3959854014598543</v>
      </c>
      <c r="BB29" s="3">
        <f t="shared" si="43"/>
        <v>5.8140350877192981</v>
      </c>
      <c r="BC29" s="3">
        <f t="shared" si="43"/>
        <v>5.9105263157894736</v>
      </c>
      <c r="BD29" s="3">
        <f t="shared" si="43"/>
        <v>5.8811320754716983</v>
      </c>
      <c r="BE29" s="3">
        <f t="shared" si="43"/>
        <v>6.1801801801801801</v>
      </c>
      <c r="BF29" s="3">
        <f t="shared" si="43"/>
        <v>6.3831775700934585</v>
      </c>
      <c r="BG29" s="3">
        <f t="shared" si="43"/>
        <v>6.2921125644074509</v>
      </c>
      <c r="BV29" s="3">
        <f t="shared" ref="BV29:CR29" si="44">IF(BV6="","",BV6/BV$4)</f>
        <v>5.4523809523809526</v>
      </c>
      <c r="BW29" s="3">
        <f t="shared" si="44"/>
        <v>6.5344827586206895</v>
      </c>
      <c r="BX29" s="3">
        <f t="shared" si="44"/>
        <v>5.8823529411764701</v>
      </c>
      <c r="BY29" s="3">
        <f t="shared" si="44"/>
        <v>6.3644859813084107</v>
      </c>
      <c r="BZ29" s="3">
        <f t="shared" si="44"/>
        <v>5.646484375</v>
      </c>
      <c r="CA29" s="3">
        <f t="shared" si="44"/>
        <v>6.5299145299145307</v>
      </c>
      <c r="CB29" s="3">
        <f t="shared" si="44"/>
        <v>5.9218749999999991</v>
      </c>
      <c r="CC29" s="3">
        <f t="shared" si="44"/>
        <v>5.4480519480519476</v>
      </c>
      <c r="CD29" s="3">
        <f t="shared" si="44"/>
        <v>5.9714285714285715</v>
      </c>
      <c r="CE29" s="3">
        <f t="shared" si="44"/>
        <v>6.2595744680851064</v>
      </c>
      <c r="CF29" s="3">
        <f t="shared" si="44"/>
        <v>5.7285714285714286</v>
      </c>
      <c r="CG29" s="3">
        <f t="shared" si="44"/>
        <v>6.2340425531914896</v>
      </c>
      <c r="CH29" s="3">
        <f t="shared" si="44"/>
        <v>4.783018867924528</v>
      </c>
      <c r="CI29" s="3">
        <f t="shared" si="44"/>
        <v>5.09493670886076</v>
      </c>
      <c r="CJ29" s="3">
        <f t="shared" si="44"/>
        <v>6.2689075630252091</v>
      </c>
      <c r="CK29" s="3">
        <f t="shared" si="44"/>
        <v>5.9898785425101213</v>
      </c>
      <c r="CL29" s="3">
        <f t="shared" si="44"/>
        <v>5.9958333333333336</v>
      </c>
      <c r="CM29" s="3">
        <f t="shared" si="44"/>
        <v>6.0394190871369293</v>
      </c>
      <c r="CN29" s="3">
        <f t="shared" si="44"/>
        <v>5.7362869198312234</v>
      </c>
      <c r="CO29" s="3">
        <f t="shared" si="44"/>
        <v>6.3440170940170937</v>
      </c>
      <c r="CP29" s="3">
        <f t="shared" si="44"/>
        <v>6.8789237668161434</v>
      </c>
      <c r="CQ29" s="3">
        <f t="shared" si="44"/>
        <v>5.8895833333333334</v>
      </c>
      <c r="CR29" s="3">
        <f t="shared" si="44"/>
        <v>5.767668562144598</v>
      </c>
      <c r="CT29" s="3">
        <f t="shared" ref="CT29:DL29" si="45">IF(CT6="","",CT6/CT$4)</f>
        <v>6.1582278481012658</v>
      </c>
      <c r="CU29" s="3">
        <f t="shared" si="45"/>
        <v>6.1688888888888895</v>
      </c>
      <c r="CV29" s="3">
        <f t="shared" si="45"/>
        <v>5.7605932203389818</v>
      </c>
      <c r="CW29" s="3">
        <f t="shared" si="45"/>
        <v>6.7341772151898738</v>
      </c>
      <c r="CX29" s="3">
        <f t="shared" si="45"/>
        <v>6.8608870967741939</v>
      </c>
      <c r="CY29" s="3">
        <f t="shared" si="45"/>
        <v>5.7624434389140271</v>
      </c>
      <c r="CZ29" s="3">
        <f t="shared" si="45"/>
        <v>6.25</v>
      </c>
      <c r="DA29" s="3">
        <f t="shared" si="45"/>
        <v>5.8833333333333329</v>
      </c>
      <c r="DB29" s="3">
        <f t="shared" si="45"/>
        <v>6.4737991266375552</v>
      </c>
      <c r="DC29" s="3">
        <f t="shared" si="45"/>
        <v>5.8217592592592586</v>
      </c>
      <c r="DD29" s="3">
        <f t="shared" si="45"/>
        <v>6.3512931034482767</v>
      </c>
      <c r="DE29" s="3">
        <f t="shared" si="45"/>
        <v>6.2647058823529411</v>
      </c>
      <c r="DF29" s="3">
        <f t="shared" si="45"/>
        <v>6.3154506437768241</v>
      </c>
      <c r="DG29" s="3">
        <f t="shared" si="45"/>
        <v>6.5400843881856545</v>
      </c>
      <c r="DH29" s="3">
        <f t="shared" si="45"/>
        <v>6.086283185840708</v>
      </c>
      <c r="DI29" s="3">
        <f t="shared" si="45"/>
        <v>6.0528455284552836</v>
      </c>
      <c r="DJ29" s="3">
        <f t="shared" si="45"/>
        <v>5.8864628820960707</v>
      </c>
      <c r="DK29" s="3">
        <f t="shared" si="45"/>
        <v>5.8847736625514404</v>
      </c>
      <c r="DL29" s="3">
        <f t="shared" si="45"/>
        <v>6.1265306122448981</v>
      </c>
    </row>
    <row r="30" spans="1:116" x14ac:dyDescent="0.35">
      <c r="A30" s="3" t="s">
        <v>5</v>
      </c>
      <c r="B30" s="3">
        <f t="shared" ref="B30:P30" si="46">IF(B7="","",B7/B$4)</f>
        <v>0.43493150684931503</v>
      </c>
      <c r="C30" s="3">
        <f t="shared" si="46"/>
        <v>0.44318181818181812</v>
      </c>
      <c r="D30" s="3">
        <f t="shared" si="46"/>
        <v>0.40468227424749165</v>
      </c>
      <c r="E30" s="3">
        <f t="shared" si="46"/>
        <v>0.4644067796610169</v>
      </c>
      <c r="F30" s="3">
        <f t="shared" si="46"/>
        <v>0.37101910828025475</v>
      </c>
      <c r="G30" s="3">
        <f t="shared" si="46"/>
        <v>0.42318840579710143</v>
      </c>
      <c r="H30" s="3">
        <f t="shared" si="46"/>
        <v>0.42625899280575535</v>
      </c>
      <c r="I30" s="3">
        <f t="shared" si="46"/>
        <v>0.35040431266846361</v>
      </c>
      <c r="J30" s="3">
        <f t="shared" si="46"/>
        <v>0.40332326283987913</v>
      </c>
      <c r="K30" s="3">
        <f t="shared" si="46"/>
        <v>0.43434343434343431</v>
      </c>
      <c r="L30" s="3">
        <f t="shared" si="46"/>
        <v>0.40123456790123457</v>
      </c>
      <c r="M30" s="3">
        <f t="shared" si="46"/>
        <v>0.44915254237288138</v>
      </c>
      <c r="N30" s="3">
        <f t="shared" si="46"/>
        <v>0.40224358974358976</v>
      </c>
      <c r="O30" s="3">
        <f t="shared" si="46"/>
        <v>0.4487632508833922</v>
      </c>
      <c r="P30" s="3">
        <f t="shared" si="46"/>
        <v>0.46269202633504025</v>
      </c>
      <c r="Z30" s="3">
        <f t="shared" ref="Z30:AT30" si="47">IF(Z7="","",Z7/Z$4)</f>
        <v>0.34241245136186776</v>
      </c>
      <c r="AA30" s="3">
        <f t="shared" si="47"/>
        <v>0.34200743494423791</v>
      </c>
      <c r="AB30" s="3">
        <f t="shared" si="47"/>
        <v>0.34437086092715236</v>
      </c>
      <c r="AC30" s="3">
        <f t="shared" si="47"/>
        <v>0.33633093525179852</v>
      </c>
      <c r="AD30" s="3">
        <f t="shared" si="47"/>
        <v>0.32828282828282829</v>
      </c>
      <c r="AE30" s="3">
        <f t="shared" si="47"/>
        <v>0.34323432343234322</v>
      </c>
      <c r="AF30" s="3">
        <f t="shared" si="47"/>
        <v>0.35130718954248363</v>
      </c>
      <c r="AG30" s="3">
        <f t="shared" si="47"/>
        <v>0.31226765799256506</v>
      </c>
      <c r="AH30" s="3">
        <f t="shared" si="47"/>
        <v>0.35119047619047616</v>
      </c>
      <c r="AI30" s="3">
        <f t="shared" si="47"/>
        <v>0.39273927392739266</v>
      </c>
      <c r="AJ30" s="3">
        <f t="shared" si="47"/>
        <v>0.38225255972696243</v>
      </c>
      <c r="AK30" s="3">
        <f t="shared" si="47"/>
        <v>0.36842105263157893</v>
      </c>
      <c r="AL30" s="3">
        <f t="shared" si="47"/>
        <v>0.34707903780068727</v>
      </c>
      <c r="AM30" s="3">
        <f t="shared" si="47"/>
        <v>0.31297709923664119</v>
      </c>
      <c r="AN30" s="3">
        <f t="shared" si="47"/>
        <v>0.34824902723735407</v>
      </c>
      <c r="AO30" s="3">
        <f t="shared" si="47"/>
        <v>0.37142857142857139</v>
      </c>
      <c r="AP30" s="3">
        <f t="shared" si="47"/>
        <v>0.26297577854671278</v>
      </c>
      <c r="AQ30" s="3">
        <f t="shared" si="47"/>
        <v>0.38702928870292891</v>
      </c>
      <c r="AR30" s="3">
        <f t="shared" si="47"/>
        <v>0.35568413886997957</v>
      </c>
      <c r="AS30" s="3">
        <f t="shared" si="47"/>
        <v>0.37019230769230771</v>
      </c>
      <c r="AT30" s="3">
        <f t="shared" si="47"/>
        <v>0.35200000000000004</v>
      </c>
      <c r="AX30" s="3">
        <f t="shared" ref="AX30:BG30" si="48">IF(AX7="","",AX7/AX$4)</f>
        <v>0.35740072202166068</v>
      </c>
      <c r="AY30" s="3">
        <f t="shared" si="48"/>
        <v>0.38846153846153847</v>
      </c>
      <c r="AZ30" s="3">
        <f t="shared" si="48"/>
        <v>0.38571428571428573</v>
      </c>
      <c r="BA30" s="3">
        <f t="shared" si="48"/>
        <v>0.395985401459854</v>
      </c>
      <c r="BB30" s="3">
        <f t="shared" si="48"/>
        <v>0.38596491228070173</v>
      </c>
      <c r="BC30" s="3">
        <f t="shared" si="48"/>
        <v>0.37894736842105264</v>
      </c>
      <c r="BD30" s="3">
        <f t="shared" si="48"/>
        <v>0.35094339622641513</v>
      </c>
      <c r="BE30" s="3">
        <f t="shared" si="48"/>
        <v>0.29729729729729731</v>
      </c>
      <c r="BF30" s="3">
        <f t="shared" si="48"/>
        <v>0.35981308411214957</v>
      </c>
      <c r="BG30" s="3">
        <f t="shared" si="48"/>
        <v>0.36662703131193025</v>
      </c>
      <c r="BV30" s="3">
        <f t="shared" ref="BV30:CR30" si="49">IF(BV7="","",BV7/BV$4)</f>
        <v>0.38492063492063489</v>
      </c>
      <c r="BW30" s="3">
        <f t="shared" si="49"/>
        <v>0.35775862068965519</v>
      </c>
      <c r="BX30" s="3">
        <f t="shared" si="49"/>
        <v>0.35714285714285715</v>
      </c>
      <c r="BY30" s="3">
        <f t="shared" si="49"/>
        <v>0.39719626168224303</v>
      </c>
      <c r="BZ30" s="3">
        <f t="shared" si="49"/>
        <v>0.32421875</v>
      </c>
      <c r="CA30" s="3">
        <f t="shared" si="49"/>
        <v>0.38461538461538464</v>
      </c>
      <c r="CB30" s="3">
        <f t="shared" si="49"/>
        <v>0.380859375</v>
      </c>
      <c r="CC30" s="3">
        <f t="shared" si="49"/>
        <v>0.38744588744588737</v>
      </c>
      <c r="CD30" s="3">
        <f t="shared" si="49"/>
        <v>0.35714285714285715</v>
      </c>
      <c r="CE30" s="3">
        <f t="shared" si="49"/>
        <v>0.4127659574468085</v>
      </c>
      <c r="CF30" s="3">
        <f t="shared" si="49"/>
        <v>0.33877551020408164</v>
      </c>
      <c r="CG30" s="3">
        <f t="shared" si="49"/>
        <v>0.38297872340425532</v>
      </c>
      <c r="CH30" s="3">
        <f t="shared" si="49"/>
        <v>0.33207547169811324</v>
      </c>
      <c r="CI30" s="3">
        <f t="shared" si="49"/>
        <v>0.29324894514767935</v>
      </c>
      <c r="CJ30" s="3">
        <f t="shared" si="49"/>
        <v>0.38235294117647062</v>
      </c>
      <c r="CK30" s="3">
        <f t="shared" si="49"/>
        <v>0.36437246963562753</v>
      </c>
      <c r="CL30" s="3">
        <f t="shared" si="49"/>
        <v>0.36249999999999999</v>
      </c>
      <c r="CM30" s="3">
        <f t="shared" si="49"/>
        <v>0.35477178423236516</v>
      </c>
      <c r="CN30" s="3">
        <f t="shared" si="49"/>
        <v>0.38185654008438824</v>
      </c>
      <c r="CO30" s="3">
        <f t="shared" si="49"/>
        <v>0.40811965811965817</v>
      </c>
      <c r="CP30" s="3">
        <f t="shared" si="49"/>
        <v>0.40582959641255606</v>
      </c>
      <c r="CQ30" s="3">
        <f t="shared" si="49"/>
        <v>0.4145833333333333</v>
      </c>
      <c r="CR30" s="3">
        <f t="shared" si="49"/>
        <v>0.33915515840779853</v>
      </c>
      <c r="CT30" s="3">
        <f t="shared" ref="CT30:DL30" si="50">IF(CT7="","",CT7/CT$4)</f>
        <v>0.40084388185654007</v>
      </c>
      <c r="CU30" s="3">
        <f t="shared" si="50"/>
        <v>0.4177777777777778</v>
      </c>
      <c r="CV30" s="3">
        <f t="shared" si="50"/>
        <v>0.38135593220338981</v>
      </c>
      <c r="CW30" s="3">
        <f t="shared" si="50"/>
        <v>0.44936708860759489</v>
      </c>
      <c r="CX30" s="3">
        <f t="shared" si="50"/>
        <v>0.42137096774193544</v>
      </c>
      <c r="CY30" s="3">
        <f t="shared" si="50"/>
        <v>0.36199095022624433</v>
      </c>
      <c r="CZ30" s="3">
        <f t="shared" si="50"/>
        <v>0.37809917355371903</v>
      </c>
      <c r="DA30" s="3">
        <f t="shared" si="50"/>
        <v>0.36249999999999999</v>
      </c>
      <c r="DB30" s="3">
        <f t="shared" si="50"/>
        <v>0.36681222707423583</v>
      </c>
      <c r="DC30" s="3">
        <f t="shared" si="50"/>
        <v>0.40740740740740744</v>
      </c>
      <c r="DD30" s="3">
        <f t="shared" si="50"/>
        <v>0.39224137931034492</v>
      </c>
      <c r="DE30" s="3">
        <f t="shared" si="50"/>
        <v>0.4264705882352941</v>
      </c>
      <c r="DF30" s="3">
        <f t="shared" si="50"/>
        <v>0.39270386266094415</v>
      </c>
      <c r="DG30" s="3">
        <f t="shared" si="50"/>
        <v>0.36919831223628691</v>
      </c>
      <c r="DH30" s="3">
        <f t="shared" si="50"/>
        <v>0.36504424778761058</v>
      </c>
      <c r="DI30" s="3">
        <f t="shared" si="50"/>
        <v>0.3739837398373983</v>
      </c>
      <c r="DJ30" s="3">
        <f t="shared" si="50"/>
        <v>0.37554585152838427</v>
      </c>
      <c r="DK30" s="3">
        <f t="shared" si="50"/>
        <v>0.36008230452674894</v>
      </c>
      <c r="DL30" s="3">
        <f t="shared" si="50"/>
        <v>0.38367346938775504</v>
      </c>
    </row>
    <row r="31" spans="1:116" x14ac:dyDescent="0.35">
      <c r="A31" s="3" t="s">
        <v>9</v>
      </c>
      <c r="B31" s="3">
        <f t="shared" ref="B31:P31" si="51">IF(B8="","",B8/B$4)</f>
        <v>0.33904109589041098</v>
      </c>
      <c r="C31" s="3" t="str">
        <f t="shared" si="51"/>
        <v/>
      </c>
      <c r="D31" s="3">
        <f t="shared" si="51"/>
        <v>0.3678929765886288</v>
      </c>
      <c r="E31" s="3">
        <f t="shared" si="51"/>
        <v>0.30169491525423731</v>
      </c>
      <c r="F31" s="3">
        <f t="shared" si="51"/>
        <v>0.27388535031847139</v>
      </c>
      <c r="G31" s="3">
        <f t="shared" si="51"/>
        <v>0.29855072463768118</v>
      </c>
      <c r="H31" s="3">
        <f t="shared" si="51"/>
        <v>0.30035971223021579</v>
      </c>
      <c r="I31" s="3">
        <f t="shared" si="51"/>
        <v>0.32345013477088946</v>
      </c>
      <c r="J31" s="3">
        <f t="shared" si="51"/>
        <v>0.29305135951661626</v>
      </c>
      <c r="K31" s="3">
        <f t="shared" si="51"/>
        <v>0.31986531986531985</v>
      </c>
      <c r="L31" s="3">
        <f t="shared" si="51"/>
        <v>0.29629629629629628</v>
      </c>
      <c r="M31" s="3">
        <f t="shared" si="51"/>
        <v>0.29152542372881357</v>
      </c>
      <c r="N31" s="3">
        <f t="shared" si="51"/>
        <v>0.28044871794871795</v>
      </c>
      <c r="O31" s="3">
        <f t="shared" si="51"/>
        <v>0.38515901060070667</v>
      </c>
      <c r="P31" s="3">
        <f t="shared" si="51"/>
        <v>0.29809802487198245</v>
      </c>
      <c r="Z31" s="3">
        <f t="shared" ref="Z31:AT31" si="52">IF(Z8="","",Z8/Z$4)</f>
        <v>0.27626459143968873</v>
      </c>
      <c r="AA31" s="3">
        <f t="shared" si="52"/>
        <v>0.27137546468401486</v>
      </c>
      <c r="AB31" s="3">
        <f t="shared" si="52"/>
        <v>0.25165562913907286</v>
      </c>
      <c r="AC31" s="3">
        <f t="shared" si="52"/>
        <v>0.30035971223021579</v>
      </c>
      <c r="AD31" s="3">
        <f t="shared" si="52"/>
        <v>0.26936026936026936</v>
      </c>
      <c r="AE31" s="3">
        <f t="shared" si="52"/>
        <v>0.27062706270627057</v>
      </c>
      <c r="AF31" s="3">
        <f t="shared" si="52"/>
        <v>0.2581699346405229</v>
      </c>
      <c r="AG31" s="3">
        <f t="shared" si="52"/>
        <v>0.24907063197026025</v>
      </c>
      <c r="AH31" s="3">
        <f t="shared" si="52"/>
        <v>0.28373015873015878</v>
      </c>
      <c r="AI31" s="3">
        <f t="shared" si="52"/>
        <v>0.28052805280528054</v>
      </c>
      <c r="AJ31" s="3">
        <f t="shared" si="52"/>
        <v>0.33105802047781568</v>
      </c>
      <c r="AK31" s="3">
        <f t="shared" si="52"/>
        <v>0.25263157894736843</v>
      </c>
      <c r="AL31" s="3">
        <f t="shared" si="52"/>
        <v>0.25773195876288657</v>
      </c>
      <c r="AM31" s="3">
        <f t="shared" si="52"/>
        <v>0.24809160305343511</v>
      </c>
      <c r="AN31" s="3">
        <f t="shared" si="52"/>
        <v>0.25680933852140075</v>
      </c>
      <c r="AO31" s="3">
        <f t="shared" si="52"/>
        <v>0.26031746031746028</v>
      </c>
      <c r="AP31" s="3">
        <f t="shared" si="52"/>
        <v>0.25778546712802769</v>
      </c>
      <c r="AQ31" s="3">
        <f t="shared" si="52"/>
        <v>0.29079497907949792</v>
      </c>
      <c r="AR31" s="3">
        <f t="shared" si="52"/>
        <v>0.27399591558883596</v>
      </c>
      <c r="AS31" s="3">
        <f t="shared" si="52"/>
        <v>0.2371794871794872</v>
      </c>
      <c r="AT31" s="3">
        <f t="shared" si="52"/>
        <v>0.29199999999999998</v>
      </c>
      <c r="AX31" s="3">
        <f t="shared" ref="AX31:BG31" si="53">IF(AX8="","",AX8/AX$4)</f>
        <v>0.25270758122743681</v>
      </c>
      <c r="AY31" s="3">
        <f t="shared" si="53"/>
        <v>0.23461538461538461</v>
      </c>
      <c r="AZ31" s="3">
        <f t="shared" si="53"/>
        <v>0.2857142857142857</v>
      </c>
      <c r="BA31" s="3">
        <f t="shared" si="53"/>
        <v>0.28284671532846717</v>
      </c>
      <c r="BB31" s="3">
        <f t="shared" si="53"/>
        <v>0.24210526315789474</v>
      </c>
      <c r="BC31" s="3">
        <f t="shared" si="53"/>
        <v>0.27543859649122804</v>
      </c>
      <c r="BD31" s="3">
        <f t="shared" si="53"/>
        <v>0.30188679245283018</v>
      </c>
      <c r="BE31" s="3">
        <f t="shared" si="53"/>
        <v>0.23648648648648649</v>
      </c>
      <c r="BF31" s="3">
        <f t="shared" si="53"/>
        <v>0.30841121495327101</v>
      </c>
      <c r="BG31" s="3">
        <f t="shared" si="53"/>
        <v>0.24375743162901309</v>
      </c>
      <c r="BV31" s="3">
        <f t="shared" ref="BV31:CR31" si="54">IF(BV8="","",BV8/BV$4)</f>
        <v>0.28571428571428575</v>
      </c>
      <c r="BW31" s="3">
        <f t="shared" si="54"/>
        <v>0.34051724137931039</v>
      </c>
      <c r="BX31" s="3">
        <f t="shared" si="54"/>
        <v>0.27731092436974786</v>
      </c>
      <c r="BY31" s="3" t="str">
        <f t="shared" si="54"/>
        <v/>
      </c>
      <c r="BZ31" s="3">
        <f t="shared" si="54"/>
        <v>0.27734374999999994</v>
      </c>
      <c r="CA31" s="3">
        <f t="shared" si="54"/>
        <v>0.26495726495726496</v>
      </c>
      <c r="CB31" s="3">
        <f t="shared" si="54"/>
        <v>0.29296875</v>
      </c>
      <c r="CC31" s="3">
        <f t="shared" si="54"/>
        <v>0.26839826839826836</v>
      </c>
      <c r="CD31" s="3">
        <f t="shared" si="54"/>
        <v>0.27959183673469384</v>
      </c>
      <c r="CE31" s="3">
        <f t="shared" si="54"/>
        <v>0.30212765957446808</v>
      </c>
      <c r="CF31" s="3">
        <f t="shared" si="54"/>
        <v>0.27346938775510204</v>
      </c>
      <c r="CG31" s="3">
        <f t="shared" si="54"/>
        <v>0.26595744680851063</v>
      </c>
      <c r="CH31" s="3">
        <f t="shared" si="54"/>
        <v>0.24905660377358491</v>
      </c>
      <c r="CI31" s="3">
        <f t="shared" si="54"/>
        <v>0.23417721518987344</v>
      </c>
      <c r="CJ31" s="3">
        <f t="shared" si="54"/>
        <v>0.29201680672268909</v>
      </c>
      <c r="CK31" s="3">
        <f t="shared" si="54"/>
        <v>0.31174089068825911</v>
      </c>
      <c r="CL31" s="3">
        <f t="shared" si="54"/>
        <v>0.29791666666666666</v>
      </c>
      <c r="CM31" s="3">
        <f t="shared" si="54"/>
        <v>0.28008298755186722</v>
      </c>
      <c r="CN31" s="3">
        <f t="shared" si="54"/>
        <v>0.31434599156118143</v>
      </c>
      <c r="CO31" s="3">
        <f t="shared" si="54"/>
        <v>0.28632478632478636</v>
      </c>
      <c r="CP31" s="3">
        <f t="shared" si="54"/>
        <v>0.25112107623318386</v>
      </c>
      <c r="CQ31" s="3">
        <f t="shared" si="54"/>
        <v>0.31041666666666667</v>
      </c>
      <c r="CR31" s="3">
        <f t="shared" si="54"/>
        <v>0.25995125913891148</v>
      </c>
      <c r="CT31" s="3">
        <f t="shared" ref="CT31:DL31" si="55">IF(CT8="","",CT8/CT$4)</f>
        <v>0.2932489451476793</v>
      </c>
      <c r="CU31" s="3">
        <f t="shared" si="55"/>
        <v>0.35555555555555557</v>
      </c>
      <c r="CV31" s="3">
        <f t="shared" si="55"/>
        <v>0.28389830508474573</v>
      </c>
      <c r="CW31" s="3">
        <f t="shared" si="55"/>
        <v>0.29535864978902954</v>
      </c>
      <c r="CX31" s="3">
        <f t="shared" si="55"/>
        <v>0.32459677419354843</v>
      </c>
      <c r="CY31" s="3">
        <f t="shared" si="55"/>
        <v>0.3574660633484163</v>
      </c>
      <c r="CZ31" s="3">
        <f t="shared" si="55"/>
        <v>0.30165289256198347</v>
      </c>
      <c r="DA31" s="3">
        <f t="shared" si="55"/>
        <v>0.33124999999999999</v>
      </c>
      <c r="DB31" s="3">
        <f t="shared" si="55"/>
        <v>0.27074235807860264</v>
      </c>
      <c r="DC31" s="3">
        <f t="shared" si="55"/>
        <v>0.28703703703703703</v>
      </c>
      <c r="DD31" s="3">
        <f t="shared" si="55"/>
        <v>0.34913793103448276</v>
      </c>
      <c r="DE31" s="3">
        <f t="shared" si="55"/>
        <v>0.35294117647058815</v>
      </c>
      <c r="DF31" s="3">
        <f t="shared" si="55"/>
        <v>0.28540772532188841</v>
      </c>
      <c r="DG31" s="3">
        <f t="shared" si="55"/>
        <v>0.24472573839662448</v>
      </c>
      <c r="DH31" s="3">
        <f t="shared" si="55"/>
        <v>0.2964601769911504</v>
      </c>
      <c r="DI31" s="3">
        <f t="shared" si="55"/>
        <v>0.32520325203252032</v>
      </c>
      <c r="DJ31" s="3">
        <f t="shared" si="55"/>
        <v>0.32314410480349343</v>
      </c>
      <c r="DK31" s="3">
        <f t="shared" si="55"/>
        <v>0.27572016460905346</v>
      </c>
      <c r="DL31" s="3">
        <f t="shared" si="55"/>
        <v>0.28979591836734692</v>
      </c>
    </row>
    <row r="32" spans="1:116" x14ac:dyDescent="0.35">
      <c r="A32" s="3" t="s">
        <v>8</v>
      </c>
      <c r="B32" s="3">
        <f t="shared" ref="B32:P32" si="56">IF(B9="","",B9/B$4)</f>
        <v>0.61815068493150682</v>
      </c>
      <c r="C32" s="3">
        <f t="shared" si="56"/>
        <v>0.53409090909090906</v>
      </c>
      <c r="D32" s="3">
        <f t="shared" si="56"/>
        <v>0.63377926421404696</v>
      </c>
      <c r="E32" s="3">
        <f t="shared" si="56"/>
        <v>0.65762711864406775</v>
      </c>
      <c r="F32" s="3">
        <f t="shared" si="56"/>
        <v>0.60191082802547768</v>
      </c>
      <c r="G32" s="3">
        <f t="shared" si="56"/>
        <v>0.60579710144927534</v>
      </c>
      <c r="H32" s="3">
        <f t="shared" si="56"/>
        <v>0.60971223021582732</v>
      </c>
      <c r="I32" s="3">
        <f t="shared" si="56"/>
        <v>0.57412398921832875</v>
      </c>
      <c r="J32" s="3">
        <f t="shared" si="56"/>
        <v>0.57703927492447127</v>
      </c>
      <c r="K32" s="3">
        <f t="shared" si="56"/>
        <v>0.59932659932659937</v>
      </c>
      <c r="L32" s="3">
        <f t="shared" si="56"/>
        <v>0.60802469135802484</v>
      </c>
      <c r="M32" s="3">
        <f t="shared" si="56"/>
        <v>0.59830508474576272</v>
      </c>
      <c r="N32" s="3">
        <f t="shared" si="56"/>
        <v>0.59294871794871795</v>
      </c>
      <c r="O32" s="3">
        <f t="shared" si="56"/>
        <v>0.62367491166077726</v>
      </c>
      <c r="P32" s="3">
        <f t="shared" si="56"/>
        <v>0.59802487198244336</v>
      </c>
      <c r="Z32" s="3">
        <f t="shared" ref="Z32:AT32" si="57">IF(Z9="","",Z9/Z$4)</f>
        <v>0.47859922178988329</v>
      </c>
      <c r="AA32" s="3">
        <f t="shared" si="57"/>
        <v>0.4702602230483271</v>
      </c>
      <c r="AB32" s="3">
        <f t="shared" si="57"/>
        <v>0.47682119205298007</v>
      </c>
      <c r="AC32" s="3">
        <f t="shared" si="57"/>
        <v>0.55215827338129497</v>
      </c>
      <c r="AD32" s="3">
        <f t="shared" si="57"/>
        <v>0.4713804713804714</v>
      </c>
      <c r="AE32" s="3">
        <f t="shared" si="57"/>
        <v>0.5363036303630363</v>
      </c>
      <c r="AF32" s="3">
        <f t="shared" si="57"/>
        <v>0.50653594771241828</v>
      </c>
      <c r="AG32" s="3">
        <f t="shared" si="57"/>
        <v>0.45167286245353155</v>
      </c>
      <c r="AH32" s="3">
        <f t="shared" si="57"/>
        <v>0.52182539682539675</v>
      </c>
      <c r="AI32" s="3">
        <f t="shared" si="57"/>
        <v>0.5462046204620461</v>
      </c>
      <c r="AJ32" s="3">
        <f t="shared" si="57"/>
        <v>0.49658703071672355</v>
      </c>
      <c r="AK32" s="3">
        <f t="shared" si="57"/>
        <v>0.49298245614035091</v>
      </c>
      <c r="AL32" s="3">
        <f t="shared" si="57"/>
        <v>0.50687285223367695</v>
      </c>
      <c r="AM32" s="3">
        <f t="shared" si="57"/>
        <v>0.44656488549618317</v>
      </c>
      <c r="AN32" s="3">
        <f t="shared" si="57"/>
        <v>0.55058365758754868</v>
      </c>
      <c r="AO32" s="3">
        <f t="shared" si="57"/>
        <v>0.49365079365079367</v>
      </c>
      <c r="AP32" s="3">
        <f t="shared" si="57"/>
        <v>0.52768166089965396</v>
      </c>
      <c r="AQ32" s="3">
        <f t="shared" si="57"/>
        <v>0.52719665271966532</v>
      </c>
      <c r="AR32" s="3">
        <f t="shared" si="57"/>
        <v>0.47821647379169507</v>
      </c>
      <c r="AS32" s="3">
        <f t="shared" si="57"/>
        <v>0.5016025641025641</v>
      </c>
      <c r="AT32" s="3">
        <f t="shared" si="57"/>
        <v>0.47799999999999998</v>
      </c>
      <c r="AX32" s="3">
        <f t="shared" ref="AX32:BG32" si="58">IF(AX9="","",AX9/AX$4)</f>
        <v>0.50722021660649819</v>
      </c>
      <c r="AY32" s="3">
        <f t="shared" si="58"/>
        <v>0.46153846153846156</v>
      </c>
      <c r="AZ32" s="3">
        <f t="shared" si="58"/>
        <v>0.55535714285714288</v>
      </c>
      <c r="BA32" s="3">
        <f t="shared" si="58"/>
        <v>0.5529197080291971</v>
      </c>
      <c r="BB32" s="3">
        <f t="shared" si="58"/>
        <v>0.52631578947368418</v>
      </c>
      <c r="BC32" s="3">
        <f t="shared" si="58"/>
        <v>0.49824561403508771</v>
      </c>
      <c r="BD32" s="3">
        <f t="shared" si="58"/>
        <v>0.47924528301886787</v>
      </c>
      <c r="BE32" s="3">
        <f t="shared" si="58"/>
        <v>0.52927927927927931</v>
      </c>
      <c r="BF32" s="3">
        <f t="shared" si="58"/>
        <v>0.53504672897196259</v>
      </c>
      <c r="BG32" s="3">
        <f t="shared" si="58"/>
        <v>0.50336900515259608</v>
      </c>
      <c r="BV32" s="3">
        <f t="shared" ref="BV32:CR32" si="59">IF(BV9="","",BV9/BV$4)</f>
        <v>0.49801587301587308</v>
      </c>
      <c r="BW32" s="3">
        <f t="shared" si="59"/>
        <v>0.55818965517241381</v>
      </c>
      <c r="BX32" s="3">
        <f t="shared" si="59"/>
        <v>0.51890756302521002</v>
      </c>
      <c r="BY32" s="3">
        <f t="shared" si="59"/>
        <v>0.55140186915887857</v>
      </c>
      <c r="BZ32" s="3">
        <f t="shared" si="59"/>
        <v>0.53320312499999989</v>
      </c>
      <c r="CA32" s="3">
        <f t="shared" si="59"/>
        <v>0.56623931623931623</v>
      </c>
      <c r="CB32" s="3">
        <f t="shared" si="59"/>
        <v>0.529296875</v>
      </c>
      <c r="CC32" s="3">
        <f t="shared" si="59"/>
        <v>0.49350649350649339</v>
      </c>
      <c r="CD32" s="3">
        <f t="shared" si="59"/>
        <v>0.52040816326530615</v>
      </c>
      <c r="CE32" s="3">
        <f t="shared" si="59"/>
        <v>0.49787234042553191</v>
      </c>
      <c r="CF32" s="3">
        <f t="shared" si="59"/>
        <v>0.45510204081632649</v>
      </c>
      <c r="CG32" s="3">
        <f t="shared" si="59"/>
        <v>0.55531914893617029</v>
      </c>
      <c r="CH32" s="3">
        <f t="shared" si="59"/>
        <v>0.41886792452830196</v>
      </c>
      <c r="CI32" s="3">
        <f t="shared" si="59"/>
        <v>0.45569620253164561</v>
      </c>
      <c r="CJ32" s="3">
        <f t="shared" si="59"/>
        <v>0.58193277310924363</v>
      </c>
      <c r="CK32" s="3">
        <f t="shared" si="59"/>
        <v>0.48380566801619429</v>
      </c>
      <c r="CL32" s="3">
        <f t="shared" si="59"/>
        <v>0.53541666666666676</v>
      </c>
      <c r="CM32" s="3">
        <f t="shared" si="59"/>
        <v>0.52904564315352698</v>
      </c>
      <c r="CN32" s="3">
        <f t="shared" si="59"/>
        <v>0.52953586497890304</v>
      </c>
      <c r="CO32" s="3">
        <f t="shared" si="59"/>
        <v>0.52564102564102566</v>
      </c>
      <c r="CP32" s="3">
        <f t="shared" si="59"/>
        <v>0.5246636771300448</v>
      </c>
      <c r="CQ32" s="3">
        <f t="shared" si="59"/>
        <v>0.53333333333333333</v>
      </c>
      <c r="CR32" s="3">
        <f t="shared" si="59"/>
        <v>0.48943948009748173</v>
      </c>
      <c r="CT32" s="3">
        <f t="shared" ref="CT32:DL32" si="60">IF(CT9="","",CT9/CT$4)</f>
        <v>0.58860759493670889</v>
      </c>
      <c r="CU32" s="3">
        <f t="shared" si="60"/>
        <v>0.55777777777777782</v>
      </c>
      <c r="CV32" s="3">
        <f t="shared" si="60"/>
        <v>0.52754237288135586</v>
      </c>
      <c r="CW32" s="3">
        <f t="shared" si="60"/>
        <v>0.5864978902953587</v>
      </c>
      <c r="CX32" s="3">
        <f t="shared" si="60"/>
        <v>0.62903225806451613</v>
      </c>
      <c r="CY32" s="3">
        <f t="shared" si="60"/>
        <v>0.57692307692307687</v>
      </c>
      <c r="CZ32" s="3">
        <f t="shared" si="60"/>
        <v>0.55578512396694213</v>
      </c>
      <c r="DA32" s="3">
        <f t="shared" si="60"/>
        <v>0.51041666666666663</v>
      </c>
      <c r="DB32" s="3">
        <f t="shared" si="60"/>
        <v>0.44323144104803491</v>
      </c>
      <c r="DC32" s="3">
        <f t="shared" si="60"/>
        <v>0.4814814814814814</v>
      </c>
      <c r="DD32" s="3">
        <f t="shared" si="60"/>
        <v>0.56465517241379315</v>
      </c>
      <c r="DE32" s="3">
        <f t="shared" si="60"/>
        <v>0.6029411764705882</v>
      </c>
      <c r="DF32" s="3">
        <f t="shared" si="60"/>
        <v>0.53004291845493556</v>
      </c>
      <c r="DG32" s="3">
        <f t="shared" si="60"/>
        <v>0.54430379746835444</v>
      </c>
      <c r="DH32" s="3">
        <f t="shared" si="60"/>
        <v>0.49115044247787615</v>
      </c>
      <c r="DI32" s="3">
        <f t="shared" si="60"/>
        <v>0.5142276422764227</v>
      </c>
      <c r="DJ32" s="3">
        <f t="shared" si="60"/>
        <v>0.61353711790393017</v>
      </c>
      <c r="DK32" s="3">
        <f t="shared" si="60"/>
        <v>0.52263374485596703</v>
      </c>
      <c r="DL32" s="3">
        <f t="shared" si="60"/>
        <v>0.56326530612244896</v>
      </c>
    </row>
    <row r="33" spans="1:116" x14ac:dyDescent="0.35">
      <c r="A33" s="3" t="s">
        <v>390</v>
      </c>
      <c r="B33" s="3">
        <f t="shared" ref="B33:P33" si="61">IF(B10="","",B10/B$4)</f>
        <v>5.0154109589041092</v>
      </c>
      <c r="C33" s="3">
        <f t="shared" si="61"/>
        <v>4.3465909090909092</v>
      </c>
      <c r="D33" s="3">
        <f t="shared" si="61"/>
        <v>4.8210702341137122</v>
      </c>
      <c r="E33" s="3">
        <f t="shared" si="61"/>
        <v>4.7508474576271187</v>
      </c>
      <c r="F33" s="3">
        <f t="shared" si="61"/>
        <v>4.4745222929936306</v>
      </c>
      <c r="G33" s="3">
        <f t="shared" si="61"/>
        <v>4.102898550724638</v>
      </c>
      <c r="H33" s="3">
        <f t="shared" si="61"/>
        <v>4.730215827338129</v>
      </c>
      <c r="I33" s="3">
        <f t="shared" si="61"/>
        <v>4.3598382749326143</v>
      </c>
      <c r="J33" s="3">
        <f t="shared" si="61"/>
        <v>4.1812688821752264</v>
      </c>
      <c r="K33" s="3">
        <f t="shared" si="61"/>
        <v>4.6212121212121211</v>
      </c>
      <c r="L33" s="3">
        <f t="shared" si="61"/>
        <v>4.4552469135802468</v>
      </c>
      <c r="M33" s="3">
        <f t="shared" si="61"/>
        <v>4.5525423728813559</v>
      </c>
      <c r="N33" s="3">
        <f t="shared" si="61"/>
        <v>4.5753205128205128</v>
      </c>
      <c r="O33" s="3">
        <f t="shared" si="61"/>
        <v>5.0724381625441701</v>
      </c>
      <c r="P33" s="3">
        <f t="shared" si="61"/>
        <v>4.795171909290417</v>
      </c>
      <c r="Z33" s="3">
        <f t="shared" ref="Z33:AT33" si="62">IF(Z10="","",Z10/Z$4)</f>
        <v>3.6653696498054478</v>
      </c>
      <c r="AA33" s="3">
        <f t="shared" si="62"/>
        <v>3.8066914498141267</v>
      </c>
      <c r="AB33" s="3">
        <f t="shared" si="62"/>
        <v>3.4536423841059603</v>
      </c>
      <c r="AC33" s="3">
        <f t="shared" si="62"/>
        <v>3.7517985611510789</v>
      </c>
      <c r="AD33" s="3">
        <f t="shared" si="62"/>
        <v>3.4898989898989901</v>
      </c>
      <c r="AE33" s="3">
        <f t="shared" si="62"/>
        <v>3.6287128712871288</v>
      </c>
      <c r="AF33" s="3">
        <f t="shared" si="62"/>
        <v>3.7483660130718954</v>
      </c>
      <c r="AG33" s="3">
        <f t="shared" si="62"/>
        <v>3.7081784386617103</v>
      </c>
      <c r="AH33" s="3">
        <f t="shared" si="62"/>
        <v>3.7380952380952377</v>
      </c>
      <c r="AI33" s="3">
        <f t="shared" si="62"/>
        <v>4.0264026402640267</v>
      </c>
      <c r="AJ33" s="3">
        <f t="shared" si="62"/>
        <v>3.8754266211604094</v>
      </c>
      <c r="AK33" s="3">
        <f t="shared" si="62"/>
        <v>3.7701754385964907</v>
      </c>
      <c r="AL33" s="3">
        <f t="shared" si="62"/>
        <v>3.7560137457044678</v>
      </c>
      <c r="AM33" s="3">
        <f t="shared" si="62"/>
        <v>3.2919847328244276</v>
      </c>
      <c r="AN33" s="3">
        <f t="shared" si="62"/>
        <v>3.8093385214007784</v>
      </c>
      <c r="AO33" s="3">
        <f t="shared" si="62"/>
        <v>3.7142857142857144</v>
      </c>
      <c r="AP33" s="3">
        <f t="shared" si="62"/>
        <v>3.8512110726643605</v>
      </c>
      <c r="AQ33" s="3">
        <f t="shared" si="62"/>
        <v>4.2280334728033475</v>
      </c>
      <c r="AR33" s="3">
        <f t="shared" si="62"/>
        <v>3.6385296119809398</v>
      </c>
      <c r="AS33" s="3">
        <f t="shared" si="62"/>
        <v>3.4983974358974361</v>
      </c>
      <c r="AT33" s="3">
        <f t="shared" si="62"/>
        <v>3.6680000000000001</v>
      </c>
      <c r="AX33" s="3">
        <f t="shared" ref="AX33:BG33" si="63">IF(AX10="","",AX10/AX$4)</f>
        <v>3.7166064981949463</v>
      </c>
      <c r="AY33" s="3">
        <f t="shared" si="63"/>
        <v>3.8499999999999996</v>
      </c>
      <c r="AZ33" s="3">
        <f t="shared" si="63"/>
        <v>3.9821428571428572</v>
      </c>
      <c r="BA33" s="3">
        <f t="shared" si="63"/>
        <v>4.25</v>
      </c>
      <c r="BB33" s="3">
        <f t="shared" si="63"/>
        <v>3.4456140350877194</v>
      </c>
      <c r="BC33" s="3">
        <f t="shared" si="63"/>
        <v>3.8403508771929826</v>
      </c>
      <c r="BD33" s="3">
        <f t="shared" si="63"/>
        <v>3.7603773584905662</v>
      </c>
      <c r="BE33" s="3">
        <f t="shared" si="63"/>
        <v>3.7229729729729732</v>
      </c>
      <c r="BF33" s="3">
        <f t="shared" si="63"/>
        <v>3.4836448598130842</v>
      </c>
      <c r="BG33" s="3">
        <f t="shared" si="63"/>
        <v>3.6484344034879115</v>
      </c>
      <c r="BV33" s="3">
        <f t="shared" ref="BV33:CR33" si="64">IF(BV10="","",BV10/BV$4)</f>
        <v>3.8055555555555558</v>
      </c>
      <c r="BW33" s="3">
        <f t="shared" si="64"/>
        <v>3.9245689655172415</v>
      </c>
      <c r="BX33" s="3">
        <f t="shared" si="64"/>
        <v>4.1512605042016801</v>
      </c>
      <c r="BY33" s="3">
        <f t="shared" si="64"/>
        <v>4.1612149532710285</v>
      </c>
      <c r="BZ33" s="3">
        <f t="shared" si="64"/>
        <v>3.76953125</v>
      </c>
      <c r="CA33" s="3">
        <f t="shared" si="64"/>
        <v>4.1196581196581201</v>
      </c>
      <c r="CB33" s="3">
        <f t="shared" si="64"/>
        <v>3.984375</v>
      </c>
      <c r="CC33" s="3">
        <f t="shared" si="64"/>
        <v>3.6796536796536796</v>
      </c>
      <c r="CD33" s="3">
        <f t="shared" si="64"/>
        <v>3.9326530612244897</v>
      </c>
      <c r="CE33" s="3">
        <f t="shared" si="64"/>
        <v>4.0808510638297877</v>
      </c>
      <c r="CF33" s="3">
        <f t="shared" si="64"/>
        <v>3.926530612244898</v>
      </c>
      <c r="CG33" s="3">
        <f t="shared" si="64"/>
        <v>3.8404255319148937</v>
      </c>
      <c r="CH33" s="3">
        <f t="shared" si="64"/>
        <v>3.2679245283018865</v>
      </c>
      <c r="CI33" s="3">
        <f t="shared" si="64"/>
        <v>3.3670886075949373</v>
      </c>
      <c r="CJ33" s="3">
        <f t="shared" si="64"/>
        <v>4.1071428571428568</v>
      </c>
      <c r="CK33" s="3">
        <f t="shared" si="64"/>
        <v>4.0323886639676116</v>
      </c>
      <c r="CL33" s="3">
        <f t="shared" si="64"/>
        <v>4.010416666666667</v>
      </c>
      <c r="CM33" s="3">
        <f t="shared" si="64"/>
        <v>3.9543568464730288</v>
      </c>
      <c r="CN33" s="3">
        <f t="shared" si="64"/>
        <v>3.9367088607594938</v>
      </c>
      <c r="CO33" s="3">
        <f t="shared" si="64"/>
        <v>4.166666666666667</v>
      </c>
      <c r="CP33" s="3">
        <f t="shared" si="64"/>
        <v>4.0627802690582957</v>
      </c>
      <c r="CQ33" s="3">
        <f t="shared" si="64"/>
        <v>3.7520833333333332</v>
      </c>
      <c r="CR33" s="3">
        <f t="shared" si="64"/>
        <v>3.5702680747359872</v>
      </c>
      <c r="CT33" s="3">
        <f t="shared" ref="CT33:DL33" si="65">IF(CT10="","",CT10/CT$4)</f>
        <v>3.8016877637130801</v>
      </c>
      <c r="CU33" s="3">
        <f t="shared" si="65"/>
        <v>4.115555555555555</v>
      </c>
      <c r="CV33" s="3">
        <f t="shared" si="65"/>
        <v>3.7881355932203391</v>
      </c>
      <c r="CW33" s="3">
        <f t="shared" si="65"/>
        <v>4.3628691983122367</v>
      </c>
      <c r="CX33" s="3">
        <f t="shared" si="65"/>
        <v>4.776209677419355</v>
      </c>
      <c r="CY33" s="3">
        <f t="shared" si="65"/>
        <v>3.8529411764705883</v>
      </c>
      <c r="CZ33" s="3">
        <f t="shared" si="65"/>
        <v>3.9896694214876032</v>
      </c>
      <c r="DA33" s="3">
        <f t="shared" si="65"/>
        <v>3.7520833333333332</v>
      </c>
      <c r="DB33" s="3">
        <f t="shared" si="65"/>
        <v>3.6375545851528392</v>
      </c>
      <c r="DC33" s="3">
        <f t="shared" si="65"/>
        <v>3.3842592592592586</v>
      </c>
      <c r="DD33" s="3">
        <f t="shared" si="65"/>
        <v>3.8577586206896552</v>
      </c>
      <c r="DE33" s="3">
        <f t="shared" si="65"/>
        <v>3.983193277310924</v>
      </c>
      <c r="DF33" s="3">
        <f t="shared" si="65"/>
        <v>4.1094420600858363</v>
      </c>
      <c r="DG33" s="3">
        <f t="shared" si="65"/>
        <v>3.6329113924050631</v>
      </c>
      <c r="DH33" s="3">
        <f t="shared" si="65"/>
        <v>3.2013274336283182</v>
      </c>
      <c r="DI33" s="3">
        <f t="shared" si="65"/>
        <v>4.1382113821138207</v>
      </c>
      <c r="DJ33" s="3">
        <f t="shared" si="65"/>
        <v>3.8646288209606992</v>
      </c>
      <c r="DK33" s="3">
        <f t="shared" si="65"/>
        <v>3.8127572016460904</v>
      </c>
      <c r="DL33" s="3">
        <f t="shared" si="65"/>
        <v>4</v>
      </c>
    </row>
    <row r="34" spans="1:116" x14ac:dyDescent="0.35">
      <c r="A34" s="3" t="s">
        <v>734</v>
      </c>
      <c r="B34" s="3">
        <f t="shared" ref="B34:P34" si="66">IF(B11="","",B11/B$4)</f>
        <v>0.51198630136986301</v>
      </c>
      <c r="C34" s="3">
        <f t="shared" si="66"/>
        <v>0.43465909090909088</v>
      </c>
      <c r="D34" s="3">
        <f t="shared" si="66"/>
        <v>0.50836120401337792</v>
      </c>
      <c r="E34" s="3">
        <f t="shared" si="66"/>
        <v>0.52542372881355937</v>
      </c>
      <c r="F34" s="3" t="str">
        <f t="shared" si="66"/>
        <v/>
      </c>
      <c r="G34" s="3" t="str">
        <f t="shared" si="66"/>
        <v/>
      </c>
      <c r="H34" s="3">
        <f t="shared" si="66"/>
        <v>0.51798561151079137</v>
      </c>
      <c r="I34" s="3">
        <f t="shared" si="66"/>
        <v>0.43665768194070087</v>
      </c>
      <c r="J34" s="3">
        <f t="shared" si="66"/>
        <v>0.53776435045317217</v>
      </c>
      <c r="K34" s="3">
        <f t="shared" si="66"/>
        <v>0.48821548821548821</v>
      </c>
      <c r="L34" s="3">
        <f t="shared" si="66"/>
        <v>0.44753086419753091</v>
      </c>
      <c r="M34" s="3">
        <f t="shared" si="66"/>
        <v>0.6</v>
      </c>
      <c r="N34" s="3">
        <f t="shared" si="66"/>
        <v>0.54807692307692313</v>
      </c>
      <c r="O34" s="3">
        <f t="shared" si="66"/>
        <v>0.50353356890459366</v>
      </c>
      <c r="P34" s="3">
        <f t="shared" si="66"/>
        <v>0.59985369422092172</v>
      </c>
      <c r="Z34" s="3">
        <f t="shared" ref="Z34:AT34" si="67">IF(Z11="","",Z11/Z$4)</f>
        <v>0.54863813229571989</v>
      </c>
      <c r="AA34" s="3">
        <f t="shared" si="67"/>
        <v>0.50185873605947962</v>
      </c>
      <c r="AB34" s="3">
        <f t="shared" si="67"/>
        <v>0.43543046357615889</v>
      </c>
      <c r="AC34" s="3">
        <f t="shared" si="67"/>
        <v>0.56474820143884885</v>
      </c>
      <c r="AD34" s="3" t="str">
        <f t="shared" si="67"/>
        <v/>
      </c>
      <c r="AE34" s="3">
        <f t="shared" si="67"/>
        <v>0.53795379537953791</v>
      </c>
      <c r="AF34" s="3" t="str">
        <f t="shared" si="67"/>
        <v/>
      </c>
      <c r="AG34" s="3">
        <f t="shared" si="67"/>
        <v>0.48327137546468402</v>
      </c>
      <c r="AH34" s="3" t="str">
        <f t="shared" si="67"/>
        <v/>
      </c>
      <c r="AI34" s="3">
        <f t="shared" si="67"/>
        <v>0.45874587458745875</v>
      </c>
      <c r="AJ34" s="3">
        <f t="shared" si="67"/>
        <v>0.58703071672354945</v>
      </c>
      <c r="AK34" s="3">
        <f t="shared" si="67"/>
        <v>0.49298245614035091</v>
      </c>
      <c r="AL34" s="3" t="str">
        <f t="shared" si="67"/>
        <v/>
      </c>
      <c r="AM34" s="3">
        <f t="shared" si="67"/>
        <v>0.50190839694656486</v>
      </c>
      <c r="AN34" s="3">
        <f t="shared" si="67"/>
        <v>0.52140077821011666</v>
      </c>
      <c r="AO34" s="3">
        <f t="shared" si="67"/>
        <v>0.43492063492063487</v>
      </c>
      <c r="AP34" s="3">
        <f t="shared" si="67"/>
        <v>0.59861591695501737</v>
      </c>
      <c r="AQ34" s="3">
        <f t="shared" si="67"/>
        <v>0.53556485355648542</v>
      </c>
      <c r="AR34" s="3">
        <f t="shared" si="67"/>
        <v>0.54118447923757662</v>
      </c>
      <c r="AS34" s="3">
        <f t="shared" si="67"/>
        <v>0.47275641025641024</v>
      </c>
      <c r="AT34" s="3">
        <f t="shared" si="67"/>
        <v>0.52599999999999991</v>
      </c>
      <c r="AX34" s="3">
        <f t="shared" ref="AX34:BG34" si="68">IF(AX11="","",AX11/AX$4)</f>
        <v>0.48375451263537911</v>
      </c>
      <c r="AY34" s="3">
        <f t="shared" si="68"/>
        <v>0.53846153846153844</v>
      </c>
      <c r="AZ34" s="3">
        <f t="shared" si="68"/>
        <v>0.56607142857142856</v>
      </c>
      <c r="BA34" s="3">
        <f t="shared" si="68"/>
        <v>0.53467153284671531</v>
      </c>
      <c r="BB34" s="3">
        <f t="shared" si="68"/>
        <v>0.5245614035087719</v>
      </c>
      <c r="BC34" s="3">
        <f t="shared" si="68"/>
        <v>0.51929824561403515</v>
      </c>
      <c r="BD34" s="3">
        <f t="shared" si="68"/>
        <v>0.51132075471698113</v>
      </c>
      <c r="BE34" s="3">
        <f t="shared" si="68"/>
        <v>0.68468468468468469</v>
      </c>
      <c r="BF34" s="3">
        <f t="shared" si="68"/>
        <v>0.56074766355140193</v>
      </c>
      <c r="BG34" s="3">
        <f t="shared" si="68"/>
        <v>0.57074910820451841</v>
      </c>
      <c r="BV34" s="3">
        <f t="shared" ref="BV34:CR34" si="69">IF(BV11="","",BV11/BV$4)</f>
        <v>0.49206349206349209</v>
      </c>
      <c r="BW34" s="3">
        <f t="shared" si="69"/>
        <v>0.6293103448275863</v>
      </c>
      <c r="BX34" s="3">
        <f t="shared" si="69"/>
        <v>0.5357142857142857</v>
      </c>
      <c r="BY34" s="3">
        <f t="shared" si="69"/>
        <v>0.5630841121495328</v>
      </c>
      <c r="BZ34" s="3">
        <f t="shared" si="69"/>
        <v>0.53125</v>
      </c>
      <c r="CA34" s="3">
        <f t="shared" si="69"/>
        <v>0.52564102564102566</v>
      </c>
      <c r="CB34" s="3">
        <f t="shared" si="69"/>
        <v>0.51953125</v>
      </c>
      <c r="CC34" s="3" t="str">
        <f t="shared" si="69"/>
        <v/>
      </c>
      <c r="CD34" s="3">
        <f t="shared" si="69"/>
        <v>0.553061224489796</v>
      </c>
      <c r="CE34" s="3">
        <f t="shared" si="69"/>
        <v>0.53191489361702127</v>
      </c>
      <c r="CF34" s="3">
        <f t="shared" si="69"/>
        <v>0.53061224489795922</v>
      </c>
      <c r="CG34" s="3">
        <f t="shared" si="69"/>
        <v>0.59148936170212763</v>
      </c>
      <c r="CH34" s="3">
        <f t="shared" si="69"/>
        <v>0.46037735849056599</v>
      </c>
      <c r="CI34" s="3">
        <f t="shared" si="69"/>
        <v>0.51265822784810133</v>
      </c>
      <c r="CJ34" s="3">
        <f t="shared" si="69"/>
        <v>0.5714285714285714</v>
      </c>
      <c r="CK34" s="3" t="str">
        <f t="shared" si="69"/>
        <v/>
      </c>
      <c r="CL34" s="3">
        <f t="shared" si="69"/>
        <v>0.5708333333333333</v>
      </c>
      <c r="CM34" s="3">
        <f t="shared" si="69"/>
        <v>0.59336099585062241</v>
      </c>
      <c r="CN34" s="3">
        <f t="shared" si="69"/>
        <v>0.59071729957805907</v>
      </c>
      <c r="CO34" s="3">
        <f t="shared" si="69"/>
        <v>0.59401709401709402</v>
      </c>
      <c r="CP34" s="3">
        <f t="shared" si="69"/>
        <v>0.65919282511210753</v>
      </c>
      <c r="CQ34" s="3">
        <f t="shared" si="69"/>
        <v>0.61249999999999993</v>
      </c>
      <c r="CR34" s="3">
        <f t="shared" si="69"/>
        <v>0.54021121039805042</v>
      </c>
      <c r="CT34" s="3" t="str">
        <f t="shared" ref="CT34:DL34" si="70">IF(CT11="","",CT11/CT$4)</f>
        <v/>
      </c>
      <c r="CU34" s="3">
        <f t="shared" si="70"/>
        <v>0.61111111111111116</v>
      </c>
      <c r="CV34" s="3">
        <f t="shared" si="70"/>
        <v>0.59110169491525422</v>
      </c>
      <c r="CW34" s="3">
        <f t="shared" si="70"/>
        <v>0.5675105485232067</v>
      </c>
      <c r="CX34" s="3">
        <f t="shared" si="70"/>
        <v>0.5786290322580645</v>
      </c>
      <c r="CY34" s="3">
        <f t="shared" si="70"/>
        <v>0.65158371040723984</v>
      </c>
      <c r="CZ34" s="3">
        <f t="shared" si="70"/>
        <v>0.60537190082644632</v>
      </c>
      <c r="DA34" s="3">
        <f t="shared" si="70"/>
        <v>0.61249999999999993</v>
      </c>
      <c r="DB34" s="3">
        <f t="shared" si="70"/>
        <v>0.63755458515283858</v>
      </c>
      <c r="DC34" s="3">
        <f t="shared" si="70"/>
        <v>0.59490740740740733</v>
      </c>
      <c r="DD34" s="3">
        <f t="shared" si="70"/>
        <v>0.60344827586206895</v>
      </c>
      <c r="DE34" s="3">
        <f t="shared" si="70"/>
        <v>0.60084033613445376</v>
      </c>
      <c r="DF34" s="3">
        <f t="shared" si="70"/>
        <v>0.58154506437768239</v>
      </c>
      <c r="DG34" s="3">
        <f t="shared" si="70"/>
        <v>0.59071729957805907</v>
      </c>
      <c r="DH34" s="3">
        <f t="shared" si="70"/>
        <v>0.61061946902654862</v>
      </c>
      <c r="DI34" s="3">
        <f t="shared" si="70"/>
        <v>0.52642276422764223</v>
      </c>
      <c r="DJ34" s="3">
        <f t="shared" si="70"/>
        <v>0.63318777292576423</v>
      </c>
      <c r="DK34" s="3">
        <f t="shared" si="70"/>
        <v>0.60288065843621397</v>
      </c>
      <c r="DL34" s="3">
        <f t="shared" si="70"/>
        <v>0.59795918367346945</v>
      </c>
    </row>
    <row r="35" spans="1:116" x14ac:dyDescent="0.35">
      <c r="A35" s="3" t="s">
        <v>733</v>
      </c>
      <c r="B35" s="3">
        <f t="shared" ref="B35:P35" si="71">IF(B12="","",B12/B$4)</f>
        <v>0.64726027397260266</v>
      </c>
      <c r="C35" s="3">
        <f t="shared" si="71"/>
        <v>0.55681818181818177</v>
      </c>
      <c r="D35" s="3">
        <f t="shared" si="71"/>
        <v>0.63879598662207371</v>
      </c>
      <c r="E35" s="3">
        <f t="shared" si="71"/>
        <v>0.6372881355932204</v>
      </c>
      <c r="F35" s="3" t="str">
        <f t="shared" si="71"/>
        <v/>
      </c>
      <c r="G35" s="3" t="str">
        <f t="shared" si="71"/>
        <v/>
      </c>
      <c r="H35" s="3">
        <f t="shared" si="71"/>
        <v>0.61870503597122295</v>
      </c>
      <c r="I35" s="3">
        <f t="shared" si="71"/>
        <v>0.53234501347708896</v>
      </c>
      <c r="J35" s="3">
        <f t="shared" si="71"/>
        <v>0.49848942598187307</v>
      </c>
      <c r="K35" s="3">
        <f t="shared" si="71"/>
        <v>0.57239057239057245</v>
      </c>
      <c r="L35" s="3">
        <f t="shared" si="71"/>
        <v>0.55401234567901247</v>
      </c>
      <c r="M35" s="3">
        <f t="shared" si="71"/>
        <v>0.58983050847457619</v>
      </c>
      <c r="N35" s="3">
        <f t="shared" si="71"/>
        <v>0.5064102564102565</v>
      </c>
      <c r="O35" s="3">
        <f t="shared" si="71"/>
        <v>0.63780918727915192</v>
      </c>
      <c r="P35" s="3">
        <f t="shared" si="71"/>
        <v>0.64374542794440381</v>
      </c>
      <c r="Z35" s="3">
        <f t="shared" ref="Z35:AT35" si="72">IF(Z12="","",Z12/Z$4)</f>
        <v>0.58560311284046696</v>
      </c>
      <c r="AA35" s="3">
        <f t="shared" si="72"/>
        <v>0.55204460966542757</v>
      </c>
      <c r="AB35" s="3">
        <f t="shared" si="72"/>
        <v>0.52152317880794707</v>
      </c>
      <c r="AC35" s="3">
        <f t="shared" si="72"/>
        <v>0.52158273381294962</v>
      </c>
      <c r="AD35" s="3" t="str">
        <f t="shared" si="72"/>
        <v/>
      </c>
      <c r="AE35" s="3">
        <f t="shared" si="72"/>
        <v>0.48844884488448848</v>
      </c>
      <c r="AF35" s="3" t="str">
        <f t="shared" si="72"/>
        <v/>
      </c>
      <c r="AG35" s="3">
        <f t="shared" si="72"/>
        <v>0.57434944237918217</v>
      </c>
      <c r="AH35" s="3">
        <f t="shared" si="72"/>
        <v>0.56349206349206349</v>
      </c>
      <c r="AI35" s="3">
        <f t="shared" si="72"/>
        <v>0.52475247524752466</v>
      </c>
      <c r="AJ35" s="3">
        <f t="shared" si="72"/>
        <v>0.47440273037542657</v>
      </c>
      <c r="AK35" s="3">
        <f t="shared" si="72"/>
        <v>0.57719298245614037</v>
      </c>
      <c r="AL35" s="3">
        <f t="shared" si="72"/>
        <v>0.61168384879725091</v>
      </c>
      <c r="AM35" s="3">
        <f t="shared" si="72"/>
        <v>0.54389312977099236</v>
      </c>
      <c r="AN35" s="3">
        <f t="shared" si="72"/>
        <v>0.61089494163424118</v>
      </c>
      <c r="AO35" s="3">
        <f t="shared" si="72"/>
        <v>0.5095238095238096</v>
      </c>
      <c r="AP35" s="3">
        <f t="shared" si="72"/>
        <v>0.55017301038062283</v>
      </c>
      <c r="AQ35" s="3">
        <f t="shared" si="72"/>
        <v>0.58995815899581594</v>
      </c>
      <c r="AR35" s="3">
        <f t="shared" si="72"/>
        <v>0.47651463580667119</v>
      </c>
      <c r="AS35" s="3">
        <f t="shared" si="72"/>
        <v>0.5608974358974359</v>
      </c>
      <c r="AT35" s="3">
        <f t="shared" si="72"/>
        <v>0.52400000000000002</v>
      </c>
      <c r="AX35" s="3">
        <f t="shared" ref="AX35:BG35" si="73">IF(AX12="","",AX12/AX$4)</f>
        <v>0.47833935018050544</v>
      </c>
      <c r="AY35" s="3">
        <f t="shared" si="73"/>
        <v>0.51923076923076927</v>
      </c>
      <c r="AZ35" s="3">
        <f t="shared" si="73"/>
        <v>0.57678571428571423</v>
      </c>
      <c r="BA35" s="3">
        <f t="shared" si="73"/>
        <v>0.60948905109489049</v>
      </c>
      <c r="BB35" s="3">
        <f t="shared" si="73"/>
        <v>0.6350877192982457</v>
      </c>
      <c r="BC35" s="3">
        <f t="shared" si="73"/>
        <v>0.57894736842105265</v>
      </c>
      <c r="BD35" s="3">
        <f t="shared" si="73"/>
        <v>0.57169811320754715</v>
      </c>
      <c r="BE35" s="3">
        <f t="shared" si="73"/>
        <v>0.68918918918918926</v>
      </c>
      <c r="BF35" s="3">
        <f t="shared" si="73"/>
        <v>0.69392523364485992</v>
      </c>
      <c r="BG35" s="3">
        <f t="shared" si="73"/>
        <v>0.56678557273087593</v>
      </c>
      <c r="BV35" s="3">
        <f t="shared" ref="BV35:CR35" si="74">IF(BV12="","",BV12/BV$4)</f>
        <v>0.51388888888888884</v>
      </c>
      <c r="BW35" s="3">
        <f t="shared" si="74"/>
        <v>0.65086206896551735</v>
      </c>
      <c r="BX35" s="3">
        <f t="shared" si="74"/>
        <v>0.59453781512605042</v>
      </c>
      <c r="BY35" s="3">
        <f t="shared" si="74"/>
        <v>0.63785046728971972</v>
      </c>
      <c r="BZ35" s="3">
        <f t="shared" si="74"/>
        <v>0.57421874999999989</v>
      </c>
      <c r="CA35" s="3">
        <f t="shared" si="74"/>
        <v>0.5854700854700855</v>
      </c>
      <c r="CB35" s="3">
        <f t="shared" si="74"/>
        <v>0.56445312499999989</v>
      </c>
      <c r="CC35" s="3">
        <f t="shared" si="74"/>
        <v>0.60173160173160167</v>
      </c>
      <c r="CD35" s="3">
        <f t="shared" si="74"/>
        <v>0.63673469387755099</v>
      </c>
      <c r="CE35" s="3">
        <f t="shared" si="74"/>
        <v>0.62127659574468086</v>
      </c>
      <c r="CF35" s="3">
        <f t="shared" si="74"/>
        <v>0.56122448979591832</v>
      </c>
      <c r="CG35" s="3">
        <f t="shared" si="74"/>
        <v>0.6</v>
      </c>
      <c r="CH35" s="3">
        <f t="shared" si="74"/>
        <v>0.46037735849056599</v>
      </c>
      <c r="CI35" s="3">
        <f t="shared" si="74"/>
        <v>0.55696202531645567</v>
      </c>
      <c r="CJ35" s="3">
        <f t="shared" si="74"/>
        <v>0.54621848739495793</v>
      </c>
      <c r="CK35" s="3" t="str">
        <f t="shared" si="74"/>
        <v/>
      </c>
      <c r="CL35" s="3">
        <f t="shared" si="74"/>
        <v>0.61249999999999993</v>
      </c>
      <c r="CM35" s="3">
        <f t="shared" si="74"/>
        <v>0.64315352697095429</v>
      </c>
      <c r="CN35" s="3">
        <f t="shared" si="74"/>
        <v>0.66033755274261607</v>
      </c>
      <c r="CO35" s="3">
        <f t="shared" si="74"/>
        <v>0.62393162393162394</v>
      </c>
      <c r="CP35" s="3">
        <f t="shared" si="74"/>
        <v>0.6547085201793722</v>
      </c>
      <c r="CQ35" s="3">
        <f t="shared" si="74"/>
        <v>0.6333333333333333</v>
      </c>
      <c r="CR35" s="3">
        <f t="shared" si="74"/>
        <v>0.60113728675873279</v>
      </c>
      <c r="CT35" s="3" t="str">
        <f t="shared" ref="CT35:DL35" si="75">IF(CT12="","",CT12/CT$4)</f>
        <v/>
      </c>
      <c r="CU35" s="3">
        <f t="shared" si="75"/>
        <v>0.60888888888888881</v>
      </c>
      <c r="CV35" s="3">
        <f t="shared" si="75"/>
        <v>0.61864406779661008</v>
      </c>
      <c r="CW35" s="3">
        <f t="shared" si="75"/>
        <v>0.61392405063291144</v>
      </c>
      <c r="CX35" s="3">
        <f t="shared" si="75"/>
        <v>0.66935483870967749</v>
      </c>
      <c r="CY35" s="3">
        <f t="shared" si="75"/>
        <v>0.66515837104072395</v>
      </c>
      <c r="CZ35" s="3">
        <f t="shared" si="75"/>
        <v>0.68181818181818188</v>
      </c>
      <c r="DA35" s="3">
        <f t="shared" si="75"/>
        <v>0.53125</v>
      </c>
      <c r="DB35" s="3">
        <f t="shared" si="75"/>
        <v>0.60698689956331886</v>
      </c>
      <c r="DC35" s="3">
        <f t="shared" si="75"/>
        <v>0.5717592592592593</v>
      </c>
      <c r="DD35" s="3">
        <f t="shared" si="75"/>
        <v>0.625</v>
      </c>
      <c r="DE35" s="3">
        <f t="shared" si="75"/>
        <v>0.61764705882352933</v>
      </c>
      <c r="DF35" s="3">
        <f t="shared" si="75"/>
        <v>0.64806866952789699</v>
      </c>
      <c r="DG35" s="3">
        <f t="shared" si="75"/>
        <v>0.68776371308016881</v>
      </c>
      <c r="DH35" s="3">
        <f t="shared" si="75"/>
        <v>0.5840707964601769</v>
      </c>
      <c r="DI35" s="3">
        <f t="shared" si="75"/>
        <v>0.59349593495934949</v>
      </c>
      <c r="DJ35" s="3">
        <f t="shared" si="75"/>
        <v>0.57641921397379914</v>
      </c>
      <c r="DK35" s="3">
        <f t="shared" si="75"/>
        <v>0.61316872427983526</v>
      </c>
      <c r="DL35" s="3">
        <f t="shared" si="75"/>
        <v>0.63877551020408163</v>
      </c>
    </row>
    <row r="36" spans="1:116" x14ac:dyDescent="0.35">
      <c r="A36" s="3" t="s">
        <v>6</v>
      </c>
      <c r="B36" s="3">
        <f t="shared" ref="B36:P36" si="76">IF(B13="","",B13/B$4)</f>
        <v>4.5017123287671232</v>
      </c>
      <c r="C36" s="3">
        <f t="shared" si="76"/>
        <v>4.3849431818181817</v>
      </c>
      <c r="D36" s="3">
        <f t="shared" si="76"/>
        <v>4.8829431438127093</v>
      </c>
      <c r="E36" s="3">
        <f t="shared" si="76"/>
        <v>4.9457627118644067</v>
      </c>
      <c r="F36" s="3">
        <f t="shared" si="76"/>
        <v>4.4968152866242033</v>
      </c>
      <c r="G36" s="3">
        <f t="shared" si="76"/>
        <v>4.0840579710144933</v>
      </c>
      <c r="H36" s="3">
        <f t="shared" si="76"/>
        <v>4.8741007194244599</v>
      </c>
      <c r="I36" s="3">
        <f t="shared" si="76"/>
        <v>3.8369272237196763</v>
      </c>
      <c r="J36" s="3">
        <f t="shared" si="76"/>
        <v>4.3655589123867067</v>
      </c>
      <c r="K36" s="3">
        <f t="shared" si="76"/>
        <v>4.345117845117846</v>
      </c>
      <c r="L36" s="3">
        <f t="shared" si="76"/>
        <v>4.4861111111111107</v>
      </c>
      <c r="M36" s="3">
        <f t="shared" si="76"/>
        <v>4.7627118644067794</v>
      </c>
      <c r="N36" s="3">
        <f t="shared" si="76"/>
        <v>4.7403846153846159</v>
      </c>
      <c r="O36" s="3">
        <f t="shared" si="76"/>
        <v>5.0883392226148407</v>
      </c>
      <c r="P36" s="3">
        <f t="shared" si="76"/>
        <v>5.1243599122165326</v>
      </c>
      <c r="Z36" s="3">
        <f t="shared" ref="Z36:AT36" si="77">IF(Z13="","",Z13/Z$4)</f>
        <v>3.6459143968871599</v>
      </c>
      <c r="AA36" s="3">
        <f t="shared" si="77"/>
        <v>3.9981412639405209</v>
      </c>
      <c r="AB36" s="3">
        <f t="shared" si="77"/>
        <v>3.317880794701987</v>
      </c>
      <c r="AC36" s="3">
        <f t="shared" si="77"/>
        <v>3.6510791366906474</v>
      </c>
      <c r="AD36" s="3">
        <f t="shared" si="77"/>
        <v>3.5841750841750843</v>
      </c>
      <c r="AE36" s="3">
        <f t="shared" si="77"/>
        <v>4.1353135313531348</v>
      </c>
      <c r="AF36" s="3">
        <f t="shared" si="77"/>
        <v>4.1699346405228752</v>
      </c>
      <c r="AG36" s="3">
        <f t="shared" si="77"/>
        <v>3.5260223048327139</v>
      </c>
      <c r="AH36" s="3">
        <f t="shared" si="77"/>
        <v>3.5555555555555554</v>
      </c>
      <c r="AI36" s="3">
        <f t="shared" si="77"/>
        <v>4.0726072607260724</v>
      </c>
      <c r="AJ36" s="3">
        <f t="shared" si="77"/>
        <v>3.7986348122866893</v>
      </c>
      <c r="AK36" s="3">
        <f t="shared" si="77"/>
        <v>3.9578947368421051</v>
      </c>
      <c r="AL36" s="3">
        <f t="shared" si="77"/>
        <v>3.6219931271477663</v>
      </c>
      <c r="AM36" s="3">
        <f t="shared" si="77"/>
        <v>3.5419847328244276</v>
      </c>
      <c r="AN36" s="3">
        <f t="shared" si="77"/>
        <v>4.2704280155642023</v>
      </c>
      <c r="AO36" s="3">
        <f t="shared" si="77"/>
        <v>3.7741269841269838</v>
      </c>
      <c r="AP36" s="3">
        <f t="shared" si="77"/>
        <v>4.0830449826989623</v>
      </c>
      <c r="AQ36" s="3">
        <f t="shared" si="77"/>
        <v>4.2426778242677825</v>
      </c>
      <c r="AR36" s="3">
        <f t="shared" si="77"/>
        <v>3.6725663716814161</v>
      </c>
      <c r="AS36" s="3">
        <f t="shared" si="77"/>
        <v>4.0865384615384617</v>
      </c>
      <c r="AT36" s="3">
        <f t="shared" si="77"/>
        <v>4.0060000000000002</v>
      </c>
      <c r="AX36" s="3">
        <f t="shared" ref="AX36:BG36" si="78">IF(AX13="","",AX13/AX$4)</f>
        <v>4.3032490974729241</v>
      </c>
      <c r="AY36" s="3">
        <f t="shared" si="78"/>
        <v>4.0961538461538458</v>
      </c>
      <c r="AZ36" s="3">
        <f t="shared" si="78"/>
        <v>4.2392857142857139</v>
      </c>
      <c r="BA36" s="3">
        <f t="shared" si="78"/>
        <v>4.5802919708029197</v>
      </c>
      <c r="BB36" s="3">
        <f t="shared" si="78"/>
        <v>4.1771929824561402</v>
      </c>
      <c r="BC36" s="3">
        <f t="shared" si="78"/>
        <v>4.4315789473684211</v>
      </c>
      <c r="BD36" s="3">
        <f t="shared" si="78"/>
        <v>4.3169811320754716</v>
      </c>
      <c r="BE36" s="3">
        <f t="shared" si="78"/>
        <v>4.9684684684684681</v>
      </c>
      <c r="BF36" s="3">
        <f t="shared" si="78"/>
        <v>4.5934579439252339</v>
      </c>
      <c r="BG36" s="3" t="str">
        <f t="shared" si="78"/>
        <v/>
      </c>
      <c r="BV36" s="3">
        <f t="shared" ref="BV36:CR36" si="79">IF(BV13="","",BV13/BV$4)</f>
        <v>3.8134920634920633</v>
      </c>
      <c r="BW36" s="3">
        <f t="shared" si="79"/>
        <v>4.5366379310344831</v>
      </c>
      <c r="BX36" s="3">
        <f t="shared" si="79"/>
        <v>4.2289915966386555</v>
      </c>
      <c r="BY36" s="3">
        <f t="shared" si="79"/>
        <v>4.184579439252337</v>
      </c>
      <c r="BZ36" s="3">
        <f t="shared" si="79"/>
        <v>3.8007812499999996</v>
      </c>
      <c r="CA36" s="3">
        <f t="shared" si="79"/>
        <v>4.2735042735042734</v>
      </c>
      <c r="CB36" s="3">
        <f t="shared" si="79"/>
        <v>3.845703125</v>
      </c>
      <c r="CC36" s="3" t="str">
        <f t="shared" si="79"/>
        <v/>
      </c>
      <c r="CD36" s="3">
        <f t="shared" si="79"/>
        <v>4.0387755102040819</v>
      </c>
      <c r="CE36" s="3">
        <f t="shared" si="79"/>
        <v>4.1276595744680851</v>
      </c>
      <c r="CF36" s="3">
        <f t="shared" si="79"/>
        <v>3.6836734693877551</v>
      </c>
      <c r="CG36" s="3">
        <f t="shared" si="79"/>
        <v>4.1957446808510639</v>
      </c>
      <c r="CH36" s="3">
        <f t="shared" si="79"/>
        <v>3.115094339622642</v>
      </c>
      <c r="CI36" s="3">
        <f t="shared" si="79"/>
        <v>3.5464135021097047</v>
      </c>
      <c r="CJ36" s="3">
        <f t="shared" si="79"/>
        <v>4.1407563025210088</v>
      </c>
      <c r="CK36" s="3">
        <f t="shared" si="79"/>
        <v>3.9190283400809718</v>
      </c>
      <c r="CL36" s="3">
        <f t="shared" si="79"/>
        <v>3.9604166666666667</v>
      </c>
      <c r="CM36" s="3">
        <f t="shared" si="79"/>
        <v>4.1369294605809124</v>
      </c>
      <c r="CN36" s="3">
        <f t="shared" si="79"/>
        <v>4.0147679324894519</v>
      </c>
      <c r="CO36" s="3">
        <f t="shared" si="79"/>
        <v>4.299145299145299</v>
      </c>
      <c r="CP36" s="3">
        <f t="shared" si="79"/>
        <v>4.6053811659192823</v>
      </c>
      <c r="CQ36" s="3" t="str">
        <f t="shared" si="79"/>
        <v/>
      </c>
      <c r="CR36" s="3">
        <f t="shared" si="79"/>
        <v>3.9601949634443541</v>
      </c>
      <c r="CT36" s="3">
        <f t="shared" ref="CT36:DL36" si="80">IF(CT13="","",CT13/CT$4)</f>
        <v>4.890295358649789</v>
      </c>
      <c r="CU36" s="3">
        <f t="shared" si="80"/>
        <v>4.293333333333333</v>
      </c>
      <c r="CV36" s="3">
        <f t="shared" si="80"/>
        <v>4.2224576271186445</v>
      </c>
      <c r="CW36" s="3">
        <f t="shared" si="80"/>
        <v>4.9156118143459917</v>
      </c>
      <c r="CX36" s="3">
        <f t="shared" si="80"/>
        <v>4.82258064516129</v>
      </c>
      <c r="CY36" s="3">
        <f t="shared" si="80"/>
        <v>4.239819004524886</v>
      </c>
      <c r="CZ36" s="3">
        <f t="shared" si="80"/>
        <v>4.2933884297520661</v>
      </c>
      <c r="DA36" s="3">
        <f t="shared" si="80"/>
        <v>4.28125</v>
      </c>
      <c r="DB36" s="3">
        <f t="shared" si="80"/>
        <v>4.3493449781659388</v>
      </c>
      <c r="DC36" s="3">
        <f t="shared" si="80"/>
        <v>4.106481481481481</v>
      </c>
      <c r="DD36" s="3">
        <f t="shared" si="80"/>
        <v>4.3987068965517242</v>
      </c>
      <c r="DE36" s="3">
        <f t="shared" si="80"/>
        <v>4.5924369747899156</v>
      </c>
      <c r="DF36" s="3">
        <f t="shared" si="80"/>
        <v>4.1137339055793989</v>
      </c>
      <c r="DG36" s="3">
        <f t="shared" si="80"/>
        <v>4.6898734177215191</v>
      </c>
      <c r="DH36" s="3">
        <f t="shared" si="80"/>
        <v>3.8097345132743357</v>
      </c>
      <c r="DI36" s="3">
        <f t="shared" si="80"/>
        <v>4.0731707317073171</v>
      </c>
      <c r="DJ36" s="3">
        <f t="shared" si="80"/>
        <v>3.9737991266375547</v>
      </c>
      <c r="DK36" s="3">
        <f t="shared" si="80"/>
        <v>4.0843621399176957</v>
      </c>
      <c r="DL36" s="3">
        <f t="shared" si="80"/>
        <v>4.091836734693878</v>
      </c>
    </row>
    <row r="38" spans="1:116" ht="16.5" x14ac:dyDescent="0.35">
      <c r="A38" s="3" t="s">
        <v>736</v>
      </c>
    </row>
    <row r="39" spans="1:116" s="186" customFormat="1" x14ac:dyDescent="0.35">
      <c r="A39" s="186" t="s">
        <v>4</v>
      </c>
      <c r="B39" s="186">
        <f t="shared" ref="B39:AG39" si="81">IF(B28="","",B28/AVERAGE($B28:$P28))</f>
        <v>0.99051180328921717</v>
      </c>
      <c r="C39" s="186">
        <f t="shared" si="81"/>
        <v>0.92817353786762213</v>
      </c>
      <c r="D39" s="186">
        <f t="shared" si="81"/>
        <v>1.0231472339352072</v>
      </c>
      <c r="E39" s="186">
        <f t="shared" si="81"/>
        <v>1.0500063611642509</v>
      </c>
      <c r="F39" s="186">
        <f t="shared" si="81"/>
        <v>0.98298518135146706</v>
      </c>
      <c r="G39" s="186">
        <f t="shared" si="81"/>
        <v>0.87641681666542937</v>
      </c>
      <c r="H39" s="186">
        <f t="shared" si="81"/>
        <v>1.0453151387025836</v>
      </c>
      <c r="I39" s="186">
        <f t="shared" si="81"/>
        <v>0.92489226230675248</v>
      </c>
      <c r="J39" s="186">
        <f t="shared" si="81"/>
        <v>0.94324642943025494</v>
      </c>
      <c r="K39" s="186">
        <f t="shared" si="81"/>
        <v>1.0106893688598861</v>
      </c>
      <c r="L39" s="186">
        <f t="shared" si="81"/>
        <v>0.93913342144440348</v>
      </c>
      <c r="M39" s="186">
        <f t="shared" si="81"/>
        <v>1.1371977021089856</v>
      </c>
      <c r="N39" s="186">
        <f t="shared" si="81"/>
        <v>0.98840934148906157</v>
      </c>
      <c r="O39" s="186">
        <f t="shared" si="81"/>
        <v>1.0819599128848068</v>
      </c>
      <c r="P39" s="186">
        <f t="shared" si="81"/>
        <v>1.0779154885000686</v>
      </c>
      <c r="Q39" s="186" t="str">
        <f t="shared" si="81"/>
        <v/>
      </c>
      <c r="R39" s="186" t="str">
        <f t="shared" si="81"/>
        <v/>
      </c>
      <c r="S39" s="186" t="str">
        <f t="shared" si="81"/>
        <v/>
      </c>
      <c r="T39" s="186" t="str">
        <f t="shared" si="81"/>
        <v/>
      </c>
      <c r="U39" s="186" t="str">
        <f t="shared" si="81"/>
        <v/>
      </c>
      <c r="V39" s="186" t="str">
        <f t="shared" si="81"/>
        <v/>
      </c>
      <c r="W39" s="186" t="str">
        <f t="shared" si="81"/>
        <v/>
      </c>
      <c r="X39" s="186" t="str">
        <f t="shared" si="81"/>
        <v/>
      </c>
      <c r="Y39" s="186" t="str">
        <f t="shared" si="81"/>
        <v/>
      </c>
      <c r="Z39" s="186">
        <f t="shared" si="81"/>
        <v>0.93482197276660806</v>
      </c>
      <c r="AA39" s="186">
        <f t="shared" si="81"/>
        <v>0.86972379853617399</v>
      </c>
      <c r="AB39" s="186">
        <f t="shared" si="81"/>
        <v>0.84626709068982453</v>
      </c>
      <c r="AC39" s="186">
        <f t="shared" si="81"/>
        <v>0.94885479633643188</v>
      </c>
      <c r="AD39" s="186">
        <f t="shared" si="81"/>
        <v>0.82642512658825695</v>
      </c>
      <c r="AE39" s="186">
        <f t="shared" si="81"/>
        <v>0.88140337352742071</v>
      </c>
      <c r="AF39" s="186">
        <f t="shared" si="81"/>
        <v>1.0006361285830074</v>
      </c>
      <c r="AG39" s="186">
        <f t="shared" si="81"/>
        <v>0.84836216137914522</v>
      </c>
      <c r="AH39" s="186">
        <f t="shared" ref="AH39:BM39" si="82">IF(AH28="","",AH28/AVERAGE($B28:$P28))</f>
        <v>0.9175372135257821</v>
      </c>
      <c r="AI39" s="186">
        <f t="shared" si="82"/>
        <v>0.94732801109658238</v>
      </c>
      <c r="AJ39" s="186">
        <f t="shared" si="82"/>
        <v>1.1953906884297365</v>
      </c>
      <c r="AK39" s="186">
        <f t="shared" si="82"/>
        <v>0.88810515715918115</v>
      </c>
      <c r="AL39" s="186">
        <f t="shared" si="82"/>
        <v>0.90646609409459811</v>
      </c>
      <c r="AM39" s="186">
        <f t="shared" si="82"/>
        <v>0.83134118404428237</v>
      </c>
      <c r="AN39" s="186">
        <f t="shared" si="82"/>
        <v>0.91246290508084626</v>
      </c>
      <c r="AO39" s="186">
        <f t="shared" si="82"/>
        <v>0.88865379354970431</v>
      </c>
      <c r="AP39" s="186">
        <f t="shared" si="82"/>
        <v>0.88906859303527275</v>
      </c>
      <c r="AQ39" s="186">
        <f t="shared" si="82"/>
        <v>0.91248963439069175</v>
      </c>
      <c r="AR39" s="186">
        <f t="shared" si="82"/>
        <v>0.87268059423977884</v>
      </c>
      <c r="AS39" s="186">
        <f t="shared" si="82"/>
        <v>0.82528233393186068</v>
      </c>
      <c r="AT39" s="186">
        <f t="shared" si="82"/>
        <v>1.0430867079360839</v>
      </c>
      <c r="AU39" s="186" t="str">
        <f t="shared" si="82"/>
        <v/>
      </c>
      <c r="AV39" s="186" t="str">
        <f t="shared" si="82"/>
        <v/>
      </c>
      <c r="AW39" s="186" t="str">
        <f t="shared" si="82"/>
        <v/>
      </c>
      <c r="AX39" s="186">
        <f t="shared" si="82"/>
        <v>0.92462067215838883</v>
      </c>
      <c r="AY39" s="186">
        <f t="shared" si="82"/>
        <v>0.9177209715476079</v>
      </c>
      <c r="AZ39" s="186">
        <f t="shared" si="82"/>
        <v>1.0192806891558008</v>
      </c>
      <c r="BA39" s="186">
        <f t="shared" si="82"/>
        <v>0.94572949848679122</v>
      </c>
      <c r="BB39" s="186">
        <f t="shared" si="82"/>
        <v>0.90154674872699581</v>
      </c>
      <c r="BC39" s="186">
        <f t="shared" si="82"/>
        <v>0.99179743496803707</v>
      </c>
      <c r="BD39" s="186">
        <f t="shared" si="82"/>
        <v>0.94996908600565966</v>
      </c>
      <c r="BE39" s="186">
        <f t="shared" si="82"/>
        <v>0.83445556147104061</v>
      </c>
      <c r="BF39" s="186">
        <f t="shared" si="82"/>
        <v>0.99990904963913474</v>
      </c>
      <c r="BG39" s="186">
        <f t="shared" si="82"/>
        <v>0.9826038612551431</v>
      </c>
      <c r="BH39" s="186" t="str">
        <f t="shared" si="82"/>
        <v/>
      </c>
      <c r="BI39" s="186" t="str">
        <f t="shared" si="82"/>
        <v/>
      </c>
      <c r="BJ39" s="186" t="str">
        <f t="shared" si="82"/>
        <v/>
      </c>
      <c r="BK39" s="186" t="str">
        <f t="shared" si="82"/>
        <v/>
      </c>
      <c r="BL39" s="186" t="str">
        <f t="shared" si="82"/>
        <v/>
      </c>
      <c r="BM39" s="186" t="str">
        <f t="shared" si="82"/>
        <v/>
      </c>
      <c r="BN39" s="186" t="str">
        <f t="shared" ref="BN39:CS39" si="83">IF(BN28="","",BN28/AVERAGE($B28:$P28))</f>
        <v/>
      </c>
      <c r="BO39" s="186" t="str">
        <f t="shared" si="83"/>
        <v/>
      </c>
      <c r="BP39" s="186" t="str">
        <f t="shared" si="83"/>
        <v/>
      </c>
      <c r="BQ39" s="186" t="str">
        <f t="shared" si="83"/>
        <v/>
      </c>
      <c r="BR39" s="186" t="str">
        <f t="shared" si="83"/>
        <v/>
      </c>
      <c r="BS39" s="186" t="str">
        <f t="shared" si="83"/>
        <v/>
      </c>
      <c r="BT39" s="186" t="str">
        <f t="shared" si="83"/>
        <v/>
      </c>
      <c r="BU39" s="186" t="str">
        <f t="shared" si="83"/>
        <v/>
      </c>
      <c r="BV39" s="186">
        <f t="shared" si="83"/>
        <v>0.85564417071990106</v>
      </c>
      <c r="BW39" s="186">
        <f t="shared" si="83"/>
        <v>1.0674022491159452</v>
      </c>
      <c r="BX39" s="186">
        <f t="shared" si="83"/>
        <v>1.0106003336167717</v>
      </c>
      <c r="BY39" s="186">
        <f t="shared" si="83"/>
        <v>1.0612845411770868</v>
      </c>
      <c r="BZ39" s="186">
        <f t="shared" si="83"/>
        <v>0.9320603617280393</v>
      </c>
      <c r="CA39" s="186">
        <f t="shared" si="83"/>
        <v>0.98928636841141226</v>
      </c>
      <c r="CB39" s="186">
        <f t="shared" si="83"/>
        <v>1.0122261038491436</v>
      </c>
      <c r="CC39" s="186">
        <f t="shared" si="83"/>
        <v>0.9132925550877391</v>
      </c>
      <c r="CD39" s="186">
        <f t="shared" si="83"/>
        <v>0.9761417036813258</v>
      </c>
      <c r="CE39" s="186">
        <f t="shared" si="83"/>
        <v>1.003706930232529</v>
      </c>
      <c r="CF39" s="186">
        <f t="shared" si="83"/>
        <v>0.93481762698085769</v>
      </c>
      <c r="CG39" s="186">
        <f t="shared" si="83"/>
        <v>0.98973421194622957</v>
      </c>
      <c r="CH39" s="186">
        <f t="shared" si="83"/>
        <v>0.81160402347874827</v>
      </c>
      <c r="CI39" s="186">
        <f t="shared" si="83"/>
        <v>0.84514310816078619</v>
      </c>
      <c r="CJ39" s="186">
        <f t="shared" si="83"/>
        <v>1.0151991974785091</v>
      </c>
      <c r="CK39" s="186">
        <f t="shared" si="83"/>
        <v>0.90509178386576017</v>
      </c>
      <c r="CL39" s="186">
        <f t="shared" si="83"/>
        <v>0.96911474919734975</v>
      </c>
      <c r="CM39" s="186">
        <f t="shared" si="83"/>
        <v>0.93330221001539238</v>
      </c>
      <c r="CN39" s="186">
        <f t="shared" si="83"/>
        <v>0.99870053081841548</v>
      </c>
      <c r="CO39" s="186">
        <f t="shared" si="83"/>
        <v>1.0208593376160318</v>
      </c>
      <c r="CP39" s="186">
        <f t="shared" si="83"/>
        <v>1.101891905813837</v>
      </c>
      <c r="CQ39" s="186">
        <f t="shared" si="83"/>
        <v>0.98507663918412969</v>
      </c>
      <c r="CR39" s="186">
        <f t="shared" si="83"/>
        <v>0.96582678880202255</v>
      </c>
      <c r="CS39" s="186" t="str">
        <f t="shared" si="83"/>
        <v/>
      </c>
      <c r="CT39" s="186">
        <f t="shared" ref="CT39:DL39" si="84">IF(CT28="","",CT28/AVERAGE($B28:$P28))</f>
        <v>0.98715485994190211</v>
      </c>
      <c r="CU39" s="186">
        <f t="shared" si="84"/>
        <v>0.97777977519017323</v>
      </c>
      <c r="CV39" s="186">
        <f t="shared" si="84"/>
        <v>1.0133674466183253</v>
      </c>
      <c r="CW39" s="186">
        <f t="shared" si="84"/>
        <v>1.017173604220837</v>
      </c>
      <c r="CX39" s="186">
        <f t="shared" si="84"/>
        <v>1.0779792523329912</v>
      </c>
      <c r="CY39" s="186">
        <f t="shared" si="84"/>
        <v>1.0672901746816486</v>
      </c>
      <c r="CZ39" s="186">
        <f t="shared" si="84"/>
        <v>0.98145835951770488</v>
      </c>
      <c r="DA39" s="186">
        <f t="shared" si="84"/>
        <v>1.0933894640944217</v>
      </c>
      <c r="DB39" s="186">
        <f t="shared" si="84"/>
        <v>0.98937828389672411</v>
      </c>
      <c r="DC39" s="186">
        <f t="shared" si="84"/>
        <v>0.95517976587555786</v>
      </c>
      <c r="DD39" s="186">
        <f t="shared" si="84"/>
        <v>1.034377649143297</v>
      </c>
      <c r="DE39" s="186">
        <f t="shared" si="84"/>
        <v>1.0784335755773968</v>
      </c>
      <c r="DF39" s="186">
        <f t="shared" si="84"/>
        <v>1.0181943802725804</v>
      </c>
      <c r="DG39" s="186">
        <f t="shared" si="84"/>
        <v>0.99985509790606686</v>
      </c>
      <c r="DH39" s="186">
        <f t="shared" si="84"/>
        <v>0.98071789299304923</v>
      </c>
      <c r="DI39" s="186">
        <f t="shared" si="84"/>
        <v>1.189077379502975</v>
      </c>
      <c r="DJ39" s="186">
        <f t="shared" si="84"/>
        <v>0.94516693546172559</v>
      </c>
      <c r="DK39" s="186">
        <f t="shared" si="84"/>
        <v>0.97291519919420211</v>
      </c>
      <c r="DL39" s="186">
        <f t="shared" si="84"/>
        <v>0.99736217550048489</v>
      </c>
    </row>
    <row r="40" spans="1:116" s="186" customFormat="1" x14ac:dyDescent="0.35">
      <c r="A40" s="186" t="s">
        <v>735</v>
      </c>
      <c r="B40" s="186">
        <f t="shared" ref="B40:AG40" si="85">IF(B29="","",B29/AVERAGE($B29:$P29))</f>
        <v>1.0202566628124499</v>
      </c>
      <c r="C40" s="186">
        <f t="shared" si="85"/>
        <v>0.95033693536653296</v>
      </c>
      <c r="D40" s="186">
        <f t="shared" si="85"/>
        <v>1.0158419182627831</v>
      </c>
      <c r="E40" s="186">
        <f t="shared" si="85"/>
        <v>1.0733957104033423</v>
      </c>
      <c r="F40" s="186">
        <f t="shared" si="85"/>
        <v>0.99949431915548859</v>
      </c>
      <c r="G40" s="186">
        <f t="shared" si="85"/>
        <v>0.89242201155984213</v>
      </c>
      <c r="H40" s="186">
        <f t="shared" si="85"/>
        <v>1.0386593609293944</v>
      </c>
      <c r="I40" s="186">
        <f t="shared" si="85"/>
        <v>0.91339140967009325</v>
      </c>
      <c r="J40" s="186">
        <f t="shared" si="85"/>
        <v>0.99142440000096221</v>
      </c>
      <c r="K40" s="186">
        <f t="shared" si="85"/>
        <v>0.97987368304097611</v>
      </c>
      <c r="L40" s="186">
        <f t="shared" si="85"/>
        <v>0.94386161658752732</v>
      </c>
      <c r="M40" s="186">
        <f t="shared" si="85"/>
        <v>1.0849644300209609</v>
      </c>
      <c r="N40" s="186">
        <f t="shared" si="85"/>
        <v>0.99989595292323197</v>
      </c>
      <c r="O40" s="186">
        <f t="shared" si="85"/>
        <v>1.0297667366967955</v>
      </c>
      <c r="P40" s="186">
        <f t="shared" si="85"/>
        <v>1.0664148525696204</v>
      </c>
      <c r="Q40" s="186" t="str">
        <f t="shared" si="85"/>
        <v/>
      </c>
      <c r="R40" s="186" t="str">
        <f t="shared" si="85"/>
        <v/>
      </c>
      <c r="S40" s="186" t="str">
        <f t="shared" si="85"/>
        <v/>
      </c>
      <c r="T40" s="186" t="str">
        <f t="shared" si="85"/>
        <v/>
      </c>
      <c r="U40" s="186" t="str">
        <f t="shared" si="85"/>
        <v/>
      </c>
      <c r="V40" s="186" t="str">
        <f t="shared" si="85"/>
        <v/>
      </c>
      <c r="W40" s="186" t="str">
        <f t="shared" si="85"/>
        <v/>
      </c>
      <c r="X40" s="186" t="str">
        <f t="shared" si="85"/>
        <v/>
      </c>
      <c r="Y40" s="186" t="str">
        <f t="shared" si="85"/>
        <v/>
      </c>
      <c r="Z40" s="186">
        <f t="shared" si="85"/>
        <v>0.76759385844648309</v>
      </c>
      <c r="AA40" s="186">
        <f t="shared" si="85"/>
        <v>0.76693468630583184</v>
      </c>
      <c r="AB40" s="186">
        <f t="shared" si="85"/>
        <v>0.69443113544194113</v>
      </c>
      <c r="AC40" s="186">
        <f t="shared" si="85"/>
        <v>0.80469020708852035</v>
      </c>
      <c r="AD40" s="186">
        <f t="shared" si="85"/>
        <v>0.71040278745187346</v>
      </c>
      <c r="AE40" s="186">
        <f t="shared" si="85"/>
        <v>0.77296984437915217</v>
      </c>
      <c r="AF40" s="186">
        <f t="shared" si="85"/>
        <v>0.76582907534060185</v>
      </c>
      <c r="AG40" s="186">
        <f t="shared" si="85"/>
        <v>0.69354975848869915</v>
      </c>
      <c r="AH40" s="186">
        <f t="shared" ref="AH40:BM40" si="86">IF(AH29="","",AH29/AVERAGE($B29:$P29))</f>
        <v>0.73715031662465724</v>
      </c>
      <c r="AI40" s="186">
        <f t="shared" si="86"/>
        <v>0.79969251614197445</v>
      </c>
      <c r="AJ40" s="186">
        <f t="shared" si="86"/>
        <v>0.61664225225410474</v>
      </c>
      <c r="AK40" s="186">
        <f t="shared" si="86"/>
        <v>0.74266245231548</v>
      </c>
      <c r="AL40" s="186">
        <f t="shared" si="86"/>
        <v>0.73171898240430244</v>
      </c>
      <c r="AM40" s="186">
        <f t="shared" si="86"/>
        <v>0.66968185429065163</v>
      </c>
      <c r="AN40" s="186">
        <f t="shared" si="86"/>
        <v>0.7694165032935405</v>
      </c>
      <c r="AO40" s="186">
        <f t="shared" si="86"/>
        <v>0.79110887006058295</v>
      </c>
      <c r="AP40" s="186">
        <f t="shared" si="86"/>
        <v>0.7763773308211559</v>
      </c>
      <c r="AQ40" s="186">
        <f t="shared" si="86"/>
        <v>0.76156703758938693</v>
      </c>
      <c r="AR40" s="186">
        <f t="shared" si="86"/>
        <v>0.68898651668950839</v>
      </c>
      <c r="AS40" s="186">
        <f t="shared" si="86"/>
        <v>0.77083355958946698</v>
      </c>
      <c r="AT40" s="186">
        <f t="shared" si="86"/>
        <v>0.76419332391754435</v>
      </c>
      <c r="AU40" s="186" t="str">
        <f t="shared" si="86"/>
        <v/>
      </c>
      <c r="AV40" s="186" t="str">
        <f t="shared" si="86"/>
        <v/>
      </c>
      <c r="AW40" s="186" t="str">
        <f t="shared" si="86"/>
        <v/>
      </c>
      <c r="AX40" s="186">
        <f t="shared" si="86"/>
        <v>0.70444142347757732</v>
      </c>
      <c r="AY40" s="186">
        <f t="shared" si="86"/>
        <v>0.78987919678800478</v>
      </c>
      <c r="AZ40" s="186">
        <f t="shared" si="86"/>
        <v>0.79583555436747022</v>
      </c>
      <c r="BA40" s="186">
        <f t="shared" si="86"/>
        <v>0.85600163636947391</v>
      </c>
      <c r="BB40" s="186">
        <f t="shared" si="86"/>
        <v>0.77811677741811602</v>
      </c>
      <c r="BC40" s="186">
        <f t="shared" si="86"/>
        <v>0.79103060444225493</v>
      </c>
      <c r="BD40" s="186">
        <f t="shared" si="86"/>
        <v>0.78709664958893233</v>
      </c>
      <c r="BE40" s="186">
        <f t="shared" si="86"/>
        <v>0.82711951563944319</v>
      </c>
      <c r="BF40" s="186">
        <f t="shared" si="86"/>
        <v>0.85428751041079409</v>
      </c>
      <c r="BG40" s="186">
        <f t="shared" si="86"/>
        <v>0.84209989755829673</v>
      </c>
      <c r="BH40" s="186" t="str">
        <f t="shared" si="86"/>
        <v/>
      </c>
      <c r="BI40" s="186" t="str">
        <f t="shared" si="86"/>
        <v/>
      </c>
      <c r="BJ40" s="186" t="str">
        <f t="shared" si="86"/>
        <v/>
      </c>
      <c r="BK40" s="186" t="str">
        <f t="shared" si="86"/>
        <v/>
      </c>
      <c r="BL40" s="186" t="str">
        <f t="shared" si="86"/>
        <v/>
      </c>
      <c r="BM40" s="186" t="str">
        <f t="shared" si="86"/>
        <v/>
      </c>
      <c r="BN40" s="186" t="str">
        <f t="shared" ref="BN40:CS40" si="87">IF(BN29="","",BN29/AVERAGE($B29:$P29))</f>
        <v/>
      </c>
      <c r="BO40" s="186" t="str">
        <f t="shared" si="87"/>
        <v/>
      </c>
      <c r="BP40" s="186" t="str">
        <f t="shared" si="87"/>
        <v/>
      </c>
      <c r="BQ40" s="186" t="str">
        <f t="shared" si="87"/>
        <v/>
      </c>
      <c r="BR40" s="186" t="str">
        <f t="shared" si="87"/>
        <v/>
      </c>
      <c r="BS40" s="186" t="str">
        <f t="shared" si="87"/>
        <v/>
      </c>
      <c r="BT40" s="186" t="str">
        <f t="shared" si="87"/>
        <v/>
      </c>
      <c r="BU40" s="186" t="str">
        <f t="shared" si="87"/>
        <v/>
      </c>
      <c r="BV40" s="186">
        <f t="shared" si="87"/>
        <v>0.7297150828834863</v>
      </c>
      <c r="BW40" s="186">
        <f t="shared" si="87"/>
        <v>0.87453732038392817</v>
      </c>
      <c r="BX40" s="186">
        <f t="shared" si="87"/>
        <v>0.78726004318280041</v>
      </c>
      <c r="BY40" s="186">
        <f t="shared" si="87"/>
        <v>0.85178593644180189</v>
      </c>
      <c r="BZ40" s="186">
        <f t="shared" si="87"/>
        <v>0.75569276059189638</v>
      </c>
      <c r="CA40" s="186">
        <f t="shared" si="87"/>
        <v>0.87392593511608663</v>
      </c>
      <c r="CB40" s="186">
        <f t="shared" si="87"/>
        <v>0.7925494465979348</v>
      </c>
      <c r="CC40" s="186">
        <f t="shared" si="87"/>
        <v>0.72913571402053778</v>
      </c>
      <c r="CD40" s="186">
        <f t="shared" si="87"/>
        <v>0.79918140955099715</v>
      </c>
      <c r="CE40" s="186">
        <f t="shared" si="87"/>
        <v>0.83774518722860813</v>
      </c>
      <c r="CF40" s="186">
        <f t="shared" si="87"/>
        <v>0.76667881633959301</v>
      </c>
      <c r="CG40" s="186">
        <f t="shared" si="87"/>
        <v>0.83432814363692109</v>
      </c>
      <c r="CH40" s="186">
        <f t="shared" si="87"/>
        <v>0.64013153888609031</v>
      </c>
      <c r="CI40" s="186">
        <f t="shared" si="87"/>
        <v>0.68187681588333071</v>
      </c>
      <c r="CJ40" s="186">
        <f t="shared" si="87"/>
        <v>0.83899427459195575</v>
      </c>
      <c r="CK40" s="186">
        <f t="shared" si="87"/>
        <v>0.80165064680616216</v>
      </c>
      <c r="CL40" s="186">
        <f t="shared" si="87"/>
        <v>0.80244760151586869</v>
      </c>
      <c r="CM40" s="186">
        <f t="shared" si="87"/>
        <v>0.80828086632753626</v>
      </c>
      <c r="CN40" s="186">
        <f t="shared" si="87"/>
        <v>0.76771141299659462</v>
      </c>
      <c r="CO40" s="186">
        <f t="shared" si="87"/>
        <v>0.8490464991360146</v>
      </c>
      <c r="CP40" s="186">
        <f t="shared" si="87"/>
        <v>0.92063530969152785</v>
      </c>
      <c r="CQ40" s="186">
        <f t="shared" si="87"/>
        <v>0.78822771698587935</v>
      </c>
      <c r="CR40" s="186">
        <f t="shared" si="87"/>
        <v>0.77191135022066626</v>
      </c>
      <c r="CS40" s="186" t="str">
        <f t="shared" si="87"/>
        <v/>
      </c>
      <c r="CT40" s="186">
        <f t="shared" ref="CT40:DL40" si="88">IF(CT29="","",CT29/AVERAGE($B29:$P29))</f>
        <v>0.82418154267637356</v>
      </c>
      <c r="CU40" s="186">
        <f t="shared" si="88"/>
        <v>0.82560835461961601</v>
      </c>
      <c r="CV40" s="186">
        <f t="shared" si="88"/>
        <v>0.7709644274584444</v>
      </c>
      <c r="CW40" s="186">
        <f t="shared" si="88"/>
        <v>0.90126326968927184</v>
      </c>
      <c r="CX40" s="186">
        <f t="shared" si="88"/>
        <v>0.918221386253391</v>
      </c>
      <c r="CY40" s="186">
        <f t="shared" si="88"/>
        <v>0.77121204999484338</v>
      </c>
      <c r="CZ40" s="186">
        <f t="shared" si="88"/>
        <v>0.83646379588172548</v>
      </c>
      <c r="DA40" s="186">
        <f t="shared" si="88"/>
        <v>0.78739125318999748</v>
      </c>
      <c r="DB40" s="186">
        <f t="shared" si="88"/>
        <v>0.86641577459888774</v>
      </c>
      <c r="DC40" s="186">
        <f t="shared" si="88"/>
        <v>0.77915053579353311</v>
      </c>
      <c r="DD40" s="186">
        <f t="shared" si="88"/>
        <v>0.85002027809084324</v>
      </c>
      <c r="DE40" s="186">
        <f t="shared" si="88"/>
        <v>0.83843194598968251</v>
      </c>
      <c r="DF40" s="186">
        <f t="shared" si="88"/>
        <v>0.84522333091155988</v>
      </c>
      <c r="DG40" s="186">
        <f t="shared" si="88"/>
        <v>0.87528701003657361</v>
      </c>
      <c r="DH40" s="186">
        <f t="shared" si="88"/>
        <v>0.81455288583031038</v>
      </c>
      <c r="DI40" s="186">
        <f t="shared" si="88"/>
        <v>0.81007778345878967</v>
      </c>
      <c r="DJ40" s="186">
        <f t="shared" si="88"/>
        <v>0.78781009386799383</v>
      </c>
      <c r="DK40" s="186">
        <f t="shared" si="88"/>
        <v>0.78758401850921311</v>
      </c>
      <c r="DL40" s="186">
        <f t="shared" si="88"/>
        <v>0.81993936824063351</v>
      </c>
    </row>
    <row r="41" spans="1:116" s="186" customFormat="1" x14ac:dyDescent="0.35">
      <c r="A41" s="186" t="s">
        <v>5</v>
      </c>
      <c r="B41" s="186">
        <f t="shared" ref="B41:AG41" si="89">IF(B30="","",B30/AVERAGE($B30:$P30))</f>
        <v>1.0323025877507344</v>
      </c>
      <c r="C41" s="186">
        <f t="shared" si="89"/>
        <v>1.0518845623931068</v>
      </c>
      <c r="D41" s="186">
        <f t="shared" si="89"/>
        <v>0.96050654492426057</v>
      </c>
      <c r="E41" s="186">
        <f t="shared" si="89"/>
        <v>1.1022616500835547</v>
      </c>
      <c r="F41" s="186">
        <f t="shared" si="89"/>
        <v>0.88060758889875324</v>
      </c>
      <c r="G41" s="186">
        <f t="shared" si="89"/>
        <v>1.0044305356838823</v>
      </c>
      <c r="H41" s="186">
        <f t="shared" si="89"/>
        <v>1.0117185221025011</v>
      </c>
      <c r="I41" s="186">
        <f t="shared" si="89"/>
        <v>0.83167871959203421</v>
      </c>
      <c r="J41" s="186">
        <f t="shared" si="89"/>
        <v>0.95728095429500504</v>
      </c>
      <c r="K41" s="186">
        <f t="shared" si="89"/>
        <v>1.0309068075875463</v>
      </c>
      <c r="L41" s="186">
        <f t="shared" si="89"/>
        <v>0.95232347212544666</v>
      </c>
      <c r="M41" s="186">
        <f t="shared" si="89"/>
        <v>1.0660559754457739</v>
      </c>
      <c r="N41" s="186">
        <f t="shared" si="89"/>
        <v>0.95471836843108759</v>
      </c>
      <c r="O41" s="186">
        <f t="shared" si="89"/>
        <v>1.0651319986686021</v>
      </c>
      <c r="P41" s="186">
        <f t="shared" si="89"/>
        <v>1.0981917120177129</v>
      </c>
      <c r="Q41" s="186" t="str">
        <f t="shared" si="89"/>
        <v/>
      </c>
      <c r="R41" s="186" t="str">
        <f t="shared" si="89"/>
        <v/>
      </c>
      <c r="S41" s="186" t="str">
        <f t="shared" si="89"/>
        <v/>
      </c>
      <c r="T41" s="186" t="str">
        <f t="shared" si="89"/>
        <v/>
      </c>
      <c r="U41" s="186" t="str">
        <f t="shared" si="89"/>
        <v/>
      </c>
      <c r="V41" s="186" t="str">
        <f t="shared" si="89"/>
        <v/>
      </c>
      <c r="W41" s="186" t="str">
        <f t="shared" si="89"/>
        <v/>
      </c>
      <c r="X41" s="186" t="str">
        <f t="shared" si="89"/>
        <v/>
      </c>
      <c r="Y41" s="186" t="str">
        <f t="shared" si="89"/>
        <v/>
      </c>
      <c r="Z41" s="186">
        <f t="shared" si="89"/>
        <v>0.81271017172226101</v>
      </c>
      <c r="AA41" s="186">
        <f t="shared" si="89"/>
        <v>0.81174887209366064</v>
      </c>
      <c r="AB41" s="186">
        <f t="shared" si="89"/>
        <v>0.81735842375799928</v>
      </c>
      <c r="AC41" s="186">
        <f t="shared" si="89"/>
        <v>0.79827579592053888</v>
      </c>
      <c r="AD41" s="186">
        <f t="shared" si="89"/>
        <v>0.77917374992082</v>
      </c>
      <c r="AE41" s="186">
        <f t="shared" si="89"/>
        <v>0.81466087120434238</v>
      </c>
      <c r="AF41" s="186">
        <f t="shared" si="89"/>
        <v>0.83382168260757428</v>
      </c>
      <c r="AG41" s="186">
        <f t="shared" si="89"/>
        <v>0.74116201365073364</v>
      </c>
      <c r="AH41" s="186">
        <f t="shared" ref="AH41:BM41" si="90">IF(AH30="","",AH30/AVERAGE($B30:$P30))</f>
        <v>0.83354466543727268</v>
      </c>
      <c r="AI41" s="186">
        <f t="shared" si="90"/>
        <v>0.93216003532035319</v>
      </c>
      <c r="AJ41" s="186">
        <f t="shared" si="90"/>
        <v>0.90726999623229732</v>
      </c>
      <c r="AK41" s="186">
        <f t="shared" si="90"/>
        <v>0.87444114768441816</v>
      </c>
      <c r="AL41" s="186">
        <f t="shared" si="90"/>
        <v>0.82378623584015631</v>
      </c>
      <c r="AM41" s="186">
        <f t="shared" si="90"/>
        <v>0.74284586046473466</v>
      </c>
      <c r="AN41" s="186">
        <f t="shared" si="90"/>
        <v>0.82656318601298118</v>
      </c>
      <c r="AO41" s="186">
        <f t="shared" si="90"/>
        <v>0.88157944276755618</v>
      </c>
      <c r="AP41" s="186">
        <f t="shared" si="90"/>
        <v>0.62416857007231819</v>
      </c>
      <c r="AQ41" s="186">
        <f t="shared" si="90"/>
        <v>0.91860748180237006</v>
      </c>
      <c r="AR41" s="186">
        <f t="shared" si="90"/>
        <v>0.84421029793222424</v>
      </c>
      <c r="AS41" s="186">
        <f t="shared" si="90"/>
        <v>0.87864519166367028</v>
      </c>
      <c r="AT41" s="186">
        <f t="shared" si="90"/>
        <v>0.83546605653048422</v>
      </c>
      <c r="AU41" s="186" t="str">
        <f t="shared" si="90"/>
        <v/>
      </c>
      <c r="AV41" s="186" t="str">
        <f t="shared" si="90"/>
        <v/>
      </c>
      <c r="AW41" s="186" t="str">
        <f t="shared" si="90"/>
        <v/>
      </c>
      <c r="AX41" s="186">
        <f t="shared" si="90"/>
        <v>0.84828457905847898</v>
      </c>
      <c r="AY41" s="186">
        <f t="shared" si="90"/>
        <v>0.92200690242109806</v>
      </c>
      <c r="AZ41" s="186">
        <f t="shared" si="90"/>
        <v>0.91548634441246235</v>
      </c>
      <c r="BA41" s="186">
        <f t="shared" si="90"/>
        <v>0.93986466420825232</v>
      </c>
      <c r="BB41" s="186">
        <f t="shared" si="90"/>
        <v>0.91608120233605705</v>
      </c>
      <c r="BC41" s="186">
        <f t="shared" si="90"/>
        <v>0.89942518047540154</v>
      </c>
      <c r="BD41" s="186">
        <f t="shared" si="90"/>
        <v>0.8329582253144836</v>
      </c>
      <c r="BE41" s="186">
        <f t="shared" si="90"/>
        <v>0.70563011531290887</v>
      </c>
      <c r="BF41" s="186">
        <f t="shared" si="90"/>
        <v>0.85401027974786647</v>
      </c>
      <c r="BG41" s="186">
        <f t="shared" si="90"/>
        <v>0.8701830683740247</v>
      </c>
      <c r="BH41" s="186" t="str">
        <f t="shared" si="90"/>
        <v/>
      </c>
      <c r="BI41" s="186" t="str">
        <f t="shared" si="90"/>
        <v/>
      </c>
      <c r="BJ41" s="186" t="str">
        <f t="shared" si="90"/>
        <v/>
      </c>
      <c r="BK41" s="186" t="str">
        <f t="shared" si="90"/>
        <v/>
      </c>
      <c r="BL41" s="186" t="str">
        <f t="shared" si="90"/>
        <v/>
      </c>
      <c r="BM41" s="186" t="str">
        <f t="shared" si="90"/>
        <v/>
      </c>
      <c r="BN41" s="186" t="str">
        <f t="shared" ref="BN41:CS41" si="91">IF(BN30="","",BN30/AVERAGE($B30:$P30))</f>
        <v/>
      </c>
      <c r="BO41" s="186" t="str">
        <f t="shared" si="91"/>
        <v/>
      </c>
      <c r="BP41" s="186" t="str">
        <f t="shared" si="91"/>
        <v/>
      </c>
      <c r="BQ41" s="186" t="str">
        <f t="shared" si="91"/>
        <v/>
      </c>
      <c r="BR41" s="186" t="str">
        <f t="shared" si="91"/>
        <v/>
      </c>
      <c r="BS41" s="186" t="str">
        <f t="shared" si="91"/>
        <v/>
      </c>
      <c r="BT41" s="186" t="str">
        <f t="shared" si="91"/>
        <v/>
      </c>
      <c r="BU41" s="186" t="str">
        <f t="shared" si="91"/>
        <v/>
      </c>
      <c r="BV41" s="186">
        <f t="shared" si="91"/>
        <v>0.91360262765441191</v>
      </c>
      <c r="BW41" s="186">
        <f t="shared" si="91"/>
        <v>0.84913404550389626</v>
      </c>
      <c r="BX41" s="186">
        <f t="shared" si="91"/>
        <v>0.84767254112265034</v>
      </c>
      <c r="BY41" s="186">
        <f t="shared" si="91"/>
        <v>0.94273862050089152</v>
      </c>
      <c r="BZ41" s="186">
        <f t="shared" si="91"/>
        <v>0.76952772873790598</v>
      </c>
      <c r="CA41" s="186">
        <f t="shared" si="91"/>
        <v>0.91287812120900802</v>
      </c>
      <c r="CB41" s="186">
        <f t="shared" si="91"/>
        <v>0.90396329580657631</v>
      </c>
      <c r="CC41" s="186">
        <f t="shared" si="91"/>
        <v>0.91959627188457194</v>
      </c>
      <c r="CD41" s="186">
        <f t="shared" si="91"/>
        <v>0.84767254112265034</v>
      </c>
      <c r="CE41" s="186">
        <f t="shared" si="91"/>
        <v>0.97969303050600764</v>
      </c>
      <c r="CF41" s="186">
        <f t="shared" si="91"/>
        <v>0.80407795329348541</v>
      </c>
      <c r="CG41" s="186">
        <f t="shared" si="91"/>
        <v>0.90899353345918243</v>
      </c>
      <c r="CH41" s="186">
        <f t="shared" si="91"/>
        <v>0.78817552502875865</v>
      </c>
      <c r="CI41" s="186">
        <f t="shared" si="91"/>
        <v>0.69602141984163612</v>
      </c>
      <c r="CJ41" s="186">
        <f t="shared" si="91"/>
        <v>0.90750824990777856</v>
      </c>
      <c r="CK41" s="186">
        <f t="shared" si="91"/>
        <v>0.86483190430327073</v>
      </c>
      <c r="CL41" s="186">
        <f t="shared" si="91"/>
        <v>0.86038762923948997</v>
      </c>
      <c r="CM41" s="186">
        <f t="shared" si="91"/>
        <v>0.84204483960482357</v>
      </c>
      <c r="CN41" s="186">
        <f t="shared" si="91"/>
        <v>0.90633005029738234</v>
      </c>
      <c r="CO41" s="186">
        <f t="shared" si="91"/>
        <v>0.96866511750511419</v>
      </c>
      <c r="CP41" s="186">
        <f t="shared" si="91"/>
        <v>0.96322969471067077</v>
      </c>
      <c r="CQ41" s="186">
        <f t="shared" si="91"/>
        <v>0.9840065414865431</v>
      </c>
      <c r="CR41" s="186">
        <f t="shared" si="91"/>
        <v>0.80497904189470204</v>
      </c>
      <c r="CS41" s="186" t="str">
        <f t="shared" si="91"/>
        <v/>
      </c>
      <c r="CT41" s="186">
        <f t="shared" ref="CT41:DL41" si="92">IF(CT30="","",CT30/AVERAGE($B30:$P30))</f>
        <v>0.95139618539504212</v>
      </c>
      <c r="CU41" s="186">
        <f t="shared" si="92"/>
        <v>0.99158850143769584</v>
      </c>
      <c r="CV41" s="186">
        <f t="shared" si="92"/>
        <v>0.90514186594452484</v>
      </c>
      <c r="CW41" s="186">
        <f t="shared" si="92"/>
        <v>1.066565197311284</v>
      </c>
      <c r="CX41" s="186">
        <f t="shared" si="92"/>
        <v>1.0001168771471267</v>
      </c>
      <c r="CY41" s="186">
        <f t="shared" si="92"/>
        <v>0.85917940819671335</v>
      </c>
      <c r="CZ41" s="186">
        <f t="shared" si="92"/>
        <v>0.89741200427943391</v>
      </c>
      <c r="DA41" s="186">
        <f t="shared" si="92"/>
        <v>0.86038762923948997</v>
      </c>
      <c r="DB41" s="186">
        <f t="shared" si="92"/>
        <v>0.8706226273888531</v>
      </c>
      <c r="DC41" s="186">
        <f t="shared" si="92"/>
        <v>0.96697460246583822</v>
      </c>
      <c r="DD41" s="186">
        <f t="shared" si="92"/>
        <v>0.93097829085366957</v>
      </c>
      <c r="DE41" s="186">
        <f t="shared" si="92"/>
        <v>1.0122207402817529</v>
      </c>
      <c r="DF41" s="186">
        <f t="shared" si="92"/>
        <v>0.93207598727735175</v>
      </c>
      <c r="DG41" s="186">
        <f t="shared" si="92"/>
        <v>0.87628596023227556</v>
      </c>
      <c r="DH41" s="186">
        <f t="shared" si="92"/>
        <v>0.86642635840412474</v>
      </c>
      <c r="DI41" s="186">
        <f t="shared" si="92"/>
        <v>0.88764409184225479</v>
      </c>
      <c r="DJ41" s="186">
        <f t="shared" si="92"/>
        <v>0.89135173756477803</v>
      </c>
      <c r="DK41" s="186">
        <f t="shared" si="92"/>
        <v>0.85464926985616996</v>
      </c>
      <c r="DL41" s="186">
        <f t="shared" si="92"/>
        <v>0.91064250132033275</v>
      </c>
    </row>
    <row r="42" spans="1:116" s="186" customFormat="1" x14ac:dyDescent="0.35">
      <c r="A42" s="186" t="s">
        <v>9</v>
      </c>
      <c r="B42" s="186">
        <f t="shared" ref="B42:AG42" si="93">IF(B31="","",B31/AVERAGE($B31:$P31))</f>
        <v>1.0863421220901344</v>
      </c>
      <c r="C42" s="186" t="str">
        <f t="shared" si="93"/>
        <v/>
      </c>
      <c r="D42" s="186">
        <f t="shared" si="93"/>
        <v>1.1787881815322157</v>
      </c>
      <c r="E42" s="186">
        <f t="shared" si="93"/>
        <v>0.96667896144079479</v>
      </c>
      <c r="F42" s="186">
        <f t="shared" si="93"/>
        <v>0.8775726491001562</v>
      </c>
      <c r="G42" s="186">
        <f t="shared" si="93"/>
        <v>0.95660446974038582</v>
      </c>
      <c r="H42" s="186">
        <f t="shared" si="93"/>
        <v>0.96240075651484813</v>
      </c>
      <c r="I42" s="186">
        <f t="shared" si="93"/>
        <v>1.0363861787154103</v>
      </c>
      <c r="J42" s="186">
        <f t="shared" si="93"/>
        <v>0.93898362068055041</v>
      </c>
      <c r="K42" s="186">
        <f t="shared" si="93"/>
        <v>1.0248998560276272</v>
      </c>
      <c r="L42" s="186">
        <f t="shared" si="93"/>
        <v>0.94938091926769674</v>
      </c>
      <c r="M42" s="186">
        <f t="shared" si="93"/>
        <v>0.93409427734728478</v>
      </c>
      <c r="N42" s="186">
        <f t="shared" si="93"/>
        <v>0.89860273308090299</v>
      </c>
      <c r="O42" s="186">
        <f t="shared" si="93"/>
        <v>1.2341113274756323</v>
      </c>
      <c r="P42" s="186">
        <f t="shared" si="93"/>
        <v>0.95515394698636014</v>
      </c>
      <c r="Q42" s="186" t="str">
        <f t="shared" si="93"/>
        <v/>
      </c>
      <c r="R42" s="186" t="str">
        <f t="shared" si="93"/>
        <v/>
      </c>
      <c r="S42" s="186" t="str">
        <f t="shared" si="93"/>
        <v/>
      </c>
      <c r="T42" s="186" t="str">
        <f t="shared" si="93"/>
        <v/>
      </c>
      <c r="U42" s="186" t="str">
        <f t="shared" si="93"/>
        <v/>
      </c>
      <c r="V42" s="186" t="str">
        <f t="shared" si="93"/>
        <v/>
      </c>
      <c r="W42" s="186" t="str">
        <f t="shared" si="93"/>
        <v/>
      </c>
      <c r="X42" s="186" t="str">
        <f t="shared" si="93"/>
        <v/>
      </c>
      <c r="Y42" s="186" t="str">
        <f t="shared" si="93"/>
        <v/>
      </c>
      <c r="Z42" s="186">
        <f t="shared" si="93"/>
        <v>0.88519611976467649</v>
      </c>
      <c r="AA42" s="186">
        <f t="shared" si="93"/>
        <v>0.86953057243337839</v>
      </c>
      <c r="AB42" s="186">
        <f t="shared" si="93"/>
        <v>0.80634505229193454</v>
      </c>
      <c r="AC42" s="186">
        <f t="shared" si="93"/>
        <v>0.96240075651484813</v>
      </c>
      <c r="AD42" s="186">
        <f t="shared" si="93"/>
        <v>0.86307356297063342</v>
      </c>
      <c r="AE42" s="186">
        <f t="shared" si="93"/>
        <v>0.86713257230143581</v>
      </c>
      <c r="AF42" s="186">
        <f t="shared" si="93"/>
        <v>0.82721793333251536</v>
      </c>
      <c r="AG42" s="186">
        <f t="shared" si="93"/>
        <v>0.79806230620597751</v>
      </c>
      <c r="AH42" s="186">
        <f t="shared" ref="AH42:BM42" si="94">IF(AH31="","",AH31/AVERAGE($B31:$P31))</f>
        <v>0.9091169963523259</v>
      </c>
      <c r="AI42" s="186">
        <f t="shared" si="94"/>
        <v>0.898856934702708</v>
      </c>
      <c r="AJ42" s="186">
        <f t="shared" si="94"/>
        <v>1.0607630663660828</v>
      </c>
      <c r="AK42" s="186">
        <f t="shared" si="94"/>
        <v>0.80947215221772051</v>
      </c>
      <c r="AL42" s="186">
        <f t="shared" si="94"/>
        <v>0.82581458828053511</v>
      </c>
      <c r="AM42" s="186">
        <f t="shared" si="94"/>
        <v>0.79492534032195028</v>
      </c>
      <c r="AN42" s="186">
        <f t="shared" si="94"/>
        <v>0.82285836485167096</v>
      </c>
      <c r="AO42" s="186">
        <f t="shared" si="94"/>
        <v>0.83409895049947635</v>
      </c>
      <c r="AP42" s="186">
        <f t="shared" si="94"/>
        <v>0.82598603767602607</v>
      </c>
      <c r="AQ42" s="186">
        <f t="shared" si="94"/>
        <v>0.93175381537961988</v>
      </c>
      <c r="AR42" s="186">
        <f t="shared" si="94"/>
        <v>0.87792691798346634</v>
      </c>
      <c r="AS42" s="186">
        <f t="shared" si="94"/>
        <v>0.75996116854842077</v>
      </c>
      <c r="AT42" s="186">
        <f t="shared" si="94"/>
        <v>0.93561489593831515</v>
      </c>
      <c r="AU42" s="186" t="str">
        <f t="shared" si="94"/>
        <v/>
      </c>
      <c r="AV42" s="186" t="str">
        <f t="shared" si="94"/>
        <v/>
      </c>
      <c r="AW42" s="186" t="str">
        <f t="shared" si="94"/>
        <v/>
      </c>
      <c r="AX42" s="186">
        <f t="shared" si="94"/>
        <v>0.80971567572921788</v>
      </c>
      <c r="AY42" s="186">
        <f t="shared" si="94"/>
        <v>0.75174537213168113</v>
      </c>
      <c r="AZ42" s="186">
        <f t="shared" si="94"/>
        <v>0.91547445786527903</v>
      </c>
      <c r="BA42" s="186">
        <f t="shared" si="94"/>
        <v>0.90628630181006187</v>
      </c>
      <c r="BB42" s="186">
        <f t="shared" si="94"/>
        <v>0.77574414587531548</v>
      </c>
      <c r="BC42" s="186">
        <f t="shared" si="94"/>
        <v>0.88254949929293125</v>
      </c>
      <c r="BD42" s="186">
        <f t="shared" si="94"/>
        <v>0.9672937668010495</v>
      </c>
      <c r="BE42" s="186">
        <f t="shared" si="94"/>
        <v>0.757740683030383</v>
      </c>
      <c r="BF42" s="186">
        <f t="shared" si="94"/>
        <v>0.98819906433121241</v>
      </c>
      <c r="BG42" s="186">
        <f t="shared" si="94"/>
        <v>0.78103795899921258</v>
      </c>
      <c r="BH42" s="186" t="str">
        <f t="shared" si="94"/>
        <v/>
      </c>
      <c r="BI42" s="186" t="str">
        <f t="shared" si="94"/>
        <v/>
      </c>
      <c r="BJ42" s="186" t="str">
        <f t="shared" si="94"/>
        <v/>
      </c>
      <c r="BK42" s="186" t="str">
        <f t="shared" si="94"/>
        <v/>
      </c>
      <c r="BL42" s="186" t="str">
        <f t="shared" si="94"/>
        <v/>
      </c>
      <c r="BM42" s="186" t="str">
        <f t="shared" si="94"/>
        <v/>
      </c>
      <c r="BN42" s="186" t="str">
        <f t="shared" ref="BN42:CS42" si="95">IF(BN31="","",BN31/AVERAGE($B31:$P31))</f>
        <v/>
      </c>
      <c r="BO42" s="186" t="str">
        <f t="shared" si="95"/>
        <v/>
      </c>
      <c r="BP42" s="186" t="str">
        <f t="shared" si="95"/>
        <v/>
      </c>
      <c r="BQ42" s="186" t="str">
        <f t="shared" si="95"/>
        <v/>
      </c>
      <c r="BR42" s="186" t="str">
        <f t="shared" si="95"/>
        <v/>
      </c>
      <c r="BS42" s="186" t="str">
        <f t="shared" si="95"/>
        <v/>
      </c>
      <c r="BT42" s="186" t="str">
        <f t="shared" si="95"/>
        <v/>
      </c>
      <c r="BU42" s="186" t="str">
        <f t="shared" si="95"/>
        <v/>
      </c>
      <c r="BV42" s="186">
        <f t="shared" si="95"/>
        <v>0.91547445786527926</v>
      </c>
      <c r="BW42" s="186">
        <f t="shared" si="95"/>
        <v>1.0910719293092659</v>
      </c>
      <c r="BX42" s="186">
        <f t="shared" si="95"/>
        <v>0.88854873851630012</v>
      </c>
      <c r="BY42" s="186" t="str">
        <f t="shared" si="95"/>
        <v/>
      </c>
      <c r="BZ42" s="186">
        <f t="shared" si="95"/>
        <v>0.88865391710750707</v>
      </c>
      <c r="CA42" s="186">
        <f t="shared" si="95"/>
        <v>0.8489656297297673</v>
      </c>
      <c r="CB42" s="186">
        <f t="shared" si="95"/>
        <v>0.93871892652201472</v>
      </c>
      <c r="CC42" s="186">
        <f t="shared" si="95"/>
        <v>0.85999115738859533</v>
      </c>
      <c r="CD42" s="186">
        <f t="shared" si="95"/>
        <v>0.89585714805388017</v>
      </c>
      <c r="CE42" s="186">
        <f t="shared" si="95"/>
        <v>0.9680655437426462</v>
      </c>
      <c r="CF42" s="186">
        <f t="shared" si="95"/>
        <v>0.87623983824248142</v>
      </c>
      <c r="CG42" s="186">
        <f t="shared" si="95"/>
        <v>0.85217037301289278</v>
      </c>
      <c r="CH42" s="186">
        <f t="shared" si="95"/>
        <v>0.7980173576108659</v>
      </c>
      <c r="CI42" s="186">
        <f t="shared" si="95"/>
        <v>0.75034140692122564</v>
      </c>
      <c r="CJ42" s="186">
        <f t="shared" si="95"/>
        <v>0.93566874737701322</v>
      </c>
      <c r="CK42" s="186">
        <f t="shared" si="95"/>
        <v>0.99886788014045635</v>
      </c>
      <c r="CL42" s="186">
        <f t="shared" si="95"/>
        <v>0.95457284616994198</v>
      </c>
      <c r="CM42" s="186">
        <f t="shared" si="95"/>
        <v>0.89743087415216671</v>
      </c>
      <c r="CN42" s="186">
        <f t="shared" si="95"/>
        <v>1.0072150417230865</v>
      </c>
      <c r="CO42" s="186">
        <f t="shared" si="95"/>
        <v>0.91743059986926478</v>
      </c>
      <c r="CP42" s="186">
        <f t="shared" si="95"/>
        <v>0.80463225893091794</v>
      </c>
      <c r="CQ42" s="186">
        <f t="shared" si="95"/>
        <v>0.99462485370154807</v>
      </c>
      <c r="CR42" s="186">
        <f t="shared" si="95"/>
        <v>0.83292558311057086</v>
      </c>
      <c r="CS42" s="186" t="str">
        <f t="shared" si="95"/>
        <v/>
      </c>
      <c r="CT42" s="186">
        <f t="shared" ref="CT42:DL42" si="96">IF(CT31="","",CT31/AVERAGE($B31:$P31))</f>
        <v>0.93961671677522829</v>
      </c>
      <c r="CU42" s="186">
        <f t="shared" si="96"/>
        <v>1.1392571031212362</v>
      </c>
      <c r="CV42" s="186">
        <f t="shared" si="96"/>
        <v>0.90965576427715222</v>
      </c>
      <c r="CW42" s="186">
        <f t="shared" si="96"/>
        <v>0.94637654927001424</v>
      </c>
      <c r="CX42" s="186">
        <f t="shared" si="96"/>
        <v>1.0400601955788</v>
      </c>
      <c r="CY42" s="186">
        <f t="shared" si="96"/>
        <v>1.1453786769219443</v>
      </c>
      <c r="CZ42" s="186">
        <f t="shared" si="96"/>
        <v>0.96654431398586282</v>
      </c>
      <c r="DA42" s="186">
        <f t="shared" si="96"/>
        <v>1.061378199587558</v>
      </c>
      <c r="DB42" s="186">
        <f t="shared" si="96"/>
        <v>0.86750199719111609</v>
      </c>
      <c r="DC42" s="186">
        <f t="shared" si="96"/>
        <v>0.91971276554058123</v>
      </c>
      <c r="DD42" s="186">
        <f t="shared" si="96"/>
        <v>1.1186940034689941</v>
      </c>
      <c r="DE42" s="186">
        <f t="shared" si="96"/>
        <v>1.1308802126571091</v>
      </c>
      <c r="DF42" s="186">
        <f t="shared" si="96"/>
        <v>0.91449218913366392</v>
      </c>
      <c r="DG42" s="186">
        <f t="shared" si="96"/>
        <v>0.78414056939515464</v>
      </c>
      <c r="DH42" s="186">
        <f t="shared" si="96"/>
        <v>0.94990601933366337</v>
      </c>
      <c r="DI42" s="186">
        <f t="shared" si="96"/>
        <v>1.0420034479767404</v>
      </c>
      <c r="DJ42" s="186">
        <f t="shared" si="96"/>
        <v>1.0354056095506867</v>
      </c>
      <c r="DK42" s="186">
        <f t="shared" si="96"/>
        <v>0.88345168876299551</v>
      </c>
      <c r="DL42" s="186">
        <f t="shared" si="96"/>
        <v>0.92855266440621154</v>
      </c>
    </row>
    <row r="43" spans="1:116" s="186" customFormat="1" x14ac:dyDescent="0.35">
      <c r="A43" s="186" t="s">
        <v>8</v>
      </c>
      <c r="B43" s="186">
        <f t="shared" ref="B43:AG43" si="97">IF(B32="","",B32/AVERAGE($B32:$P32))</f>
        <v>1.0265400535204321</v>
      </c>
      <c r="C43" s="186">
        <f t="shared" si="97"/>
        <v>0.8869450827571399</v>
      </c>
      <c r="D43" s="186">
        <f t="shared" si="97"/>
        <v>1.0524938589666313</v>
      </c>
      <c r="E43" s="186">
        <f t="shared" si="97"/>
        <v>1.0920971116357658</v>
      </c>
      <c r="F43" s="186">
        <f t="shared" si="97"/>
        <v>0.99957112186046559</v>
      </c>
      <c r="G43" s="186">
        <f t="shared" si="97"/>
        <v>1.0060249128627392</v>
      </c>
      <c r="H43" s="186">
        <f t="shared" si="97"/>
        <v>1.0125266228689347</v>
      </c>
      <c r="I43" s="186">
        <f t="shared" si="97"/>
        <v>0.95342654305212071</v>
      </c>
      <c r="J43" s="186">
        <f t="shared" si="97"/>
        <v>0.95826785054843533</v>
      </c>
      <c r="K43" s="186">
        <f t="shared" si="97"/>
        <v>0.99527958853125875</v>
      </c>
      <c r="L43" s="186">
        <f t="shared" si="97"/>
        <v>1.0097241893011415</v>
      </c>
      <c r="M43" s="186">
        <f t="shared" si="97"/>
        <v>0.993583196926354</v>
      </c>
      <c r="N43" s="186">
        <f t="shared" si="97"/>
        <v>0.98468807605607189</v>
      </c>
      <c r="O43" s="186">
        <f t="shared" si="97"/>
        <v>1.0357139331917822</v>
      </c>
      <c r="P43" s="186">
        <f t="shared" si="97"/>
        <v>0.99311785792072493</v>
      </c>
      <c r="Q43" s="186" t="str">
        <f t="shared" si="97"/>
        <v/>
      </c>
      <c r="R43" s="186" t="str">
        <f t="shared" si="97"/>
        <v/>
      </c>
      <c r="S43" s="186" t="str">
        <f t="shared" si="97"/>
        <v/>
      </c>
      <c r="T43" s="186" t="str">
        <f t="shared" si="97"/>
        <v/>
      </c>
      <c r="U43" s="186" t="str">
        <f t="shared" si="97"/>
        <v/>
      </c>
      <c r="V43" s="186" t="str">
        <f t="shared" si="97"/>
        <v/>
      </c>
      <c r="W43" s="186" t="str">
        <f t="shared" si="97"/>
        <v/>
      </c>
      <c r="X43" s="186" t="str">
        <f t="shared" si="97"/>
        <v/>
      </c>
      <c r="Y43" s="186" t="str">
        <f t="shared" si="97"/>
        <v/>
      </c>
      <c r="Z43" s="186">
        <f t="shared" si="97"/>
        <v>0.79479208343101937</v>
      </c>
      <c r="AA43" s="186">
        <f t="shared" si="97"/>
        <v>0.78094381564917192</v>
      </c>
      <c r="AB43" s="186">
        <f t="shared" si="97"/>
        <v>0.79183937499637003</v>
      </c>
      <c r="AC43" s="186">
        <f t="shared" si="97"/>
        <v>0.91694888855682277</v>
      </c>
      <c r="AD43" s="186">
        <f t="shared" si="97"/>
        <v>0.78280417075492259</v>
      </c>
      <c r="AE43" s="186">
        <f t="shared" si="97"/>
        <v>0.89061966739885556</v>
      </c>
      <c r="AF43" s="186">
        <f t="shared" si="97"/>
        <v>0.84118557424609852</v>
      </c>
      <c r="AG43" s="186">
        <f t="shared" si="97"/>
        <v>0.75007647115710985</v>
      </c>
      <c r="AH43" s="186">
        <f t="shared" ref="AH43:BM43" si="98">IF(AH32="","",AH32/AVERAGE($B32:$P32))</f>
        <v>0.86657619872219027</v>
      </c>
      <c r="AI43" s="186">
        <f t="shared" si="98"/>
        <v>0.90706187664314186</v>
      </c>
      <c r="AJ43" s="186">
        <f t="shared" si="98"/>
        <v>0.82466377457137607</v>
      </c>
      <c r="AK43" s="186">
        <f t="shared" si="98"/>
        <v>0.81867779045981925</v>
      </c>
      <c r="AL43" s="186">
        <f t="shared" si="98"/>
        <v>0.84174505916412046</v>
      </c>
      <c r="AM43" s="186">
        <f t="shared" si="98"/>
        <v>0.74159384213639046</v>
      </c>
      <c r="AN43" s="186">
        <f t="shared" si="98"/>
        <v>0.91433398215844919</v>
      </c>
      <c r="AO43" s="186">
        <f t="shared" si="98"/>
        <v>0.81978767392426233</v>
      </c>
      <c r="AP43" s="186">
        <f t="shared" si="98"/>
        <v>0.87630148057136259</v>
      </c>
      <c r="AQ43" s="186">
        <f t="shared" si="98"/>
        <v>0.87549604536732561</v>
      </c>
      <c r="AR43" s="186">
        <f t="shared" si="98"/>
        <v>0.79415646794094108</v>
      </c>
      <c r="AS43" s="186">
        <f t="shared" si="98"/>
        <v>0.83299288596094734</v>
      </c>
      <c r="AT43" s="186">
        <f t="shared" si="98"/>
        <v>0.79379697789566672</v>
      </c>
      <c r="AU43" s="186" t="str">
        <f t="shared" si="98"/>
        <v/>
      </c>
      <c r="AV43" s="186" t="str">
        <f t="shared" si="98"/>
        <v/>
      </c>
      <c r="AW43" s="186" t="str">
        <f t="shared" si="98"/>
        <v/>
      </c>
      <c r="AX43" s="186">
        <f t="shared" si="98"/>
        <v>0.8423219143720162</v>
      </c>
      <c r="AY43" s="186">
        <f t="shared" si="98"/>
        <v>0.7664599078490506</v>
      </c>
      <c r="AZ43" s="186">
        <f t="shared" si="98"/>
        <v>0.92226113316479508</v>
      </c>
      <c r="BA43" s="186">
        <f t="shared" si="98"/>
        <v>0.9182133750052951</v>
      </c>
      <c r="BB43" s="186">
        <f t="shared" si="98"/>
        <v>0.87403322824891727</v>
      </c>
      <c r="BC43" s="186">
        <f t="shared" si="98"/>
        <v>0.82741812274230842</v>
      </c>
      <c r="BD43" s="186">
        <f t="shared" si="98"/>
        <v>0.79586497349608953</v>
      </c>
      <c r="BE43" s="186">
        <f t="shared" si="98"/>
        <v>0.87895458651608471</v>
      </c>
      <c r="BF43" s="186">
        <f t="shared" si="98"/>
        <v>0.8885323775960372</v>
      </c>
      <c r="BG43" s="186">
        <f t="shared" si="98"/>
        <v>0.83592634949054201</v>
      </c>
      <c r="BH43" s="186" t="str">
        <f t="shared" si="98"/>
        <v/>
      </c>
      <c r="BI43" s="186" t="str">
        <f t="shared" si="98"/>
        <v/>
      </c>
      <c r="BJ43" s="186" t="str">
        <f t="shared" si="98"/>
        <v/>
      </c>
      <c r="BK43" s="186" t="str">
        <f t="shared" si="98"/>
        <v/>
      </c>
      <c r="BL43" s="186" t="str">
        <f t="shared" si="98"/>
        <v/>
      </c>
      <c r="BM43" s="186" t="str">
        <f t="shared" si="98"/>
        <v/>
      </c>
      <c r="BN43" s="186" t="str">
        <f t="shared" ref="BN43:CS43" si="99">IF(BN32="","",BN32/AVERAGE($B32:$P32))</f>
        <v/>
      </c>
      <c r="BO43" s="186" t="str">
        <f t="shared" si="99"/>
        <v/>
      </c>
      <c r="BP43" s="186" t="str">
        <f t="shared" si="99"/>
        <v/>
      </c>
      <c r="BQ43" s="186" t="str">
        <f t="shared" si="99"/>
        <v/>
      </c>
      <c r="BR43" s="186" t="str">
        <f t="shared" si="99"/>
        <v/>
      </c>
      <c r="BS43" s="186" t="str">
        <f t="shared" si="99"/>
        <v/>
      </c>
      <c r="BT43" s="186" t="str">
        <f t="shared" si="99"/>
        <v/>
      </c>
      <c r="BU43" s="186" t="str">
        <f t="shared" si="99"/>
        <v/>
      </c>
      <c r="BV43" s="186">
        <f t="shared" si="99"/>
        <v>0.82703660030140624</v>
      </c>
      <c r="BW43" s="186">
        <f t="shared" si="99"/>
        <v>0.92696498194244015</v>
      </c>
      <c r="BX43" s="186">
        <f t="shared" si="99"/>
        <v>0.86173065970003537</v>
      </c>
      <c r="BY43" s="186">
        <f t="shared" si="99"/>
        <v>0.91569275595050137</v>
      </c>
      <c r="BZ43" s="186">
        <f t="shared" si="99"/>
        <v>0.88547077244670569</v>
      </c>
      <c r="CA43" s="186">
        <f t="shared" si="99"/>
        <v>0.94033275731480737</v>
      </c>
      <c r="CB43" s="186">
        <f t="shared" si="99"/>
        <v>0.87898380708079593</v>
      </c>
      <c r="CC43" s="186">
        <f t="shared" si="99"/>
        <v>0.81954803999443915</v>
      </c>
      <c r="CD43" s="186">
        <f t="shared" si="99"/>
        <v>0.86422265119714381</v>
      </c>
      <c r="CE43" s="186">
        <f t="shared" si="99"/>
        <v>0.82679824102014599</v>
      </c>
      <c r="CF43" s="186">
        <f t="shared" si="99"/>
        <v>0.75577118124299236</v>
      </c>
      <c r="CG43" s="186">
        <f t="shared" si="99"/>
        <v>0.92219803806093226</v>
      </c>
      <c r="CH43" s="186">
        <f t="shared" si="99"/>
        <v>0.69559852014225165</v>
      </c>
      <c r="CI43" s="186">
        <f t="shared" si="99"/>
        <v>0.75675788369906261</v>
      </c>
      <c r="CJ43" s="186">
        <f t="shared" si="99"/>
        <v>0.96639430257858216</v>
      </c>
      <c r="CK43" s="186">
        <f t="shared" si="99"/>
        <v>0.80343823673650472</v>
      </c>
      <c r="CL43" s="186">
        <f t="shared" si="99"/>
        <v>0.88914671948738833</v>
      </c>
      <c r="CM43" s="186">
        <f t="shared" si="99"/>
        <v>0.87856659561535366</v>
      </c>
      <c r="CN43" s="186">
        <f t="shared" si="99"/>
        <v>0.87938068892807753</v>
      </c>
      <c r="CO43" s="186">
        <f t="shared" si="99"/>
        <v>0.87291267282808538</v>
      </c>
      <c r="CP43" s="186">
        <f t="shared" si="99"/>
        <v>0.87128962618714934</v>
      </c>
      <c r="CQ43" s="186">
        <f t="shared" si="99"/>
        <v>0.88568700462556949</v>
      </c>
      <c r="CR43" s="186">
        <f t="shared" si="99"/>
        <v>0.81279410076194003</v>
      </c>
      <c r="CS43" s="186" t="str">
        <f t="shared" si="99"/>
        <v/>
      </c>
      <c r="CT43" s="186">
        <f t="shared" ref="CT43:DL43" si="100">IF(CT32="","",CT32/AVERAGE($B32:$P32))</f>
        <v>0.97747893311128919</v>
      </c>
      <c r="CU43" s="186">
        <f t="shared" si="100"/>
        <v>0.92628099233757488</v>
      </c>
      <c r="CV43" s="186">
        <f t="shared" si="100"/>
        <v>0.87607017009441257</v>
      </c>
      <c r="CW43" s="186">
        <f t="shared" si="100"/>
        <v>0.97397542439046025</v>
      </c>
      <c r="CX43" s="186">
        <f t="shared" si="100"/>
        <v>1.0446106808587867</v>
      </c>
      <c r="CY43" s="186">
        <f t="shared" si="100"/>
        <v>0.95807488481131309</v>
      </c>
      <c r="CZ43" s="186">
        <f t="shared" si="100"/>
        <v>0.92297186561574718</v>
      </c>
      <c r="DA43" s="186">
        <f t="shared" si="100"/>
        <v>0.84763014114556456</v>
      </c>
      <c r="DB43" s="186">
        <f t="shared" si="100"/>
        <v>0.73605811383320396</v>
      </c>
      <c r="DC43" s="186">
        <f t="shared" si="100"/>
        <v>0.79957854584252797</v>
      </c>
      <c r="DD43" s="186">
        <f t="shared" si="100"/>
        <v>0.93770202806532554</v>
      </c>
      <c r="DE43" s="186">
        <f t="shared" si="100"/>
        <v>1.0012821835380978</v>
      </c>
      <c r="DF43" s="186">
        <f t="shared" si="100"/>
        <v>0.88022273394252548</v>
      </c>
      <c r="DG43" s="186">
        <f t="shared" si="100"/>
        <v>0.90390524997388033</v>
      </c>
      <c r="DH43" s="186">
        <f t="shared" si="100"/>
        <v>0.81563543291016227</v>
      </c>
      <c r="DI43" s="186">
        <f t="shared" si="100"/>
        <v>0.85395888784401319</v>
      </c>
      <c r="DJ43" s="186">
        <f t="shared" si="100"/>
        <v>1.0188784728430065</v>
      </c>
      <c r="DK43" s="186">
        <f t="shared" si="100"/>
        <v>0.86791859249573555</v>
      </c>
      <c r="DL43" s="186">
        <f t="shared" si="100"/>
        <v>0.93539392835455559</v>
      </c>
    </row>
    <row r="44" spans="1:116" s="186" customFormat="1" x14ac:dyDescent="0.35">
      <c r="A44" s="186" t="s">
        <v>390</v>
      </c>
      <c r="B44" s="186">
        <f t="shared" ref="B44:AG44" si="101">IF(B33="","",B33/AVERAGE($B33:$P33))</f>
        <v>1.092609200128474</v>
      </c>
      <c r="C44" s="186">
        <f t="shared" si="101"/>
        <v>0.94690649587471121</v>
      </c>
      <c r="D44" s="186">
        <f t="shared" si="101"/>
        <v>1.0502719987295241</v>
      </c>
      <c r="E44" s="186">
        <f t="shared" si="101"/>
        <v>1.0349739399509903</v>
      </c>
      <c r="F44" s="186">
        <f t="shared" si="101"/>
        <v>0.9747763969022879</v>
      </c>
      <c r="G44" s="186">
        <f t="shared" si="101"/>
        <v>0.8938180221815859</v>
      </c>
      <c r="H44" s="186">
        <f t="shared" si="101"/>
        <v>1.0304793313830964</v>
      </c>
      <c r="I44" s="186">
        <f t="shared" si="101"/>
        <v>0.9497924396018983</v>
      </c>
      <c r="J44" s="186">
        <f t="shared" si="101"/>
        <v>0.91089102893251039</v>
      </c>
      <c r="K44" s="186">
        <f t="shared" si="101"/>
        <v>1.0067328322153792</v>
      </c>
      <c r="L44" s="186">
        <f t="shared" si="101"/>
        <v>0.97057724810758339</v>
      </c>
      <c r="M44" s="186">
        <f t="shared" si="101"/>
        <v>0.99177310121596862</v>
      </c>
      <c r="N44" s="186">
        <f t="shared" si="101"/>
        <v>0.99673532773404738</v>
      </c>
      <c r="O44" s="186">
        <f t="shared" si="101"/>
        <v>1.1050325983036746</v>
      </c>
      <c r="P44" s="186">
        <f t="shared" si="101"/>
        <v>1.0446300387382674</v>
      </c>
      <c r="Q44" s="186" t="str">
        <f t="shared" si="101"/>
        <v/>
      </c>
      <c r="R44" s="186" t="str">
        <f t="shared" si="101"/>
        <v/>
      </c>
      <c r="S44" s="186" t="str">
        <f t="shared" si="101"/>
        <v/>
      </c>
      <c r="T44" s="186" t="str">
        <f t="shared" si="101"/>
        <v/>
      </c>
      <c r="U44" s="186" t="str">
        <f t="shared" si="101"/>
        <v/>
      </c>
      <c r="V44" s="186" t="str">
        <f t="shared" si="101"/>
        <v/>
      </c>
      <c r="W44" s="186" t="str">
        <f t="shared" si="101"/>
        <v/>
      </c>
      <c r="X44" s="186" t="str">
        <f t="shared" si="101"/>
        <v/>
      </c>
      <c r="Y44" s="186" t="str">
        <f t="shared" si="101"/>
        <v/>
      </c>
      <c r="Z44" s="186">
        <f t="shared" si="101"/>
        <v>0.79850218338323098</v>
      </c>
      <c r="AA44" s="186">
        <f t="shared" si="101"/>
        <v>0.82928919169290261</v>
      </c>
      <c r="AB44" s="186">
        <f t="shared" si="101"/>
        <v>0.75237731738185076</v>
      </c>
      <c r="AC44" s="186">
        <f t="shared" si="101"/>
        <v>0.81733075485366513</v>
      </c>
      <c r="AD44" s="186">
        <f t="shared" si="101"/>
        <v>0.76027583285336287</v>
      </c>
      <c r="AE44" s="186">
        <f t="shared" si="101"/>
        <v>0.7905164901301025</v>
      </c>
      <c r="AF44" s="186">
        <f t="shared" si="101"/>
        <v>0.81658297293869742</v>
      </c>
      <c r="AG44" s="186">
        <f t="shared" si="101"/>
        <v>0.80782809444694359</v>
      </c>
      <c r="AH44" s="186">
        <f t="shared" ref="AH44:BM44" si="102">IF(AH33="","",AH33/AVERAGE($B33:$P33))</f>
        <v>0.81434548067258061</v>
      </c>
      <c r="AI44" s="186">
        <f t="shared" si="102"/>
        <v>0.87715335876191458</v>
      </c>
      <c r="AJ44" s="186">
        <f t="shared" si="102"/>
        <v>0.84426317512132443</v>
      </c>
      <c r="AK44" s="186">
        <f t="shared" si="102"/>
        <v>0.82133416465019304</v>
      </c>
      <c r="AL44" s="186">
        <f t="shared" si="102"/>
        <v>0.81824903442457364</v>
      </c>
      <c r="AM44" s="186">
        <f t="shared" si="102"/>
        <v>0.71716013607634166</v>
      </c>
      <c r="AN44" s="186">
        <f t="shared" si="102"/>
        <v>0.82986585725284834</v>
      </c>
      <c r="AO44" s="186">
        <f t="shared" si="102"/>
        <v>0.80915856678294651</v>
      </c>
      <c r="AP44" s="186">
        <f t="shared" si="102"/>
        <v>0.8389878085980752</v>
      </c>
      <c r="AQ44" s="186">
        <f t="shared" si="102"/>
        <v>0.921078712928737</v>
      </c>
      <c r="AR44" s="186">
        <f t="shared" si="102"/>
        <v>0.79265507085364051</v>
      </c>
      <c r="AS44" s="186">
        <f t="shared" si="102"/>
        <v>0.76212722257212806</v>
      </c>
      <c r="AT44" s="186">
        <f t="shared" si="102"/>
        <v>0.79907520618149741</v>
      </c>
      <c r="AU44" s="186" t="str">
        <f t="shared" si="102"/>
        <v/>
      </c>
      <c r="AV44" s="186" t="str">
        <f t="shared" si="102"/>
        <v/>
      </c>
      <c r="AW44" s="186" t="str">
        <f t="shared" si="102"/>
        <v/>
      </c>
      <c r="AX44" s="186">
        <f t="shared" si="102"/>
        <v>0.80966415044727913</v>
      </c>
      <c r="AY44" s="186">
        <f t="shared" si="102"/>
        <v>0.83872397595386172</v>
      </c>
      <c r="AZ44" s="186">
        <f t="shared" si="102"/>
        <v>0.86751134804133201</v>
      </c>
      <c r="BA44" s="186">
        <f t="shared" si="102"/>
        <v>0.92586412929971751</v>
      </c>
      <c r="BB44" s="186">
        <f t="shared" si="102"/>
        <v>0.75062833847044186</v>
      </c>
      <c r="BC44" s="186">
        <f t="shared" si="102"/>
        <v>0.83662191085122062</v>
      </c>
      <c r="BD44" s="186">
        <f t="shared" si="102"/>
        <v>0.81919964914288002</v>
      </c>
      <c r="BE44" s="186">
        <f t="shared" si="102"/>
        <v>0.81105108941835358</v>
      </c>
      <c r="BF44" s="186">
        <f t="shared" si="102"/>
        <v>0.75891336821653599</v>
      </c>
      <c r="BG44" s="186">
        <f t="shared" si="102"/>
        <v>0.79481283348058107</v>
      </c>
      <c r="BH44" s="186" t="str">
        <f t="shared" si="102"/>
        <v/>
      </c>
      <c r="BI44" s="186" t="str">
        <f t="shared" si="102"/>
        <v/>
      </c>
      <c r="BJ44" s="186" t="str">
        <f t="shared" si="102"/>
        <v/>
      </c>
      <c r="BK44" s="186" t="str">
        <f t="shared" si="102"/>
        <v/>
      </c>
      <c r="BL44" s="186" t="str">
        <f t="shared" si="102"/>
        <v/>
      </c>
      <c r="BM44" s="186" t="str">
        <f t="shared" si="102"/>
        <v/>
      </c>
      <c r="BN44" s="186" t="str">
        <f t="shared" ref="BN44:CS44" si="103">IF(BN33="","",BN33/AVERAGE($B33:$P33))</f>
        <v/>
      </c>
      <c r="BO44" s="186" t="str">
        <f t="shared" si="103"/>
        <v/>
      </c>
      <c r="BP44" s="186" t="str">
        <f t="shared" si="103"/>
        <v/>
      </c>
      <c r="BQ44" s="186" t="str">
        <f t="shared" si="103"/>
        <v/>
      </c>
      <c r="BR44" s="186" t="str">
        <f t="shared" si="103"/>
        <v/>
      </c>
      <c r="BS44" s="186" t="str">
        <f t="shared" si="103"/>
        <v/>
      </c>
      <c r="BT44" s="186" t="str">
        <f t="shared" si="103"/>
        <v/>
      </c>
      <c r="BU44" s="186" t="str">
        <f t="shared" si="103"/>
        <v/>
      </c>
      <c r="BV44" s="186">
        <f t="shared" si="103"/>
        <v>0.82904173669321124</v>
      </c>
      <c r="BW44" s="186">
        <f t="shared" si="103"/>
        <v>0.85496885367889741</v>
      </c>
      <c r="BX44" s="186">
        <f t="shared" si="103"/>
        <v>0.90435369228682239</v>
      </c>
      <c r="BY44" s="186">
        <f t="shared" si="103"/>
        <v>0.90652227283276365</v>
      </c>
      <c r="BZ44" s="186">
        <f t="shared" si="103"/>
        <v>0.82119382791748841</v>
      </c>
      <c r="CA44" s="186">
        <f t="shared" si="103"/>
        <v>0.89746910069877106</v>
      </c>
      <c r="CB44" s="186">
        <f t="shared" si="103"/>
        <v>0.86799762121848523</v>
      </c>
      <c r="CC44" s="186">
        <f t="shared" si="103"/>
        <v>0.80161396476166025</v>
      </c>
      <c r="CD44" s="186">
        <f t="shared" si="103"/>
        <v>0.8567299770278779</v>
      </c>
      <c r="CE44" s="186">
        <f t="shared" si="103"/>
        <v>0.88901496870931584</v>
      </c>
      <c r="CF44" s="186">
        <f t="shared" si="103"/>
        <v>0.85539619917054333</v>
      </c>
      <c r="CG44" s="186">
        <f t="shared" si="103"/>
        <v>0.83663817441100885</v>
      </c>
      <c r="CH44" s="186">
        <f t="shared" si="103"/>
        <v>0.71191861129727441</v>
      </c>
      <c r="CI44" s="186">
        <f t="shared" si="103"/>
        <v>0.7335215439872671</v>
      </c>
      <c r="CJ44" s="186">
        <f t="shared" si="103"/>
        <v>0.89474264596191189</v>
      </c>
      <c r="CK44" s="186">
        <f t="shared" si="103"/>
        <v>0.87845741632057039</v>
      </c>
      <c r="CL44" s="186">
        <f t="shared" si="103"/>
        <v>0.87367080828527277</v>
      </c>
      <c r="CM44" s="186">
        <f t="shared" si="103"/>
        <v>0.86145815496473588</v>
      </c>
      <c r="CN44" s="186">
        <f t="shared" si="103"/>
        <v>0.85761353451142863</v>
      </c>
      <c r="CO44" s="186">
        <f t="shared" si="103"/>
        <v>0.9077099306859977</v>
      </c>
      <c r="CP44" s="186">
        <f t="shared" si="103"/>
        <v>0.88507823914064265</v>
      </c>
      <c r="CQ44" s="186">
        <f t="shared" si="103"/>
        <v>0.81739279258274078</v>
      </c>
      <c r="CR44" s="186">
        <f t="shared" si="103"/>
        <v>0.7777842687957679</v>
      </c>
      <c r="CS44" s="186" t="str">
        <f t="shared" si="103"/>
        <v/>
      </c>
      <c r="CT44" s="186">
        <f t="shared" ref="CT44:DL44" si="104">IF(CT33="","",CT33/AVERAGE($B33:$P33))</f>
        <v>0.8281991367575533</v>
      </c>
      <c r="CU44" s="186">
        <f t="shared" si="104"/>
        <v>0.89657535553624923</v>
      </c>
      <c r="CV44" s="186">
        <f t="shared" si="104"/>
        <v>0.82524679122028666</v>
      </c>
      <c r="CW44" s="186">
        <f t="shared" si="104"/>
        <v>0.95045272742209785</v>
      </c>
      <c r="CX44" s="186">
        <f t="shared" si="104"/>
        <v>1.0404991092557072</v>
      </c>
      <c r="CY44" s="186">
        <f t="shared" si="104"/>
        <v>0.83936471237552246</v>
      </c>
      <c r="CZ44" s="186">
        <f t="shared" si="104"/>
        <v>0.86915101296925357</v>
      </c>
      <c r="DA44" s="186">
        <f t="shared" si="104"/>
        <v>0.81739279258274078</v>
      </c>
      <c r="DB44" s="186">
        <f t="shared" si="104"/>
        <v>0.79244266088534798</v>
      </c>
      <c r="DC44" s="186">
        <f t="shared" si="104"/>
        <v>0.73726217703496011</v>
      </c>
      <c r="DD44" s="186">
        <f t="shared" si="104"/>
        <v>0.84041419444548404</v>
      </c>
      <c r="DE44" s="186">
        <f t="shared" si="104"/>
        <v>0.86774018247763929</v>
      </c>
      <c r="DF44" s="186">
        <f t="shared" si="104"/>
        <v>0.89524352820447306</v>
      </c>
      <c r="DG44" s="186">
        <f t="shared" si="104"/>
        <v>0.79143113956520905</v>
      </c>
      <c r="DH44" s="186">
        <f t="shared" si="104"/>
        <v>0.69741040869166637</v>
      </c>
      <c r="DI44" s="186">
        <f t="shared" si="104"/>
        <v>0.90151093603741017</v>
      </c>
      <c r="DJ44" s="186">
        <f t="shared" si="104"/>
        <v>0.84191087020832278</v>
      </c>
      <c r="DK44" s="186">
        <f t="shared" si="104"/>
        <v>0.83061061805489067</v>
      </c>
      <c r="DL44" s="186">
        <f t="shared" si="104"/>
        <v>0.87140153345855775</v>
      </c>
    </row>
    <row r="45" spans="1:116" s="186" customFormat="1" x14ac:dyDescent="0.35">
      <c r="A45" s="186" t="s">
        <v>734</v>
      </c>
      <c r="B45" s="186">
        <f t="shared" ref="B45:AG45" si="105">IF(B34="","",B34/AVERAGE($B34:$P34))</f>
        <v>0.99936538152643251</v>
      </c>
      <c r="C45" s="186">
        <f t="shared" si="105"/>
        <v>0.84842748147375524</v>
      </c>
      <c r="D45" s="186">
        <f t="shared" si="105"/>
        <v>0.99228941720269759</v>
      </c>
      <c r="E45" s="186">
        <f t="shared" si="105"/>
        <v>1.0255944032171949</v>
      </c>
      <c r="F45" s="186" t="str">
        <f t="shared" si="105"/>
        <v/>
      </c>
      <c r="G45" s="186" t="str">
        <f t="shared" si="105"/>
        <v/>
      </c>
      <c r="H45" s="186">
        <f t="shared" si="105"/>
        <v>1.0110756613754104</v>
      </c>
      <c r="I45" s="186">
        <f t="shared" si="105"/>
        <v>0.85232860672549782</v>
      </c>
      <c r="J45" s="186">
        <f t="shared" si="105"/>
        <v>1.0496825282708293</v>
      </c>
      <c r="K45" s="186">
        <f t="shared" si="105"/>
        <v>0.95296623433508221</v>
      </c>
      <c r="L45" s="186">
        <f t="shared" si="105"/>
        <v>0.87355238147382541</v>
      </c>
      <c r="M45" s="186">
        <f t="shared" si="105"/>
        <v>1.1711626410931837</v>
      </c>
      <c r="N45" s="186">
        <f t="shared" si="105"/>
        <v>1.0698120279216583</v>
      </c>
      <c r="O45" s="186">
        <f t="shared" si="105"/>
        <v>0.98286617406230092</v>
      </c>
      <c r="P45" s="186">
        <f t="shared" si="105"/>
        <v>1.1708770613221295</v>
      </c>
      <c r="Q45" s="186" t="str">
        <f t="shared" si="105"/>
        <v/>
      </c>
      <c r="R45" s="186" t="str">
        <f t="shared" si="105"/>
        <v/>
      </c>
      <c r="S45" s="186" t="str">
        <f t="shared" si="105"/>
        <v/>
      </c>
      <c r="T45" s="186" t="str">
        <f t="shared" si="105"/>
        <v/>
      </c>
      <c r="U45" s="186" t="str">
        <f t="shared" si="105"/>
        <v/>
      </c>
      <c r="V45" s="186" t="str">
        <f t="shared" si="105"/>
        <v/>
      </c>
      <c r="W45" s="186" t="str">
        <f t="shared" si="105"/>
        <v/>
      </c>
      <c r="X45" s="186" t="str">
        <f t="shared" si="105"/>
        <v/>
      </c>
      <c r="Y45" s="186" t="str">
        <f t="shared" si="105"/>
        <v/>
      </c>
      <c r="Z45" s="186">
        <f t="shared" si="105"/>
        <v>1.0709074733731447</v>
      </c>
      <c r="AA45" s="186">
        <f t="shared" si="105"/>
        <v>0.97959700463184529</v>
      </c>
      <c r="AB45" s="186">
        <f t="shared" si="105"/>
        <v>0.84993315289047267</v>
      </c>
      <c r="AC45" s="186">
        <f t="shared" si="105"/>
        <v>1.1023533252495794</v>
      </c>
      <c r="AD45" s="186" t="str">
        <f t="shared" si="105"/>
        <v/>
      </c>
      <c r="AE45" s="186">
        <f t="shared" si="105"/>
        <v>1.0500523129713364</v>
      </c>
      <c r="AF45" s="186" t="str">
        <f t="shared" si="105"/>
        <v/>
      </c>
      <c r="AG45" s="186">
        <f t="shared" si="105"/>
        <v>0.94331563408992503</v>
      </c>
      <c r="AH45" s="186" t="str">
        <f t="shared" ref="AH45:BM45" si="106">IF(AH34="","",AH34/AVERAGE($B34:$P34))</f>
        <v/>
      </c>
      <c r="AI45" s="186">
        <f t="shared" si="106"/>
        <v>0.89544338345408447</v>
      </c>
      <c r="AJ45" s="186">
        <f t="shared" si="106"/>
        <v>1.1458474076679612</v>
      </c>
      <c r="AK45" s="186">
        <f t="shared" si="106"/>
        <v>0.96227105890989673</v>
      </c>
      <c r="AL45" s="186" t="str">
        <f t="shared" si="106"/>
        <v/>
      </c>
      <c r="AM45" s="186">
        <f t="shared" si="106"/>
        <v>0.97969393959130824</v>
      </c>
      <c r="AN45" s="186">
        <f t="shared" si="106"/>
        <v>1.0177418541276693</v>
      </c>
      <c r="AO45" s="186">
        <f t="shared" si="106"/>
        <v>0.84893799909929191</v>
      </c>
      <c r="AP45" s="186">
        <f t="shared" si="106"/>
        <v>1.1684609971690936</v>
      </c>
      <c r="AQ45" s="186">
        <f t="shared" si="106"/>
        <v>1.0453892472798294</v>
      </c>
      <c r="AR45" s="186">
        <f t="shared" si="106"/>
        <v>1.0563584067041991</v>
      </c>
      <c r="AS45" s="186">
        <f t="shared" si="106"/>
        <v>0.92279107671605021</v>
      </c>
      <c r="AT45" s="186">
        <f t="shared" si="106"/>
        <v>1.026719248691691</v>
      </c>
      <c r="AU45" s="186" t="str">
        <f t="shared" si="106"/>
        <v/>
      </c>
      <c r="AV45" s="186" t="str">
        <f t="shared" si="106"/>
        <v/>
      </c>
      <c r="AW45" s="186" t="str">
        <f t="shared" si="106"/>
        <v/>
      </c>
      <c r="AX45" s="186">
        <f t="shared" si="106"/>
        <v>0.94425868776466093</v>
      </c>
      <c r="AY45" s="186">
        <f t="shared" si="106"/>
        <v>1.0510433958528571</v>
      </c>
      <c r="AZ45" s="186">
        <f t="shared" si="106"/>
        <v>1.1049361822218431</v>
      </c>
      <c r="BA45" s="186">
        <f t="shared" si="106"/>
        <v>1.0436455408768335</v>
      </c>
      <c r="BB45" s="186">
        <f t="shared" si="106"/>
        <v>1.023911197914801</v>
      </c>
      <c r="BC45" s="186">
        <f t="shared" si="106"/>
        <v>1.0136378414139837</v>
      </c>
      <c r="BD45" s="186">
        <f t="shared" si="106"/>
        <v>0.99806627590016606</v>
      </c>
      <c r="BE45" s="186">
        <f t="shared" si="106"/>
        <v>1.3364618727189486</v>
      </c>
      <c r="BF45" s="186">
        <f t="shared" si="106"/>
        <v>1.0945445243861531</v>
      </c>
      <c r="BG45" s="186">
        <f t="shared" si="106"/>
        <v>1.1140667216106386</v>
      </c>
      <c r="BH45" s="186" t="str">
        <f t="shared" si="106"/>
        <v/>
      </c>
      <c r="BI45" s="186" t="str">
        <f t="shared" si="106"/>
        <v/>
      </c>
      <c r="BJ45" s="186" t="str">
        <f t="shared" si="106"/>
        <v/>
      </c>
      <c r="BK45" s="186" t="str">
        <f t="shared" si="106"/>
        <v/>
      </c>
      <c r="BL45" s="186" t="str">
        <f t="shared" si="106"/>
        <v/>
      </c>
      <c r="BM45" s="186" t="str">
        <f t="shared" si="106"/>
        <v/>
      </c>
      <c r="BN45" s="186" t="str">
        <f t="shared" ref="BN45:CS45" si="107">IF(BN34="","",BN34/AVERAGE($B34:$P34))</f>
        <v/>
      </c>
      <c r="BO45" s="186" t="str">
        <f t="shared" si="107"/>
        <v/>
      </c>
      <c r="BP45" s="186" t="str">
        <f t="shared" si="107"/>
        <v/>
      </c>
      <c r="BQ45" s="186" t="str">
        <f t="shared" si="107"/>
        <v/>
      </c>
      <c r="BR45" s="186" t="str">
        <f t="shared" si="107"/>
        <v/>
      </c>
      <c r="BS45" s="186" t="str">
        <f t="shared" si="107"/>
        <v/>
      </c>
      <c r="BT45" s="186" t="str">
        <f t="shared" si="107"/>
        <v/>
      </c>
      <c r="BU45" s="186" t="str">
        <f t="shared" si="107"/>
        <v/>
      </c>
      <c r="BV45" s="186">
        <f t="shared" si="107"/>
        <v>0.96047729825102379</v>
      </c>
      <c r="BW45" s="186">
        <f t="shared" si="107"/>
        <v>1.2283746091925636</v>
      </c>
      <c r="BX45" s="186">
        <f t="shared" si="107"/>
        <v>1.0456809295474856</v>
      </c>
      <c r="BY45" s="186">
        <f t="shared" si="107"/>
        <v>1.0991051265710956</v>
      </c>
      <c r="BZ45" s="186">
        <f t="shared" si="107"/>
        <v>1.0369669218012565</v>
      </c>
      <c r="CA45" s="186">
        <f t="shared" si="107"/>
        <v>1.0260185530944559</v>
      </c>
      <c r="CB45" s="186">
        <f t="shared" si="107"/>
        <v>1.0140926514674053</v>
      </c>
      <c r="CC45" s="186" t="str">
        <f t="shared" si="107"/>
        <v/>
      </c>
      <c r="CD45" s="186">
        <f t="shared" si="107"/>
        <v>1.0795410739328328</v>
      </c>
      <c r="CE45" s="186">
        <f t="shared" si="107"/>
        <v>1.0382647527421842</v>
      </c>
      <c r="CF45" s="186">
        <f t="shared" si="107"/>
        <v>1.0357220635517952</v>
      </c>
      <c r="CG45" s="186">
        <f t="shared" si="107"/>
        <v>1.1545504050493087</v>
      </c>
      <c r="CH45" s="186">
        <f t="shared" si="107"/>
        <v>0.89862793844885791</v>
      </c>
      <c r="CI45" s="186">
        <f t="shared" si="107"/>
        <v>1.0006769401745559</v>
      </c>
      <c r="CJ45" s="186">
        <f t="shared" si="107"/>
        <v>1.1153929915173177</v>
      </c>
      <c r="CK45" s="186" t="str">
        <f t="shared" si="107"/>
        <v/>
      </c>
      <c r="CL45" s="186">
        <f t="shared" si="107"/>
        <v>1.1142311238178206</v>
      </c>
      <c r="CM45" s="186">
        <f t="shared" si="107"/>
        <v>1.158203718370161</v>
      </c>
      <c r="CN45" s="186">
        <f t="shared" si="107"/>
        <v>1.1530433878554551</v>
      </c>
      <c r="CO45" s="186">
        <f t="shared" si="107"/>
        <v>1.1594843811392632</v>
      </c>
      <c r="CP45" s="186">
        <f t="shared" si="107"/>
        <v>1.2867033500799552</v>
      </c>
      <c r="CQ45" s="186">
        <f t="shared" si="107"/>
        <v>1.195561862782625</v>
      </c>
      <c r="CR45" s="186">
        <f t="shared" si="107"/>
        <v>1.0544586465298773</v>
      </c>
      <c r="CS45" s="186" t="str">
        <f t="shared" si="107"/>
        <v/>
      </c>
      <c r="CT45" s="186" t="str">
        <f t="shared" ref="CT45:DL45" si="108">IF(CT34="","",CT34/AVERAGE($B34:$P34))</f>
        <v/>
      </c>
      <c r="CU45" s="186">
        <f t="shared" si="108"/>
        <v>1.192850838150465</v>
      </c>
      <c r="CV45" s="186">
        <f t="shared" si="108"/>
        <v>1.1537937036193442</v>
      </c>
      <c r="CW45" s="186">
        <f t="shared" si="108"/>
        <v>1.1077452547611337</v>
      </c>
      <c r="CX45" s="186">
        <f t="shared" si="108"/>
        <v>1.1294478427209131</v>
      </c>
      <c r="CY45" s="186">
        <f t="shared" si="108"/>
        <v>1.2718508319563988</v>
      </c>
      <c r="CZ45" s="186">
        <f t="shared" si="108"/>
        <v>1.1816482570258364</v>
      </c>
      <c r="DA45" s="186">
        <f t="shared" si="108"/>
        <v>1.195561862782625</v>
      </c>
      <c r="DB45" s="186">
        <f t="shared" si="108"/>
        <v>1.2444668529811127</v>
      </c>
      <c r="DC45" s="186">
        <f t="shared" si="108"/>
        <v>1.1612222174419298</v>
      </c>
      <c r="DD45" s="186">
        <f t="shared" si="108"/>
        <v>1.1778934608695815</v>
      </c>
      <c r="DE45" s="186">
        <f t="shared" si="108"/>
        <v>1.1728029249042387</v>
      </c>
      <c r="DF45" s="186">
        <f t="shared" si="108"/>
        <v>1.1351397558521201</v>
      </c>
      <c r="DG45" s="186">
        <f t="shared" si="108"/>
        <v>1.1530433878554551</v>
      </c>
      <c r="DH45" s="186">
        <f t="shared" si="108"/>
        <v>1.1918911834134172</v>
      </c>
      <c r="DI45" s="186">
        <f t="shared" si="108"/>
        <v>1.0275444581406998</v>
      </c>
      <c r="DJ45" s="186">
        <f t="shared" si="108"/>
        <v>1.2359431074127487</v>
      </c>
      <c r="DK45" s="186">
        <f t="shared" si="108"/>
        <v>1.1767855069969233</v>
      </c>
      <c r="DL45" s="186">
        <f t="shared" si="108"/>
        <v>1.1671790946949079</v>
      </c>
    </row>
    <row r="46" spans="1:116" s="186" customFormat="1" x14ac:dyDescent="0.35">
      <c r="A46" s="186" t="s">
        <v>733</v>
      </c>
      <c r="B46" s="186">
        <f t="shared" ref="B46:AG46" si="109">IF(B35="","",B35/AVERAGE($B35:$P35))</f>
        <v>1.102239114224822</v>
      </c>
      <c r="C46" s="186">
        <f t="shared" si="109"/>
        <v>0.94822253765805398</v>
      </c>
      <c r="D46" s="186">
        <f t="shared" si="109"/>
        <v>1.0878250230671338</v>
      </c>
      <c r="E46" s="186">
        <f t="shared" si="109"/>
        <v>1.0852572579048667</v>
      </c>
      <c r="F46" s="186" t="str">
        <f t="shared" si="109"/>
        <v/>
      </c>
      <c r="G46" s="186" t="str">
        <f t="shared" si="109"/>
        <v/>
      </c>
      <c r="H46" s="186">
        <f t="shared" si="109"/>
        <v>1.0536115350163195</v>
      </c>
      <c r="I46" s="186">
        <f t="shared" si="109"/>
        <v>0.90654643844529292</v>
      </c>
      <c r="J46" s="186">
        <f t="shared" si="109"/>
        <v>0.84889273363308126</v>
      </c>
      <c r="K46" s="186">
        <f t="shared" si="109"/>
        <v>0.97474123296670723</v>
      </c>
      <c r="L46" s="186">
        <f t="shared" si="109"/>
        <v>0.94344439435919791</v>
      </c>
      <c r="M46" s="186">
        <f t="shared" si="109"/>
        <v>1.0044402280608871</v>
      </c>
      <c r="N46" s="186">
        <f t="shared" si="109"/>
        <v>0.86238135554667628</v>
      </c>
      <c r="O46" s="186">
        <f t="shared" si="109"/>
        <v>1.0861445725939662</v>
      </c>
      <c r="P46" s="186">
        <f t="shared" si="109"/>
        <v>1.0962535765229942</v>
      </c>
      <c r="Q46" s="186" t="str">
        <f t="shared" si="109"/>
        <v/>
      </c>
      <c r="R46" s="186" t="str">
        <f t="shared" si="109"/>
        <v/>
      </c>
      <c r="S46" s="186" t="str">
        <f t="shared" si="109"/>
        <v/>
      </c>
      <c r="T46" s="186" t="str">
        <f t="shared" si="109"/>
        <v/>
      </c>
      <c r="U46" s="186" t="str">
        <f t="shared" si="109"/>
        <v/>
      </c>
      <c r="V46" s="186" t="str">
        <f t="shared" si="109"/>
        <v/>
      </c>
      <c r="W46" s="186" t="str">
        <f t="shared" si="109"/>
        <v/>
      </c>
      <c r="X46" s="186" t="str">
        <f t="shared" si="109"/>
        <v/>
      </c>
      <c r="Y46" s="186" t="str">
        <f t="shared" si="109"/>
        <v/>
      </c>
      <c r="Z46" s="186">
        <f t="shared" si="109"/>
        <v>0.99724126806505753</v>
      </c>
      <c r="AA46" s="186">
        <f t="shared" si="109"/>
        <v>0.94009347713492541</v>
      </c>
      <c r="AB46" s="186">
        <f t="shared" si="109"/>
        <v>0.88811760859174427</v>
      </c>
      <c r="AC46" s="186">
        <f t="shared" si="109"/>
        <v>0.888219026612595</v>
      </c>
      <c r="AD46" s="186" t="str">
        <f t="shared" si="109"/>
        <v/>
      </c>
      <c r="AE46" s="186">
        <f t="shared" si="109"/>
        <v>0.83179432413676146</v>
      </c>
      <c r="AF46" s="186" t="str">
        <f t="shared" si="109"/>
        <v/>
      </c>
      <c r="AG46" s="186">
        <f t="shared" si="109"/>
        <v>0.97807705196865968</v>
      </c>
      <c r="AH46" s="186">
        <f t="shared" ref="AH46:BM46" si="110">IF(AH35="","",AH35/AVERAGE($B35:$P35))</f>
        <v>0.95958769279033396</v>
      </c>
      <c r="AI46" s="186">
        <f t="shared" si="110"/>
        <v>0.89361687525503408</v>
      </c>
      <c r="AJ46" s="186">
        <f t="shared" si="110"/>
        <v>0.80787477053934087</v>
      </c>
      <c r="AK46" s="186">
        <f t="shared" si="110"/>
        <v>0.98291940244453935</v>
      </c>
      <c r="AL46" s="186">
        <f t="shared" si="110"/>
        <v>1.0416549428344035</v>
      </c>
      <c r="AM46" s="186">
        <f t="shared" si="110"/>
        <v>0.92621207526343652</v>
      </c>
      <c r="AN46" s="186">
        <f t="shared" si="110"/>
        <v>1.0403114889449436</v>
      </c>
      <c r="AO46" s="186">
        <f t="shared" si="110"/>
        <v>0.86768351939633026</v>
      </c>
      <c r="AP46" s="186">
        <f t="shared" si="110"/>
        <v>0.9369062740563161</v>
      </c>
      <c r="AQ46" s="186">
        <f t="shared" si="110"/>
        <v>1.0046576079977061</v>
      </c>
      <c r="AR46" s="186">
        <f t="shared" si="110"/>
        <v>0.81147119822920122</v>
      </c>
      <c r="AS46" s="186">
        <f t="shared" si="110"/>
        <v>0.95516922291562223</v>
      </c>
      <c r="AT46" s="186">
        <f t="shared" si="110"/>
        <v>0.8923354623773101</v>
      </c>
      <c r="AU46" s="186" t="str">
        <f t="shared" si="110"/>
        <v/>
      </c>
      <c r="AV46" s="186" t="str">
        <f t="shared" si="110"/>
        <v/>
      </c>
      <c r="AW46" s="186" t="str">
        <f t="shared" si="110"/>
        <v/>
      </c>
      <c r="AX46" s="186">
        <f t="shared" si="110"/>
        <v>0.81457855957363234</v>
      </c>
      <c r="AY46" s="186">
        <f t="shared" si="110"/>
        <v>0.88421379492760466</v>
      </c>
      <c r="AZ46" s="186">
        <f t="shared" si="110"/>
        <v>0.98222585314841571</v>
      </c>
      <c r="BA46" s="186">
        <f t="shared" si="110"/>
        <v>1.0379173553867691</v>
      </c>
      <c r="BB46" s="186">
        <f t="shared" si="110"/>
        <v>1.0815101023857849</v>
      </c>
      <c r="BC46" s="186">
        <f t="shared" si="110"/>
        <v>0.98590699941245585</v>
      </c>
      <c r="BD46" s="186">
        <f t="shared" si="110"/>
        <v>0.97356202326200825</v>
      </c>
      <c r="BE46" s="186">
        <f t="shared" si="110"/>
        <v>1.173641133207211</v>
      </c>
      <c r="BF46" s="186">
        <f t="shared" si="110"/>
        <v>1.1817062866789483</v>
      </c>
      <c r="BG46" s="186">
        <f t="shared" si="110"/>
        <v>0.96519630937327228</v>
      </c>
      <c r="BH46" s="186" t="str">
        <f t="shared" si="110"/>
        <v/>
      </c>
      <c r="BI46" s="186" t="str">
        <f t="shared" si="110"/>
        <v/>
      </c>
      <c r="BJ46" s="186" t="str">
        <f t="shared" si="110"/>
        <v/>
      </c>
      <c r="BK46" s="186" t="str">
        <f t="shared" si="110"/>
        <v/>
      </c>
      <c r="BL46" s="186" t="str">
        <f t="shared" si="110"/>
        <v/>
      </c>
      <c r="BM46" s="186" t="str">
        <f t="shared" si="110"/>
        <v/>
      </c>
      <c r="BN46" s="186" t="str">
        <f t="shared" ref="BN46:CS46" si="111">IF(BN35="","",BN35/AVERAGE($B35:$P35))</f>
        <v/>
      </c>
      <c r="BO46" s="186" t="str">
        <f t="shared" si="111"/>
        <v/>
      </c>
      <c r="BP46" s="186" t="str">
        <f t="shared" si="111"/>
        <v/>
      </c>
      <c r="BQ46" s="186" t="str">
        <f t="shared" si="111"/>
        <v/>
      </c>
      <c r="BR46" s="186" t="str">
        <f t="shared" si="111"/>
        <v/>
      </c>
      <c r="BS46" s="186" t="str">
        <f t="shared" si="111"/>
        <v/>
      </c>
      <c r="BT46" s="186" t="str">
        <f t="shared" si="111"/>
        <v/>
      </c>
      <c r="BU46" s="186" t="str">
        <f t="shared" si="111"/>
        <v/>
      </c>
      <c r="BV46" s="186">
        <f t="shared" si="111"/>
        <v>0.87511694518555094</v>
      </c>
      <c r="BW46" s="186">
        <f t="shared" si="111"/>
        <v>1.1083727199507587</v>
      </c>
      <c r="BX46" s="186">
        <f t="shared" si="111"/>
        <v>1.0124564430559158</v>
      </c>
      <c r="BY46" s="186">
        <f t="shared" si="111"/>
        <v>1.0862148695735789</v>
      </c>
      <c r="BZ46" s="186">
        <f t="shared" si="111"/>
        <v>0.97785449195986807</v>
      </c>
      <c r="CA46" s="186">
        <f t="shared" si="111"/>
        <v>0.99701473172906863</v>
      </c>
      <c r="CB46" s="186">
        <f t="shared" si="111"/>
        <v>0.96122431352517645</v>
      </c>
      <c r="CC46" s="186">
        <f t="shared" si="111"/>
        <v>1.0247069600347483</v>
      </c>
      <c r="CD46" s="186">
        <f t="shared" si="111"/>
        <v>1.0843147852536248</v>
      </c>
      <c r="CE46" s="186">
        <f t="shared" si="111"/>
        <v>1.0579907220000591</v>
      </c>
      <c r="CF46" s="186">
        <f t="shared" si="111"/>
        <v>0.95572617289982953</v>
      </c>
      <c r="CG46" s="186">
        <f t="shared" si="111"/>
        <v>1.0217581630274541</v>
      </c>
      <c r="CH46" s="186">
        <f t="shared" si="111"/>
        <v>0.78399054018458747</v>
      </c>
      <c r="CI46" s="186">
        <f t="shared" si="111"/>
        <v>0.94846749310565359</v>
      </c>
      <c r="CJ46" s="186">
        <f t="shared" si="111"/>
        <v>0.9301719971538448</v>
      </c>
      <c r="CK46" s="186" t="str">
        <f t="shared" si="111"/>
        <v/>
      </c>
      <c r="CL46" s="186">
        <f t="shared" si="111"/>
        <v>1.0430447914238594</v>
      </c>
      <c r="CM46" s="186">
        <f t="shared" si="111"/>
        <v>1.0952456104374508</v>
      </c>
      <c r="CN46" s="186">
        <f t="shared" si="111"/>
        <v>1.1245088081139001</v>
      </c>
      <c r="CO46" s="186">
        <f t="shared" si="111"/>
        <v>1.0625120498718541</v>
      </c>
      <c r="CP46" s="186">
        <f t="shared" si="111"/>
        <v>1.1149229581614972</v>
      </c>
      <c r="CQ46" s="186">
        <f t="shared" si="111"/>
        <v>1.0785225054178682</v>
      </c>
      <c r="CR46" s="186">
        <f t="shared" si="111"/>
        <v>1.023694883076518</v>
      </c>
      <c r="CS46" s="186" t="str">
        <f t="shared" si="111"/>
        <v/>
      </c>
      <c r="CT46" s="186" t="str">
        <f t="shared" ref="CT46:DL46" si="112">IF(CT35="","",CT35/AVERAGE($B35:$P35))</f>
        <v/>
      </c>
      <c r="CU46" s="186">
        <f t="shared" si="112"/>
        <v>1.0368953209982312</v>
      </c>
      <c r="CV46" s="186">
        <f t="shared" si="112"/>
        <v>1.0535077104661603</v>
      </c>
      <c r="CW46" s="186">
        <f t="shared" si="112"/>
        <v>1.0454698503550957</v>
      </c>
      <c r="CX46" s="186">
        <f t="shared" si="112"/>
        <v>1.1398646173558966</v>
      </c>
      <c r="CY46" s="186">
        <f t="shared" si="112"/>
        <v>1.1327183255281732</v>
      </c>
      <c r="CZ46" s="186">
        <f t="shared" si="112"/>
        <v>1.1610888216221071</v>
      </c>
      <c r="DA46" s="186">
        <f t="shared" si="112"/>
        <v>0.90468170684722504</v>
      </c>
      <c r="DB46" s="186">
        <f t="shared" si="112"/>
        <v>1.0336563657992441</v>
      </c>
      <c r="DC46" s="186">
        <f t="shared" si="112"/>
        <v>0.9736661507244645</v>
      </c>
      <c r="DD46" s="186">
        <f t="shared" si="112"/>
        <v>1.0643314198202647</v>
      </c>
      <c r="DE46" s="186">
        <f t="shared" si="112"/>
        <v>1.0518098737047321</v>
      </c>
      <c r="DF46" s="186">
        <f t="shared" si="112"/>
        <v>1.1036157554874506</v>
      </c>
      <c r="DG46" s="186">
        <f t="shared" si="112"/>
        <v>1.1712136467895573</v>
      </c>
      <c r="DH46" s="186">
        <f t="shared" si="112"/>
        <v>0.99463184011522077</v>
      </c>
      <c r="DI46" s="186">
        <f t="shared" si="112"/>
        <v>1.0106821937805439</v>
      </c>
      <c r="DJ46" s="186">
        <f t="shared" si="112"/>
        <v>0.98160172867266349</v>
      </c>
      <c r="DK46" s="186">
        <f t="shared" si="112"/>
        <v>1.04418358224342</v>
      </c>
      <c r="DL46" s="186">
        <f t="shared" si="112"/>
        <v>1.0877901531550789</v>
      </c>
    </row>
    <row r="47" spans="1:116" s="186" customFormat="1" x14ac:dyDescent="0.35">
      <c r="A47" s="186" t="s">
        <v>6</v>
      </c>
      <c r="B47" s="186">
        <f t="shared" ref="B47:AG47" si="113">IF(B36="","",B36/AVERAGE($B36:$P36))</f>
        <v>0.97977126765838018</v>
      </c>
      <c r="C47" s="186">
        <f t="shared" si="113"/>
        <v>0.95435714814690875</v>
      </c>
      <c r="D47" s="186">
        <f t="shared" si="113"/>
        <v>1.0627439170968542</v>
      </c>
      <c r="E47" s="186">
        <f t="shared" si="113"/>
        <v>1.0764162273931943</v>
      </c>
      <c r="F47" s="186">
        <f t="shared" si="113"/>
        <v>0.97870545517687513</v>
      </c>
      <c r="G47" s="186">
        <f t="shared" si="113"/>
        <v>0.88887124792068861</v>
      </c>
      <c r="H47" s="186">
        <f t="shared" si="113"/>
        <v>1.0608194153252315</v>
      </c>
      <c r="I47" s="186">
        <f t="shared" si="113"/>
        <v>0.83508469119045925</v>
      </c>
      <c r="J47" s="186">
        <f t="shared" si="113"/>
        <v>0.95013827567206333</v>
      </c>
      <c r="K47" s="186">
        <f t="shared" si="113"/>
        <v>0.94568939735029223</v>
      </c>
      <c r="L47" s="186">
        <f t="shared" si="113"/>
        <v>0.97637575419960887</v>
      </c>
      <c r="M47" s="186">
        <f t="shared" si="113"/>
        <v>1.0365762847754887</v>
      </c>
      <c r="N47" s="186">
        <f t="shared" si="113"/>
        <v>1.0317168900651739</v>
      </c>
      <c r="O47" s="186">
        <f t="shared" si="113"/>
        <v>1.1074471681717932</v>
      </c>
      <c r="P47" s="186">
        <f t="shared" si="113"/>
        <v>1.1152868598569889</v>
      </c>
      <c r="Q47" s="186" t="str">
        <f t="shared" si="113"/>
        <v/>
      </c>
      <c r="R47" s="186" t="str">
        <f t="shared" si="113"/>
        <v/>
      </c>
      <c r="S47" s="186" t="str">
        <f t="shared" si="113"/>
        <v/>
      </c>
      <c r="T47" s="186" t="str">
        <f t="shared" si="113"/>
        <v/>
      </c>
      <c r="U47" s="186" t="str">
        <f t="shared" si="113"/>
        <v/>
      </c>
      <c r="V47" s="186" t="str">
        <f t="shared" si="113"/>
        <v/>
      </c>
      <c r="W47" s="186" t="str">
        <f t="shared" si="113"/>
        <v/>
      </c>
      <c r="X47" s="186" t="str">
        <f t="shared" si="113"/>
        <v/>
      </c>
      <c r="Y47" s="186" t="str">
        <f t="shared" si="113"/>
        <v/>
      </c>
      <c r="Z47" s="186">
        <f t="shared" si="113"/>
        <v>0.79351187049092797</v>
      </c>
      <c r="AA47" s="186">
        <f t="shared" si="113"/>
        <v>0.87017198087401937</v>
      </c>
      <c r="AB47" s="186">
        <f t="shared" si="113"/>
        <v>0.72211728221533011</v>
      </c>
      <c r="AC47" s="186">
        <f t="shared" si="113"/>
        <v>0.79463594579712915</v>
      </c>
      <c r="AD47" s="186">
        <f t="shared" si="113"/>
        <v>0.7800746714292025</v>
      </c>
      <c r="AE47" s="186">
        <f t="shared" si="113"/>
        <v>0.90002671980782378</v>
      </c>
      <c r="AF47" s="186">
        <f t="shared" si="113"/>
        <v>0.90756180102618889</v>
      </c>
      <c r="AG47" s="186">
        <f t="shared" si="113"/>
        <v>0.76741806030591109</v>
      </c>
      <c r="AH47" s="186">
        <f t="shared" ref="AH47:BM47" si="114">IF(AH36="","",AH36/AVERAGE($B36:$P36))</f>
        <v>0.77384579899411721</v>
      </c>
      <c r="AI47" s="186">
        <f t="shared" si="114"/>
        <v>0.8863790680310093</v>
      </c>
      <c r="AJ47" s="186">
        <f t="shared" si="114"/>
        <v>0.82675057258149243</v>
      </c>
      <c r="AK47" s="186">
        <f t="shared" si="114"/>
        <v>0.86141256045924108</v>
      </c>
      <c r="AL47" s="186">
        <f t="shared" si="114"/>
        <v>0.78830554652686813</v>
      </c>
      <c r="AM47" s="186">
        <f t="shared" si="114"/>
        <v>0.77089218907429247</v>
      </c>
      <c r="AN47" s="186">
        <f t="shared" si="114"/>
        <v>0.92943359430500894</v>
      </c>
      <c r="AO47" s="186">
        <f t="shared" si="114"/>
        <v>0.82141658761978231</v>
      </c>
      <c r="AP47" s="186">
        <f t="shared" si="114"/>
        <v>0.88865077695907502</v>
      </c>
      <c r="AQ47" s="186">
        <f t="shared" si="114"/>
        <v>0.92339392803612896</v>
      </c>
      <c r="AR47" s="186">
        <f t="shared" si="114"/>
        <v>0.79931251638358081</v>
      </c>
      <c r="AS47" s="186">
        <f t="shared" si="114"/>
        <v>0.88941111212514989</v>
      </c>
      <c r="AT47" s="186">
        <f t="shared" si="114"/>
        <v>0.87188238865418455</v>
      </c>
      <c r="AU47" s="186" t="str">
        <f t="shared" si="114"/>
        <v/>
      </c>
      <c r="AV47" s="186" t="str">
        <f t="shared" si="114"/>
        <v/>
      </c>
      <c r="AW47" s="186" t="str">
        <f t="shared" si="114"/>
        <v/>
      </c>
      <c r="AX47" s="186">
        <f t="shared" si="114"/>
        <v>0.93657691015443256</v>
      </c>
      <c r="AY47" s="186">
        <f t="shared" si="114"/>
        <v>0.89150384415367945</v>
      </c>
      <c r="AZ47" s="186">
        <f t="shared" si="114"/>
        <v>0.92265565520693682</v>
      </c>
      <c r="BA47" s="186">
        <f t="shared" si="114"/>
        <v>0.99687366556096657</v>
      </c>
      <c r="BB47" s="186">
        <f t="shared" si="114"/>
        <v>0.90914153654851637</v>
      </c>
      <c r="BC47" s="186">
        <f t="shared" si="114"/>
        <v>0.96450714881207578</v>
      </c>
      <c r="BD47" s="186">
        <f t="shared" si="114"/>
        <v>0.93956560689191404</v>
      </c>
      <c r="BE47" s="186">
        <f t="shared" si="114"/>
        <v>1.0813580020572355</v>
      </c>
      <c r="BF47" s="186">
        <f t="shared" si="114"/>
        <v>0.99973916233950877</v>
      </c>
      <c r="BG47" s="186" t="str">
        <f t="shared" si="114"/>
        <v/>
      </c>
      <c r="BH47" s="186" t="str">
        <f t="shared" si="114"/>
        <v/>
      </c>
      <c r="BI47" s="186" t="str">
        <f t="shared" si="114"/>
        <v/>
      </c>
      <c r="BJ47" s="186" t="str">
        <f t="shared" si="114"/>
        <v/>
      </c>
      <c r="BK47" s="186" t="str">
        <f t="shared" si="114"/>
        <v/>
      </c>
      <c r="BL47" s="186" t="str">
        <f t="shared" si="114"/>
        <v/>
      </c>
      <c r="BM47" s="186" t="str">
        <f t="shared" si="114"/>
        <v/>
      </c>
      <c r="BN47" s="186" t="str">
        <f t="shared" ref="BN47:CS47" si="115">IF(BN36="","",BN36/AVERAGE($B36:$P36))</f>
        <v/>
      </c>
      <c r="BO47" s="186" t="str">
        <f t="shared" si="115"/>
        <v/>
      </c>
      <c r="BP47" s="186" t="str">
        <f t="shared" si="115"/>
        <v/>
      </c>
      <c r="BQ47" s="186" t="str">
        <f t="shared" si="115"/>
        <v/>
      </c>
      <c r="BR47" s="186" t="str">
        <f t="shared" si="115"/>
        <v/>
      </c>
      <c r="BS47" s="186" t="str">
        <f t="shared" si="115"/>
        <v/>
      </c>
      <c r="BT47" s="186" t="str">
        <f t="shared" si="115"/>
        <v/>
      </c>
      <c r="BU47" s="186" t="str">
        <f t="shared" si="115"/>
        <v/>
      </c>
      <c r="BV47" s="186">
        <f t="shared" si="115"/>
        <v>0.82998416610864578</v>
      </c>
      <c r="BW47" s="186">
        <f t="shared" si="115"/>
        <v>0.98737262001236215</v>
      </c>
      <c r="BX47" s="186">
        <f t="shared" si="115"/>
        <v>0.92041520091756979</v>
      </c>
      <c r="BY47" s="186">
        <f t="shared" si="115"/>
        <v>0.91074915551885061</v>
      </c>
      <c r="BZ47" s="186">
        <f t="shared" si="115"/>
        <v>0.82721773215228078</v>
      </c>
      <c r="CA47" s="186">
        <f t="shared" si="115"/>
        <v>0.93010312379100635</v>
      </c>
      <c r="CB47" s="186">
        <f t="shared" si="115"/>
        <v>0.8369947145980684</v>
      </c>
      <c r="CC47" s="186" t="str">
        <f t="shared" si="115"/>
        <v/>
      </c>
      <c r="CD47" s="186">
        <f t="shared" si="115"/>
        <v>0.87901578608955511</v>
      </c>
      <c r="CE47" s="186">
        <f t="shared" si="115"/>
        <v>0.89836088101311751</v>
      </c>
      <c r="CF47" s="186">
        <f t="shared" si="115"/>
        <v>0.80172991101144353</v>
      </c>
      <c r="CG47" s="186">
        <f t="shared" si="115"/>
        <v>0.91317920482364323</v>
      </c>
      <c r="CH47" s="186">
        <f t="shared" si="115"/>
        <v>0.67798200042768808</v>
      </c>
      <c r="CI47" s="186">
        <f t="shared" si="115"/>
        <v>0.77185608471664036</v>
      </c>
      <c r="CJ47" s="186">
        <f t="shared" si="115"/>
        <v>0.90121130700870844</v>
      </c>
      <c r="CK47" s="186">
        <f t="shared" si="115"/>
        <v>0.85295351731234181</v>
      </c>
      <c r="CL47" s="186">
        <f t="shared" si="115"/>
        <v>0.86196144368426775</v>
      </c>
      <c r="CM47" s="186">
        <f t="shared" si="115"/>
        <v>0.90037841732030777</v>
      </c>
      <c r="CN47" s="186">
        <f t="shared" si="115"/>
        <v>0.87379067770122942</v>
      </c>
      <c r="CO47" s="186">
        <f t="shared" si="115"/>
        <v>0.93568374253375231</v>
      </c>
      <c r="CP47" s="186">
        <f t="shared" si="115"/>
        <v>1.0023341816287312</v>
      </c>
      <c r="CQ47" s="186" t="str">
        <f t="shared" si="115"/>
        <v/>
      </c>
      <c r="CR47" s="186">
        <f t="shared" si="115"/>
        <v>0.86191319127911492</v>
      </c>
      <c r="CS47" s="186" t="str">
        <f t="shared" si="115"/>
        <v/>
      </c>
      <c r="CT47" s="186">
        <f t="shared" ref="CT47:DL47" si="116">IF(CT36="","",CT36/AVERAGE($B36:$P36))</f>
        <v>1.0643440835057538</v>
      </c>
      <c r="CU47" s="186">
        <f t="shared" si="116"/>
        <v>0.93441880228539653</v>
      </c>
      <c r="CV47" s="186">
        <f t="shared" si="116"/>
        <v>0.91899312079962148</v>
      </c>
      <c r="CW47" s="186">
        <f t="shared" si="116"/>
        <v>1.0698540615049208</v>
      </c>
      <c r="CX47" s="186">
        <f t="shared" si="116"/>
        <v>1.0496063735348637</v>
      </c>
      <c r="CY47" s="186">
        <f t="shared" si="116"/>
        <v>0.92277172269759467</v>
      </c>
      <c r="CZ47" s="186">
        <f t="shared" si="116"/>
        <v>0.93443079369757109</v>
      </c>
      <c r="DA47" s="186">
        <f t="shared" si="116"/>
        <v>0.93178893570287757</v>
      </c>
      <c r="DB47" s="186">
        <f t="shared" si="116"/>
        <v>0.9466094080490266</v>
      </c>
      <c r="DC47" s="186">
        <f t="shared" si="116"/>
        <v>0.89375159336950771</v>
      </c>
      <c r="DD47" s="186">
        <f t="shared" si="116"/>
        <v>0.95735273987896963</v>
      </c>
      <c r="DE47" s="186">
        <f t="shared" si="116"/>
        <v>0.99951695439930821</v>
      </c>
      <c r="DF47" s="186">
        <f t="shared" si="116"/>
        <v>0.89533004090970392</v>
      </c>
      <c r="DG47" s="186">
        <f t="shared" si="116"/>
        <v>1.020723424345682</v>
      </c>
      <c r="DH47" s="186">
        <f t="shared" si="116"/>
        <v>0.82916635735694333</v>
      </c>
      <c r="DI47" s="186">
        <f t="shared" si="116"/>
        <v>0.88650170418304752</v>
      </c>
      <c r="DJ47" s="186">
        <f t="shared" si="116"/>
        <v>0.8648740575548336</v>
      </c>
      <c r="DK47" s="186">
        <f t="shared" si="116"/>
        <v>0.88893744849729328</v>
      </c>
      <c r="DL47" s="186">
        <f t="shared" si="116"/>
        <v>0.89056425018168672</v>
      </c>
    </row>
    <row r="49" spans="1:116" x14ac:dyDescent="0.35">
      <c r="A49" s="186" t="s">
        <v>156</v>
      </c>
    </row>
    <row r="50" spans="1:116" x14ac:dyDescent="0.35">
      <c r="A50" s="3" t="s">
        <v>147</v>
      </c>
      <c r="B50" s="3">
        <v>116.6</v>
      </c>
      <c r="C50" s="3">
        <v>134.69999999999999</v>
      </c>
      <c r="D50" s="3">
        <v>122.1</v>
      </c>
      <c r="E50" s="3">
        <v>109.9</v>
      </c>
      <c r="F50" s="3">
        <v>116.9</v>
      </c>
      <c r="G50" s="3">
        <v>131.1</v>
      </c>
      <c r="H50" s="3">
        <v>116.9</v>
      </c>
      <c r="I50" s="3">
        <v>128.4</v>
      </c>
      <c r="J50" s="3">
        <v>176.9</v>
      </c>
      <c r="K50" s="3">
        <v>114.1</v>
      </c>
      <c r="L50" s="3">
        <v>128.19999999999999</v>
      </c>
      <c r="M50" s="3">
        <v>152.1</v>
      </c>
      <c r="N50" s="3">
        <v>159.6</v>
      </c>
      <c r="O50" s="3">
        <v>114.4</v>
      </c>
      <c r="P50" s="3">
        <v>141.80000000000001</v>
      </c>
      <c r="Z50" s="3">
        <v>238.8</v>
      </c>
      <c r="AA50" s="3">
        <v>178.4</v>
      </c>
      <c r="AB50" s="3">
        <v>157.19999999999999</v>
      </c>
      <c r="AC50" s="3">
        <v>192.3</v>
      </c>
      <c r="AD50" s="3">
        <v>239.2</v>
      </c>
      <c r="AE50" s="3">
        <v>210.4</v>
      </c>
      <c r="AF50" s="3">
        <v>141.5</v>
      </c>
      <c r="AG50" s="3">
        <v>198.1</v>
      </c>
      <c r="AH50" s="3">
        <v>187.3</v>
      </c>
      <c r="AI50" s="3">
        <v>145.6</v>
      </c>
      <c r="AJ50" s="3">
        <v>179</v>
      </c>
      <c r="AK50" s="3">
        <v>155.19999999999999</v>
      </c>
      <c r="AL50" s="3">
        <v>180</v>
      </c>
      <c r="AM50" s="3">
        <v>136.19999999999999</v>
      </c>
      <c r="AN50" s="3">
        <v>154.69999999999999</v>
      </c>
      <c r="AO50" s="3">
        <v>191.4</v>
      </c>
      <c r="AP50" s="3">
        <v>212.9</v>
      </c>
      <c r="AQ50" s="3">
        <v>136.9</v>
      </c>
      <c r="AR50" s="3">
        <v>276.2</v>
      </c>
      <c r="AS50" s="3">
        <v>164.8</v>
      </c>
      <c r="AT50" s="3">
        <v>171.5</v>
      </c>
      <c r="AX50" s="3">
        <v>159.4</v>
      </c>
      <c r="AY50" s="3">
        <v>150.4</v>
      </c>
      <c r="AZ50" s="3">
        <v>99.5</v>
      </c>
      <c r="BA50" s="3">
        <v>111.8</v>
      </c>
      <c r="BB50" s="3">
        <v>130.69999999999999</v>
      </c>
      <c r="BC50" s="3">
        <v>129.1</v>
      </c>
      <c r="BD50" s="3">
        <v>147.19999999999999</v>
      </c>
      <c r="BE50" s="3">
        <v>170.8</v>
      </c>
      <c r="BF50" s="3">
        <v>110.7</v>
      </c>
      <c r="BG50" s="3">
        <v>186.1</v>
      </c>
      <c r="BV50" s="3">
        <v>104.4</v>
      </c>
      <c r="BW50" s="3">
        <v>120.4</v>
      </c>
      <c r="BX50" s="3">
        <v>98.4</v>
      </c>
      <c r="BY50" s="3">
        <v>161.69999999999999</v>
      </c>
      <c r="BZ50" s="3">
        <v>135.19999999999999</v>
      </c>
      <c r="CA50" s="3">
        <v>125</v>
      </c>
      <c r="CB50" s="3">
        <v>105.1</v>
      </c>
      <c r="CC50" s="186">
        <v>131.4</v>
      </c>
      <c r="CD50" s="186">
        <v>117.5</v>
      </c>
      <c r="CE50" s="3">
        <v>113.9</v>
      </c>
      <c r="CF50" s="3">
        <v>116.5</v>
      </c>
      <c r="CG50" s="3">
        <v>115.7</v>
      </c>
      <c r="CH50" s="3">
        <v>118.1</v>
      </c>
      <c r="CI50" s="3">
        <v>125.6</v>
      </c>
      <c r="CJ50" s="3">
        <v>119.1</v>
      </c>
      <c r="CK50" s="3">
        <v>122.6</v>
      </c>
      <c r="CL50" s="3">
        <v>131.4</v>
      </c>
      <c r="CM50" s="3">
        <v>189.1</v>
      </c>
      <c r="CN50" s="3">
        <v>123.3</v>
      </c>
      <c r="CO50" s="3">
        <v>211.1</v>
      </c>
      <c r="CP50" s="3">
        <v>105.7</v>
      </c>
      <c r="CQ50" s="3">
        <v>154</v>
      </c>
      <c r="CR50" s="3">
        <v>144.19999999999999</v>
      </c>
      <c r="CT50" s="3">
        <v>123</v>
      </c>
      <c r="CU50" s="3">
        <v>91.6</v>
      </c>
      <c r="CV50" s="3">
        <v>144.19999999999999</v>
      </c>
      <c r="CW50" s="3">
        <v>126.8</v>
      </c>
      <c r="CX50" s="3">
        <v>109.7</v>
      </c>
      <c r="CY50" s="3">
        <v>148</v>
      </c>
      <c r="CZ50" s="3">
        <v>167.5</v>
      </c>
      <c r="DB50" s="3">
        <v>139.30000000000001</v>
      </c>
      <c r="DC50" s="3">
        <v>97</v>
      </c>
      <c r="DD50" s="3">
        <v>92.8</v>
      </c>
      <c r="DE50" s="3">
        <v>124.3</v>
      </c>
      <c r="DF50" s="3">
        <v>112.8</v>
      </c>
      <c r="DG50" s="3">
        <v>105</v>
      </c>
      <c r="DH50" s="3">
        <v>142.69999999999999</v>
      </c>
      <c r="DI50" s="3">
        <v>132.4</v>
      </c>
      <c r="DJ50" s="3">
        <v>148.9</v>
      </c>
      <c r="DK50" s="3">
        <v>169</v>
      </c>
      <c r="DL50" s="3">
        <v>87.8</v>
      </c>
    </row>
    <row r="51" spans="1:116" x14ac:dyDescent="0.35">
      <c r="A51" s="3" t="s">
        <v>727</v>
      </c>
      <c r="B51" s="3">
        <v>436.5</v>
      </c>
      <c r="C51" s="3">
        <v>765.4</v>
      </c>
      <c r="D51" s="3">
        <v>427.8</v>
      </c>
      <c r="E51" s="3">
        <v>345.6</v>
      </c>
      <c r="F51" s="3">
        <v>559.29999999999995</v>
      </c>
      <c r="G51" s="3">
        <v>643.6</v>
      </c>
      <c r="H51" s="3">
        <v>305.3</v>
      </c>
      <c r="I51" s="3">
        <v>1025.7</v>
      </c>
      <c r="J51" s="3">
        <v>587.5</v>
      </c>
      <c r="K51" s="3">
        <v>438</v>
      </c>
      <c r="L51" s="3">
        <v>497.4</v>
      </c>
      <c r="M51" s="3">
        <v>286.60000000000002</v>
      </c>
      <c r="N51" s="3">
        <v>438.3</v>
      </c>
      <c r="O51" s="3">
        <v>283.60000000000002</v>
      </c>
      <c r="P51" s="3">
        <v>328.8</v>
      </c>
      <c r="Z51" s="3">
        <v>52.5</v>
      </c>
      <c r="AA51" s="3">
        <v>116.1</v>
      </c>
      <c r="AB51" s="3">
        <v>120</v>
      </c>
      <c r="AC51" s="3">
        <v>99.4</v>
      </c>
      <c r="AD51" s="3">
        <v>87.3</v>
      </c>
      <c r="AF51" s="3">
        <v>295.5</v>
      </c>
      <c r="AG51" s="3">
        <v>37.299999999999997</v>
      </c>
      <c r="AH51" s="3">
        <v>14.2</v>
      </c>
      <c r="AI51" s="3">
        <v>312.39999999999998</v>
      </c>
      <c r="AJ51" s="3">
        <v>90.5</v>
      </c>
      <c r="AK51" s="3">
        <v>165.5</v>
      </c>
      <c r="AL51" s="3">
        <v>110.8</v>
      </c>
      <c r="AM51" s="3">
        <v>49.6</v>
      </c>
      <c r="AN51" s="3">
        <v>72.2</v>
      </c>
      <c r="AO51" s="3">
        <v>108.1</v>
      </c>
      <c r="AP51" s="3">
        <v>156.19999999999999</v>
      </c>
      <c r="AQ51" s="3">
        <v>103.9</v>
      </c>
      <c r="AR51" s="3">
        <v>172.4</v>
      </c>
      <c r="AS51" s="3">
        <v>328.5</v>
      </c>
      <c r="AT51" s="3">
        <v>61.9</v>
      </c>
      <c r="AX51" s="3">
        <v>112.2</v>
      </c>
      <c r="AY51" s="3">
        <v>154.9</v>
      </c>
      <c r="AZ51" s="3">
        <v>360.5</v>
      </c>
      <c r="BA51" s="3">
        <v>173</v>
      </c>
      <c r="BB51" s="3">
        <v>70.8</v>
      </c>
      <c r="BC51" s="3">
        <v>174.5</v>
      </c>
      <c r="BD51" s="3">
        <v>89.3</v>
      </c>
      <c r="BE51" s="3">
        <v>50</v>
      </c>
      <c r="BF51" s="3">
        <v>132</v>
      </c>
      <c r="BG51" s="3">
        <v>58.1</v>
      </c>
      <c r="BV51" s="3">
        <v>150.5</v>
      </c>
      <c r="BW51" s="3">
        <v>65</v>
      </c>
      <c r="BX51" s="3">
        <v>148.19999999999999</v>
      </c>
      <c r="BY51" s="3">
        <v>88.9</v>
      </c>
      <c r="BZ51" s="3">
        <v>159.30000000000001</v>
      </c>
      <c r="CA51" s="3">
        <v>136.4</v>
      </c>
      <c r="CB51" s="3">
        <v>145.9</v>
      </c>
      <c r="CC51" s="186">
        <v>127.1</v>
      </c>
      <c r="CD51" s="186">
        <v>134.9</v>
      </c>
      <c r="CE51" s="3">
        <v>39.5</v>
      </c>
      <c r="CF51" s="3">
        <v>75.099999999999994</v>
      </c>
      <c r="CG51" s="3">
        <v>121.9</v>
      </c>
      <c r="CH51" s="3">
        <v>38.5</v>
      </c>
      <c r="CI51" s="3">
        <v>19.5</v>
      </c>
      <c r="CJ51" s="3">
        <v>166.1</v>
      </c>
      <c r="CK51" s="3">
        <v>199.8</v>
      </c>
      <c r="CL51" s="3">
        <v>130.5</v>
      </c>
      <c r="CM51" s="3">
        <v>75.7</v>
      </c>
      <c r="CN51" s="3">
        <v>92.6</v>
      </c>
      <c r="CO51" s="3">
        <v>132.30000000000001</v>
      </c>
      <c r="CP51" s="3">
        <v>122.4</v>
      </c>
      <c r="CQ51" s="3">
        <v>124.6</v>
      </c>
      <c r="CR51" s="3">
        <v>139.30000000000001</v>
      </c>
      <c r="CT51" s="3">
        <v>164.8</v>
      </c>
      <c r="CU51" s="3">
        <v>141.1</v>
      </c>
      <c r="CV51" s="3">
        <v>74.400000000000006</v>
      </c>
      <c r="CW51" s="3">
        <v>22.7</v>
      </c>
      <c r="CX51" s="3">
        <v>41.6</v>
      </c>
      <c r="CY51" s="3">
        <v>53.2</v>
      </c>
      <c r="CZ51" s="3">
        <v>53.3</v>
      </c>
      <c r="DB51" s="3">
        <v>35.5</v>
      </c>
      <c r="DC51" s="3">
        <v>74.099999999999994</v>
      </c>
      <c r="DD51" s="3">
        <v>117.7</v>
      </c>
      <c r="DE51" s="3">
        <v>292.7</v>
      </c>
      <c r="DF51" s="3">
        <v>76.900000000000006</v>
      </c>
      <c r="DG51" s="3">
        <v>76.8</v>
      </c>
      <c r="DH51" s="3">
        <v>85.6</v>
      </c>
      <c r="DI51" s="3">
        <v>111.8</v>
      </c>
      <c r="DJ51" s="3">
        <v>143.80000000000001</v>
      </c>
      <c r="DK51" s="3">
        <v>55.1</v>
      </c>
      <c r="DL51" s="3">
        <v>93</v>
      </c>
    </row>
    <row r="52" spans="1:116" x14ac:dyDescent="0.35">
      <c r="A52" s="3" t="s">
        <v>150</v>
      </c>
      <c r="B52" s="3">
        <v>1253.5</v>
      </c>
      <c r="C52" s="3">
        <v>1609</v>
      </c>
      <c r="D52" s="3">
        <v>1209.5</v>
      </c>
      <c r="E52" s="3">
        <v>1351.8</v>
      </c>
      <c r="F52" s="3">
        <v>1455.3</v>
      </c>
      <c r="G52" s="3">
        <v>1804.2</v>
      </c>
      <c r="H52" s="3">
        <v>1255.4000000000001</v>
      </c>
      <c r="I52" s="3">
        <v>1561.9</v>
      </c>
      <c r="J52" s="3">
        <v>2348.6999999999998</v>
      </c>
      <c r="K52" s="3">
        <v>1352.1</v>
      </c>
      <c r="L52" s="3">
        <v>1472.9</v>
      </c>
      <c r="M52" s="3">
        <v>1573.8</v>
      </c>
      <c r="N52" s="3">
        <v>1548.8</v>
      </c>
      <c r="O52" s="3">
        <v>1153.8</v>
      </c>
      <c r="P52" s="3">
        <v>1614.2</v>
      </c>
      <c r="Z52" s="3">
        <v>1488.7</v>
      </c>
      <c r="AA52" s="3">
        <v>1202.5</v>
      </c>
      <c r="AB52" s="3">
        <v>2484.8000000000002</v>
      </c>
      <c r="AC52" s="3">
        <v>1647.1</v>
      </c>
      <c r="AD52" s="3">
        <v>1549.5</v>
      </c>
      <c r="AE52" s="3">
        <v>2231.5</v>
      </c>
      <c r="AF52" s="3">
        <v>1362.4</v>
      </c>
      <c r="AG52" s="3">
        <v>1287.9000000000001</v>
      </c>
      <c r="AH52" s="3">
        <v>1224</v>
      </c>
      <c r="AI52" s="3">
        <v>1535.7</v>
      </c>
      <c r="AJ52" s="3">
        <v>1647.6</v>
      </c>
      <c r="AK52" s="3">
        <v>1511.9</v>
      </c>
      <c r="AL52" s="3">
        <v>1449.4</v>
      </c>
      <c r="AM52" s="3">
        <v>1414.9</v>
      </c>
      <c r="AN52" s="3">
        <v>1596.8</v>
      </c>
      <c r="AO52" s="3">
        <v>1557.4</v>
      </c>
      <c r="AP52" s="3">
        <v>1977.1</v>
      </c>
      <c r="AQ52" s="3">
        <v>1356.1</v>
      </c>
      <c r="AR52" s="3">
        <v>1493.1</v>
      </c>
      <c r="AS52" s="3">
        <v>1615.9</v>
      </c>
      <c r="AT52" s="3">
        <v>1309.0999999999999</v>
      </c>
      <c r="AX52" s="3">
        <v>1303.4000000000001</v>
      </c>
      <c r="AY52" s="3">
        <v>2027.6</v>
      </c>
      <c r="AZ52" s="3">
        <v>1346.1</v>
      </c>
      <c r="BA52" s="3">
        <v>1528.6</v>
      </c>
      <c r="BB52" s="3">
        <v>1406.9</v>
      </c>
      <c r="BC52" s="3">
        <v>1518.8</v>
      </c>
      <c r="BD52" s="3">
        <v>1272.3</v>
      </c>
      <c r="BE52" s="3">
        <v>1632.6</v>
      </c>
      <c r="BF52" s="3">
        <v>1064.7</v>
      </c>
      <c r="BG52" s="3">
        <v>1628.6</v>
      </c>
      <c r="BV52" s="3">
        <v>1008.4</v>
      </c>
      <c r="BW52" s="3">
        <v>1169.3</v>
      </c>
      <c r="BX52" s="3">
        <v>973.3</v>
      </c>
      <c r="BY52" s="3">
        <v>931.9</v>
      </c>
      <c r="BZ52" s="3">
        <v>1348.5</v>
      </c>
      <c r="CA52" s="3">
        <v>1146.0999999999999</v>
      </c>
      <c r="CB52" s="3">
        <v>1496.5</v>
      </c>
      <c r="CC52" s="186">
        <v>1393.6</v>
      </c>
      <c r="CD52" s="186">
        <v>1102.9000000000001</v>
      </c>
      <c r="CE52" s="3">
        <v>1000</v>
      </c>
      <c r="CF52" s="3">
        <v>1195.2</v>
      </c>
      <c r="CG52" s="3">
        <v>1145.7</v>
      </c>
      <c r="CH52" s="3">
        <v>4382.7</v>
      </c>
      <c r="CI52" s="3">
        <v>2838.4</v>
      </c>
      <c r="CJ52" s="3">
        <v>1008</v>
      </c>
      <c r="CK52" s="3">
        <v>1074.9000000000001</v>
      </c>
      <c r="CL52" s="3">
        <v>1199.3</v>
      </c>
      <c r="CM52" s="3">
        <v>1383.5</v>
      </c>
      <c r="CN52" s="3">
        <v>1040.2</v>
      </c>
      <c r="CO52" s="3">
        <v>1431.7</v>
      </c>
      <c r="CP52" s="3">
        <v>1998.5</v>
      </c>
      <c r="CQ52" s="3">
        <v>1724.1</v>
      </c>
      <c r="CR52" s="3">
        <v>1135.7</v>
      </c>
      <c r="CT52" s="3">
        <v>1557</v>
      </c>
      <c r="CU52" s="3">
        <v>1229.5</v>
      </c>
      <c r="CV52" s="3">
        <v>1249.8</v>
      </c>
      <c r="CW52" s="3">
        <v>1232.5999999999999</v>
      </c>
      <c r="CX52" s="3">
        <v>1541.9</v>
      </c>
      <c r="CY52" s="3">
        <v>1225.2</v>
      </c>
      <c r="CZ52" s="3">
        <v>1574.1</v>
      </c>
      <c r="DB52" s="3">
        <v>1241.5999999999999</v>
      </c>
      <c r="DC52" s="3">
        <v>1055</v>
      </c>
      <c r="DD52" s="3">
        <v>1189.5999999999999</v>
      </c>
      <c r="DE52" s="3">
        <v>1271.9000000000001</v>
      </c>
      <c r="DF52" s="3">
        <v>1122.5</v>
      </c>
      <c r="DG52" s="3">
        <v>1388.7</v>
      </c>
      <c r="DH52" s="3">
        <v>1696.1</v>
      </c>
      <c r="DI52" s="3">
        <v>1273.4000000000001</v>
      </c>
      <c r="DJ52" s="3">
        <v>1576.3</v>
      </c>
      <c r="DK52" s="3">
        <v>1510.6</v>
      </c>
      <c r="DL52" s="3">
        <v>1287.8</v>
      </c>
    </row>
    <row r="53" spans="1:116" x14ac:dyDescent="0.35">
      <c r="A53" s="3" t="s">
        <v>149</v>
      </c>
      <c r="B53" s="3">
        <v>194.3</v>
      </c>
      <c r="C53" s="3">
        <v>185.9</v>
      </c>
      <c r="D53" s="3">
        <v>179</v>
      </c>
      <c r="E53" s="3">
        <v>183.6</v>
      </c>
      <c r="F53" s="3">
        <v>173.5</v>
      </c>
      <c r="G53" s="3">
        <v>198.3</v>
      </c>
      <c r="H53" s="3">
        <v>162.5</v>
      </c>
      <c r="I53" s="3">
        <v>184.3</v>
      </c>
      <c r="J53" s="3">
        <v>251.1</v>
      </c>
      <c r="K53" s="3">
        <v>166.7</v>
      </c>
      <c r="L53" s="3">
        <v>216.2</v>
      </c>
      <c r="M53" s="3">
        <v>177.1</v>
      </c>
      <c r="N53" s="3">
        <v>297.8</v>
      </c>
      <c r="O53" s="3">
        <v>179.4</v>
      </c>
      <c r="P53" s="3">
        <v>208.9</v>
      </c>
      <c r="Z53" s="3">
        <v>242.8</v>
      </c>
      <c r="AA53" s="3">
        <v>212.3</v>
      </c>
      <c r="AB53" s="3">
        <v>253.5</v>
      </c>
      <c r="AC53" s="3">
        <v>222.2</v>
      </c>
      <c r="AD53" s="3">
        <v>239.2</v>
      </c>
      <c r="AE53" s="3">
        <v>240.1</v>
      </c>
      <c r="AF53" s="3">
        <v>191.9</v>
      </c>
      <c r="AG53" s="3">
        <v>291</v>
      </c>
      <c r="AH53" s="3">
        <v>232.8</v>
      </c>
      <c r="AI53" s="3">
        <v>262.60000000000002</v>
      </c>
      <c r="AJ53" s="3">
        <v>243.8</v>
      </c>
      <c r="AK53" s="3">
        <v>231.2</v>
      </c>
      <c r="AL53" s="3">
        <v>249.9</v>
      </c>
      <c r="AM53" s="3">
        <v>183.7</v>
      </c>
      <c r="AN53" s="3">
        <v>229.4</v>
      </c>
      <c r="AO53" s="3">
        <v>262.5</v>
      </c>
      <c r="AP53" s="3">
        <v>265.7</v>
      </c>
      <c r="AQ53" s="3">
        <v>239</v>
      </c>
      <c r="AR53" s="3">
        <v>303.8</v>
      </c>
      <c r="AS53" s="3">
        <v>293.10000000000002</v>
      </c>
      <c r="AT53" s="3">
        <v>201.3</v>
      </c>
      <c r="AX53" s="3">
        <v>189.5</v>
      </c>
      <c r="AY53" s="3">
        <v>122.6</v>
      </c>
      <c r="AZ53" s="3">
        <v>176.9</v>
      </c>
      <c r="BA53" s="3">
        <v>165</v>
      </c>
      <c r="BB53" s="3">
        <v>205.3</v>
      </c>
      <c r="BC53" s="3">
        <v>203.6</v>
      </c>
      <c r="BD53" s="3">
        <v>204.5</v>
      </c>
      <c r="BE53" s="3">
        <v>246.7</v>
      </c>
      <c r="BF53" s="3">
        <v>170.2</v>
      </c>
      <c r="BG53" s="3">
        <v>183.2</v>
      </c>
      <c r="BV53" s="3">
        <v>136.19999999999999</v>
      </c>
      <c r="BW53" s="3">
        <v>161.80000000000001</v>
      </c>
      <c r="BX53" s="3">
        <v>116.9</v>
      </c>
      <c r="BY53" s="3">
        <v>193</v>
      </c>
      <c r="BZ53" s="3">
        <v>201.4</v>
      </c>
      <c r="CA53" s="3">
        <v>179.4</v>
      </c>
      <c r="CB53" s="3">
        <v>130</v>
      </c>
      <c r="CC53" s="186">
        <v>164</v>
      </c>
      <c r="CD53" s="186">
        <v>158.5</v>
      </c>
      <c r="CE53" s="3">
        <v>151</v>
      </c>
      <c r="CF53" s="3">
        <v>144.19999999999999</v>
      </c>
      <c r="CG53" s="3">
        <v>159</v>
      </c>
      <c r="CH53" s="3">
        <v>191.9</v>
      </c>
      <c r="CI53" s="3">
        <v>175.4</v>
      </c>
      <c r="CJ53" s="3">
        <v>150</v>
      </c>
      <c r="CK53" s="3">
        <v>141</v>
      </c>
      <c r="CL53" s="3">
        <v>196.5</v>
      </c>
      <c r="CM53" s="3">
        <v>177.3</v>
      </c>
      <c r="CN53" s="3">
        <v>127</v>
      </c>
      <c r="CO53" s="3">
        <v>188.7</v>
      </c>
      <c r="CP53" s="3">
        <v>172</v>
      </c>
      <c r="CQ53" s="3">
        <v>175.3</v>
      </c>
      <c r="CR53" s="3">
        <v>175.5</v>
      </c>
      <c r="CT53" s="3">
        <v>133.30000000000001</v>
      </c>
      <c r="CU53" s="3">
        <v>118.1</v>
      </c>
      <c r="CV53" s="3">
        <v>188.7</v>
      </c>
      <c r="CW53" s="3">
        <v>173</v>
      </c>
      <c r="CX53" s="3">
        <v>144.6</v>
      </c>
      <c r="CY53" s="3">
        <v>170.4</v>
      </c>
      <c r="CZ53" s="3">
        <v>188.7</v>
      </c>
      <c r="DB53" s="3">
        <v>185</v>
      </c>
      <c r="DC53" s="3">
        <v>161.30000000000001</v>
      </c>
      <c r="DD53" s="3">
        <v>119.5</v>
      </c>
      <c r="DE53" s="3">
        <v>134.80000000000001</v>
      </c>
      <c r="DF53" s="3">
        <v>145.80000000000001</v>
      </c>
      <c r="DG53" s="3">
        <v>147.80000000000001</v>
      </c>
      <c r="DH53" s="3">
        <v>203.7</v>
      </c>
      <c r="DI53" s="3">
        <v>173.9</v>
      </c>
      <c r="DJ53" s="3">
        <v>198.8</v>
      </c>
      <c r="DK53" s="3">
        <v>137</v>
      </c>
      <c r="DL53" s="3">
        <v>126.3</v>
      </c>
    </row>
    <row r="54" spans="1:116" x14ac:dyDescent="0.35">
      <c r="A54" s="3" t="s">
        <v>148</v>
      </c>
      <c r="B54" s="3">
        <v>78.3</v>
      </c>
      <c r="C54" s="3">
        <v>69.099999999999994</v>
      </c>
      <c r="D54" s="3">
        <v>68.8</v>
      </c>
      <c r="E54" s="3">
        <v>77.599999999999994</v>
      </c>
      <c r="F54" s="3">
        <v>70.3</v>
      </c>
      <c r="G54" s="3">
        <v>92.3</v>
      </c>
      <c r="H54" s="3">
        <v>69</v>
      </c>
      <c r="I54" s="3">
        <v>90.5</v>
      </c>
      <c r="K54" s="3">
        <v>72.599999999999994</v>
      </c>
      <c r="L54" s="3">
        <v>66.3</v>
      </c>
      <c r="O54" s="3">
        <v>81.3</v>
      </c>
      <c r="Z54" s="3">
        <v>309.2</v>
      </c>
      <c r="AA54" s="3">
        <v>230.1</v>
      </c>
      <c r="AB54" s="3">
        <v>146.80000000000001</v>
      </c>
      <c r="AC54" s="3">
        <v>233.3</v>
      </c>
      <c r="AD54" s="3">
        <v>362</v>
      </c>
      <c r="AF54" s="3">
        <v>109.5</v>
      </c>
      <c r="AG54" s="3">
        <v>155.19999999999999</v>
      </c>
      <c r="AH54" s="3">
        <v>152.6</v>
      </c>
      <c r="AI54" s="3">
        <v>128.4</v>
      </c>
      <c r="AJ54" s="3">
        <v>772.5</v>
      </c>
      <c r="AK54" s="3">
        <v>126.8</v>
      </c>
      <c r="AL54" s="3">
        <v>120</v>
      </c>
      <c r="AM54" s="3">
        <v>264</v>
      </c>
      <c r="AN54" s="3">
        <v>139.6</v>
      </c>
      <c r="AO54" s="3">
        <v>246.8</v>
      </c>
      <c r="AQ54" s="3">
        <v>99.2</v>
      </c>
      <c r="AS54" s="3">
        <v>159</v>
      </c>
      <c r="AT54" s="3">
        <v>134.9</v>
      </c>
      <c r="AX54" s="3">
        <v>189.7</v>
      </c>
      <c r="AZ54" s="3">
        <v>123.7</v>
      </c>
      <c r="BA54" s="3">
        <v>127.3</v>
      </c>
      <c r="BB54" s="3">
        <v>185.8</v>
      </c>
      <c r="BC54" s="3">
        <v>130.69999999999999</v>
      </c>
      <c r="BD54" s="3">
        <v>213.6</v>
      </c>
      <c r="BF54" s="3">
        <v>129.4</v>
      </c>
      <c r="BV54" s="3">
        <v>46.6</v>
      </c>
      <c r="BW54" s="3">
        <v>76.7</v>
      </c>
      <c r="BX54" s="3">
        <v>83.2</v>
      </c>
      <c r="BY54" s="3">
        <v>93.6</v>
      </c>
      <c r="BZ54" s="3">
        <v>93.3</v>
      </c>
      <c r="CA54" s="3">
        <v>267.60000000000002</v>
      </c>
      <c r="CC54" s="186"/>
      <c r="CD54" s="186">
        <v>79.900000000000006</v>
      </c>
      <c r="CE54" s="3">
        <v>76</v>
      </c>
      <c r="CF54" s="3">
        <v>106.5</v>
      </c>
      <c r="CG54" s="3">
        <v>68.900000000000006</v>
      </c>
      <c r="CH54" s="3">
        <v>155.19999999999999</v>
      </c>
      <c r="CI54" s="3">
        <v>447.1</v>
      </c>
      <c r="CJ54" s="3">
        <v>86.3</v>
      </c>
      <c r="CK54" s="3">
        <v>48.5</v>
      </c>
      <c r="CL54" s="3">
        <v>74.400000000000006</v>
      </c>
      <c r="CM54" s="3">
        <v>94</v>
      </c>
      <c r="CN54" s="3">
        <v>56</v>
      </c>
      <c r="CU54" s="3">
        <v>62.9</v>
      </c>
      <c r="CV54" s="3">
        <v>95.3</v>
      </c>
      <c r="CW54" s="3">
        <v>112.8</v>
      </c>
      <c r="CX54" s="3">
        <v>138.5</v>
      </c>
      <c r="CY54" s="3">
        <v>103.9</v>
      </c>
      <c r="CZ54" s="3">
        <v>180.7</v>
      </c>
      <c r="DB54" s="3">
        <v>107.6</v>
      </c>
      <c r="DC54" s="3">
        <v>68.900000000000006</v>
      </c>
      <c r="DD54" s="3">
        <v>74.3</v>
      </c>
      <c r="DF54" s="3">
        <v>59.4</v>
      </c>
      <c r="DG54" s="3">
        <v>72.8</v>
      </c>
      <c r="DI54" s="3">
        <v>110</v>
      </c>
      <c r="DK54" s="3">
        <v>157.5</v>
      </c>
      <c r="DL54" s="3">
        <v>76</v>
      </c>
    </row>
    <row r="55" spans="1:116" x14ac:dyDescent="0.35">
      <c r="A55" s="3" t="s">
        <v>726</v>
      </c>
      <c r="B55" s="3">
        <v>328.4</v>
      </c>
      <c r="C55" s="3">
        <v>458.3</v>
      </c>
      <c r="D55" s="3">
        <v>407.3</v>
      </c>
      <c r="E55" s="3">
        <v>369.5</v>
      </c>
      <c r="F55" s="3">
        <v>485.3</v>
      </c>
      <c r="G55" s="3">
        <v>600.79999999999995</v>
      </c>
      <c r="H55" s="3">
        <v>515.79999999999995</v>
      </c>
      <c r="I55" s="3">
        <v>637.5</v>
      </c>
      <c r="J55" s="3">
        <v>475.9</v>
      </c>
      <c r="K55" s="3">
        <v>397.1</v>
      </c>
      <c r="L55" s="3">
        <v>510.5</v>
      </c>
      <c r="M55" s="3">
        <v>452.3</v>
      </c>
      <c r="N55" s="3">
        <v>483.5</v>
      </c>
      <c r="O55" s="3">
        <v>465.8</v>
      </c>
      <c r="P55" s="3">
        <v>374.6</v>
      </c>
      <c r="Z55" s="3">
        <v>1632.6</v>
      </c>
      <c r="AA55" s="3">
        <v>1657.3</v>
      </c>
      <c r="AB55" s="3">
        <v>2769.3</v>
      </c>
      <c r="AD55" s="3">
        <v>3228.6</v>
      </c>
      <c r="AE55" s="3">
        <v>3825.9</v>
      </c>
      <c r="AF55" s="3">
        <v>2585.6999999999998</v>
      </c>
      <c r="AG55" s="3">
        <v>3517.8</v>
      </c>
      <c r="AH55" s="3">
        <v>3915</v>
      </c>
      <c r="AI55" s="3">
        <v>2595</v>
      </c>
      <c r="AJ55" s="3">
        <v>2003.5</v>
      </c>
      <c r="AK55" s="3">
        <v>2060.4</v>
      </c>
      <c r="AL55" s="3">
        <v>2279.4</v>
      </c>
      <c r="AM55" s="3">
        <v>1233</v>
      </c>
      <c r="AN55" s="3">
        <v>1266.0999999999999</v>
      </c>
      <c r="AO55" s="3">
        <v>1982.1</v>
      </c>
      <c r="AP55" s="3">
        <v>2219.9</v>
      </c>
      <c r="AQ55" s="3">
        <v>1080.9000000000001</v>
      </c>
      <c r="AR55" s="3">
        <v>2595.6999999999998</v>
      </c>
      <c r="AS55" s="3">
        <v>2615</v>
      </c>
      <c r="AT55" s="3">
        <v>1948.8</v>
      </c>
      <c r="AX55" s="3">
        <v>2536.6999999999998</v>
      </c>
      <c r="AY55" s="3">
        <v>1975.2</v>
      </c>
      <c r="AZ55" s="3">
        <v>1592.1</v>
      </c>
      <c r="BA55" s="3">
        <v>1467.5</v>
      </c>
      <c r="BB55" s="3">
        <v>2846.2</v>
      </c>
      <c r="BC55" s="3">
        <v>2212</v>
      </c>
      <c r="BD55" s="3">
        <v>2014.1</v>
      </c>
      <c r="BE55" s="3">
        <v>1363.4</v>
      </c>
      <c r="BF55" s="3">
        <v>135.9</v>
      </c>
      <c r="BG55" s="3">
        <v>1383.8</v>
      </c>
      <c r="BV55" s="3">
        <v>987.6</v>
      </c>
      <c r="BW55" s="3">
        <v>640.9</v>
      </c>
      <c r="BX55" s="3">
        <v>445.4</v>
      </c>
      <c r="BY55" s="3">
        <v>335.5</v>
      </c>
      <c r="BZ55" s="3">
        <v>108</v>
      </c>
      <c r="CA55" s="3">
        <v>562.29999999999995</v>
      </c>
      <c r="CB55" s="3">
        <v>711</v>
      </c>
      <c r="CC55" s="186">
        <v>283.39999999999998</v>
      </c>
      <c r="CD55" s="186">
        <v>391.1</v>
      </c>
      <c r="CE55" s="3">
        <v>1289.2</v>
      </c>
      <c r="CF55" s="3">
        <v>775.8</v>
      </c>
      <c r="CG55" s="3">
        <v>362</v>
      </c>
      <c r="CH55" s="3">
        <v>393.3</v>
      </c>
      <c r="CI55" s="3">
        <v>465</v>
      </c>
      <c r="CJ55" s="3">
        <v>646.6</v>
      </c>
      <c r="CK55" s="3">
        <v>324.7</v>
      </c>
      <c r="CL55" s="3">
        <v>395.2</v>
      </c>
      <c r="CM55" s="3">
        <v>1167.5</v>
      </c>
      <c r="CN55" s="3">
        <v>258.10000000000002</v>
      </c>
      <c r="CO55" s="3">
        <v>779.6</v>
      </c>
      <c r="CP55" s="3">
        <v>545.1</v>
      </c>
      <c r="CQ55" s="3">
        <v>1003.9</v>
      </c>
      <c r="CR55" s="3">
        <v>365.7</v>
      </c>
      <c r="CT55" s="3">
        <v>534.5</v>
      </c>
      <c r="CU55" s="3">
        <v>325</v>
      </c>
      <c r="CV55" s="3">
        <v>199.3</v>
      </c>
      <c r="CW55" s="3">
        <v>477.1</v>
      </c>
      <c r="CX55" s="3">
        <v>540</v>
      </c>
      <c r="CY55" s="3">
        <v>467</v>
      </c>
      <c r="CZ55" s="3">
        <v>681.3</v>
      </c>
      <c r="DB55" s="3">
        <v>921</v>
      </c>
      <c r="DC55" s="3">
        <v>289.2</v>
      </c>
      <c r="DD55" s="3">
        <v>427.8</v>
      </c>
      <c r="DE55" s="3">
        <v>899</v>
      </c>
      <c r="DF55" s="3">
        <v>416.1</v>
      </c>
      <c r="DG55" s="3">
        <v>273.60000000000002</v>
      </c>
      <c r="DH55" s="3">
        <v>197.2</v>
      </c>
      <c r="DI55" s="3">
        <v>776.8</v>
      </c>
      <c r="DJ55" s="3">
        <v>684</v>
      </c>
      <c r="DK55" s="3">
        <v>487.5</v>
      </c>
      <c r="DL55" s="3">
        <v>695.7</v>
      </c>
    </row>
    <row r="56" spans="1:116" x14ac:dyDescent="0.35">
      <c r="A56" s="3" t="s">
        <v>725</v>
      </c>
      <c r="B56" s="3">
        <v>103.9</v>
      </c>
      <c r="C56" s="3">
        <v>109.1</v>
      </c>
      <c r="D56" s="3">
        <v>99.1</v>
      </c>
      <c r="E56" s="3">
        <v>103.8</v>
      </c>
      <c r="F56" s="3">
        <v>92.7</v>
      </c>
      <c r="G56" s="3">
        <v>100.1</v>
      </c>
      <c r="H56" s="3">
        <v>93.8</v>
      </c>
      <c r="I56" s="3">
        <v>109.4</v>
      </c>
      <c r="J56" s="3">
        <v>105.3</v>
      </c>
      <c r="K56" s="3">
        <v>100.8</v>
      </c>
      <c r="L56" s="3">
        <v>103.5</v>
      </c>
      <c r="M56" s="3">
        <v>100.1</v>
      </c>
      <c r="N56" s="3">
        <v>102.7</v>
      </c>
      <c r="O56" s="3">
        <v>88.3</v>
      </c>
      <c r="P56" s="3">
        <v>88.1</v>
      </c>
      <c r="Z56" s="3">
        <v>74.2</v>
      </c>
      <c r="AA56" s="3">
        <v>103.1</v>
      </c>
      <c r="AB56" s="3">
        <v>100.3</v>
      </c>
      <c r="AC56" s="3">
        <v>74.599999999999994</v>
      </c>
      <c r="AD56" s="3">
        <v>81.8</v>
      </c>
      <c r="AE56" s="3">
        <v>105.3</v>
      </c>
      <c r="AF56" s="3">
        <v>96.6</v>
      </c>
      <c r="AG56" s="3">
        <v>80.5</v>
      </c>
      <c r="AH56" s="3">
        <v>53.3</v>
      </c>
      <c r="AI56" s="3">
        <v>97.1</v>
      </c>
      <c r="AJ56" s="3">
        <v>97</v>
      </c>
      <c r="AK56" s="3">
        <v>107.6</v>
      </c>
      <c r="AL56" s="3">
        <v>89.7</v>
      </c>
      <c r="AM56" s="3">
        <v>92.5</v>
      </c>
      <c r="AN56" s="3">
        <v>92.4</v>
      </c>
      <c r="AO56" s="3">
        <v>81.099999999999994</v>
      </c>
      <c r="AP56" s="3">
        <v>87.8</v>
      </c>
      <c r="AQ56" s="3">
        <v>83.5</v>
      </c>
      <c r="AR56" s="3">
        <v>85.8</v>
      </c>
      <c r="AS56" s="3">
        <v>96.3</v>
      </c>
      <c r="AT56" s="3">
        <v>98.6</v>
      </c>
      <c r="AX56" s="3">
        <v>44.8</v>
      </c>
      <c r="AY56" s="3">
        <v>35.799999999999997</v>
      </c>
      <c r="AZ56" s="3">
        <v>38.9</v>
      </c>
      <c r="BA56" s="3">
        <v>41.2</v>
      </c>
      <c r="BB56" s="3">
        <v>33.200000000000003</v>
      </c>
      <c r="BC56" s="3">
        <v>34.6</v>
      </c>
      <c r="BD56" s="3">
        <v>37.9</v>
      </c>
      <c r="BE56" s="3">
        <v>25.4</v>
      </c>
      <c r="BF56" s="3">
        <v>28.6</v>
      </c>
      <c r="BG56" s="3">
        <v>42.5</v>
      </c>
      <c r="BV56" s="3">
        <v>90.7</v>
      </c>
      <c r="BW56" s="3">
        <v>95</v>
      </c>
      <c r="BX56" s="3">
        <v>82.9</v>
      </c>
      <c r="BY56" s="3">
        <v>74.3</v>
      </c>
      <c r="BZ56" s="3">
        <v>89.2</v>
      </c>
      <c r="CA56" s="3">
        <v>83.3</v>
      </c>
      <c r="CB56" s="3">
        <v>95.8</v>
      </c>
      <c r="CC56" s="186">
        <v>75.5</v>
      </c>
      <c r="CD56" s="186">
        <v>89.6</v>
      </c>
      <c r="CE56" s="3">
        <v>65.3</v>
      </c>
      <c r="CF56" s="3">
        <v>89</v>
      </c>
      <c r="CG56" s="3">
        <v>93.2</v>
      </c>
      <c r="CH56" s="3">
        <v>78</v>
      </c>
      <c r="CI56" s="3">
        <v>63.8</v>
      </c>
      <c r="CJ56" s="3">
        <v>87.9</v>
      </c>
      <c r="CK56" s="3">
        <v>69.099999999999994</v>
      </c>
      <c r="CL56" s="3">
        <v>78</v>
      </c>
      <c r="CM56" s="3">
        <v>83.5</v>
      </c>
      <c r="CN56" s="3">
        <v>100.2</v>
      </c>
      <c r="CO56" s="3">
        <v>77.599999999999994</v>
      </c>
      <c r="CP56" s="3">
        <v>78.8</v>
      </c>
      <c r="CQ56" s="3">
        <v>81.8</v>
      </c>
      <c r="CR56" s="3">
        <v>72.599999999999994</v>
      </c>
      <c r="CT56" s="3">
        <v>22.3</v>
      </c>
      <c r="CU56" s="3">
        <v>37</v>
      </c>
      <c r="CV56" s="3">
        <v>22.8</v>
      </c>
      <c r="CW56" s="3">
        <v>28</v>
      </c>
      <c r="CX56" s="3">
        <v>30.8</v>
      </c>
      <c r="CY56" s="3">
        <v>25</v>
      </c>
      <c r="CZ56" s="3">
        <v>35.1</v>
      </c>
      <c r="DB56" s="3">
        <v>21.1</v>
      </c>
      <c r="DC56" s="3">
        <v>20.3</v>
      </c>
      <c r="DD56" s="3">
        <v>34.6</v>
      </c>
      <c r="DE56" s="3">
        <v>23.8</v>
      </c>
      <c r="DF56" s="3">
        <v>24.8</v>
      </c>
      <c r="DG56" s="3">
        <v>22.2</v>
      </c>
      <c r="DH56" s="3">
        <v>22.9</v>
      </c>
      <c r="DI56" s="3">
        <v>32.299999999999997</v>
      </c>
      <c r="DJ56" s="3">
        <v>24.7</v>
      </c>
      <c r="DK56" s="3">
        <v>37.4</v>
      </c>
      <c r="DL56" s="3">
        <v>29.3</v>
      </c>
    </row>
    <row r="57" spans="1:116" x14ac:dyDescent="0.35">
      <c r="CC57" s="186"/>
      <c r="CD57" s="186"/>
    </row>
    <row r="58" spans="1:116" x14ac:dyDescent="0.35">
      <c r="A58" s="3" t="s">
        <v>732</v>
      </c>
      <c r="CC58" s="186"/>
      <c r="CD58" s="186"/>
    </row>
    <row r="59" spans="1:116" x14ac:dyDescent="0.35">
      <c r="A59" s="186" t="s">
        <v>731</v>
      </c>
    </row>
    <row r="60" spans="1:116" x14ac:dyDescent="0.35">
      <c r="A60" s="3" t="s">
        <v>147</v>
      </c>
      <c r="B60" s="237">
        <f t="shared" ref="B60:P60" si="117">IF(B50="","",B50/AVERAGE($B50:$P50))</f>
        <v>0.89066558028212051</v>
      </c>
      <c r="C60" s="237">
        <f t="shared" si="117"/>
        <v>1.028924988542038</v>
      </c>
      <c r="D60" s="237">
        <f t="shared" si="117"/>
        <v>0.93267810765391868</v>
      </c>
      <c r="E60" s="237">
        <f t="shared" si="117"/>
        <v>0.8394866833019301</v>
      </c>
      <c r="F60" s="237">
        <f t="shared" si="117"/>
        <v>0.8929571726842187</v>
      </c>
      <c r="G60" s="237">
        <f t="shared" si="117"/>
        <v>1.0014258797168609</v>
      </c>
      <c r="H60" s="237">
        <f t="shared" si="117"/>
        <v>0.8929571726842187</v>
      </c>
      <c r="I60" s="237">
        <f t="shared" si="117"/>
        <v>0.98080154809797837</v>
      </c>
      <c r="J60" s="237">
        <f t="shared" si="117"/>
        <v>1.3512756531038348</v>
      </c>
      <c r="K60" s="237">
        <f t="shared" si="117"/>
        <v>0.8715689769313032</v>
      </c>
      <c r="L60" s="237">
        <f t="shared" si="117"/>
        <v>0.97927381982991291</v>
      </c>
      <c r="M60" s="237">
        <f t="shared" si="117"/>
        <v>1.1618373478637267</v>
      </c>
      <c r="N60" s="237">
        <f t="shared" si="117"/>
        <v>1.2191271579161786</v>
      </c>
      <c r="O60" s="237">
        <f t="shared" si="117"/>
        <v>0.87386056933340128</v>
      </c>
      <c r="P60" s="237">
        <f t="shared" si="117"/>
        <v>1.0831593420583594</v>
      </c>
      <c r="Q60" s="237"/>
      <c r="R60" s="237"/>
      <c r="S60" s="237"/>
      <c r="T60" s="237"/>
      <c r="U60" s="237"/>
      <c r="V60" s="237"/>
      <c r="W60" s="237"/>
      <c r="X60" s="237"/>
      <c r="Y60" s="237"/>
      <c r="Z60" s="237">
        <f t="shared" ref="Z60:AT60" si="118">IF(Z50="","",Z50/AVERAGE($B50:$P50))</f>
        <v>1.824107552070072</v>
      </c>
      <c r="AA60" s="237">
        <f t="shared" si="118"/>
        <v>1.362733615114325</v>
      </c>
      <c r="AB60" s="237">
        <f t="shared" si="118"/>
        <v>1.200794418699394</v>
      </c>
      <c r="AC60" s="237">
        <f t="shared" si="118"/>
        <v>1.4689107297448696</v>
      </c>
      <c r="AD60" s="237">
        <f t="shared" si="118"/>
        <v>1.8271630086062025</v>
      </c>
      <c r="AE60" s="237">
        <f t="shared" si="118"/>
        <v>1.6071701380047869</v>
      </c>
      <c r="AF60" s="237">
        <f t="shared" si="118"/>
        <v>1.0808677496562611</v>
      </c>
      <c r="AG60" s="237">
        <f t="shared" si="118"/>
        <v>1.5132148495187656</v>
      </c>
      <c r="AH60" s="237">
        <f t="shared" si="118"/>
        <v>1.430717523043235</v>
      </c>
      <c r="AI60" s="237">
        <f t="shared" si="118"/>
        <v>1.1121861791516017</v>
      </c>
      <c r="AJ60" s="237">
        <f t="shared" si="118"/>
        <v>1.3673167999185212</v>
      </c>
      <c r="AK60" s="237">
        <f t="shared" si="118"/>
        <v>1.1855171360187402</v>
      </c>
      <c r="AL60" s="237">
        <f t="shared" si="118"/>
        <v>1.3749554412588481</v>
      </c>
      <c r="AM60" s="237">
        <f t="shared" si="118"/>
        <v>1.0403829505525284</v>
      </c>
      <c r="AN60" s="237">
        <f t="shared" si="118"/>
        <v>1.1816978153485767</v>
      </c>
      <c r="AO60" s="237">
        <f t="shared" si="118"/>
        <v>1.4620359525385753</v>
      </c>
      <c r="AP60" s="237">
        <f t="shared" si="118"/>
        <v>1.6262667413556045</v>
      </c>
      <c r="AQ60" s="237">
        <f t="shared" si="118"/>
        <v>1.0457299994907574</v>
      </c>
      <c r="AR60" s="237">
        <f t="shared" si="118"/>
        <v>2.109792738198299</v>
      </c>
      <c r="AS60" s="237">
        <f t="shared" si="118"/>
        <v>1.258848092885879</v>
      </c>
      <c r="AT60" s="237">
        <f t="shared" si="118"/>
        <v>1.3100269898660692</v>
      </c>
      <c r="AU60" s="237"/>
      <c r="AV60" s="237"/>
      <c r="AW60" s="237"/>
      <c r="AX60" s="237">
        <f t="shared" ref="AX60:BG60" si="119">IF(AX50="","",AX50/AVERAGE($B50:$P50))</f>
        <v>1.2175994296481134</v>
      </c>
      <c r="AY60" s="237">
        <f t="shared" si="119"/>
        <v>1.148851657585171</v>
      </c>
      <c r="AZ60" s="237">
        <f t="shared" si="119"/>
        <v>0.76004481336252994</v>
      </c>
      <c r="BA60" s="237">
        <f t="shared" si="119"/>
        <v>0.85400010184855124</v>
      </c>
      <c r="BB60" s="237">
        <f t="shared" si="119"/>
        <v>0.99837042318073022</v>
      </c>
      <c r="BC60" s="237">
        <f t="shared" si="119"/>
        <v>0.98614859703620716</v>
      </c>
      <c r="BD60" s="237">
        <f t="shared" si="119"/>
        <v>1.1244080052961247</v>
      </c>
      <c r="BE60" s="237">
        <f t="shared" si="119"/>
        <v>1.3046799409278405</v>
      </c>
      <c r="BF60" s="237">
        <f t="shared" si="119"/>
        <v>0.84559759637419163</v>
      </c>
      <c r="BG60" s="237">
        <f t="shared" si="119"/>
        <v>1.4215511534348424</v>
      </c>
      <c r="BH60" s="237"/>
      <c r="BI60" s="237"/>
      <c r="BJ60" s="237"/>
      <c r="BK60" s="237"/>
      <c r="BL60" s="237"/>
      <c r="BM60" s="237"/>
      <c r="BN60" s="237"/>
      <c r="BO60" s="237"/>
      <c r="BP60" s="237"/>
      <c r="BQ60" s="237"/>
      <c r="BR60" s="237"/>
      <c r="BS60" s="237"/>
      <c r="BT60" s="237"/>
      <c r="BU60" s="237"/>
      <c r="BV60" s="237">
        <f t="shared" ref="BV60:CR60" si="120">IF(BV50="","",BV50/AVERAGE($B50:$P50))</f>
        <v>0.79747415593013193</v>
      </c>
      <c r="BW60" s="237">
        <f t="shared" si="120"/>
        <v>0.91969241737536289</v>
      </c>
      <c r="BX60" s="237">
        <f t="shared" si="120"/>
        <v>0.75164230788817032</v>
      </c>
      <c r="BY60" s="237">
        <f t="shared" si="120"/>
        <v>1.2351683047308653</v>
      </c>
      <c r="BZ60" s="237">
        <f t="shared" si="120"/>
        <v>1.0327443092122015</v>
      </c>
      <c r="CA60" s="237">
        <f t="shared" si="120"/>
        <v>0.9548301675408668</v>
      </c>
      <c r="CB60" s="237">
        <f t="shared" si="120"/>
        <v>0.80282120486836073</v>
      </c>
      <c r="CC60" s="237">
        <f t="shared" si="120"/>
        <v>1.0037174721189592</v>
      </c>
      <c r="CD60" s="237">
        <f t="shared" si="120"/>
        <v>0.89754035748841476</v>
      </c>
      <c r="CE60" s="237">
        <f t="shared" si="120"/>
        <v>0.87004124866323784</v>
      </c>
      <c r="CF60" s="237">
        <f t="shared" si="120"/>
        <v>0.88990171614808788</v>
      </c>
      <c r="CG60" s="237">
        <f t="shared" si="120"/>
        <v>0.88379080307582636</v>
      </c>
      <c r="CH60" s="237">
        <f t="shared" si="120"/>
        <v>0.90212354229261094</v>
      </c>
      <c r="CI60" s="237">
        <f t="shared" si="120"/>
        <v>0.95941335234506286</v>
      </c>
      <c r="CJ60" s="237">
        <f t="shared" si="120"/>
        <v>0.90976218363293782</v>
      </c>
      <c r="CK60" s="237">
        <f t="shared" si="120"/>
        <v>0.93649742832408212</v>
      </c>
      <c r="CL60" s="237">
        <f t="shared" si="120"/>
        <v>1.0037174721189592</v>
      </c>
      <c r="CM60" s="237">
        <f t="shared" si="120"/>
        <v>1.4444670774558233</v>
      </c>
      <c r="CN60" s="237">
        <f t="shared" si="120"/>
        <v>0.94184447726231102</v>
      </c>
      <c r="CO60" s="237">
        <f t="shared" si="120"/>
        <v>1.6125171869430157</v>
      </c>
      <c r="CP60" s="237">
        <f t="shared" si="120"/>
        <v>0.80740438967255701</v>
      </c>
      <c r="CQ60" s="237">
        <f t="shared" si="120"/>
        <v>1.1763507664103479</v>
      </c>
      <c r="CR60" s="237">
        <f t="shared" si="120"/>
        <v>1.1014920812751439</v>
      </c>
      <c r="CS60" s="237"/>
      <c r="CT60" s="237">
        <f t="shared" ref="CT60:CZ66" si="121">IF(CT50="","",CT50/AVERAGE($B50:$P50))</f>
        <v>0.93955288486021293</v>
      </c>
      <c r="CU60" s="237">
        <f t="shared" si="121"/>
        <v>0.69969954677394708</v>
      </c>
      <c r="CV60" s="237">
        <f t="shared" si="121"/>
        <v>1.1014920812751439</v>
      </c>
      <c r="CW60" s="237">
        <f t="shared" si="121"/>
        <v>0.96857972195345521</v>
      </c>
      <c r="CX60" s="237">
        <f t="shared" si="121"/>
        <v>0.83795895503386475</v>
      </c>
      <c r="CY60" s="237">
        <f t="shared" si="121"/>
        <v>1.1305189183683864</v>
      </c>
      <c r="CZ60" s="237">
        <f t="shared" si="121"/>
        <v>1.2794724245047615</v>
      </c>
      <c r="DA60" s="237"/>
      <c r="DB60" s="237">
        <f t="shared" ref="DB60:DL60" si="122">IF(DB50="","",DB50/AVERAGE($B50:$P50))</f>
        <v>1.0640627387075421</v>
      </c>
      <c r="DC60" s="237">
        <f t="shared" si="122"/>
        <v>0.74094821001171263</v>
      </c>
      <c r="DD60" s="237">
        <f t="shared" si="122"/>
        <v>0.70886591638233942</v>
      </c>
      <c r="DE60" s="237">
        <f t="shared" si="122"/>
        <v>0.9494831186026379</v>
      </c>
      <c r="DF60" s="237">
        <f t="shared" si="122"/>
        <v>0.86163874318887812</v>
      </c>
      <c r="DG60" s="237">
        <f t="shared" si="122"/>
        <v>0.80205734073432811</v>
      </c>
      <c r="DH60" s="237">
        <f t="shared" si="122"/>
        <v>1.0900341192646534</v>
      </c>
      <c r="DI60" s="237">
        <f t="shared" si="122"/>
        <v>1.0113561134592861</v>
      </c>
      <c r="DJ60" s="237">
        <f t="shared" si="122"/>
        <v>1.1373936955746806</v>
      </c>
      <c r="DK60" s="237">
        <f t="shared" si="122"/>
        <v>1.2909303865152519</v>
      </c>
      <c r="DL60" s="237">
        <f t="shared" si="122"/>
        <v>0.6706727096807048</v>
      </c>
    </row>
    <row r="61" spans="1:116" x14ac:dyDescent="0.35">
      <c r="A61" s="3" t="s">
        <v>727</v>
      </c>
      <c r="B61" s="237">
        <f t="shared" ref="B61:P61" si="123">IF(B51="","",B51/AVERAGE($B51:$P51))</f>
        <v>0.88847124596303617</v>
      </c>
      <c r="C61" s="237">
        <f t="shared" si="123"/>
        <v>1.5579287323255622</v>
      </c>
      <c r="D61" s="237">
        <f t="shared" si="123"/>
        <v>0.87076288435964921</v>
      </c>
      <c r="E61" s="237">
        <f t="shared" si="123"/>
        <v>0.70344939886557922</v>
      </c>
      <c r="F61" s="237">
        <f t="shared" si="123"/>
        <v>1.1384237522729121</v>
      </c>
      <c r="G61" s="237">
        <f t="shared" si="123"/>
        <v>1.3100116698781445</v>
      </c>
      <c r="H61" s="237">
        <f t="shared" si="123"/>
        <v>0.62142101120851079</v>
      </c>
      <c r="I61" s="237">
        <f t="shared" si="123"/>
        <v>2.0877547697234506</v>
      </c>
      <c r="J61" s="237">
        <f t="shared" si="123"/>
        <v>1.1958232691942354</v>
      </c>
      <c r="K61" s="237">
        <f t="shared" si="123"/>
        <v>0.89152441175672359</v>
      </c>
      <c r="L61" s="237">
        <f t="shared" si="123"/>
        <v>1.012429777186745</v>
      </c>
      <c r="M61" s="237">
        <f t="shared" si="123"/>
        <v>0.58335821098054108</v>
      </c>
      <c r="N61" s="237">
        <f t="shared" si="123"/>
        <v>0.89213504491546114</v>
      </c>
      <c r="O61" s="237">
        <f t="shared" si="123"/>
        <v>0.57725187939316625</v>
      </c>
      <c r="P61" s="237">
        <f t="shared" si="123"/>
        <v>0.66925394197628019</v>
      </c>
      <c r="Q61" s="237"/>
      <c r="R61" s="237"/>
      <c r="S61" s="237"/>
      <c r="T61" s="237"/>
      <c r="U61" s="237"/>
      <c r="V61" s="237"/>
      <c r="W61" s="237"/>
      <c r="X61" s="237"/>
      <c r="Y61" s="237"/>
      <c r="Z61" s="237">
        <f t="shared" ref="Z61:AD66" si="124">IF(Z51="","",Z51/AVERAGE($B51:$P51))</f>
        <v>0.10686080277905934</v>
      </c>
      <c r="AA61" s="237">
        <f t="shared" si="124"/>
        <v>0.2363150324314055</v>
      </c>
      <c r="AB61" s="237">
        <f t="shared" si="124"/>
        <v>0.24425326349499277</v>
      </c>
      <c r="AC61" s="237">
        <f t="shared" si="124"/>
        <v>0.20232311992835236</v>
      </c>
      <c r="AD61" s="237">
        <f t="shared" si="124"/>
        <v>0.17769424919260723</v>
      </c>
      <c r="AE61" s="237"/>
      <c r="AF61" s="237">
        <f t="shared" ref="AF61:AT61" si="125">IF(AF51="","",AF51/AVERAGE($B51:$P51))</f>
        <v>0.60147366135641966</v>
      </c>
      <c r="AG61" s="237">
        <f t="shared" si="125"/>
        <v>7.5922056069693586E-2</v>
      </c>
      <c r="AH61" s="237">
        <f t="shared" si="125"/>
        <v>2.8903302846907477E-2</v>
      </c>
      <c r="AI61" s="237">
        <f t="shared" si="125"/>
        <v>0.63587266263196451</v>
      </c>
      <c r="AJ61" s="237">
        <f t="shared" si="125"/>
        <v>0.18420766955247372</v>
      </c>
      <c r="AK61" s="237">
        <f t="shared" si="125"/>
        <v>0.3368659592368442</v>
      </c>
      <c r="AL61" s="237">
        <f t="shared" si="125"/>
        <v>0.22552717996037666</v>
      </c>
      <c r="AM61" s="237">
        <f t="shared" si="125"/>
        <v>0.10095801557793035</v>
      </c>
      <c r="AN61" s="237">
        <f t="shared" si="125"/>
        <v>0.14695904686948733</v>
      </c>
      <c r="AO61" s="237">
        <f t="shared" si="125"/>
        <v>0.22003148153173932</v>
      </c>
      <c r="AP61" s="237">
        <f t="shared" si="125"/>
        <v>0.31793633131598226</v>
      </c>
      <c r="AQ61" s="237">
        <f t="shared" si="125"/>
        <v>0.21148261730941459</v>
      </c>
      <c r="AR61" s="237">
        <f t="shared" si="125"/>
        <v>0.3509105218878063</v>
      </c>
      <c r="AS61" s="237">
        <f t="shared" si="125"/>
        <v>0.66864330881754275</v>
      </c>
      <c r="AT61" s="237">
        <f t="shared" si="125"/>
        <v>0.12599397508616711</v>
      </c>
      <c r="AU61" s="237"/>
      <c r="AV61" s="237"/>
      <c r="AW61" s="237"/>
      <c r="AX61" s="237">
        <f t="shared" ref="AX61:BG61" si="126">IF(AX51="","",AX51/AVERAGE($B51:$P51))</f>
        <v>0.22837680136781824</v>
      </c>
      <c r="AY61" s="237">
        <f t="shared" si="126"/>
        <v>0.31529025429478652</v>
      </c>
      <c r="AZ61" s="237">
        <f t="shared" si="126"/>
        <v>0.73377751241620748</v>
      </c>
      <c r="BA61" s="237">
        <f t="shared" si="126"/>
        <v>0.35213178820528124</v>
      </c>
      <c r="BB61" s="237">
        <f t="shared" si="126"/>
        <v>0.14410942546204572</v>
      </c>
      <c r="BC61" s="237">
        <f t="shared" si="126"/>
        <v>0.35518495399896866</v>
      </c>
      <c r="BD61" s="237">
        <f t="shared" si="126"/>
        <v>0.18176513691752377</v>
      </c>
      <c r="BE61" s="237">
        <f t="shared" si="126"/>
        <v>0.10177219312291365</v>
      </c>
      <c r="BF61" s="237">
        <f t="shared" si="126"/>
        <v>0.26867858984449206</v>
      </c>
      <c r="BG61" s="237">
        <f t="shared" si="126"/>
        <v>0.11825928840882567</v>
      </c>
      <c r="BH61" s="237"/>
      <c r="BI61" s="237"/>
      <c r="BJ61" s="237"/>
      <c r="BK61" s="237"/>
      <c r="BL61" s="237"/>
      <c r="BM61" s="237"/>
      <c r="BN61" s="237"/>
      <c r="BO61" s="237"/>
      <c r="BP61" s="237"/>
      <c r="BQ61" s="237"/>
      <c r="BR61" s="237"/>
      <c r="BS61" s="237"/>
      <c r="BT61" s="237"/>
      <c r="BU61" s="237"/>
      <c r="BV61" s="237">
        <f t="shared" ref="BV61:CR61" si="127">IF(BV51="","",BV51/AVERAGE($B51:$P51))</f>
        <v>0.30633430129997008</v>
      </c>
      <c r="BW61" s="237">
        <f t="shared" si="127"/>
        <v>0.13230385105978776</v>
      </c>
      <c r="BX61" s="237">
        <f t="shared" si="127"/>
        <v>0.30165278041631605</v>
      </c>
      <c r="BY61" s="237">
        <f t="shared" si="127"/>
        <v>0.18095095937254049</v>
      </c>
      <c r="BZ61" s="237">
        <f t="shared" si="127"/>
        <v>0.32424620728960291</v>
      </c>
      <c r="CA61" s="237">
        <f t="shared" si="127"/>
        <v>0.27763454283930844</v>
      </c>
      <c r="CB61" s="237">
        <f t="shared" si="127"/>
        <v>0.29697125953266207</v>
      </c>
      <c r="CC61" s="237">
        <f t="shared" si="127"/>
        <v>0.25870491491844649</v>
      </c>
      <c r="CD61" s="237">
        <f t="shared" si="127"/>
        <v>0.27458137704562108</v>
      </c>
      <c r="CE61" s="237">
        <f t="shared" si="127"/>
        <v>8.0400032567101792E-2</v>
      </c>
      <c r="CF61" s="237">
        <f t="shared" si="127"/>
        <v>0.15286183407061629</v>
      </c>
      <c r="CG61" s="237">
        <f t="shared" si="127"/>
        <v>0.24812060683366349</v>
      </c>
      <c r="CH61" s="237">
        <f t="shared" si="127"/>
        <v>7.8364588704643509E-2</v>
      </c>
      <c r="CI61" s="237">
        <f t="shared" si="127"/>
        <v>3.9691155317936322E-2</v>
      </c>
      <c r="CJ61" s="237">
        <f t="shared" si="127"/>
        <v>0.33808722555431914</v>
      </c>
      <c r="CK61" s="237">
        <f t="shared" si="127"/>
        <v>0.40668168371916297</v>
      </c>
      <c r="CL61" s="237">
        <f t="shared" si="127"/>
        <v>0.26562542405080464</v>
      </c>
      <c r="CM61" s="237">
        <f t="shared" si="127"/>
        <v>0.15408310038809128</v>
      </c>
      <c r="CN61" s="237">
        <f t="shared" si="127"/>
        <v>0.18848210166363608</v>
      </c>
      <c r="CO61" s="237">
        <f t="shared" si="127"/>
        <v>0.26928922300322955</v>
      </c>
      <c r="CP61" s="237">
        <f t="shared" si="127"/>
        <v>0.24913832876489264</v>
      </c>
      <c r="CQ61" s="237">
        <f t="shared" si="127"/>
        <v>0.25361630526230083</v>
      </c>
      <c r="CR61" s="237">
        <f t="shared" si="127"/>
        <v>0.28353733004043746</v>
      </c>
      <c r="CS61" s="237"/>
      <c r="CT61" s="237">
        <f t="shared" si="121"/>
        <v>0.33544114853312346</v>
      </c>
      <c r="CU61" s="237">
        <f t="shared" si="121"/>
        <v>0.28720112899286232</v>
      </c>
      <c r="CV61" s="237">
        <f t="shared" si="121"/>
        <v>0.15143702336689552</v>
      </c>
      <c r="CW61" s="237">
        <f t="shared" si="121"/>
        <v>4.6204575677802798E-2</v>
      </c>
      <c r="CX61" s="237">
        <f t="shared" si="121"/>
        <v>8.4674464678264158E-2</v>
      </c>
      <c r="CY61" s="237">
        <f t="shared" si="121"/>
        <v>0.10828561348278014</v>
      </c>
      <c r="CZ61" s="237">
        <f t="shared" si="121"/>
        <v>0.10848915786902595</v>
      </c>
      <c r="DA61" s="237"/>
      <c r="DB61" s="237">
        <f t="shared" ref="DB61:DL61" si="128">IF(DB51="","",DB51/AVERAGE($B51:$P51))</f>
        <v>7.2258257117268701E-2</v>
      </c>
      <c r="DC61" s="237">
        <f t="shared" si="128"/>
        <v>0.15082639020815802</v>
      </c>
      <c r="DD61" s="237">
        <f t="shared" si="128"/>
        <v>0.23957174261133876</v>
      </c>
      <c r="DE61" s="237">
        <f t="shared" si="128"/>
        <v>0.59577441854153657</v>
      </c>
      <c r="DF61" s="237">
        <f t="shared" si="128"/>
        <v>0.15652563302304121</v>
      </c>
      <c r="DG61" s="237">
        <f t="shared" si="128"/>
        <v>0.15632208863679536</v>
      </c>
      <c r="DH61" s="237">
        <f t="shared" si="128"/>
        <v>0.17423399462642816</v>
      </c>
      <c r="DI61" s="237">
        <f t="shared" si="128"/>
        <v>0.22756262382283493</v>
      </c>
      <c r="DJ61" s="237">
        <f t="shared" si="128"/>
        <v>0.29269682742149972</v>
      </c>
      <c r="DK61" s="237">
        <f t="shared" si="128"/>
        <v>0.11215295682145085</v>
      </c>
      <c r="DL61" s="237">
        <f t="shared" si="128"/>
        <v>0.18929627920861941</v>
      </c>
    </row>
    <row r="62" spans="1:116" x14ac:dyDescent="0.35">
      <c r="A62" s="3" t="s">
        <v>150</v>
      </c>
      <c r="B62" s="237">
        <f t="shared" ref="B62:P62" si="129">IF(B52="","",B52/AVERAGE($B52:$P52))</f>
        <v>0.83326316535858791</v>
      </c>
      <c r="C62" s="237">
        <f t="shared" si="129"/>
        <v>1.0695815181986184</v>
      </c>
      <c r="D62" s="237">
        <f t="shared" si="129"/>
        <v>0.80401419904364746</v>
      </c>
      <c r="E62" s="237">
        <f t="shared" si="129"/>
        <v>0.89860801510310262</v>
      </c>
      <c r="F62" s="237">
        <f t="shared" si="129"/>
        <v>0.96740956086665575</v>
      </c>
      <c r="G62" s="237">
        <f t="shared" si="129"/>
        <v>1.1993405687594452</v>
      </c>
      <c r="H62" s="237">
        <f t="shared" si="129"/>
        <v>0.83452618890400587</v>
      </c>
      <c r="I62" s="237">
        <f t="shared" si="129"/>
        <v>1.0382718292569435</v>
      </c>
      <c r="J62" s="237">
        <f t="shared" si="129"/>
        <v>1.5612965269068331</v>
      </c>
      <c r="K62" s="237">
        <f t="shared" si="129"/>
        <v>0.8988074398734317</v>
      </c>
      <c r="L62" s="237">
        <f t="shared" si="129"/>
        <v>0.979109147392632</v>
      </c>
      <c r="M62" s="237">
        <f t="shared" si="129"/>
        <v>1.0461823451466659</v>
      </c>
      <c r="N62" s="237">
        <f t="shared" si="129"/>
        <v>1.0295636142859041</v>
      </c>
      <c r="O62" s="237">
        <f t="shared" si="129"/>
        <v>0.76698766668587048</v>
      </c>
      <c r="P62" s="237">
        <f t="shared" si="129"/>
        <v>1.0730382142176567</v>
      </c>
      <c r="Q62" s="237"/>
      <c r="R62" s="237"/>
      <c r="S62" s="237"/>
      <c r="T62" s="237"/>
      <c r="U62" s="237"/>
      <c r="V62" s="237"/>
      <c r="W62" s="237"/>
      <c r="X62" s="237"/>
      <c r="Y62" s="237"/>
      <c r="Z62" s="237">
        <f t="shared" si="124"/>
        <v>0.98961218529663331</v>
      </c>
      <c r="AA62" s="237">
        <f t="shared" si="124"/>
        <v>0.79936095440263422</v>
      </c>
      <c r="AB62" s="237">
        <f t="shared" si="124"/>
        <v>1.6517688977128198</v>
      </c>
      <c r="AC62" s="237">
        <f t="shared" si="124"/>
        <v>1.094908464030419</v>
      </c>
      <c r="AD62" s="237">
        <f t="shared" si="124"/>
        <v>1.0300289387500057</v>
      </c>
      <c r="AE62" s="237">
        <f>IF(AE52="","",AE52/AVERAGE($B52:$P52))</f>
        <v>1.4833879166315826</v>
      </c>
      <c r="AF62" s="237">
        <f t="shared" ref="AF62:AT62" si="130">IF(AF52="","",AF52/AVERAGE($B52:$P52))</f>
        <v>0.90565435698806562</v>
      </c>
      <c r="AG62" s="237">
        <f t="shared" si="130"/>
        <v>0.85613053902299596</v>
      </c>
      <c r="AH62" s="237">
        <f t="shared" si="130"/>
        <v>0.81365306294288919</v>
      </c>
      <c r="AI62" s="237">
        <f t="shared" si="130"/>
        <v>1.0208553993148652</v>
      </c>
      <c r="AJ62" s="237">
        <f t="shared" si="130"/>
        <v>1.0952408386476342</v>
      </c>
      <c r="AK62" s="237">
        <f t="shared" si="130"/>
        <v>1.0050343675354201</v>
      </c>
      <c r="AL62" s="237">
        <f t="shared" si="130"/>
        <v>0.96348754038351614</v>
      </c>
      <c r="AM62" s="237">
        <f t="shared" si="130"/>
        <v>0.94055369179566506</v>
      </c>
      <c r="AN62" s="237">
        <f t="shared" si="130"/>
        <v>1.0614715775385666</v>
      </c>
      <c r="AO62" s="237">
        <f t="shared" si="130"/>
        <v>1.0352804577020063</v>
      </c>
      <c r="AP62" s="237">
        <f t="shared" si="130"/>
        <v>1.3142757113924723</v>
      </c>
      <c r="AQ62" s="237">
        <f t="shared" si="130"/>
        <v>0.90146643681115357</v>
      </c>
      <c r="AR62" s="237">
        <f t="shared" si="130"/>
        <v>0.99253708192812728</v>
      </c>
      <c r="AS62" s="237">
        <f t="shared" si="130"/>
        <v>1.0741682879161885</v>
      </c>
      <c r="AT62" s="237">
        <f t="shared" si="130"/>
        <v>0.87022322279292175</v>
      </c>
      <c r="AU62" s="237"/>
      <c r="AV62" s="237"/>
      <c r="AW62" s="237"/>
      <c r="AX62" s="237">
        <f t="shared" ref="AX62:BG62" si="131">IF(AX52="","",AX52/AVERAGE($B52:$P52))</f>
        <v>0.86643415215666819</v>
      </c>
      <c r="AY62" s="237">
        <f t="shared" si="131"/>
        <v>1.3478455477312108</v>
      </c>
      <c r="AZ62" s="237">
        <f t="shared" si="131"/>
        <v>0.89481894446684895</v>
      </c>
      <c r="BA62" s="237">
        <f t="shared" si="131"/>
        <v>1.0161356797504089</v>
      </c>
      <c r="BB62" s="237">
        <f t="shared" si="131"/>
        <v>0.93523569792022132</v>
      </c>
      <c r="BC62" s="237">
        <f t="shared" si="131"/>
        <v>1.0096211372529902</v>
      </c>
      <c r="BD62" s="237">
        <f t="shared" si="131"/>
        <v>0.84576045096588059</v>
      </c>
      <c r="BE62" s="237">
        <f t="shared" si="131"/>
        <v>1.0852696001311772</v>
      </c>
      <c r="BF62" s="237">
        <f t="shared" si="131"/>
        <v>0.70775850989811617</v>
      </c>
      <c r="BG62" s="237">
        <f t="shared" si="131"/>
        <v>1.0826106031934553</v>
      </c>
      <c r="BH62" s="237"/>
      <c r="BI62" s="237"/>
      <c r="BJ62" s="237"/>
      <c r="BK62" s="237"/>
      <c r="BL62" s="237"/>
      <c r="BM62" s="237"/>
      <c r="BN62" s="237"/>
      <c r="BO62" s="237"/>
      <c r="BP62" s="237"/>
      <c r="BQ62" s="237"/>
      <c r="BR62" s="237"/>
      <c r="BS62" s="237"/>
      <c r="BT62" s="237"/>
      <c r="BU62" s="237"/>
      <c r="BV62" s="237">
        <f t="shared" ref="BV62:CR62" si="132">IF(BV52="","",BV52/AVERAGE($B52:$P52))</f>
        <v>0.67033312799968092</v>
      </c>
      <c r="BW62" s="237">
        <f t="shared" si="132"/>
        <v>0.77729127981954271</v>
      </c>
      <c r="BX62" s="237">
        <f t="shared" si="132"/>
        <v>0.64700042987117157</v>
      </c>
      <c r="BY62" s="237">
        <f t="shared" si="132"/>
        <v>0.61947981156575038</v>
      </c>
      <c r="BZ62" s="237">
        <f t="shared" si="132"/>
        <v>0.89641434262948216</v>
      </c>
      <c r="CA62" s="237">
        <f t="shared" si="132"/>
        <v>0.76186909758075594</v>
      </c>
      <c r="CB62" s="237">
        <f t="shared" si="132"/>
        <v>0.99479722932519099</v>
      </c>
      <c r="CC62" s="237">
        <f t="shared" si="132"/>
        <v>0.92639453310229603</v>
      </c>
      <c r="CD62" s="237">
        <f t="shared" si="132"/>
        <v>0.73315193065335993</v>
      </c>
      <c r="CE62" s="237">
        <f t="shared" si="132"/>
        <v>0.66474923443046507</v>
      </c>
      <c r="CF62" s="237">
        <f t="shared" si="132"/>
        <v>0.79450828499129189</v>
      </c>
      <c r="CG62" s="237">
        <f t="shared" si="132"/>
        <v>0.76160319788698383</v>
      </c>
      <c r="CH62" s="237">
        <f t="shared" si="132"/>
        <v>2.9133964697383989</v>
      </c>
      <c r="CI62" s="237">
        <f t="shared" si="132"/>
        <v>1.886824227007432</v>
      </c>
      <c r="CJ62" s="237">
        <f t="shared" si="132"/>
        <v>0.67006722830590881</v>
      </c>
      <c r="CK62" s="237">
        <f t="shared" si="132"/>
        <v>0.71453895208930696</v>
      </c>
      <c r="CL62" s="237">
        <f t="shared" si="132"/>
        <v>0.79723375685245668</v>
      </c>
      <c r="CM62" s="237">
        <f t="shared" si="132"/>
        <v>0.91968056583454838</v>
      </c>
      <c r="CN62" s="237">
        <f t="shared" si="132"/>
        <v>0.69147215365456982</v>
      </c>
      <c r="CO62" s="237">
        <f t="shared" si="132"/>
        <v>0.95172147893409687</v>
      </c>
      <c r="CP62" s="237">
        <f t="shared" si="132"/>
        <v>1.3285013450092844</v>
      </c>
      <c r="CQ62" s="237">
        <f t="shared" si="132"/>
        <v>1.1460941550815646</v>
      </c>
      <c r="CR62" s="237">
        <f t="shared" si="132"/>
        <v>0.75495570554267921</v>
      </c>
      <c r="CS62" s="237"/>
      <c r="CT62" s="237">
        <f t="shared" si="121"/>
        <v>1.0350145580082342</v>
      </c>
      <c r="CU62" s="237">
        <f t="shared" si="121"/>
        <v>0.81730918373225681</v>
      </c>
      <c r="CV62" s="237">
        <f t="shared" si="121"/>
        <v>0.83080359319119523</v>
      </c>
      <c r="CW62" s="237">
        <f t="shared" si="121"/>
        <v>0.81936990635899121</v>
      </c>
      <c r="CX62" s="237">
        <f t="shared" si="121"/>
        <v>1.024976844568334</v>
      </c>
      <c r="CY62" s="237">
        <f t="shared" si="121"/>
        <v>0.81445076202420585</v>
      </c>
      <c r="CZ62" s="237">
        <f t="shared" si="121"/>
        <v>1.0463817699169951</v>
      </c>
      <c r="DA62" s="237"/>
      <c r="DB62" s="237">
        <f t="shared" ref="DB62:DL62" si="133">IF(DB52="","",DB52/AVERAGE($B52:$P52))</f>
        <v>0.82535264946886533</v>
      </c>
      <c r="DC62" s="237">
        <f t="shared" si="133"/>
        <v>0.70131044232414064</v>
      </c>
      <c r="DD62" s="237">
        <f t="shared" si="133"/>
        <v>0.79078568927848114</v>
      </c>
      <c r="DE62" s="237">
        <f t="shared" si="133"/>
        <v>0.8454945512721086</v>
      </c>
      <c r="DF62" s="237">
        <f t="shared" si="133"/>
        <v>0.74618101564819705</v>
      </c>
      <c r="DG62" s="237">
        <f t="shared" si="133"/>
        <v>0.9231372618535868</v>
      </c>
      <c r="DH62" s="237">
        <f t="shared" si="133"/>
        <v>1.1274811765175117</v>
      </c>
      <c r="DI62" s="237">
        <f t="shared" si="133"/>
        <v>0.84649167512375423</v>
      </c>
      <c r="DJ62" s="237">
        <f t="shared" si="133"/>
        <v>1.0478442182327421</v>
      </c>
      <c r="DK62" s="237">
        <f t="shared" si="133"/>
        <v>1.0041701935306604</v>
      </c>
      <c r="DL62" s="237">
        <f t="shared" si="133"/>
        <v>0.85606406409955282</v>
      </c>
    </row>
    <row r="63" spans="1:116" x14ac:dyDescent="0.35">
      <c r="A63" s="3" t="s">
        <v>149</v>
      </c>
      <c r="B63" s="237">
        <f t="shared" ref="B63:P63" si="134">IF(B53="","",B53/AVERAGE($B53:$P53))</f>
        <v>0.98509430135875065</v>
      </c>
      <c r="C63" s="237">
        <f t="shared" si="134"/>
        <v>0.9425065909551813</v>
      </c>
      <c r="D63" s="237">
        <f t="shared" si="134"/>
        <v>0.90752382883796368</v>
      </c>
      <c r="E63" s="237">
        <f t="shared" si="134"/>
        <v>0.93084567024944209</v>
      </c>
      <c r="F63" s="237">
        <f t="shared" si="134"/>
        <v>0.87963901845467429</v>
      </c>
      <c r="G63" s="237">
        <f t="shared" si="134"/>
        <v>1.0053741634556883</v>
      </c>
      <c r="H63" s="237">
        <f t="shared" si="134"/>
        <v>0.82386939768809553</v>
      </c>
      <c r="I63" s="237">
        <f t="shared" si="134"/>
        <v>0.93439464611640632</v>
      </c>
      <c r="J63" s="237">
        <f t="shared" si="134"/>
        <v>1.2730683431352665</v>
      </c>
      <c r="K63" s="237">
        <f t="shared" si="134"/>
        <v>0.84516325288988015</v>
      </c>
      <c r="L63" s="237">
        <f t="shared" si="134"/>
        <v>1.0961265463394847</v>
      </c>
      <c r="M63" s="237">
        <f t="shared" si="134"/>
        <v>0.89789089434191827</v>
      </c>
      <c r="N63" s="237">
        <f t="shared" si="134"/>
        <v>1.5098357331170145</v>
      </c>
      <c r="O63" s="237">
        <f t="shared" si="134"/>
        <v>0.90955181504765759</v>
      </c>
      <c r="P63" s="237">
        <f t="shared" si="134"/>
        <v>1.0591157980125734</v>
      </c>
      <c r="Q63" s="237"/>
      <c r="R63" s="237"/>
      <c r="S63" s="237"/>
      <c r="T63" s="237"/>
      <c r="U63" s="237"/>
      <c r="V63" s="237"/>
      <c r="W63" s="237"/>
      <c r="X63" s="237"/>
      <c r="Y63" s="237"/>
      <c r="Z63" s="237">
        <f t="shared" si="124"/>
        <v>1.2309876292841206</v>
      </c>
      <c r="AA63" s="237">
        <f t="shared" si="124"/>
        <v>1.0763536807949705</v>
      </c>
      <c r="AB63" s="237">
        <f t="shared" si="124"/>
        <v>1.2852362603934291</v>
      </c>
      <c r="AC63" s="237">
        <f t="shared" si="124"/>
        <v>1.1265463394848911</v>
      </c>
      <c r="AD63" s="237">
        <f t="shared" si="124"/>
        <v>1.2127357533968766</v>
      </c>
      <c r="AE63" s="237">
        <f>IF(AE53="","",AE53/AVERAGE($B53:$P53))</f>
        <v>1.2172987223686875</v>
      </c>
      <c r="AF63" s="237">
        <f t="shared" ref="AF63:AT63" si="135">IF(AF53="","",AF53/AVERAGE($B53:$P53))</f>
        <v>0.97292638410058796</v>
      </c>
      <c r="AG63" s="237">
        <f t="shared" si="135"/>
        <v>1.4753599675522204</v>
      </c>
      <c r="AH63" s="237">
        <f t="shared" si="135"/>
        <v>1.1802879740417764</v>
      </c>
      <c r="AI63" s="237">
        <f t="shared" si="135"/>
        <v>1.3313729466639626</v>
      </c>
      <c r="AJ63" s="237">
        <f t="shared" si="135"/>
        <v>1.2360575948083552</v>
      </c>
      <c r="AK63" s="237">
        <f t="shared" si="135"/>
        <v>1.1721760292030012</v>
      </c>
      <c r="AL63" s="237">
        <f t="shared" si="135"/>
        <v>1.2669843845061852</v>
      </c>
      <c r="AM63" s="237">
        <f t="shared" si="135"/>
        <v>0.93135266680186546</v>
      </c>
      <c r="AN63" s="237">
        <f t="shared" si="135"/>
        <v>1.1630500912593793</v>
      </c>
      <c r="AO63" s="237">
        <f t="shared" si="135"/>
        <v>1.330865950111539</v>
      </c>
      <c r="AP63" s="237">
        <f t="shared" si="135"/>
        <v>1.3470898397890891</v>
      </c>
      <c r="AQ63" s="237">
        <f t="shared" si="135"/>
        <v>1.2117217602920298</v>
      </c>
      <c r="AR63" s="237">
        <f t="shared" si="135"/>
        <v>1.5402555262624211</v>
      </c>
      <c r="AS63" s="237">
        <f t="shared" si="135"/>
        <v>1.4860068951531127</v>
      </c>
      <c r="AT63" s="237">
        <f t="shared" si="135"/>
        <v>1.0205840600283917</v>
      </c>
      <c r="AU63" s="237"/>
      <c r="AV63" s="237"/>
      <c r="AW63" s="237"/>
      <c r="AX63" s="237">
        <f t="shared" ref="AX63:BG63" si="136">IF(AX53="","",AX53/AVERAGE($B53:$P53))</f>
        <v>0.96075846684242527</v>
      </c>
      <c r="AY63" s="237">
        <f t="shared" si="136"/>
        <v>0.62157777327114161</v>
      </c>
      <c r="AZ63" s="237">
        <f t="shared" si="136"/>
        <v>0.89687690123707142</v>
      </c>
      <c r="BA63" s="237">
        <f t="shared" si="136"/>
        <v>0.83654431149868169</v>
      </c>
      <c r="BB63" s="237">
        <f t="shared" si="136"/>
        <v>1.0408639221253293</v>
      </c>
      <c r="BC63" s="237">
        <f t="shared" si="136"/>
        <v>1.0322449807341307</v>
      </c>
      <c r="BD63" s="237">
        <f t="shared" si="136"/>
        <v>1.0368079497059417</v>
      </c>
      <c r="BE63" s="237">
        <f t="shared" si="136"/>
        <v>1.2507604948286348</v>
      </c>
      <c r="BF63" s="237">
        <f t="shared" si="136"/>
        <v>0.86290813222470064</v>
      </c>
      <c r="BG63" s="237">
        <f t="shared" si="136"/>
        <v>0.92881768403974829</v>
      </c>
      <c r="BH63" s="237"/>
      <c r="BI63" s="237"/>
      <c r="BJ63" s="237"/>
      <c r="BK63" s="237"/>
      <c r="BL63" s="237"/>
      <c r="BM63" s="237"/>
      <c r="BN63" s="237"/>
      <c r="BO63" s="237"/>
      <c r="BP63" s="237"/>
      <c r="BQ63" s="237"/>
      <c r="BR63" s="237"/>
      <c r="BS63" s="237"/>
      <c r="BT63" s="237"/>
      <c r="BU63" s="237"/>
      <c r="BV63" s="237">
        <f t="shared" ref="BV63:CR63" si="137">IF(BV53="","",BV53/AVERAGE($B53:$P53))</f>
        <v>0.6905293044007299</v>
      </c>
      <c r="BW63" s="237">
        <f t="shared" si="137"/>
        <v>0.82032042182113152</v>
      </c>
      <c r="BX63" s="237">
        <f t="shared" si="137"/>
        <v>0.59267896978300538</v>
      </c>
      <c r="BY63" s="237">
        <f t="shared" si="137"/>
        <v>0.97850334617724577</v>
      </c>
      <c r="BZ63" s="237">
        <f t="shared" si="137"/>
        <v>1.0210910565808151</v>
      </c>
      <c r="CA63" s="237">
        <f t="shared" si="137"/>
        <v>0.90955181504765759</v>
      </c>
      <c r="CB63" s="237">
        <f t="shared" si="137"/>
        <v>0.6590955181504764</v>
      </c>
      <c r="CC63" s="237">
        <f t="shared" si="137"/>
        <v>0.83147434597444725</v>
      </c>
      <c r="CD63" s="237">
        <f t="shared" si="137"/>
        <v>0.80358953559115787</v>
      </c>
      <c r="CE63" s="237">
        <f t="shared" si="137"/>
        <v>0.7655647941593996</v>
      </c>
      <c r="CF63" s="237">
        <f t="shared" si="137"/>
        <v>0.73108902859460534</v>
      </c>
      <c r="CG63" s="237">
        <f t="shared" si="137"/>
        <v>0.80612451835327503</v>
      </c>
      <c r="CH63" s="237">
        <f t="shared" si="137"/>
        <v>0.97292638410058796</v>
      </c>
      <c r="CI63" s="237">
        <f t="shared" si="137"/>
        <v>0.88927195295071981</v>
      </c>
      <c r="CJ63" s="237">
        <f t="shared" si="137"/>
        <v>0.76049482863516515</v>
      </c>
      <c r="CK63" s="237">
        <f t="shared" si="137"/>
        <v>0.71486513891705528</v>
      </c>
      <c r="CL63" s="237">
        <f t="shared" si="137"/>
        <v>0.99624822551206638</v>
      </c>
      <c r="CM63" s="237">
        <f t="shared" si="137"/>
        <v>0.89890488744676522</v>
      </c>
      <c r="CN63" s="237">
        <f t="shared" si="137"/>
        <v>0.64388562157777318</v>
      </c>
      <c r="CO63" s="237">
        <f t="shared" si="137"/>
        <v>0.95670249442303767</v>
      </c>
      <c r="CP63" s="237">
        <f t="shared" si="137"/>
        <v>0.87203407016832268</v>
      </c>
      <c r="CQ63" s="237">
        <f t="shared" si="137"/>
        <v>0.88876495639829634</v>
      </c>
      <c r="CR63" s="237">
        <f t="shared" si="137"/>
        <v>0.88977894950314318</v>
      </c>
      <c r="CS63" s="237"/>
      <c r="CT63" s="237">
        <f t="shared" si="121"/>
        <v>0.67582640438045016</v>
      </c>
      <c r="CU63" s="237">
        <f t="shared" si="121"/>
        <v>0.59876292841208667</v>
      </c>
      <c r="CV63" s="237">
        <f t="shared" si="121"/>
        <v>0.95670249442303767</v>
      </c>
      <c r="CW63" s="237">
        <f t="shared" si="121"/>
        <v>0.87710403569255713</v>
      </c>
      <c r="CX63" s="237">
        <f t="shared" si="121"/>
        <v>0.73311701480429914</v>
      </c>
      <c r="CY63" s="237">
        <f t="shared" si="121"/>
        <v>0.8639221253295476</v>
      </c>
      <c r="CZ63" s="237">
        <f t="shared" si="121"/>
        <v>0.95670249442303767</v>
      </c>
      <c r="DA63" s="237"/>
      <c r="DB63" s="237">
        <f t="shared" ref="DB63:DL63" si="138">IF(DB53="","",DB53/AVERAGE($B53:$P53))</f>
        <v>0.93794362198337033</v>
      </c>
      <c r="DC63" s="237">
        <f t="shared" si="138"/>
        <v>0.81778543905901435</v>
      </c>
      <c r="DD63" s="237">
        <f t="shared" si="138"/>
        <v>0.60586088014601491</v>
      </c>
      <c r="DE63" s="237">
        <f t="shared" si="138"/>
        <v>0.68343135266680177</v>
      </c>
      <c r="DF63" s="237">
        <f t="shared" si="138"/>
        <v>0.73920097343338054</v>
      </c>
      <c r="DG63" s="237">
        <f t="shared" si="138"/>
        <v>0.74934090448184942</v>
      </c>
      <c r="DH63" s="237">
        <f t="shared" si="138"/>
        <v>1.0327519772865541</v>
      </c>
      <c r="DI63" s="237">
        <f t="shared" si="138"/>
        <v>0.88166700466436809</v>
      </c>
      <c r="DJ63" s="237">
        <f t="shared" si="138"/>
        <v>1.0079091462178056</v>
      </c>
      <c r="DK63" s="237">
        <f t="shared" si="138"/>
        <v>0.6945852768201175</v>
      </c>
      <c r="DL63" s="237">
        <f t="shared" si="138"/>
        <v>0.64033664571080906</v>
      </c>
    </row>
    <row r="64" spans="1:116" x14ac:dyDescent="0.35">
      <c r="A64" s="3" t="s">
        <v>148</v>
      </c>
      <c r="B64" s="237">
        <f t="shared" ref="B64:I66" si="139">IF(B54="","",B54/AVERAGE($B54:$P54))</f>
        <v>1.0301399354144243</v>
      </c>
      <c r="C64" s="237">
        <f t="shared" si="139"/>
        <v>0.90910178208348291</v>
      </c>
      <c r="D64" s="237">
        <f t="shared" si="139"/>
        <v>0.9051548857792131</v>
      </c>
      <c r="E64" s="237">
        <f t="shared" si="139"/>
        <v>1.0209305107044613</v>
      </c>
      <c r="F64" s="237">
        <f t="shared" si="139"/>
        <v>0.92488936730056215</v>
      </c>
      <c r="G64" s="237">
        <f t="shared" si="139"/>
        <v>1.2143284296136827</v>
      </c>
      <c r="H64" s="237">
        <f t="shared" si="139"/>
        <v>0.90778614998205964</v>
      </c>
      <c r="I64" s="237">
        <f t="shared" si="139"/>
        <v>1.1906470517880638</v>
      </c>
      <c r="J64" s="237"/>
      <c r="K64" s="237">
        <f t="shared" ref="K64:L66" si="140">IF(K54="","",K54/AVERAGE($B54:$P54))</f>
        <v>0.95514890563329746</v>
      </c>
      <c r="L64" s="237">
        <f t="shared" si="140"/>
        <v>0.87226408324363125</v>
      </c>
      <c r="M64" s="237"/>
      <c r="N64" s="237"/>
      <c r="O64" s="237">
        <f>IF(O54="","",O54/AVERAGE($B54:$P54))</f>
        <v>1.0696088984571224</v>
      </c>
      <c r="P64" s="237"/>
      <c r="Q64" s="237"/>
      <c r="R64" s="237"/>
      <c r="S64" s="237"/>
      <c r="T64" s="237"/>
      <c r="U64" s="237"/>
      <c r="V64" s="237"/>
      <c r="W64" s="237"/>
      <c r="X64" s="237"/>
      <c r="Y64" s="237"/>
      <c r="Z64" s="237">
        <f t="shared" si="124"/>
        <v>4.0679344576007654</v>
      </c>
      <c r="AA64" s="237">
        <f t="shared" si="124"/>
        <v>3.0272694653749554</v>
      </c>
      <c r="AB64" s="237">
        <f t="shared" si="124"/>
        <v>1.9313479248893677</v>
      </c>
      <c r="AC64" s="237">
        <f t="shared" si="124"/>
        <v>3.0693696926205005</v>
      </c>
      <c r="AD64" s="237">
        <f t="shared" si="124"/>
        <v>4.7625882071522554</v>
      </c>
      <c r="AE64" s="237" t="str">
        <f>IF(AE54="","",AE54/AVERAGE($B54:$P54))</f>
        <v/>
      </c>
      <c r="AF64" s="237">
        <f t="shared" ref="AF64:AT64" si="141">IF(AF54="","",AF54/AVERAGE($B54:$P54))</f>
        <v>1.440617151058486</v>
      </c>
      <c r="AG64" s="237">
        <f t="shared" si="141"/>
        <v>2.0418610214089226</v>
      </c>
      <c r="AH64" s="237">
        <f t="shared" si="141"/>
        <v>2.0076545867719173</v>
      </c>
      <c r="AI64" s="237">
        <f t="shared" si="141"/>
        <v>1.689271618227485</v>
      </c>
      <c r="AJ64" s="237">
        <f t="shared" si="141"/>
        <v>10.163257983494798</v>
      </c>
      <c r="AK64" s="237">
        <f t="shared" si="141"/>
        <v>1.6682215046047124</v>
      </c>
      <c r="AL64" s="237">
        <f t="shared" si="141"/>
        <v>1.5787585217079299</v>
      </c>
      <c r="AM64" s="237">
        <f t="shared" si="141"/>
        <v>3.4732687477574458</v>
      </c>
      <c r="AN64" s="237">
        <f t="shared" si="141"/>
        <v>1.8366224135868916</v>
      </c>
      <c r="AO64" s="237">
        <f t="shared" si="141"/>
        <v>3.2469800263126425</v>
      </c>
      <c r="AP64" s="237" t="str">
        <f t="shared" si="141"/>
        <v/>
      </c>
      <c r="AQ64" s="237">
        <f t="shared" si="141"/>
        <v>1.3051070446118886</v>
      </c>
      <c r="AR64" s="237" t="str">
        <f t="shared" si="141"/>
        <v/>
      </c>
      <c r="AS64" s="237">
        <f t="shared" si="141"/>
        <v>2.091855041263007</v>
      </c>
      <c r="AT64" s="237">
        <f t="shared" si="141"/>
        <v>1.7747877048199978</v>
      </c>
      <c r="AU64" s="237"/>
      <c r="AV64" s="237"/>
      <c r="AW64" s="237"/>
      <c r="AX64" s="237">
        <f t="shared" ref="AX64:BG64" si="142">IF(AX54="","",AX54/AVERAGE($B54:$P54))</f>
        <v>2.4957540963999523</v>
      </c>
      <c r="AY64" s="237" t="str">
        <f t="shared" si="142"/>
        <v/>
      </c>
      <c r="AZ64" s="237">
        <f t="shared" si="142"/>
        <v>1.6274369094605912</v>
      </c>
      <c r="BA64" s="237">
        <f t="shared" si="142"/>
        <v>1.6747996651118289</v>
      </c>
      <c r="BB64" s="237">
        <f t="shared" si="142"/>
        <v>2.4444444444444446</v>
      </c>
      <c r="BC64" s="237">
        <f t="shared" si="142"/>
        <v>1.71953115656022</v>
      </c>
      <c r="BD64" s="237">
        <f t="shared" si="142"/>
        <v>2.8101901686401152</v>
      </c>
      <c r="BE64" s="237" t="str">
        <f t="shared" si="142"/>
        <v/>
      </c>
      <c r="BF64" s="237">
        <f t="shared" si="142"/>
        <v>1.7024279392417176</v>
      </c>
      <c r="BG64" s="237" t="str">
        <f t="shared" si="142"/>
        <v/>
      </c>
      <c r="BH64" s="237"/>
      <c r="BI64" s="237"/>
      <c r="BJ64" s="237"/>
      <c r="BK64" s="237"/>
      <c r="BL64" s="237"/>
      <c r="BM64" s="237"/>
      <c r="BN64" s="237"/>
      <c r="BO64" s="237"/>
      <c r="BP64" s="237"/>
      <c r="BQ64" s="237"/>
      <c r="BR64" s="237"/>
      <c r="BS64" s="237"/>
      <c r="BT64" s="237"/>
      <c r="BU64" s="237"/>
      <c r="BV64" s="237">
        <f t="shared" ref="BV64:CR64" si="143">IF(BV54="","",BV54/AVERAGE($B54:$P54))</f>
        <v>0.61308455926324612</v>
      </c>
      <c r="BW64" s="237">
        <f t="shared" si="143"/>
        <v>1.009089821791652</v>
      </c>
      <c r="BX64" s="237">
        <f t="shared" si="143"/>
        <v>1.0946059083841648</v>
      </c>
      <c r="BY64" s="237">
        <f t="shared" si="143"/>
        <v>1.2314316469321851</v>
      </c>
      <c r="BZ64" s="237">
        <f t="shared" si="143"/>
        <v>1.2274847506279154</v>
      </c>
      <c r="CA64" s="237">
        <f t="shared" si="143"/>
        <v>3.5206315034086839</v>
      </c>
      <c r="CB64" s="237" t="str">
        <f t="shared" si="143"/>
        <v/>
      </c>
      <c r="CC64" s="237" t="str">
        <f t="shared" si="143"/>
        <v/>
      </c>
      <c r="CD64" s="237">
        <f t="shared" si="143"/>
        <v>1.0511900490371966</v>
      </c>
      <c r="CE64" s="237">
        <f t="shared" si="143"/>
        <v>0.99988039708168885</v>
      </c>
      <c r="CF64" s="237">
        <f t="shared" si="143"/>
        <v>1.4011481880157877</v>
      </c>
      <c r="CG64" s="237">
        <f t="shared" si="143"/>
        <v>0.90647051788063648</v>
      </c>
      <c r="CH64" s="237">
        <f t="shared" si="143"/>
        <v>2.0418610214089226</v>
      </c>
      <c r="CI64" s="237">
        <f t="shared" si="143"/>
        <v>5.8821911254634625</v>
      </c>
      <c r="CJ64" s="237">
        <f t="shared" si="143"/>
        <v>1.1353905035282861</v>
      </c>
      <c r="CK64" s="237">
        <f t="shared" si="143"/>
        <v>0.63808156919028836</v>
      </c>
      <c r="CL64" s="237">
        <f t="shared" si="143"/>
        <v>0.97883028345891654</v>
      </c>
      <c r="CM64" s="237">
        <f t="shared" si="143"/>
        <v>1.2366941753378784</v>
      </c>
      <c r="CN64" s="237">
        <f t="shared" si="143"/>
        <v>0.73675397679703392</v>
      </c>
      <c r="CO64" s="237" t="str">
        <f t="shared" si="143"/>
        <v/>
      </c>
      <c r="CP64" s="237" t="str">
        <f t="shared" si="143"/>
        <v/>
      </c>
      <c r="CQ64" s="237" t="str">
        <f t="shared" si="143"/>
        <v/>
      </c>
      <c r="CR64" s="237" t="str">
        <f t="shared" si="143"/>
        <v/>
      </c>
      <c r="CS64" s="237"/>
      <c r="CT64" s="237" t="str">
        <f t="shared" si="121"/>
        <v/>
      </c>
      <c r="CU64" s="237">
        <f t="shared" si="121"/>
        <v>0.82753259179523986</v>
      </c>
      <c r="CV64" s="237">
        <f t="shared" si="121"/>
        <v>1.253797392656381</v>
      </c>
      <c r="CW64" s="237">
        <f t="shared" si="121"/>
        <v>1.484033010405454</v>
      </c>
      <c r="CX64" s="237">
        <f t="shared" si="121"/>
        <v>1.8221504604712357</v>
      </c>
      <c r="CY64" s="237">
        <f t="shared" si="121"/>
        <v>1.3669417533787827</v>
      </c>
      <c r="CZ64" s="237">
        <f t="shared" si="121"/>
        <v>2.3773472072718573</v>
      </c>
      <c r="DA64" s="237"/>
      <c r="DB64" s="237">
        <f t="shared" ref="DB64:DL64" si="144">IF(DB54="","",DB54/AVERAGE($B54:$P54))</f>
        <v>1.4156201411314437</v>
      </c>
      <c r="DC64" s="237">
        <f t="shared" si="144"/>
        <v>0.90647051788063648</v>
      </c>
      <c r="DD64" s="237">
        <f t="shared" si="144"/>
        <v>0.97751465135749316</v>
      </c>
      <c r="DE64" s="237" t="str">
        <f t="shared" si="144"/>
        <v/>
      </c>
      <c r="DF64" s="237">
        <f t="shared" si="144"/>
        <v>0.78148546824542531</v>
      </c>
      <c r="DG64" s="237">
        <f t="shared" si="144"/>
        <v>0.95778016983614411</v>
      </c>
      <c r="DH64" s="237" t="str">
        <f t="shared" si="144"/>
        <v/>
      </c>
      <c r="DI64" s="237">
        <f t="shared" si="144"/>
        <v>1.4471953115656024</v>
      </c>
      <c r="DJ64" s="237" t="str">
        <f t="shared" si="144"/>
        <v/>
      </c>
      <c r="DK64" s="237">
        <f t="shared" si="144"/>
        <v>2.0721205597416579</v>
      </c>
      <c r="DL64" s="237">
        <f t="shared" si="144"/>
        <v>0.99988039708168885</v>
      </c>
    </row>
    <row r="65" spans="1:118" x14ac:dyDescent="0.35">
      <c r="A65" s="3" t="s">
        <v>726</v>
      </c>
      <c r="B65" s="237">
        <f t="shared" si="139"/>
        <v>0.70749432683193048</v>
      </c>
      <c r="C65" s="237">
        <f t="shared" si="139"/>
        <v>0.98734668083761801</v>
      </c>
      <c r="D65" s="237">
        <f t="shared" si="139"/>
        <v>0.87747393215178227</v>
      </c>
      <c r="E65" s="237">
        <f t="shared" si="139"/>
        <v>0.79603883606698633</v>
      </c>
      <c r="F65" s="237">
        <f t="shared" si="139"/>
        <v>1.0455146066124723</v>
      </c>
      <c r="G65" s="237">
        <f t="shared" si="139"/>
        <v>1.2943440668715707</v>
      </c>
      <c r="H65" s="237">
        <f t="shared" si="139"/>
        <v>1.1112228190618445</v>
      </c>
      <c r="I65" s="237">
        <f t="shared" si="139"/>
        <v>1.3734093585729468</v>
      </c>
      <c r="J65" s="237">
        <f>IF(J55="","",J55/AVERAGE($B55:$P55))</f>
        <v>1.0252635509723378</v>
      </c>
      <c r="K65" s="237">
        <f t="shared" si="140"/>
        <v>0.85549938241461509</v>
      </c>
      <c r="L65" s="237">
        <f t="shared" si="140"/>
        <v>1.0998046706690028</v>
      </c>
      <c r="M65" s="237">
        <f>IF(M55="","",M55/AVERAGE($B55:$P55))</f>
        <v>0.97442047510987262</v>
      </c>
      <c r="N65" s="237">
        <f>IF(N55="","",N55/AVERAGE($B55:$P55))</f>
        <v>1.0416367448941486</v>
      </c>
      <c r="O65" s="237">
        <f>IF(O55="","",O55/AVERAGE($B55:$P55))</f>
        <v>1.0035044379972997</v>
      </c>
      <c r="P65" s="237">
        <f>IF(P55="","",P55/AVERAGE($B55:$P55))</f>
        <v>0.80702611093556997</v>
      </c>
      <c r="Q65" s="237"/>
      <c r="R65" s="237"/>
      <c r="S65" s="237"/>
      <c r="T65" s="237"/>
      <c r="U65" s="237"/>
      <c r="V65" s="237"/>
      <c r="W65" s="237"/>
      <c r="X65" s="237"/>
      <c r="Y65" s="237"/>
      <c r="Z65" s="237">
        <f t="shared" si="124"/>
        <v>3.5172205785195176</v>
      </c>
      <c r="AA65" s="237">
        <f t="shared" si="124"/>
        <v>3.570433458765403</v>
      </c>
      <c r="AB65" s="237">
        <f t="shared" si="124"/>
        <v>5.9660902536408811</v>
      </c>
      <c r="AC65" s="237" t="str">
        <f t="shared" si="124"/>
        <v/>
      </c>
      <c r="AD65" s="237">
        <f t="shared" si="124"/>
        <v>6.9555913020997888</v>
      </c>
      <c r="AE65" s="237">
        <f>IF(AE55="","",AE55/AVERAGE($B55:$P55))</f>
        <v>8.2423950822968415</v>
      </c>
      <c r="AF65" s="237">
        <f t="shared" ref="AF65:AT65" si="145">IF(AF55="","",AF55/AVERAGE($B55:$P55))</f>
        <v>5.5705483583718713</v>
      </c>
      <c r="AG65" s="237">
        <f t="shared" si="145"/>
        <v>7.578634418177117</v>
      </c>
      <c r="AH65" s="237">
        <f t="shared" si="145"/>
        <v>8.4343492373538602</v>
      </c>
      <c r="AI65" s="237">
        <f t="shared" si="145"/>
        <v>5.5905839772498771</v>
      </c>
      <c r="AJ65" s="237">
        <f t="shared" si="145"/>
        <v>4.3162755292563117</v>
      </c>
      <c r="AK65" s="237">
        <f t="shared" si="145"/>
        <v>4.4388590469077638</v>
      </c>
      <c r="AL65" s="237">
        <f t="shared" si="145"/>
        <v>4.9106655559704704</v>
      </c>
      <c r="AM65" s="237">
        <f t="shared" si="145"/>
        <v>2.6563352770516757</v>
      </c>
      <c r="AN65" s="237">
        <f t="shared" si="145"/>
        <v>2.7276448453164042</v>
      </c>
      <c r="AO65" s="237">
        <f t="shared" si="145"/>
        <v>4.270172062160686</v>
      </c>
      <c r="AP65" s="237">
        <f t="shared" si="145"/>
        <v>4.7824806825036621</v>
      </c>
      <c r="AQ65" s="237">
        <f t="shared" si="145"/>
        <v>2.3286559618533307</v>
      </c>
      <c r="AR65" s="237">
        <f t="shared" si="145"/>
        <v>5.5920920345847804</v>
      </c>
      <c r="AS65" s="237">
        <f t="shared" si="145"/>
        <v>5.6336713296756953</v>
      </c>
      <c r="AT65" s="237">
        <f t="shared" si="145"/>
        <v>4.1984316203716991</v>
      </c>
      <c r="AU65" s="237"/>
      <c r="AV65" s="237"/>
      <c r="AW65" s="237"/>
      <c r="AX65" s="237">
        <f t="shared" ref="AX65:BG65" si="146">IF(AX55="","",AX55/AVERAGE($B55:$P55))</f>
        <v>5.4649843449286175</v>
      </c>
      <c r="AY65" s="237">
        <f t="shared" si="146"/>
        <v>4.2553069255737794</v>
      </c>
      <c r="AZ65" s="237">
        <f t="shared" si="146"/>
        <v>3.4299686898572364</v>
      </c>
      <c r="BA65" s="237">
        <f t="shared" si="146"/>
        <v>3.1615344842443909</v>
      </c>
      <c r="BB65" s="237">
        <f t="shared" si="146"/>
        <v>6.1317611237181495</v>
      </c>
      <c r="BC65" s="237">
        <f t="shared" si="146"/>
        <v>4.7654611782954639</v>
      </c>
      <c r="BD65" s="237">
        <f t="shared" si="146"/>
        <v>4.3391118260419947</v>
      </c>
      <c r="BE65" s="237">
        <f t="shared" si="146"/>
        <v>2.9372648148680089</v>
      </c>
      <c r="BF65" s="237">
        <f t="shared" si="146"/>
        <v>0.29277855973343286</v>
      </c>
      <c r="BG65" s="237">
        <f t="shared" si="146"/>
        <v>2.9812139143423426</v>
      </c>
      <c r="BH65" s="237"/>
      <c r="BI65" s="237"/>
      <c r="BJ65" s="237"/>
      <c r="BK65" s="237"/>
      <c r="BL65" s="237"/>
      <c r="BM65" s="237"/>
      <c r="BN65" s="237"/>
      <c r="BO65" s="237"/>
      <c r="BP65" s="237"/>
      <c r="BQ65" s="237"/>
      <c r="BR65" s="237"/>
      <c r="BS65" s="237"/>
      <c r="BT65" s="237"/>
      <c r="BU65" s="237"/>
      <c r="BV65" s="237">
        <f t="shared" ref="BV65:CR65" si="147">IF(BV55="","",BV55/AVERAGE($B55:$P55))</f>
        <v>2.1276534627868897</v>
      </c>
      <c r="BW65" s="237">
        <f t="shared" si="147"/>
        <v>1.3807342084853358</v>
      </c>
      <c r="BX65" s="237">
        <f t="shared" si="147"/>
        <v>0.95955533852296537</v>
      </c>
      <c r="BY65" s="237">
        <f t="shared" si="147"/>
        <v>0.72279033694309591</v>
      </c>
      <c r="BZ65" s="237">
        <f t="shared" si="147"/>
        <v>0.23267170309941684</v>
      </c>
      <c r="CA65" s="237">
        <f t="shared" si="147"/>
        <v>1.2114009134518711</v>
      </c>
      <c r="CB65" s="237">
        <f t="shared" si="147"/>
        <v>1.5317553787378275</v>
      </c>
      <c r="CC65" s="237">
        <f t="shared" si="147"/>
        <v>0.61054778387384012</v>
      </c>
      <c r="CD65" s="237">
        <f t="shared" si="147"/>
        <v>0.84257317668686982</v>
      </c>
      <c r="CE65" s="237">
        <f t="shared" si="147"/>
        <v>2.7774107373682244</v>
      </c>
      <c r="CF65" s="237">
        <f t="shared" si="147"/>
        <v>1.6713584005974775</v>
      </c>
      <c r="CG65" s="237">
        <f t="shared" si="147"/>
        <v>0.77988107890730463</v>
      </c>
      <c r="CH65" s="237">
        <f t="shared" si="147"/>
        <v>0.84731278545370969</v>
      </c>
      <c r="CI65" s="237">
        <f t="shared" si="147"/>
        <v>1.001780943900267</v>
      </c>
      <c r="CJ65" s="237">
        <f t="shared" si="147"/>
        <v>1.3930141039266939</v>
      </c>
      <c r="CK65" s="237">
        <f t="shared" si="147"/>
        <v>0.69952316663315417</v>
      </c>
      <c r="CL65" s="237">
        <f t="shared" si="147"/>
        <v>0.85140608393416239</v>
      </c>
      <c r="CM65" s="237">
        <f t="shared" si="147"/>
        <v>2.5152241978571221</v>
      </c>
      <c r="CN65" s="237">
        <f t="shared" si="147"/>
        <v>0.55604228305518055</v>
      </c>
      <c r="CO65" s="237">
        <f t="shared" si="147"/>
        <v>1.6795449975583832</v>
      </c>
      <c r="CP65" s="237">
        <f t="shared" si="147"/>
        <v>1.1743457903656678</v>
      </c>
      <c r="CQ65" s="237">
        <f t="shared" si="147"/>
        <v>2.162769655013931</v>
      </c>
      <c r="CR65" s="237">
        <f t="shared" si="147"/>
        <v>0.78785223910608093</v>
      </c>
      <c r="CS65" s="237"/>
      <c r="CT65" s="237">
        <f t="shared" si="121"/>
        <v>1.1515094935799843</v>
      </c>
      <c r="CU65" s="237">
        <f t="shared" si="121"/>
        <v>0.70016947691954146</v>
      </c>
      <c r="CV65" s="237">
        <f t="shared" si="121"/>
        <v>0.42936546692327576</v>
      </c>
      <c r="CW65" s="237">
        <f t="shared" si="121"/>
        <v>1.0278487921178869</v>
      </c>
      <c r="CX65" s="237">
        <f t="shared" si="121"/>
        <v>1.1633585154970842</v>
      </c>
      <c r="CY65" s="237">
        <f t="shared" si="121"/>
        <v>1.0060896791428489</v>
      </c>
      <c r="CZ65" s="237">
        <f t="shared" si="121"/>
        <v>1.4677706603854879</v>
      </c>
      <c r="DA65" s="237"/>
      <c r="DB65" s="237">
        <f t="shared" ref="DB65:DL65" si="148">IF(DB55="","",DB55/AVERAGE($B55:$P55))</f>
        <v>1.984172579208916</v>
      </c>
      <c r="DC65" s="237">
        <f t="shared" si="148"/>
        <v>0.62304311607732732</v>
      </c>
      <c r="DD65" s="237">
        <f t="shared" si="148"/>
        <v>0.9216384683882457</v>
      </c>
      <c r="DE65" s="237">
        <f t="shared" si="148"/>
        <v>1.9367764915405161</v>
      </c>
      <c r="DF65" s="237">
        <f t="shared" si="148"/>
        <v>0.89643236721914221</v>
      </c>
      <c r="DG65" s="237">
        <f t="shared" si="148"/>
        <v>0.58943498118518944</v>
      </c>
      <c r="DH65" s="237">
        <f t="shared" si="148"/>
        <v>0.42484129491856482</v>
      </c>
      <c r="DI65" s="237">
        <f t="shared" si="148"/>
        <v>1.6735127682187685</v>
      </c>
      <c r="DJ65" s="237">
        <f t="shared" si="148"/>
        <v>1.4735874529629733</v>
      </c>
      <c r="DK65" s="237">
        <f t="shared" si="148"/>
        <v>1.0502542153793122</v>
      </c>
      <c r="DL65" s="237">
        <f t="shared" si="148"/>
        <v>1.4987935541320769</v>
      </c>
    </row>
    <row r="66" spans="1:118" x14ac:dyDescent="0.35">
      <c r="A66" s="3" t="s">
        <v>725</v>
      </c>
      <c r="B66" s="237">
        <f t="shared" si="139"/>
        <v>1.0385153594989007</v>
      </c>
      <c r="C66" s="237">
        <f t="shared" si="139"/>
        <v>1.0904911041513961</v>
      </c>
      <c r="D66" s="237">
        <f t="shared" si="139"/>
        <v>0.99053774905044323</v>
      </c>
      <c r="E66" s="237">
        <f t="shared" si="139"/>
        <v>1.0375158259478912</v>
      </c>
      <c r="F66" s="237">
        <f t="shared" si="139"/>
        <v>0.92656760178583342</v>
      </c>
      <c r="G66" s="237">
        <f t="shared" si="139"/>
        <v>1.0005330845605385</v>
      </c>
      <c r="H66" s="237">
        <f t="shared" si="139"/>
        <v>0.93756247084693822</v>
      </c>
      <c r="I66" s="237">
        <f t="shared" si="139"/>
        <v>1.0934897048044248</v>
      </c>
      <c r="J66" s="237">
        <f>IF(J56="","",J56/AVERAGE($B56:$P56))</f>
        <v>1.052508829213034</v>
      </c>
      <c r="K66" s="237">
        <f t="shared" si="140"/>
        <v>1.0075298194176052</v>
      </c>
      <c r="L66" s="237">
        <f t="shared" si="140"/>
        <v>1.0345172252948625</v>
      </c>
      <c r="M66" s="237">
        <f>IF(M56="","",M56/AVERAGE($B56:$P56))</f>
        <v>1.0005330845605385</v>
      </c>
      <c r="N66" s="237">
        <f>IF(N56="","",N56/AVERAGE($B56:$P56))</f>
        <v>1.0265209568867864</v>
      </c>
      <c r="O66" s="237">
        <f>IF(O56="","",O56/AVERAGE($B56:$P56))</f>
        <v>0.88258812554141408</v>
      </c>
      <c r="P66" s="237">
        <f>IF(P56="","",P56/AVERAGE($B56:$P56))</f>
        <v>0.88058905843939506</v>
      </c>
      <c r="Q66" s="237"/>
      <c r="R66" s="237"/>
      <c r="S66" s="237"/>
      <c r="T66" s="237"/>
      <c r="U66" s="237"/>
      <c r="V66" s="237"/>
      <c r="W66" s="237"/>
      <c r="X66" s="237"/>
      <c r="Y66" s="237"/>
      <c r="Z66" s="237">
        <f t="shared" si="124"/>
        <v>0.74165389484907052</v>
      </c>
      <c r="AA66" s="237">
        <f t="shared" si="124"/>
        <v>1.0305190910908244</v>
      </c>
      <c r="AB66" s="237">
        <f t="shared" si="124"/>
        <v>1.0025321516625576</v>
      </c>
      <c r="AC66" s="237">
        <f t="shared" si="124"/>
        <v>0.74565202905310857</v>
      </c>
      <c r="AD66" s="237">
        <f t="shared" si="124"/>
        <v>0.8176184447257947</v>
      </c>
      <c r="AE66" s="237">
        <f>IF(AE56="","",AE56/AVERAGE($B56:$P56))</f>
        <v>1.052508829213034</v>
      </c>
      <c r="AF66" s="237">
        <f t="shared" ref="AF66:AT66" si="149">IF(AF56="","",AF56/AVERAGE($B56:$P56))</f>
        <v>0.96554941027520502</v>
      </c>
      <c r="AG66" s="237">
        <f t="shared" si="149"/>
        <v>0.80462450856267087</v>
      </c>
      <c r="AH66" s="237">
        <f t="shared" si="149"/>
        <v>0.53275138268807898</v>
      </c>
      <c r="AI66" s="237">
        <f t="shared" si="149"/>
        <v>0.97054707803025264</v>
      </c>
      <c r="AJ66" s="237">
        <f t="shared" si="149"/>
        <v>0.96954754447924318</v>
      </c>
      <c r="AK66" s="237">
        <f t="shared" si="149"/>
        <v>1.0754981008862532</v>
      </c>
      <c r="AL66" s="237">
        <f t="shared" si="149"/>
        <v>0.89658159525554759</v>
      </c>
      <c r="AM66" s="237">
        <f t="shared" si="149"/>
        <v>0.92456853468381439</v>
      </c>
      <c r="AN66" s="237">
        <f t="shared" si="149"/>
        <v>0.92356900113280482</v>
      </c>
      <c r="AO66" s="237">
        <f t="shared" si="149"/>
        <v>0.81062170986872795</v>
      </c>
      <c r="AP66" s="237">
        <f t="shared" si="149"/>
        <v>0.87759045778636646</v>
      </c>
      <c r="AQ66" s="237">
        <f t="shared" si="149"/>
        <v>0.8346105150929567</v>
      </c>
      <c r="AR66" s="237">
        <f t="shared" si="149"/>
        <v>0.85759978676617588</v>
      </c>
      <c r="AS66" s="237">
        <f t="shared" si="149"/>
        <v>0.96255080962217643</v>
      </c>
      <c r="AT66" s="237">
        <f t="shared" si="149"/>
        <v>0.98554008129539561</v>
      </c>
      <c r="AU66" s="237"/>
      <c r="AV66" s="237"/>
      <c r="AW66" s="237"/>
      <c r="AX66" s="237">
        <f t="shared" ref="AX66:BG66" si="150">IF(AX56="","",AX56/AVERAGE($B56:$P56))</f>
        <v>0.44779103085226896</v>
      </c>
      <c r="AY66" s="237">
        <f t="shared" si="150"/>
        <v>0.35783301126141137</v>
      </c>
      <c r="AZ66" s="237">
        <f t="shared" si="150"/>
        <v>0.38881855134270676</v>
      </c>
      <c r="BA66" s="237">
        <f t="shared" si="150"/>
        <v>0.411807823015926</v>
      </c>
      <c r="BB66" s="237">
        <f t="shared" si="150"/>
        <v>0.33184513893516365</v>
      </c>
      <c r="BC66" s="237">
        <f t="shared" si="150"/>
        <v>0.34583860864929705</v>
      </c>
      <c r="BD66" s="237">
        <f t="shared" si="150"/>
        <v>0.37882321583261147</v>
      </c>
      <c r="BE66" s="237">
        <f t="shared" si="150"/>
        <v>0.25388152195642039</v>
      </c>
      <c r="BF66" s="237">
        <f t="shared" si="150"/>
        <v>0.28586659558872529</v>
      </c>
      <c r="BG66" s="237">
        <f t="shared" si="150"/>
        <v>0.42480175917904983</v>
      </c>
      <c r="BH66" s="237"/>
      <c r="BI66" s="237"/>
      <c r="BJ66" s="237"/>
      <c r="BK66" s="237"/>
      <c r="BL66" s="237"/>
      <c r="BM66" s="237"/>
      <c r="BN66" s="237"/>
      <c r="BO66" s="237"/>
      <c r="BP66" s="237"/>
      <c r="BQ66" s="237"/>
      <c r="BR66" s="237"/>
      <c r="BS66" s="237"/>
      <c r="BT66" s="237"/>
      <c r="BU66" s="237"/>
      <c r="BV66" s="237">
        <f t="shared" ref="BV66:CR66" si="151">IF(BV56="","",BV56/AVERAGE($B56:$P56))</f>
        <v>0.90657693076564283</v>
      </c>
      <c r="BW66" s="237">
        <f t="shared" si="151"/>
        <v>0.9495568734590526</v>
      </c>
      <c r="BX66" s="237">
        <f t="shared" si="151"/>
        <v>0.82861331378689962</v>
      </c>
      <c r="BY66" s="237">
        <f t="shared" si="151"/>
        <v>0.74265342840008008</v>
      </c>
      <c r="BZ66" s="237">
        <f t="shared" si="151"/>
        <v>0.89158392750049997</v>
      </c>
      <c r="CA66" s="237">
        <f t="shared" si="151"/>
        <v>0.83261144799093767</v>
      </c>
      <c r="CB66" s="237">
        <f t="shared" si="151"/>
        <v>0.95755314186712881</v>
      </c>
      <c r="CC66" s="237">
        <f t="shared" si="151"/>
        <v>0.75464783101219446</v>
      </c>
      <c r="CD66" s="237">
        <f t="shared" si="151"/>
        <v>0.89558206170453791</v>
      </c>
      <c r="CE66" s="237">
        <f t="shared" si="151"/>
        <v>0.65269540880922239</v>
      </c>
      <c r="CF66" s="237">
        <f t="shared" si="151"/>
        <v>0.88958486039848084</v>
      </c>
      <c r="CG66" s="237">
        <f t="shared" si="151"/>
        <v>0.93156526954088104</v>
      </c>
      <c r="CH66" s="237">
        <f t="shared" si="151"/>
        <v>0.77963616978743266</v>
      </c>
      <c r="CI66" s="237">
        <f t="shared" si="151"/>
        <v>0.63770240554407953</v>
      </c>
      <c r="CJ66" s="237">
        <f t="shared" si="151"/>
        <v>0.87858999133737603</v>
      </c>
      <c r="CK66" s="237">
        <f t="shared" si="151"/>
        <v>0.69067768374758454</v>
      </c>
      <c r="CL66" s="237">
        <f t="shared" si="151"/>
        <v>0.77963616978743266</v>
      </c>
      <c r="CM66" s="237">
        <f t="shared" si="151"/>
        <v>0.8346105150929567</v>
      </c>
      <c r="CN66" s="237">
        <f t="shared" si="151"/>
        <v>1.001532618111548</v>
      </c>
      <c r="CO66" s="237">
        <f t="shared" si="151"/>
        <v>0.7756380355833945</v>
      </c>
      <c r="CP66" s="237">
        <f t="shared" si="151"/>
        <v>0.78763243819550888</v>
      </c>
      <c r="CQ66" s="237">
        <f t="shared" si="151"/>
        <v>0.8176184447257947</v>
      </c>
      <c r="CR66" s="237">
        <f t="shared" si="151"/>
        <v>0.72566135803291798</v>
      </c>
      <c r="CS66" s="237"/>
      <c r="CT66" s="237">
        <f t="shared" si="121"/>
        <v>0.22289598187512499</v>
      </c>
      <c r="CU66" s="237">
        <f t="shared" si="121"/>
        <v>0.36982741387352575</v>
      </c>
      <c r="CV66" s="237">
        <f t="shared" si="121"/>
        <v>0.22789364963017261</v>
      </c>
      <c r="CW66" s="237">
        <f t="shared" si="121"/>
        <v>0.2798693942826681</v>
      </c>
      <c r="CX66" s="237">
        <f t="shared" si="121"/>
        <v>0.30785633371093496</v>
      </c>
      <c r="CY66" s="237">
        <f t="shared" si="121"/>
        <v>0.24988338775238225</v>
      </c>
      <c r="CZ66" s="237">
        <f t="shared" si="121"/>
        <v>0.35083627640434473</v>
      </c>
      <c r="DA66" s="237"/>
      <c r="DB66" s="237">
        <f t="shared" ref="DB66:DL66" si="152">IF(DB56="","",DB56/AVERAGE($B56:$P56))</f>
        <v>0.21090157926301065</v>
      </c>
      <c r="DC66" s="237">
        <f t="shared" si="152"/>
        <v>0.20290531085493441</v>
      </c>
      <c r="DD66" s="237">
        <f t="shared" si="152"/>
        <v>0.34583860864929705</v>
      </c>
      <c r="DE66" s="237">
        <f t="shared" si="152"/>
        <v>0.23788898514026791</v>
      </c>
      <c r="DF66" s="237">
        <f t="shared" si="152"/>
        <v>0.2478843206503632</v>
      </c>
      <c r="DG66" s="237">
        <f t="shared" si="152"/>
        <v>0.22189644832411543</v>
      </c>
      <c r="DH66" s="237">
        <f t="shared" si="152"/>
        <v>0.22889318318118212</v>
      </c>
      <c r="DI66" s="237">
        <f t="shared" si="152"/>
        <v>0.32284933697607787</v>
      </c>
      <c r="DJ66" s="237">
        <f t="shared" si="152"/>
        <v>0.24688478709935366</v>
      </c>
      <c r="DK66" s="237">
        <f t="shared" si="152"/>
        <v>0.37382554807756385</v>
      </c>
      <c r="DL66" s="237">
        <f t="shared" si="152"/>
        <v>0.29286333044579199</v>
      </c>
    </row>
    <row r="67" spans="1:118" x14ac:dyDescent="0.35">
      <c r="CC67" s="186"/>
      <c r="CD67" s="186"/>
    </row>
    <row r="68" spans="1:118" x14ac:dyDescent="0.35">
      <c r="CC68" s="186"/>
      <c r="CD68" s="186"/>
    </row>
    <row r="69" spans="1:118" ht="16.5" x14ac:dyDescent="0.35">
      <c r="A69" s="186" t="s">
        <v>730</v>
      </c>
      <c r="CC69" s="186"/>
      <c r="CD69" s="186"/>
    </row>
    <row r="70" spans="1:118" x14ac:dyDescent="0.35">
      <c r="A70" s="3" t="s">
        <v>147</v>
      </c>
      <c r="B70" s="3">
        <f t="shared" ref="B70:AG70" si="153">IF(B50="","",B50/B$4)</f>
        <v>3.9931506849315066</v>
      </c>
      <c r="C70" s="3">
        <f t="shared" si="153"/>
        <v>3.826704545454545</v>
      </c>
      <c r="D70" s="3">
        <f t="shared" si="153"/>
        <v>4.0836120401337794</v>
      </c>
      <c r="E70" s="3">
        <f t="shared" si="153"/>
        <v>3.7254237288135594</v>
      </c>
      <c r="F70" s="3">
        <f t="shared" si="153"/>
        <v>3.7229299363057327</v>
      </c>
      <c r="G70" s="3">
        <f t="shared" si="153"/>
        <v>3.8</v>
      </c>
      <c r="H70" s="3">
        <f t="shared" si="153"/>
        <v>4.2050359712230216</v>
      </c>
      <c r="I70" s="3">
        <f t="shared" si="153"/>
        <v>3.4609164420485174</v>
      </c>
      <c r="J70" s="3">
        <f t="shared" si="153"/>
        <v>5.3444108761329305</v>
      </c>
      <c r="K70" s="3">
        <f t="shared" si="153"/>
        <v>3.8417508417508417</v>
      </c>
      <c r="L70" s="3">
        <f t="shared" si="153"/>
        <v>3.9567901234567899</v>
      </c>
      <c r="M70" s="3">
        <f t="shared" si="153"/>
        <v>5.1559322033898303</v>
      </c>
      <c r="N70" s="3">
        <f t="shared" si="153"/>
        <v>5.115384615384615</v>
      </c>
      <c r="O70" s="3">
        <f t="shared" si="153"/>
        <v>4.042402826855124</v>
      </c>
      <c r="P70" s="3">
        <f t="shared" si="153"/>
        <v>5.1865398683247994</v>
      </c>
      <c r="Q70" s="3" t="str">
        <f t="shared" si="153"/>
        <v/>
      </c>
      <c r="R70" s="3" t="str">
        <f t="shared" si="153"/>
        <v/>
      </c>
      <c r="S70" s="3" t="str">
        <f t="shared" si="153"/>
        <v/>
      </c>
      <c r="T70" s="3" t="str">
        <f t="shared" si="153"/>
        <v/>
      </c>
      <c r="U70" s="3" t="str">
        <f t="shared" si="153"/>
        <v/>
      </c>
      <c r="V70" s="3" t="str">
        <f t="shared" si="153"/>
        <v/>
      </c>
      <c r="W70" s="3" t="str">
        <f t="shared" si="153"/>
        <v/>
      </c>
      <c r="X70" s="3" t="str">
        <f t="shared" si="153"/>
        <v/>
      </c>
      <c r="Y70" s="3" t="str">
        <f t="shared" si="153"/>
        <v/>
      </c>
      <c r="Z70" s="3">
        <f t="shared" si="153"/>
        <v>9.2918287937743198</v>
      </c>
      <c r="AA70" s="3">
        <f t="shared" si="153"/>
        <v>6.6319702602230493</v>
      </c>
      <c r="AB70" s="3">
        <f t="shared" si="153"/>
        <v>5.2052980132450326</v>
      </c>
      <c r="AC70" s="3">
        <f t="shared" si="153"/>
        <v>6.9172661870503598</v>
      </c>
      <c r="AD70" s="3">
        <f t="shared" si="153"/>
        <v>8.0538720538720536</v>
      </c>
      <c r="AE70" s="3">
        <f t="shared" si="153"/>
        <v>6.9438943894389435</v>
      </c>
      <c r="AF70" s="3">
        <f t="shared" si="153"/>
        <v>4.6241830065359473</v>
      </c>
      <c r="AG70" s="3">
        <f t="shared" si="153"/>
        <v>7.3643122676579926</v>
      </c>
      <c r="AH70" s="3">
        <f t="shared" ref="AH70:BM70" si="154">IF(AH50="","",AH50/AH$4)</f>
        <v>7.4325396825396828</v>
      </c>
      <c r="AI70" s="3">
        <f t="shared" si="154"/>
        <v>4.8052805280528048</v>
      </c>
      <c r="AJ70" s="3">
        <f t="shared" si="154"/>
        <v>6.1092150170648463</v>
      </c>
      <c r="AK70" s="3">
        <f t="shared" si="154"/>
        <v>5.4456140350877185</v>
      </c>
      <c r="AL70" s="3">
        <f t="shared" si="154"/>
        <v>6.1855670103092777</v>
      </c>
      <c r="AM70" s="3">
        <f t="shared" si="154"/>
        <v>5.1984732824427482</v>
      </c>
      <c r="AN70" s="3">
        <f t="shared" si="154"/>
        <v>6.0194552529182879</v>
      </c>
      <c r="AO70" s="3">
        <f t="shared" si="154"/>
        <v>6.0761904761904768</v>
      </c>
      <c r="AP70" s="3">
        <f t="shared" si="154"/>
        <v>7.366782006920416</v>
      </c>
      <c r="AQ70" s="3">
        <f t="shared" si="154"/>
        <v>5.7280334728033475</v>
      </c>
      <c r="AR70" s="3">
        <f t="shared" si="154"/>
        <v>9.4009530292716139</v>
      </c>
      <c r="AS70" s="3">
        <f t="shared" si="154"/>
        <v>5.2820512820512828</v>
      </c>
      <c r="AT70" s="3">
        <f t="shared" si="154"/>
        <v>6.86</v>
      </c>
      <c r="AU70" s="3" t="str">
        <f t="shared" si="154"/>
        <v/>
      </c>
      <c r="AV70" s="3" t="str">
        <f t="shared" si="154"/>
        <v/>
      </c>
      <c r="AW70" s="3" t="str">
        <f t="shared" si="154"/>
        <v/>
      </c>
      <c r="AX70" s="3">
        <f t="shared" si="154"/>
        <v>5.7545126353790614</v>
      </c>
      <c r="AY70" s="3">
        <f t="shared" si="154"/>
        <v>5.7846153846153845</v>
      </c>
      <c r="AZ70" s="3">
        <f t="shared" si="154"/>
        <v>3.5535714285714284</v>
      </c>
      <c r="BA70" s="3">
        <f t="shared" si="154"/>
        <v>4.0802919708029197</v>
      </c>
      <c r="BB70" s="3">
        <f t="shared" si="154"/>
        <v>4.5859649122807014</v>
      </c>
      <c r="BC70" s="3">
        <f t="shared" si="154"/>
        <v>4.5298245614035082</v>
      </c>
      <c r="BD70" s="3">
        <f t="shared" si="154"/>
        <v>5.5547169811320751</v>
      </c>
      <c r="BE70" s="3">
        <f t="shared" si="154"/>
        <v>7.6936936936936942</v>
      </c>
      <c r="BF70" s="3">
        <f t="shared" si="154"/>
        <v>5.1728971962616823</v>
      </c>
      <c r="BG70" s="3">
        <f t="shared" si="154"/>
        <v>7.3761395164486716</v>
      </c>
      <c r="BH70" s="3" t="str">
        <f t="shared" si="154"/>
        <v/>
      </c>
      <c r="BI70" s="3" t="str">
        <f t="shared" si="154"/>
        <v/>
      </c>
      <c r="BJ70" s="3" t="str">
        <f t="shared" si="154"/>
        <v/>
      </c>
      <c r="BK70" s="3" t="str">
        <f t="shared" si="154"/>
        <v/>
      </c>
      <c r="BL70" s="3" t="str">
        <f t="shared" si="154"/>
        <v/>
      </c>
      <c r="BM70" s="3" t="str">
        <f t="shared" si="154"/>
        <v/>
      </c>
      <c r="BN70" s="3" t="str">
        <f t="shared" ref="BN70:CS70" si="155">IF(BN50="","",BN50/BN$4)</f>
        <v/>
      </c>
      <c r="BO70" s="3" t="str">
        <f t="shared" si="155"/>
        <v/>
      </c>
      <c r="BP70" s="3" t="str">
        <f t="shared" si="155"/>
        <v/>
      </c>
      <c r="BQ70" s="3" t="str">
        <f t="shared" si="155"/>
        <v/>
      </c>
      <c r="BR70" s="3" t="str">
        <f t="shared" si="155"/>
        <v/>
      </c>
      <c r="BS70" s="3" t="str">
        <f t="shared" si="155"/>
        <v/>
      </c>
      <c r="BT70" s="3" t="str">
        <f t="shared" si="155"/>
        <v/>
      </c>
      <c r="BU70" s="3" t="str">
        <f t="shared" si="155"/>
        <v/>
      </c>
      <c r="BV70" s="3">
        <f t="shared" si="155"/>
        <v>4.1428571428571432</v>
      </c>
      <c r="BW70" s="3">
        <f t="shared" si="155"/>
        <v>5.1896551724137936</v>
      </c>
      <c r="BX70" s="3">
        <f t="shared" si="155"/>
        <v>4.1344537815126055</v>
      </c>
      <c r="BY70" s="3">
        <f t="shared" si="155"/>
        <v>7.55607476635514</v>
      </c>
      <c r="BZ70" s="3">
        <f t="shared" si="155"/>
        <v>5.2812499999999991</v>
      </c>
      <c r="CA70" s="3">
        <f t="shared" si="155"/>
        <v>5.3418803418803424</v>
      </c>
      <c r="CB70" s="3">
        <f t="shared" si="155"/>
        <v>4.1054687499999991</v>
      </c>
      <c r="CC70" s="3">
        <f t="shared" si="155"/>
        <v>5.6883116883116882</v>
      </c>
      <c r="CD70" s="3">
        <f t="shared" si="155"/>
        <v>4.795918367346939</v>
      </c>
      <c r="CE70" s="3">
        <f t="shared" si="155"/>
        <v>4.8468085106382981</v>
      </c>
      <c r="CF70" s="3">
        <f t="shared" si="155"/>
        <v>4.7551020408163263</v>
      </c>
      <c r="CG70" s="3">
        <f t="shared" si="155"/>
        <v>4.9234042553191495</v>
      </c>
      <c r="CH70" s="3">
        <f t="shared" si="155"/>
        <v>4.4566037735849058</v>
      </c>
      <c r="CI70" s="3">
        <f t="shared" si="155"/>
        <v>5.2995780590717301</v>
      </c>
      <c r="CJ70" s="3">
        <f t="shared" si="155"/>
        <v>5.0042016806722689</v>
      </c>
      <c r="CK70" s="3">
        <f t="shared" si="155"/>
        <v>4.9635627530364372</v>
      </c>
      <c r="CL70" s="3">
        <f t="shared" si="155"/>
        <v>5.4750000000000005</v>
      </c>
      <c r="CM70" s="3">
        <f t="shared" si="155"/>
        <v>7.8464730290456428</v>
      </c>
      <c r="CN70" s="3">
        <f t="shared" si="155"/>
        <v>5.2025316455696204</v>
      </c>
      <c r="CO70" s="3">
        <f t="shared" si="155"/>
        <v>9.0213675213675213</v>
      </c>
      <c r="CP70" s="3">
        <f t="shared" si="155"/>
        <v>4.739910313901345</v>
      </c>
      <c r="CQ70" s="3">
        <f t="shared" si="155"/>
        <v>6.416666666666667</v>
      </c>
      <c r="CR70" s="3">
        <f t="shared" si="155"/>
        <v>5.8570268074735976</v>
      </c>
      <c r="CS70" s="3" t="str">
        <f t="shared" si="155"/>
        <v/>
      </c>
      <c r="CT70" s="3">
        <f t="shared" ref="CT70:DL70" si="156">IF(CT50="","",CT50/CT$4)</f>
        <v>5.1898734177215191</v>
      </c>
      <c r="CU70" s="3">
        <f t="shared" si="156"/>
        <v>4.0711111111111107</v>
      </c>
      <c r="CV70" s="3">
        <f t="shared" si="156"/>
        <v>6.110169491525423</v>
      </c>
      <c r="CW70" s="3">
        <f t="shared" si="156"/>
        <v>5.3502109704641354</v>
      </c>
      <c r="CX70" s="3">
        <f t="shared" si="156"/>
        <v>4.4233870967741939</v>
      </c>
      <c r="CY70" s="3">
        <f t="shared" si="156"/>
        <v>6.6968325791855197</v>
      </c>
      <c r="CZ70" s="3">
        <f t="shared" si="156"/>
        <v>6.9214876033057857</v>
      </c>
      <c r="DA70" s="3" t="str">
        <f t="shared" si="156"/>
        <v/>
      </c>
      <c r="DB70" s="3">
        <f t="shared" si="156"/>
        <v>6.0829694323144112</v>
      </c>
      <c r="DC70" s="3">
        <f t="shared" si="156"/>
        <v>4.4907407407407405</v>
      </c>
      <c r="DD70" s="3">
        <f t="shared" si="156"/>
        <v>4</v>
      </c>
      <c r="DE70" s="3">
        <f t="shared" si="156"/>
        <v>5.2226890756302522</v>
      </c>
      <c r="DF70" s="3">
        <f t="shared" si="156"/>
        <v>4.8412017167381975</v>
      </c>
      <c r="DG70" s="3">
        <f t="shared" si="156"/>
        <v>4.4303797468354436</v>
      </c>
      <c r="DH70" s="3">
        <f t="shared" si="156"/>
        <v>6.3141592920353977</v>
      </c>
      <c r="DI70" s="3">
        <f t="shared" si="156"/>
        <v>5.3821138211382111</v>
      </c>
      <c r="DJ70" s="3">
        <f t="shared" si="156"/>
        <v>6.502183406113538</v>
      </c>
      <c r="DK70" s="3">
        <f t="shared" si="156"/>
        <v>6.9547325102880659</v>
      </c>
      <c r="DL70" s="3">
        <f t="shared" si="156"/>
        <v>3.583673469387755</v>
      </c>
    </row>
    <row r="71" spans="1:118" x14ac:dyDescent="0.35">
      <c r="A71" s="3" t="s">
        <v>727</v>
      </c>
      <c r="B71" s="3">
        <f t="shared" ref="B71:AG71" si="157">IF(B51="","",B51/B$4)</f>
        <v>14.948630136986301</v>
      </c>
      <c r="C71" s="3">
        <f t="shared" si="157"/>
        <v>21.74431818181818</v>
      </c>
      <c r="D71" s="3">
        <f t="shared" si="157"/>
        <v>14.307692307692308</v>
      </c>
      <c r="E71" s="3">
        <f t="shared" si="157"/>
        <v>11.715254237288136</v>
      </c>
      <c r="F71" s="3">
        <f t="shared" si="157"/>
        <v>17.812101910828027</v>
      </c>
      <c r="G71" s="3">
        <f t="shared" si="157"/>
        <v>18.655072463768118</v>
      </c>
      <c r="H71" s="3">
        <f t="shared" si="157"/>
        <v>10.982014388489208</v>
      </c>
      <c r="I71" s="3">
        <f t="shared" si="157"/>
        <v>27.646900269541778</v>
      </c>
      <c r="J71" s="3">
        <f t="shared" si="157"/>
        <v>17.749244712990937</v>
      </c>
      <c r="K71" s="3">
        <f t="shared" si="157"/>
        <v>14.747474747474747</v>
      </c>
      <c r="L71" s="3">
        <f t="shared" si="157"/>
        <v>15.351851851851851</v>
      </c>
      <c r="M71" s="3">
        <f t="shared" si="157"/>
        <v>9.7152542372881356</v>
      </c>
      <c r="N71" s="3">
        <f t="shared" si="157"/>
        <v>14.048076923076923</v>
      </c>
      <c r="O71" s="3">
        <f t="shared" si="157"/>
        <v>10.021201413427562</v>
      </c>
      <c r="P71" s="3">
        <f t="shared" si="157"/>
        <v>12.026335040234089</v>
      </c>
      <c r="Q71" s="3" t="str">
        <f t="shared" si="157"/>
        <v/>
      </c>
      <c r="R71" s="3" t="str">
        <f t="shared" si="157"/>
        <v/>
      </c>
      <c r="S71" s="3" t="str">
        <f t="shared" si="157"/>
        <v/>
      </c>
      <c r="T71" s="3" t="str">
        <f t="shared" si="157"/>
        <v/>
      </c>
      <c r="U71" s="3" t="str">
        <f t="shared" si="157"/>
        <v/>
      </c>
      <c r="V71" s="3" t="str">
        <f t="shared" si="157"/>
        <v/>
      </c>
      <c r="W71" s="3" t="str">
        <f t="shared" si="157"/>
        <v/>
      </c>
      <c r="X71" s="3" t="str">
        <f t="shared" si="157"/>
        <v/>
      </c>
      <c r="Y71" s="3" t="str">
        <f t="shared" si="157"/>
        <v/>
      </c>
      <c r="Z71" s="3">
        <f t="shared" si="157"/>
        <v>2.0428015564202333</v>
      </c>
      <c r="AA71" s="3">
        <f t="shared" si="157"/>
        <v>4.3159851301115237</v>
      </c>
      <c r="AB71" s="3">
        <f t="shared" si="157"/>
        <v>3.9735099337748347</v>
      </c>
      <c r="AC71" s="3">
        <f t="shared" si="157"/>
        <v>3.5755395683453237</v>
      </c>
      <c r="AD71" s="3">
        <f t="shared" si="157"/>
        <v>2.9393939393939394</v>
      </c>
      <c r="AE71" s="3" t="str">
        <f t="shared" si="157"/>
        <v/>
      </c>
      <c r="AF71" s="3">
        <f t="shared" si="157"/>
        <v>9.6568627450980387</v>
      </c>
      <c r="AG71" s="3">
        <f t="shared" si="157"/>
        <v>1.3866171003717471</v>
      </c>
      <c r="AH71" s="3">
        <f t="shared" ref="AH71:BM71" si="158">IF(AH51="","",AH51/AH$4)</f>
        <v>0.56349206349206349</v>
      </c>
      <c r="AI71" s="3">
        <f t="shared" si="158"/>
        <v>10.310231023102309</v>
      </c>
      <c r="AJ71" s="3">
        <f t="shared" si="158"/>
        <v>3.0887372013651877</v>
      </c>
      <c r="AK71" s="3">
        <f t="shared" si="158"/>
        <v>5.807017543859649</v>
      </c>
      <c r="AL71" s="3">
        <f t="shared" si="158"/>
        <v>3.8075601374570445</v>
      </c>
      <c r="AM71" s="3">
        <f t="shared" si="158"/>
        <v>1.8931297709923665</v>
      </c>
      <c r="AN71" s="3">
        <f t="shared" si="158"/>
        <v>2.8093385214007784</v>
      </c>
      <c r="AO71" s="3">
        <f t="shared" si="158"/>
        <v>3.4317460317460315</v>
      </c>
      <c r="AP71" s="3">
        <f t="shared" si="158"/>
        <v>5.4048442906574392</v>
      </c>
      <c r="AQ71" s="3">
        <f t="shared" si="158"/>
        <v>4.3472803347280342</v>
      </c>
      <c r="AR71" s="3">
        <f t="shared" si="158"/>
        <v>5.8679373723621513</v>
      </c>
      <c r="AS71" s="3">
        <f t="shared" si="158"/>
        <v>10.528846153846153</v>
      </c>
      <c r="AT71" s="3">
        <f t="shared" si="158"/>
        <v>2.476</v>
      </c>
      <c r="AU71" s="3" t="str">
        <f t="shared" si="158"/>
        <v/>
      </c>
      <c r="AV71" s="3" t="str">
        <f t="shared" si="158"/>
        <v/>
      </c>
      <c r="AW71" s="3" t="str">
        <f t="shared" si="158"/>
        <v/>
      </c>
      <c r="AX71" s="3">
        <f t="shared" si="158"/>
        <v>4.0505415162454872</v>
      </c>
      <c r="AY71" s="3">
        <f t="shared" si="158"/>
        <v>5.9576923076923078</v>
      </c>
      <c r="AZ71" s="3">
        <f t="shared" si="158"/>
        <v>12.875</v>
      </c>
      <c r="BA71" s="3">
        <f t="shared" si="158"/>
        <v>6.3138686131386867</v>
      </c>
      <c r="BB71" s="3">
        <f t="shared" si="158"/>
        <v>2.4842105263157892</v>
      </c>
      <c r="BC71" s="3">
        <f t="shared" si="158"/>
        <v>6.1228070175438596</v>
      </c>
      <c r="BD71" s="3">
        <f t="shared" si="158"/>
        <v>3.3698113207547169</v>
      </c>
      <c r="BE71" s="3">
        <f t="shared" si="158"/>
        <v>2.2522522522522523</v>
      </c>
      <c r="BF71" s="3">
        <f t="shared" si="158"/>
        <v>6.1682242990654208</v>
      </c>
      <c r="BG71" s="3">
        <f t="shared" si="158"/>
        <v>2.302814110186286</v>
      </c>
      <c r="BH71" s="3" t="str">
        <f t="shared" si="158"/>
        <v/>
      </c>
      <c r="BI71" s="3" t="str">
        <f t="shared" si="158"/>
        <v/>
      </c>
      <c r="BJ71" s="3" t="str">
        <f t="shared" si="158"/>
        <v/>
      </c>
      <c r="BK71" s="3" t="str">
        <f t="shared" si="158"/>
        <v/>
      </c>
      <c r="BL71" s="3" t="str">
        <f t="shared" si="158"/>
        <v/>
      </c>
      <c r="BM71" s="3" t="str">
        <f t="shared" si="158"/>
        <v/>
      </c>
      <c r="BN71" s="3" t="str">
        <f t="shared" ref="BN71:CS71" si="159">IF(BN51="","",BN51/BN$4)</f>
        <v/>
      </c>
      <c r="BO71" s="3" t="str">
        <f t="shared" si="159"/>
        <v/>
      </c>
      <c r="BP71" s="3" t="str">
        <f t="shared" si="159"/>
        <v/>
      </c>
      <c r="BQ71" s="3" t="str">
        <f t="shared" si="159"/>
        <v/>
      </c>
      <c r="BR71" s="3" t="str">
        <f t="shared" si="159"/>
        <v/>
      </c>
      <c r="BS71" s="3" t="str">
        <f t="shared" si="159"/>
        <v/>
      </c>
      <c r="BT71" s="3" t="str">
        <f t="shared" si="159"/>
        <v/>
      </c>
      <c r="BU71" s="3" t="str">
        <f t="shared" si="159"/>
        <v/>
      </c>
      <c r="BV71" s="3">
        <f t="shared" si="159"/>
        <v>5.9722222222222223</v>
      </c>
      <c r="BW71" s="3">
        <f t="shared" si="159"/>
        <v>2.8017241379310347</v>
      </c>
      <c r="BX71" s="3">
        <f t="shared" si="159"/>
        <v>6.2268907563025202</v>
      </c>
      <c r="BY71" s="3">
        <f t="shared" si="159"/>
        <v>4.1542056074766363</v>
      </c>
      <c r="BZ71" s="3">
        <f t="shared" si="159"/>
        <v>6.22265625</v>
      </c>
      <c r="CA71" s="3">
        <f t="shared" si="159"/>
        <v>5.8290598290598297</v>
      </c>
      <c r="CB71" s="3">
        <f t="shared" si="159"/>
        <v>5.69921875</v>
      </c>
      <c r="CC71" s="3">
        <f t="shared" si="159"/>
        <v>5.5021645021645016</v>
      </c>
      <c r="CD71" s="3">
        <f t="shared" si="159"/>
        <v>5.5061224489795917</v>
      </c>
      <c r="CE71" s="3">
        <f t="shared" si="159"/>
        <v>1.6808510638297873</v>
      </c>
      <c r="CF71" s="3">
        <f t="shared" si="159"/>
        <v>3.0653061224489795</v>
      </c>
      <c r="CG71" s="3">
        <f t="shared" si="159"/>
        <v>5.1872340425531913</v>
      </c>
      <c r="CH71" s="3">
        <f t="shared" si="159"/>
        <v>1.4528301886792452</v>
      </c>
      <c r="CI71" s="3">
        <f t="shared" si="159"/>
        <v>0.82278481012658233</v>
      </c>
      <c r="CJ71" s="3">
        <f t="shared" si="159"/>
        <v>6.9789915966386546</v>
      </c>
      <c r="CK71" s="3">
        <f t="shared" si="159"/>
        <v>8.0890688259109318</v>
      </c>
      <c r="CL71" s="3">
        <f t="shared" si="159"/>
        <v>5.4375</v>
      </c>
      <c r="CM71" s="3">
        <f t="shared" si="159"/>
        <v>3.1410788381742738</v>
      </c>
      <c r="CN71" s="3">
        <f t="shared" si="159"/>
        <v>3.9071729957805905</v>
      </c>
      <c r="CO71" s="3">
        <f t="shared" si="159"/>
        <v>5.6538461538461551</v>
      </c>
      <c r="CP71" s="3">
        <f t="shared" si="159"/>
        <v>5.4887892376681613</v>
      </c>
      <c r="CQ71" s="3">
        <f t="shared" si="159"/>
        <v>5.1916666666666664</v>
      </c>
      <c r="CR71" s="3">
        <f t="shared" si="159"/>
        <v>5.6580016246953697</v>
      </c>
      <c r="CS71" s="3" t="str">
        <f t="shared" si="159"/>
        <v/>
      </c>
      <c r="CT71" s="3">
        <f t="shared" ref="CT71:DL71" si="160">IF(CT51="","",CT51/CT$4)</f>
        <v>6.9535864978902957</v>
      </c>
      <c r="CU71" s="3">
        <f t="shared" si="160"/>
        <v>6.2711111111111109</v>
      </c>
      <c r="CV71" s="3">
        <f t="shared" si="160"/>
        <v>3.152542372881356</v>
      </c>
      <c r="CW71" s="3">
        <f t="shared" si="160"/>
        <v>0.95780590717299574</v>
      </c>
      <c r="CX71" s="3">
        <f t="shared" si="160"/>
        <v>1.6774193548387097</v>
      </c>
      <c r="CY71" s="3">
        <f t="shared" si="160"/>
        <v>2.4072398190045248</v>
      </c>
      <c r="CZ71" s="3">
        <f t="shared" si="160"/>
        <v>2.2024793388429753</v>
      </c>
      <c r="DA71" s="3" t="str">
        <f t="shared" si="160"/>
        <v/>
      </c>
      <c r="DB71" s="3">
        <f t="shared" si="160"/>
        <v>1.5502183406113539</v>
      </c>
      <c r="DC71" s="3">
        <f t="shared" si="160"/>
        <v>3.4305555555555549</v>
      </c>
      <c r="DD71" s="3">
        <f t="shared" si="160"/>
        <v>5.0732758620689662</v>
      </c>
      <c r="DE71" s="3">
        <f t="shared" si="160"/>
        <v>12.298319327731091</v>
      </c>
      <c r="DF71" s="3">
        <f t="shared" si="160"/>
        <v>3.3004291845493565</v>
      </c>
      <c r="DG71" s="3">
        <f t="shared" si="160"/>
        <v>3.240506329113924</v>
      </c>
      <c r="DH71" s="3">
        <f t="shared" si="160"/>
        <v>3.7876106194690262</v>
      </c>
      <c r="DI71" s="3">
        <f t="shared" si="160"/>
        <v>4.5447154471544708</v>
      </c>
      <c r="DJ71" s="3">
        <f t="shared" si="160"/>
        <v>6.2794759825327517</v>
      </c>
      <c r="DK71" s="3">
        <f t="shared" si="160"/>
        <v>2.2674897119341564</v>
      </c>
      <c r="DL71" s="3">
        <f t="shared" si="160"/>
        <v>3.795918367346939</v>
      </c>
    </row>
    <row r="72" spans="1:118" x14ac:dyDescent="0.35">
      <c r="A72" s="3" t="s">
        <v>150</v>
      </c>
      <c r="B72" s="3">
        <f t="shared" ref="B72:AG72" si="161">IF(B52="","",B52/B$4)</f>
        <v>42.928082191780824</v>
      </c>
      <c r="C72" s="3">
        <f t="shared" si="161"/>
        <v>45.710227272727266</v>
      </c>
      <c r="D72" s="3">
        <f t="shared" si="161"/>
        <v>40.451505016722408</v>
      </c>
      <c r="E72" s="3">
        <f t="shared" si="161"/>
        <v>45.82372881355932</v>
      </c>
      <c r="F72" s="3">
        <f t="shared" si="161"/>
        <v>46.347133757961785</v>
      </c>
      <c r="G72" s="3">
        <f t="shared" si="161"/>
        <v>52.295652173913048</v>
      </c>
      <c r="H72" s="3">
        <f t="shared" si="161"/>
        <v>45.158273381294968</v>
      </c>
      <c r="I72" s="3">
        <f t="shared" si="161"/>
        <v>42.099730458221025</v>
      </c>
      <c r="J72" s="3">
        <f t="shared" si="161"/>
        <v>70.957703927492432</v>
      </c>
      <c r="K72" s="3">
        <f t="shared" si="161"/>
        <v>45.525252525252526</v>
      </c>
      <c r="L72" s="3">
        <f t="shared" si="161"/>
        <v>45.45987654320988</v>
      </c>
      <c r="M72" s="3">
        <f t="shared" si="161"/>
        <v>53.349152542372877</v>
      </c>
      <c r="N72" s="3">
        <f t="shared" si="161"/>
        <v>49.641025641025642</v>
      </c>
      <c r="O72" s="3">
        <f t="shared" si="161"/>
        <v>40.770318021201412</v>
      </c>
      <c r="P72" s="3">
        <f t="shared" si="161"/>
        <v>59.041697147037311</v>
      </c>
      <c r="Q72" s="3" t="str">
        <f t="shared" si="161"/>
        <v/>
      </c>
      <c r="R72" s="3" t="str">
        <f t="shared" si="161"/>
        <v/>
      </c>
      <c r="S72" s="3" t="str">
        <f t="shared" si="161"/>
        <v/>
      </c>
      <c r="T72" s="3" t="str">
        <f t="shared" si="161"/>
        <v/>
      </c>
      <c r="U72" s="3" t="str">
        <f t="shared" si="161"/>
        <v/>
      </c>
      <c r="V72" s="3" t="str">
        <f t="shared" si="161"/>
        <v/>
      </c>
      <c r="W72" s="3" t="str">
        <f t="shared" si="161"/>
        <v/>
      </c>
      <c r="X72" s="3" t="str">
        <f t="shared" si="161"/>
        <v/>
      </c>
      <c r="Y72" s="3" t="str">
        <f t="shared" si="161"/>
        <v/>
      </c>
      <c r="Z72" s="3">
        <f t="shared" si="161"/>
        <v>57.92607003891051</v>
      </c>
      <c r="AA72" s="3">
        <f t="shared" si="161"/>
        <v>44.702602230483272</v>
      </c>
      <c r="AB72" s="3">
        <f t="shared" si="161"/>
        <v>82.278145695364245</v>
      </c>
      <c r="AC72" s="3">
        <f t="shared" si="161"/>
        <v>59.248201438848916</v>
      </c>
      <c r="AD72" s="3">
        <f t="shared" si="161"/>
        <v>52.171717171717169</v>
      </c>
      <c r="AE72" s="3">
        <f t="shared" si="161"/>
        <v>73.646864686468646</v>
      </c>
      <c r="AF72" s="3">
        <f t="shared" si="161"/>
        <v>44.522875816993462</v>
      </c>
      <c r="AG72" s="3">
        <f t="shared" si="161"/>
        <v>47.877323420074354</v>
      </c>
      <c r="AH72" s="3">
        <f t="shared" ref="AH72:BM72" si="162">IF(AH52="","",AH52/AH$4)</f>
        <v>48.571428571428569</v>
      </c>
      <c r="AI72" s="3">
        <f t="shared" si="162"/>
        <v>50.683168316831683</v>
      </c>
      <c r="AJ72" s="3">
        <f t="shared" si="162"/>
        <v>56.232081911262796</v>
      </c>
      <c r="AK72" s="3">
        <f t="shared" si="162"/>
        <v>53.049122807017547</v>
      </c>
      <c r="AL72" s="3">
        <f t="shared" si="162"/>
        <v>49.807560137457045</v>
      </c>
      <c r="AM72" s="3">
        <f t="shared" si="162"/>
        <v>54.003816793893137</v>
      </c>
      <c r="AN72" s="3">
        <f t="shared" si="162"/>
        <v>62.132295719844358</v>
      </c>
      <c r="AO72" s="3">
        <f t="shared" si="162"/>
        <v>49.441269841269843</v>
      </c>
      <c r="AP72" s="3">
        <f t="shared" si="162"/>
        <v>68.411764705882348</v>
      </c>
      <c r="AQ72" s="3">
        <f t="shared" si="162"/>
        <v>56.74058577405858</v>
      </c>
      <c r="AR72" s="3">
        <f t="shared" si="162"/>
        <v>50.820285908781486</v>
      </c>
      <c r="AS72" s="3">
        <f t="shared" si="162"/>
        <v>51.791666666666671</v>
      </c>
      <c r="AT72" s="3">
        <f t="shared" si="162"/>
        <v>52.363999999999997</v>
      </c>
      <c r="AU72" s="3" t="str">
        <f t="shared" si="162"/>
        <v/>
      </c>
      <c r="AV72" s="3" t="str">
        <f t="shared" si="162"/>
        <v/>
      </c>
      <c r="AW72" s="3" t="str">
        <f t="shared" si="162"/>
        <v/>
      </c>
      <c r="AX72" s="3">
        <f t="shared" si="162"/>
        <v>47.054151624548744</v>
      </c>
      <c r="AY72" s="3">
        <f t="shared" si="162"/>
        <v>77.984615384615381</v>
      </c>
      <c r="AZ72" s="3">
        <f t="shared" si="162"/>
        <v>48.074999999999996</v>
      </c>
      <c r="BA72" s="3">
        <f t="shared" si="162"/>
        <v>55.788321167883211</v>
      </c>
      <c r="BB72" s="3">
        <f t="shared" si="162"/>
        <v>49.364912280701759</v>
      </c>
      <c r="BC72" s="3">
        <f t="shared" si="162"/>
        <v>53.291228070175436</v>
      </c>
      <c r="BD72" s="3">
        <f t="shared" si="162"/>
        <v>48.011320754716976</v>
      </c>
      <c r="BE72" s="3">
        <f t="shared" si="162"/>
        <v>73.540540540540533</v>
      </c>
      <c r="BF72" s="3">
        <f t="shared" si="162"/>
        <v>49.752336448598136</v>
      </c>
      <c r="BG72" s="3">
        <f t="shared" si="162"/>
        <v>64.550138723741568</v>
      </c>
      <c r="BH72" s="3" t="str">
        <f t="shared" si="162"/>
        <v/>
      </c>
      <c r="BI72" s="3" t="str">
        <f t="shared" si="162"/>
        <v/>
      </c>
      <c r="BJ72" s="3" t="str">
        <f t="shared" si="162"/>
        <v/>
      </c>
      <c r="BK72" s="3" t="str">
        <f t="shared" si="162"/>
        <v/>
      </c>
      <c r="BL72" s="3" t="str">
        <f t="shared" si="162"/>
        <v/>
      </c>
      <c r="BM72" s="3" t="str">
        <f t="shared" si="162"/>
        <v/>
      </c>
      <c r="BN72" s="3" t="str">
        <f t="shared" ref="BN72:CS72" si="163">IF(BN52="","",BN52/BN$4)</f>
        <v/>
      </c>
      <c r="BO72" s="3" t="str">
        <f t="shared" si="163"/>
        <v/>
      </c>
      <c r="BP72" s="3" t="str">
        <f t="shared" si="163"/>
        <v/>
      </c>
      <c r="BQ72" s="3" t="str">
        <f t="shared" si="163"/>
        <v/>
      </c>
      <c r="BR72" s="3" t="str">
        <f t="shared" si="163"/>
        <v/>
      </c>
      <c r="BS72" s="3" t="str">
        <f t="shared" si="163"/>
        <v/>
      </c>
      <c r="BT72" s="3" t="str">
        <f t="shared" si="163"/>
        <v/>
      </c>
      <c r="BU72" s="3" t="str">
        <f t="shared" si="163"/>
        <v/>
      </c>
      <c r="BV72" s="3">
        <f t="shared" si="163"/>
        <v>40.015873015873019</v>
      </c>
      <c r="BW72" s="3">
        <f t="shared" si="163"/>
        <v>50.400862068965516</v>
      </c>
      <c r="BX72" s="3">
        <f t="shared" si="163"/>
        <v>40.894957983193272</v>
      </c>
      <c r="BY72" s="3">
        <f t="shared" si="163"/>
        <v>43.546728971962615</v>
      </c>
      <c r="BZ72" s="3">
        <f t="shared" si="163"/>
        <v>52.67578125</v>
      </c>
      <c r="CA72" s="3">
        <f t="shared" si="163"/>
        <v>48.978632478632477</v>
      </c>
      <c r="CB72" s="3">
        <f t="shared" si="163"/>
        <v>58.45703125</v>
      </c>
      <c r="CC72" s="3">
        <f t="shared" si="163"/>
        <v>60.32900432900432</v>
      </c>
      <c r="CD72" s="3">
        <f t="shared" si="163"/>
        <v>45.016326530612247</v>
      </c>
      <c r="CE72" s="3">
        <f t="shared" si="163"/>
        <v>42.553191489361701</v>
      </c>
      <c r="CF72" s="3">
        <f t="shared" si="163"/>
        <v>48.783673469387757</v>
      </c>
      <c r="CG72" s="3">
        <f t="shared" si="163"/>
        <v>48.753191489361704</v>
      </c>
      <c r="CH72" s="3">
        <f t="shared" si="163"/>
        <v>165.38490566037734</v>
      </c>
      <c r="CI72" s="3">
        <f t="shared" si="163"/>
        <v>119.76371308016878</v>
      </c>
      <c r="CJ72" s="3">
        <f t="shared" si="163"/>
        <v>42.352941176470587</v>
      </c>
      <c r="CK72" s="3">
        <f t="shared" si="163"/>
        <v>43.518218623481786</v>
      </c>
      <c r="CL72" s="3">
        <f t="shared" si="163"/>
        <v>49.970833333333331</v>
      </c>
      <c r="CM72" s="3">
        <f t="shared" si="163"/>
        <v>57.406639004149376</v>
      </c>
      <c r="CN72" s="3">
        <f t="shared" si="163"/>
        <v>43.890295358649794</v>
      </c>
      <c r="CO72" s="3">
        <f t="shared" si="163"/>
        <v>61.183760683760688</v>
      </c>
      <c r="CP72" s="3">
        <f t="shared" si="163"/>
        <v>89.618834080717491</v>
      </c>
      <c r="CQ72" s="3">
        <f t="shared" si="163"/>
        <v>71.837499999999991</v>
      </c>
      <c r="CR72" s="3">
        <f t="shared" si="163"/>
        <v>46.129163281884644</v>
      </c>
      <c r="CS72" s="3" t="str">
        <f t="shared" si="163"/>
        <v/>
      </c>
      <c r="CT72" s="3">
        <f t="shared" ref="CT72:DL72" si="164">IF(CT52="","",CT52/CT$4)</f>
        <v>65.696202531645568</v>
      </c>
      <c r="CU72" s="3">
        <f t="shared" si="164"/>
        <v>54.644444444444446</v>
      </c>
      <c r="CV72" s="3">
        <f t="shared" si="164"/>
        <v>52.957627118644062</v>
      </c>
      <c r="CW72" s="3">
        <f t="shared" si="164"/>
        <v>52.008438818565402</v>
      </c>
      <c r="CX72" s="3">
        <f t="shared" si="164"/>
        <v>62.173387096774192</v>
      </c>
      <c r="CY72" s="3">
        <f t="shared" si="164"/>
        <v>55.438914027149323</v>
      </c>
      <c r="CZ72" s="3">
        <f t="shared" si="164"/>
        <v>65.045454545454547</v>
      </c>
      <c r="DA72" s="3" t="str">
        <f t="shared" si="164"/>
        <v/>
      </c>
      <c r="DB72" s="3">
        <f t="shared" si="164"/>
        <v>54.21834061135371</v>
      </c>
      <c r="DC72" s="3">
        <f t="shared" si="164"/>
        <v>48.842592592592588</v>
      </c>
      <c r="DD72" s="3">
        <f t="shared" si="164"/>
        <v>51.275862068965516</v>
      </c>
      <c r="DE72" s="3">
        <f t="shared" si="164"/>
        <v>53.441176470588239</v>
      </c>
      <c r="DF72" s="3">
        <f t="shared" si="164"/>
        <v>48.175965665236049</v>
      </c>
      <c r="DG72" s="3">
        <f t="shared" si="164"/>
        <v>58.594936708860764</v>
      </c>
      <c r="DH72" s="3">
        <f t="shared" si="164"/>
        <v>75.048672566371678</v>
      </c>
      <c r="DI72" s="3">
        <f t="shared" si="164"/>
        <v>51.764227642276424</v>
      </c>
      <c r="DJ72" s="3">
        <f t="shared" si="164"/>
        <v>68.834061135371186</v>
      </c>
      <c r="DK72" s="3">
        <f t="shared" si="164"/>
        <v>62.164609053497934</v>
      </c>
      <c r="DL72" s="3">
        <f t="shared" si="164"/>
        <v>52.563265306122446</v>
      </c>
    </row>
    <row r="73" spans="1:118" x14ac:dyDescent="0.35">
      <c r="A73" s="3" t="s">
        <v>149</v>
      </c>
      <c r="B73" s="3">
        <f t="shared" ref="B73:AG73" si="165">IF(B53="","",B53/B$4)</f>
        <v>6.6541095890410968</v>
      </c>
      <c r="C73" s="3">
        <f t="shared" si="165"/>
        <v>5.28125</v>
      </c>
      <c r="D73" s="3">
        <f t="shared" si="165"/>
        <v>5.9866220735785953</v>
      </c>
      <c r="E73" s="3">
        <f t="shared" si="165"/>
        <v>6.2237288135593216</v>
      </c>
      <c r="F73" s="3">
        <f t="shared" si="165"/>
        <v>5.5254777070063694</v>
      </c>
      <c r="G73" s="3">
        <f t="shared" si="165"/>
        <v>5.7478260869565219</v>
      </c>
      <c r="H73" s="3">
        <f t="shared" si="165"/>
        <v>5.8453237410071939</v>
      </c>
      <c r="I73" s="3">
        <f t="shared" si="165"/>
        <v>4.9676549865229109</v>
      </c>
      <c r="J73" s="3">
        <f t="shared" si="165"/>
        <v>7.5861027190332324</v>
      </c>
      <c r="K73" s="3">
        <f t="shared" si="165"/>
        <v>5.6127946127946124</v>
      </c>
      <c r="L73" s="3">
        <f t="shared" si="165"/>
        <v>6.6728395061728394</v>
      </c>
      <c r="M73" s="3">
        <f t="shared" si="165"/>
        <v>6.0033898305084747</v>
      </c>
      <c r="N73" s="3">
        <f t="shared" si="165"/>
        <v>9.5448717948717956</v>
      </c>
      <c r="O73" s="3">
        <f t="shared" si="165"/>
        <v>6.3392226148409891</v>
      </c>
      <c r="P73" s="3">
        <f t="shared" si="165"/>
        <v>7.6408193123628383</v>
      </c>
      <c r="Q73" s="3" t="str">
        <f t="shared" si="165"/>
        <v/>
      </c>
      <c r="R73" s="3" t="str">
        <f t="shared" si="165"/>
        <v/>
      </c>
      <c r="S73" s="3" t="str">
        <f t="shared" si="165"/>
        <v/>
      </c>
      <c r="T73" s="3" t="str">
        <f t="shared" si="165"/>
        <v/>
      </c>
      <c r="U73" s="3" t="str">
        <f t="shared" si="165"/>
        <v/>
      </c>
      <c r="V73" s="3" t="str">
        <f t="shared" si="165"/>
        <v/>
      </c>
      <c r="W73" s="3" t="str">
        <f t="shared" si="165"/>
        <v/>
      </c>
      <c r="X73" s="3" t="str">
        <f t="shared" si="165"/>
        <v/>
      </c>
      <c r="Y73" s="3" t="str">
        <f t="shared" si="165"/>
        <v/>
      </c>
      <c r="Z73" s="3">
        <f t="shared" si="165"/>
        <v>9.4474708171206228</v>
      </c>
      <c r="AA73" s="3">
        <f t="shared" si="165"/>
        <v>7.892193308550187</v>
      </c>
      <c r="AB73" s="3">
        <f t="shared" si="165"/>
        <v>8.3940397350993372</v>
      </c>
      <c r="AC73" s="3">
        <f t="shared" si="165"/>
        <v>7.9928057553956826</v>
      </c>
      <c r="AD73" s="3">
        <f t="shared" si="165"/>
        <v>8.0538720538720536</v>
      </c>
      <c r="AE73" s="3">
        <f t="shared" si="165"/>
        <v>7.9240924092409237</v>
      </c>
      <c r="AF73" s="3">
        <f t="shared" si="165"/>
        <v>6.2712418300653594</v>
      </c>
      <c r="AG73" s="3">
        <f t="shared" si="165"/>
        <v>10.817843866171005</v>
      </c>
      <c r="AH73" s="3">
        <f t="shared" ref="AH73:BM73" si="166">IF(AH53="","",AH53/AH$4)</f>
        <v>9.238095238095239</v>
      </c>
      <c r="AI73" s="3">
        <f t="shared" si="166"/>
        <v>8.6666666666666679</v>
      </c>
      <c r="AJ73" s="3">
        <f t="shared" si="166"/>
        <v>8.3208191126279871</v>
      </c>
      <c r="AK73" s="3">
        <f t="shared" si="166"/>
        <v>8.1122807017543863</v>
      </c>
      <c r="AL73" s="3">
        <f t="shared" si="166"/>
        <v>8.5876288659793811</v>
      </c>
      <c r="AM73" s="3">
        <f t="shared" si="166"/>
        <v>7.0114503816793894</v>
      </c>
      <c r="AN73" s="3">
        <f t="shared" si="166"/>
        <v>8.9260700389105061</v>
      </c>
      <c r="AO73" s="3">
        <f t="shared" si="166"/>
        <v>8.3333333333333339</v>
      </c>
      <c r="AP73" s="3">
        <f t="shared" si="166"/>
        <v>9.1937716262975773</v>
      </c>
      <c r="AQ73" s="3">
        <f t="shared" si="166"/>
        <v>10</v>
      </c>
      <c r="AR73" s="3">
        <f t="shared" si="166"/>
        <v>10.340367597004766</v>
      </c>
      <c r="AS73" s="3">
        <f t="shared" si="166"/>
        <v>9.3942307692307701</v>
      </c>
      <c r="AT73" s="3">
        <f t="shared" si="166"/>
        <v>8.0519999999999996</v>
      </c>
      <c r="AU73" s="3" t="str">
        <f t="shared" si="166"/>
        <v/>
      </c>
      <c r="AV73" s="3" t="str">
        <f t="shared" si="166"/>
        <v/>
      </c>
      <c r="AW73" s="3" t="str">
        <f t="shared" si="166"/>
        <v/>
      </c>
      <c r="AX73" s="3">
        <f t="shared" si="166"/>
        <v>6.8411552346570401</v>
      </c>
      <c r="AY73" s="3">
        <f t="shared" si="166"/>
        <v>4.7153846153846155</v>
      </c>
      <c r="AZ73" s="3">
        <f t="shared" si="166"/>
        <v>6.3178571428571431</v>
      </c>
      <c r="BA73" s="3">
        <f t="shared" si="166"/>
        <v>6.0218978102189782</v>
      </c>
      <c r="BB73" s="3">
        <f t="shared" si="166"/>
        <v>7.2035087719298252</v>
      </c>
      <c r="BC73" s="3">
        <f t="shared" si="166"/>
        <v>7.143859649122807</v>
      </c>
      <c r="BD73" s="3">
        <f t="shared" si="166"/>
        <v>7.716981132075472</v>
      </c>
      <c r="BE73" s="3">
        <f t="shared" si="166"/>
        <v>11.112612612612612</v>
      </c>
      <c r="BF73" s="3">
        <f t="shared" si="166"/>
        <v>7.9532710280373831</v>
      </c>
      <c r="BG73" s="3">
        <f t="shared" si="166"/>
        <v>7.2611969877130393</v>
      </c>
      <c r="BH73" s="3" t="str">
        <f t="shared" si="166"/>
        <v/>
      </c>
      <c r="BI73" s="3" t="str">
        <f t="shared" si="166"/>
        <v/>
      </c>
      <c r="BJ73" s="3" t="str">
        <f t="shared" si="166"/>
        <v/>
      </c>
      <c r="BK73" s="3" t="str">
        <f t="shared" si="166"/>
        <v/>
      </c>
      <c r="BL73" s="3" t="str">
        <f t="shared" si="166"/>
        <v/>
      </c>
      <c r="BM73" s="3" t="str">
        <f t="shared" si="166"/>
        <v/>
      </c>
      <c r="BN73" s="3" t="str">
        <f t="shared" ref="BN73:CS73" si="167">IF(BN53="","",BN53/BN$4)</f>
        <v/>
      </c>
      <c r="BO73" s="3" t="str">
        <f t="shared" si="167"/>
        <v/>
      </c>
      <c r="BP73" s="3" t="str">
        <f t="shared" si="167"/>
        <v/>
      </c>
      <c r="BQ73" s="3" t="str">
        <f t="shared" si="167"/>
        <v/>
      </c>
      <c r="BR73" s="3" t="str">
        <f t="shared" si="167"/>
        <v/>
      </c>
      <c r="BS73" s="3" t="str">
        <f t="shared" si="167"/>
        <v/>
      </c>
      <c r="BT73" s="3" t="str">
        <f t="shared" si="167"/>
        <v/>
      </c>
      <c r="BU73" s="3" t="str">
        <f t="shared" si="167"/>
        <v/>
      </c>
      <c r="BV73" s="3">
        <f t="shared" si="167"/>
        <v>5.4047619047619042</v>
      </c>
      <c r="BW73" s="3">
        <f t="shared" si="167"/>
        <v>6.9741379310344831</v>
      </c>
      <c r="BX73" s="3">
        <f t="shared" si="167"/>
        <v>4.9117647058823533</v>
      </c>
      <c r="BY73" s="3">
        <f t="shared" si="167"/>
        <v>9.0186915887850478</v>
      </c>
      <c r="BZ73" s="3">
        <f t="shared" si="167"/>
        <v>7.8671875</v>
      </c>
      <c r="CA73" s="3">
        <f t="shared" si="167"/>
        <v>7.666666666666667</v>
      </c>
      <c r="CB73" s="3">
        <f t="shared" si="167"/>
        <v>5.078125</v>
      </c>
      <c r="CC73" s="3">
        <f t="shared" si="167"/>
        <v>7.099567099567099</v>
      </c>
      <c r="CD73" s="3">
        <f t="shared" si="167"/>
        <v>6.4693877551020407</v>
      </c>
      <c r="CE73" s="3">
        <f t="shared" si="167"/>
        <v>6.4255319148936172</v>
      </c>
      <c r="CF73" s="3">
        <f t="shared" si="167"/>
        <v>5.8857142857142852</v>
      </c>
      <c r="CG73" s="3">
        <f t="shared" si="167"/>
        <v>6.7659574468085104</v>
      </c>
      <c r="CH73" s="3">
        <f t="shared" si="167"/>
        <v>7.2415094339622641</v>
      </c>
      <c r="CI73" s="3">
        <f t="shared" si="167"/>
        <v>7.4008438818565407</v>
      </c>
      <c r="CJ73" s="3">
        <f t="shared" si="167"/>
        <v>6.3025210084033612</v>
      </c>
      <c r="CK73" s="3">
        <f t="shared" si="167"/>
        <v>5.7085020242914979</v>
      </c>
      <c r="CL73" s="3">
        <f t="shared" si="167"/>
        <v>8.1875</v>
      </c>
      <c r="CM73" s="3">
        <f t="shared" si="167"/>
        <v>7.3568464730290453</v>
      </c>
      <c r="CN73" s="3">
        <f t="shared" si="167"/>
        <v>5.3586497890295357</v>
      </c>
      <c r="CO73" s="3">
        <f t="shared" si="167"/>
        <v>8.0641025641025639</v>
      </c>
      <c r="CP73" s="3">
        <f t="shared" si="167"/>
        <v>7.7130044843049328</v>
      </c>
      <c r="CQ73" s="3">
        <f t="shared" si="167"/>
        <v>7.3041666666666671</v>
      </c>
      <c r="CR73" s="3">
        <f t="shared" si="167"/>
        <v>7.1283509341998377</v>
      </c>
      <c r="CS73" s="3" t="str">
        <f t="shared" si="167"/>
        <v/>
      </c>
      <c r="CT73" s="3">
        <f t="shared" ref="CT73:DL73" si="168">IF(CT53="","",CT53/CT$4)</f>
        <v>5.6244725738396628</v>
      </c>
      <c r="CU73" s="3">
        <f t="shared" si="168"/>
        <v>5.2488888888888887</v>
      </c>
      <c r="CV73" s="3">
        <f t="shared" si="168"/>
        <v>7.9957627118644057</v>
      </c>
      <c r="CW73" s="3">
        <f t="shared" si="168"/>
        <v>7.2995780590717301</v>
      </c>
      <c r="CX73" s="3">
        <f t="shared" si="168"/>
        <v>5.8306451612903221</v>
      </c>
      <c r="CY73" s="3">
        <f t="shared" si="168"/>
        <v>7.7104072398190047</v>
      </c>
      <c r="CZ73" s="3">
        <f t="shared" si="168"/>
        <v>7.7975206611570247</v>
      </c>
      <c r="DA73" s="3" t="str">
        <f t="shared" si="168"/>
        <v/>
      </c>
      <c r="DB73" s="3">
        <f t="shared" si="168"/>
        <v>8.0786026200873362</v>
      </c>
      <c r="DC73" s="3">
        <f t="shared" si="168"/>
        <v>7.4675925925925926</v>
      </c>
      <c r="DD73" s="3">
        <f t="shared" si="168"/>
        <v>5.1508620689655178</v>
      </c>
      <c r="DE73" s="3">
        <f t="shared" si="168"/>
        <v>5.6638655462184877</v>
      </c>
      <c r="DF73" s="3">
        <f t="shared" si="168"/>
        <v>6.2575107296137338</v>
      </c>
      <c r="DG73" s="3">
        <f t="shared" si="168"/>
        <v>6.2362869198312243</v>
      </c>
      <c r="DH73" s="3">
        <f t="shared" si="168"/>
        <v>9.0132743362831853</v>
      </c>
      <c r="DI73" s="3">
        <f t="shared" si="168"/>
        <v>7.0691056910569108</v>
      </c>
      <c r="DJ73" s="3">
        <f t="shared" si="168"/>
        <v>8.681222707423581</v>
      </c>
      <c r="DK73" s="3">
        <f t="shared" si="168"/>
        <v>5.6378600823045266</v>
      </c>
      <c r="DL73" s="3">
        <f t="shared" si="168"/>
        <v>5.1551020408163266</v>
      </c>
    </row>
    <row r="74" spans="1:118" x14ac:dyDescent="0.35">
      <c r="A74" s="3" t="s">
        <v>148</v>
      </c>
      <c r="B74" s="3">
        <f t="shared" ref="B74:AG74" si="169">IF(B54="","",B54/B$4)</f>
        <v>2.6815068493150687</v>
      </c>
      <c r="C74" s="3">
        <f t="shared" si="169"/>
        <v>1.9630681818181814</v>
      </c>
      <c r="D74" s="3">
        <f t="shared" si="169"/>
        <v>2.3010033444816052</v>
      </c>
      <c r="E74" s="3">
        <f t="shared" si="169"/>
        <v>2.630508474576271</v>
      </c>
      <c r="F74" s="3">
        <f t="shared" si="169"/>
        <v>2.2388535031847132</v>
      </c>
      <c r="G74" s="3">
        <f t="shared" si="169"/>
        <v>2.6753623188405795</v>
      </c>
      <c r="H74" s="3">
        <f t="shared" si="169"/>
        <v>2.4820143884892087</v>
      </c>
      <c r="I74" s="3">
        <f t="shared" si="169"/>
        <v>2.4393530997304582</v>
      </c>
      <c r="J74" s="3" t="str">
        <f t="shared" si="169"/>
        <v/>
      </c>
      <c r="K74" s="3">
        <f t="shared" si="169"/>
        <v>2.4444444444444442</v>
      </c>
      <c r="L74" s="3">
        <f t="shared" si="169"/>
        <v>2.0462962962962963</v>
      </c>
      <c r="M74" s="3" t="str">
        <f t="shared" si="169"/>
        <v/>
      </c>
      <c r="N74" s="3" t="str">
        <f t="shared" si="169"/>
        <v/>
      </c>
      <c r="O74" s="3">
        <f t="shared" si="169"/>
        <v>2.872791519434629</v>
      </c>
      <c r="P74" s="3" t="str">
        <f t="shared" si="169"/>
        <v/>
      </c>
      <c r="Q74" s="3" t="str">
        <f t="shared" si="169"/>
        <v/>
      </c>
      <c r="R74" s="3" t="str">
        <f t="shared" si="169"/>
        <v/>
      </c>
      <c r="S74" s="3" t="str">
        <f t="shared" si="169"/>
        <v/>
      </c>
      <c r="T74" s="3" t="str">
        <f t="shared" si="169"/>
        <v/>
      </c>
      <c r="U74" s="3" t="str">
        <f t="shared" si="169"/>
        <v/>
      </c>
      <c r="V74" s="3" t="str">
        <f t="shared" si="169"/>
        <v/>
      </c>
      <c r="W74" s="3" t="str">
        <f t="shared" si="169"/>
        <v/>
      </c>
      <c r="X74" s="3" t="str">
        <f t="shared" si="169"/>
        <v/>
      </c>
      <c r="Y74" s="3" t="str">
        <f t="shared" si="169"/>
        <v/>
      </c>
      <c r="Z74" s="3">
        <f t="shared" si="169"/>
        <v>12.031128404669261</v>
      </c>
      <c r="AA74" s="3">
        <f t="shared" si="169"/>
        <v>8.5539033457249065</v>
      </c>
      <c r="AB74" s="3">
        <f t="shared" si="169"/>
        <v>4.8609271523178812</v>
      </c>
      <c r="AC74" s="3">
        <f t="shared" si="169"/>
        <v>8.3920863309352516</v>
      </c>
      <c r="AD74" s="3">
        <f t="shared" si="169"/>
        <v>12.188552188552189</v>
      </c>
      <c r="AE74" s="3" t="str">
        <f t="shared" si="169"/>
        <v/>
      </c>
      <c r="AF74" s="3">
        <f t="shared" si="169"/>
        <v>3.5784313725490193</v>
      </c>
      <c r="AG74" s="3">
        <f t="shared" si="169"/>
        <v>5.7695167286245352</v>
      </c>
      <c r="AH74" s="3">
        <f t="shared" ref="AH74:BM74" si="170">IF(AH54="","",AH54/AH$4)</f>
        <v>6.0555555555555554</v>
      </c>
      <c r="AI74" s="3">
        <f t="shared" si="170"/>
        <v>4.2376237623762378</v>
      </c>
      <c r="AJ74" s="3">
        <f t="shared" si="170"/>
        <v>26.365187713310579</v>
      </c>
      <c r="AK74" s="3">
        <f t="shared" si="170"/>
        <v>4.4491228070175435</v>
      </c>
      <c r="AL74" s="3">
        <f t="shared" si="170"/>
        <v>4.1237113402061851</v>
      </c>
      <c r="AM74" s="3">
        <f t="shared" si="170"/>
        <v>10.076335877862595</v>
      </c>
      <c r="AN74" s="3">
        <f t="shared" si="170"/>
        <v>5.4319066147859925</v>
      </c>
      <c r="AO74" s="3">
        <f t="shared" si="170"/>
        <v>7.8349206349206355</v>
      </c>
      <c r="AP74" s="3" t="str">
        <f t="shared" si="170"/>
        <v/>
      </c>
      <c r="AQ74" s="3">
        <f t="shared" si="170"/>
        <v>4.1506276150627617</v>
      </c>
      <c r="AR74" s="3" t="str">
        <f t="shared" si="170"/>
        <v/>
      </c>
      <c r="AS74" s="3">
        <f t="shared" si="170"/>
        <v>5.0961538461538467</v>
      </c>
      <c r="AT74" s="3">
        <f t="shared" si="170"/>
        <v>5.3959999999999999</v>
      </c>
      <c r="AU74" s="3" t="str">
        <f t="shared" si="170"/>
        <v/>
      </c>
      <c r="AV74" s="3" t="str">
        <f t="shared" si="170"/>
        <v/>
      </c>
      <c r="AW74" s="3" t="str">
        <f t="shared" si="170"/>
        <v/>
      </c>
      <c r="AX74" s="3">
        <f t="shared" si="170"/>
        <v>6.8483754512635375</v>
      </c>
      <c r="AY74" s="3" t="str">
        <f t="shared" si="170"/>
        <v/>
      </c>
      <c r="AZ74" s="3">
        <f t="shared" si="170"/>
        <v>4.4178571428571427</v>
      </c>
      <c r="BA74" s="3">
        <f t="shared" si="170"/>
        <v>4.6459854014598543</v>
      </c>
      <c r="BB74" s="3">
        <f t="shared" si="170"/>
        <v>6.5192982456140358</v>
      </c>
      <c r="BC74" s="3">
        <f t="shared" si="170"/>
        <v>4.5859649122807014</v>
      </c>
      <c r="BD74" s="3">
        <f t="shared" si="170"/>
        <v>8.060377358490566</v>
      </c>
      <c r="BE74" s="3" t="str">
        <f t="shared" si="170"/>
        <v/>
      </c>
      <c r="BF74" s="3">
        <f t="shared" si="170"/>
        <v>6.0467289719626178</v>
      </c>
      <c r="BG74" s="3" t="str">
        <f t="shared" si="170"/>
        <v/>
      </c>
      <c r="BH74" s="3" t="str">
        <f t="shared" si="170"/>
        <v/>
      </c>
      <c r="BI74" s="3" t="str">
        <f t="shared" si="170"/>
        <v/>
      </c>
      <c r="BJ74" s="3" t="str">
        <f t="shared" si="170"/>
        <v/>
      </c>
      <c r="BK74" s="3" t="str">
        <f t="shared" si="170"/>
        <v/>
      </c>
      <c r="BL74" s="3" t="str">
        <f t="shared" si="170"/>
        <v/>
      </c>
      <c r="BM74" s="3" t="str">
        <f t="shared" si="170"/>
        <v/>
      </c>
      <c r="BN74" s="3" t="str">
        <f t="shared" ref="BN74:CS74" si="171">IF(BN54="","",BN54/BN$4)</f>
        <v/>
      </c>
      <c r="BO74" s="3" t="str">
        <f t="shared" si="171"/>
        <v/>
      </c>
      <c r="BP74" s="3" t="str">
        <f t="shared" si="171"/>
        <v/>
      </c>
      <c r="BQ74" s="3" t="str">
        <f t="shared" si="171"/>
        <v/>
      </c>
      <c r="BR74" s="3" t="str">
        <f t="shared" si="171"/>
        <v/>
      </c>
      <c r="BS74" s="3" t="str">
        <f t="shared" si="171"/>
        <v/>
      </c>
      <c r="BT74" s="3" t="str">
        <f t="shared" si="171"/>
        <v/>
      </c>
      <c r="BU74" s="3" t="str">
        <f t="shared" si="171"/>
        <v/>
      </c>
      <c r="BV74" s="3">
        <f t="shared" si="171"/>
        <v>1.8492063492063493</v>
      </c>
      <c r="BW74" s="3">
        <f t="shared" si="171"/>
        <v>3.306034482758621</v>
      </c>
      <c r="BX74" s="3">
        <f t="shared" si="171"/>
        <v>3.4957983193277311</v>
      </c>
      <c r="BY74" s="3">
        <f t="shared" si="171"/>
        <v>4.3738317757009346</v>
      </c>
      <c r="BZ74" s="3">
        <f t="shared" si="171"/>
        <v>3.6445312499999996</v>
      </c>
      <c r="CA74" s="3">
        <f t="shared" si="171"/>
        <v>11.435897435897438</v>
      </c>
      <c r="CB74" s="3" t="str">
        <f t="shared" si="171"/>
        <v/>
      </c>
      <c r="CC74" s="3" t="str">
        <f t="shared" si="171"/>
        <v/>
      </c>
      <c r="CD74" s="3">
        <f t="shared" si="171"/>
        <v>3.2612244897959184</v>
      </c>
      <c r="CE74" s="3">
        <f t="shared" si="171"/>
        <v>3.2340425531914891</v>
      </c>
      <c r="CF74" s="3">
        <f t="shared" si="171"/>
        <v>4.3469387755102042</v>
      </c>
      <c r="CG74" s="3">
        <f t="shared" si="171"/>
        <v>2.9319148936170216</v>
      </c>
      <c r="CH74" s="3">
        <f t="shared" si="171"/>
        <v>5.8566037735849052</v>
      </c>
      <c r="CI74" s="3">
        <f t="shared" si="171"/>
        <v>18.864978902953588</v>
      </c>
      <c r="CJ74" s="3">
        <f t="shared" si="171"/>
        <v>3.6260504201680668</v>
      </c>
      <c r="CK74" s="3">
        <f t="shared" si="171"/>
        <v>1.9635627530364372</v>
      </c>
      <c r="CL74" s="3">
        <f t="shared" si="171"/>
        <v>3.1</v>
      </c>
      <c r="CM74" s="3">
        <f t="shared" si="171"/>
        <v>3.900414937759336</v>
      </c>
      <c r="CN74" s="3">
        <f t="shared" si="171"/>
        <v>2.3628691983122363</v>
      </c>
      <c r="CO74" s="3" t="str">
        <f t="shared" si="171"/>
        <v/>
      </c>
      <c r="CP74" s="3" t="str">
        <f t="shared" si="171"/>
        <v/>
      </c>
      <c r="CQ74" s="3" t="str">
        <f t="shared" si="171"/>
        <v/>
      </c>
      <c r="CR74" s="3" t="str">
        <f t="shared" si="171"/>
        <v/>
      </c>
      <c r="CS74" s="3" t="str">
        <f t="shared" si="171"/>
        <v/>
      </c>
      <c r="CT74" s="3" t="str">
        <f t="shared" ref="CT74:DL74" si="172">IF(CT54="","",CT54/CT$4)</f>
        <v/>
      </c>
      <c r="CU74" s="3">
        <f t="shared" si="172"/>
        <v>2.7955555555555556</v>
      </c>
      <c r="CV74" s="3">
        <f t="shared" si="172"/>
        <v>4.0381355932203382</v>
      </c>
      <c r="CW74" s="3">
        <f t="shared" si="172"/>
        <v>4.7594936708860756</v>
      </c>
      <c r="CX74" s="3">
        <f t="shared" si="172"/>
        <v>5.584677419354839</v>
      </c>
      <c r="CY74" s="3">
        <f t="shared" si="172"/>
        <v>4.7013574660633486</v>
      </c>
      <c r="CZ74" s="3">
        <f t="shared" si="172"/>
        <v>7.4669421487603307</v>
      </c>
      <c r="DA74" s="3" t="str">
        <f t="shared" si="172"/>
        <v/>
      </c>
      <c r="DB74" s="3">
        <f t="shared" si="172"/>
        <v>4.6986899563318776</v>
      </c>
      <c r="DC74" s="3">
        <f t="shared" si="172"/>
        <v>3.1898148148148149</v>
      </c>
      <c r="DD74" s="3">
        <f t="shared" si="172"/>
        <v>3.2025862068965516</v>
      </c>
      <c r="DE74" s="3" t="str">
        <f t="shared" si="172"/>
        <v/>
      </c>
      <c r="DF74" s="3">
        <f t="shared" si="172"/>
        <v>2.5493562231759657</v>
      </c>
      <c r="DG74" s="3">
        <f t="shared" si="172"/>
        <v>3.071729957805907</v>
      </c>
      <c r="DH74" s="3" t="str">
        <f t="shared" si="172"/>
        <v/>
      </c>
      <c r="DI74" s="3">
        <f t="shared" si="172"/>
        <v>4.4715447154471546</v>
      </c>
      <c r="DJ74" s="3" t="str">
        <f t="shared" si="172"/>
        <v/>
      </c>
      <c r="DK74" s="3">
        <f t="shared" si="172"/>
        <v>6.481481481481481</v>
      </c>
      <c r="DL74" s="3">
        <f t="shared" si="172"/>
        <v>3.1020408163265305</v>
      </c>
    </row>
    <row r="75" spans="1:118" x14ac:dyDescent="0.35">
      <c r="A75" s="3" t="s">
        <v>726</v>
      </c>
      <c r="B75" s="3">
        <f t="shared" ref="B75:AG75" si="173">IF(B55="","",B55/B$4)</f>
        <v>11.246575342465754</v>
      </c>
      <c r="C75" s="3">
        <f t="shared" si="173"/>
        <v>13.019886363636363</v>
      </c>
      <c r="D75" s="3">
        <f t="shared" si="173"/>
        <v>13.62207357859532</v>
      </c>
      <c r="E75" s="3">
        <f t="shared" si="173"/>
        <v>12.525423728813559</v>
      </c>
      <c r="F75" s="3">
        <f t="shared" si="173"/>
        <v>15.455414012738855</v>
      </c>
      <c r="G75" s="3">
        <f t="shared" si="173"/>
        <v>17.414492753623186</v>
      </c>
      <c r="H75" s="3">
        <f t="shared" si="173"/>
        <v>18.553956834532372</v>
      </c>
      <c r="I75" s="3">
        <f t="shared" si="173"/>
        <v>17.183288409703504</v>
      </c>
      <c r="J75" s="3">
        <f t="shared" si="173"/>
        <v>14.37764350453172</v>
      </c>
      <c r="K75" s="3">
        <f t="shared" si="173"/>
        <v>13.370370370370372</v>
      </c>
      <c r="L75" s="3">
        <f t="shared" si="173"/>
        <v>15.756172839506174</v>
      </c>
      <c r="M75" s="3">
        <f t="shared" si="173"/>
        <v>15.332203389830509</v>
      </c>
      <c r="N75" s="3">
        <f t="shared" si="173"/>
        <v>15.496794871794872</v>
      </c>
      <c r="O75" s="3">
        <f t="shared" si="173"/>
        <v>16.459363957597173</v>
      </c>
      <c r="P75" s="3">
        <f t="shared" si="173"/>
        <v>13.701536210680322</v>
      </c>
      <c r="Q75" s="3" t="str">
        <f t="shared" si="173"/>
        <v/>
      </c>
      <c r="R75" s="3" t="str">
        <f t="shared" si="173"/>
        <v/>
      </c>
      <c r="S75" s="3" t="str">
        <f t="shared" si="173"/>
        <v/>
      </c>
      <c r="T75" s="3" t="str">
        <f t="shared" si="173"/>
        <v/>
      </c>
      <c r="U75" s="3" t="str">
        <f t="shared" si="173"/>
        <v/>
      </c>
      <c r="V75" s="3" t="str">
        <f t="shared" si="173"/>
        <v/>
      </c>
      <c r="W75" s="3" t="str">
        <f t="shared" si="173"/>
        <v/>
      </c>
      <c r="X75" s="3" t="str">
        <f t="shared" si="173"/>
        <v/>
      </c>
      <c r="Y75" s="3" t="str">
        <f t="shared" si="173"/>
        <v/>
      </c>
      <c r="Z75" s="3">
        <f t="shared" si="173"/>
        <v>63.525291828793776</v>
      </c>
      <c r="AA75" s="3">
        <f t="shared" si="173"/>
        <v>61.609665427509299</v>
      </c>
      <c r="AB75" s="3">
        <f t="shared" si="173"/>
        <v>91.69867549668875</v>
      </c>
      <c r="AC75" s="3" t="str">
        <f t="shared" si="173"/>
        <v/>
      </c>
      <c r="AD75" s="3">
        <f t="shared" si="173"/>
        <v>108.70707070707071</v>
      </c>
      <c r="AE75" s="3">
        <f t="shared" si="173"/>
        <v>126.26732673267327</v>
      </c>
      <c r="AF75" s="3">
        <f t="shared" si="173"/>
        <v>84.499999999999986</v>
      </c>
      <c r="AG75" s="3">
        <f t="shared" si="173"/>
        <v>130.7732342007435</v>
      </c>
      <c r="AH75" s="3">
        <f t="shared" ref="AH75:BM75" si="174">IF(AH55="","",AH55/AH$4)</f>
        <v>155.35714285714286</v>
      </c>
      <c r="AI75" s="3">
        <f t="shared" si="174"/>
        <v>85.643564356435647</v>
      </c>
      <c r="AJ75" s="3">
        <f t="shared" si="174"/>
        <v>68.37883959044369</v>
      </c>
      <c r="AK75" s="3">
        <f t="shared" si="174"/>
        <v>72.294736842105266</v>
      </c>
      <c r="AL75" s="3">
        <f t="shared" si="174"/>
        <v>78.329896907216494</v>
      </c>
      <c r="AM75" s="3">
        <f t="shared" si="174"/>
        <v>47.061068702290079</v>
      </c>
      <c r="AN75" s="3">
        <f t="shared" si="174"/>
        <v>49.264591439688715</v>
      </c>
      <c r="AO75" s="3">
        <f t="shared" si="174"/>
        <v>62.923809523809524</v>
      </c>
      <c r="AP75" s="3">
        <f t="shared" si="174"/>
        <v>76.813148788927336</v>
      </c>
      <c r="AQ75" s="3">
        <f t="shared" si="174"/>
        <v>45.225941422594147</v>
      </c>
      <c r="AR75" s="3">
        <f t="shared" si="174"/>
        <v>88.349217154526883</v>
      </c>
      <c r="AS75" s="3">
        <f t="shared" si="174"/>
        <v>83.814102564102569</v>
      </c>
      <c r="AT75" s="3">
        <f t="shared" si="174"/>
        <v>77.951999999999998</v>
      </c>
      <c r="AU75" s="3" t="str">
        <f t="shared" si="174"/>
        <v/>
      </c>
      <c r="AV75" s="3" t="str">
        <f t="shared" si="174"/>
        <v/>
      </c>
      <c r="AW75" s="3" t="str">
        <f t="shared" si="174"/>
        <v/>
      </c>
      <c r="AX75" s="3">
        <f t="shared" si="174"/>
        <v>91.57761732851985</v>
      </c>
      <c r="AY75" s="3">
        <f t="shared" si="174"/>
        <v>75.969230769230776</v>
      </c>
      <c r="AZ75" s="3">
        <f t="shared" si="174"/>
        <v>56.86071428571428</v>
      </c>
      <c r="BA75" s="3">
        <f t="shared" si="174"/>
        <v>53.558394160583944</v>
      </c>
      <c r="BB75" s="3">
        <f t="shared" si="174"/>
        <v>99.86666666666666</v>
      </c>
      <c r="BC75" s="3">
        <f t="shared" si="174"/>
        <v>77.614035087719301</v>
      </c>
      <c r="BD75" s="3">
        <f t="shared" si="174"/>
        <v>76.003773584905659</v>
      </c>
      <c r="BE75" s="3">
        <f t="shared" si="174"/>
        <v>61.414414414414424</v>
      </c>
      <c r="BF75" s="3">
        <f t="shared" si="174"/>
        <v>6.350467289719627</v>
      </c>
      <c r="BG75" s="3">
        <f t="shared" si="174"/>
        <v>54.847403884264764</v>
      </c>
      <c r="BH75" s="3" t="str">
        <f t="shared" si="174"/>
        <v/>
      </c>
      <c r="BI75" s="3" t="str">
        <f t="shared" si="174"/>
        <v/>
      </c>
      <c r="BJ75" s="3" t="str">
        <f t="shared" si="174"/>
        <v/>
      </c>
      <c r="BK75" s="3" t="str">
        <f t="shared" si="174"/>
        <v/>
      </c>
      <c r="BL75" s="3" t="str">
        <f t="shared" si="174"/>
        <v/>
      </c>
      <c r="BM75" s="3" t="str">
        <f t="shared" si="174"/>
        <v/>
      </c>
      <c r="BN75" s="3" t="str">
        <f t="shared" ref="BN75:CS75" si="175">IF(BN55="","",BN55/BN$4)</f>
        <v/>
      </c>
      <c r="BO75" s="3" t="str">
        <f t="shared" si="175"/>
        <v/>
      </c>
      <c r="BP75" s="3" t="str">
        <f t="shared" si="175"/>
        <v/>
      </c>
      <c r="BQ75" s="3" t="str">
        <f t="shared" si="175"/>
        <v/>
      </c>
      <c r="BR75" s="3" t="str">
        <f t="shared" si="175"/>
        <v/>
      </c>
      <c r="BS75" s="3" t="str">
        <f t="shared" si="175"/>
        <v/>
      </c>
      <c r="BT75" s="3" t="str">
        <f t="shared" si="175"/>
        <v/>
      </c>
      <c r="BU75" s="3" t="str">
        <f t="shared" si="175"/>
        <v/>
      </c>
      <c r="BV75" s="3">
        <f t="shared" si="175"/>
        <v>39.19047619047619</v>
      </c>
      <c r="BW75" s="3">
        <f t="shared" si="175"/>
        <v>27.625</v>
      </c>
      <c r="BX75" s="3">
        <f t="shared" si="175"/>
        <v>18.714285714285712</v>
      </c>
      <c r="BY75" s="3">
        <f t="shared" si="175"/>
        <v>15.677570093457945</v>
      </c>
      <c r="BZ75" s="3">
        <f t="shared" si="175"/>
        <v>4.21875</v>
      </c>
      <c r="CA75" s="3">
        <f t="shared" si="175"/>
        <v>24.029914529914528</v>
      </c>
      <c r="CB75" s="3">
        <f t="shared" si="175"/>
        <v>27.7734375</v>
      </c>
      <c r="CC75" s="3">
        <f t="shared" si="175"/>
        <v>12.268398268398267</v>
      </c>
      <c r="CD75" s="3">
        <f t="shared" si="175"/>
        <v>15.96326530612245</v>
      </c>
      <c r="CE75" s="3">
        <f t="shared" si="175"/>
        <v>54.859574468085107</v>
      </c>
      <c r="CF75" s="3">
        <f t="shared" si="175"/>
        <v>31.665306122448978</v>
      </c>
      <c r="CG75" s="3">
        <f t="shared" si="175"/>
        <v>15.404255319148936</v>
      </c>
      <c r="CH75" s="3">
        <f t="shared" si="175"/>
        <v>14.841509433962264</v>
      </c>
      <c r="CI75" s="3">
        <f t="shared" si="175"/>
        <v>19.620253164556964</v>
      </c>
      <c r="CJ75" s="3">
        <f t="shared" si="175"/>
        <v>27.168067226890756</v>
      </c>
      <c r="CK75" s="3">
        <f t="shared" si="175"/>
        <v>13.145748987854251</v>
      </c>
      <c r="CL75" s="3">
        <f t="shared" si="175"/>
        <v>16.466666666666665</v>
      </c>
      <c r="CM75" s="3">
        <f t="shared" si="175"/>
        <v>48.443983402489621</v>
      </c>
      <c r="CN75" s="3">
        <f t="shared" si="175"/>
        <v>10.890295358649791</v>
      </c>
      <c r="CO75" s="3">
        <f t="shared" si="175"/>
        <v>33.316239316239319</v>
      </c>
      <c r="CP75" s="3">
        <f t="shared" si="175"/>
        <v>24.443946188340806</v>
      </c>
      <c r="CQ75" s="3">
        <f t="shared" si="175"/>
        <v>41.829166666666666</v>
      </c>
      <c r="CR75" s="3">
        <f t="shared" si="175"/>
        <v>14.853777416734362</v>
      </c>
      <c r="CS75" s="3" t="str">
        <f t="shared" si="175"/>
        <v/>
      </c>
      <c r="CT75" s="3">
        <f t="shared" ref="CT75:DL75" si="176">IF(CT55="","",CT55/CT$4)</f>
        <v>22.552742616033758</v>
      </c>
      <c r="CU75" s="3">
        <f t="shared" si="176"/>
        <v>14.444444444444445</v>
      </c>
      <c r="CV75" s="3">
        <f t="shared" si="176"/>
        <v>8.4449152542372889</v>
      </c>
      <c r="CW75" s="3">
        <f t="shared" si="176"/>
        <v>20.130801687763714</v>
      </c>
      <c r="CX75" s="3">
        <f t="shared" si="176"/>
        <v>21.774193548387096</v>
      </c>
      <c r="CY75" s="3">
        <f t="shared" si="176"/>
        <v>21.131221719457013</v>
      </c>
      <c r="CZ75" s="3">
        <f t="shared" si="176"/>
        <v>28.152892561983471</v>
      </c>
      <c r="DA75" s="3" t="str">
        <f t="shared" si="176"/>
        <v/>
      </c>
      <c r="DB75" s="3">
        <f t="shared" si="176"/>
        <v>40.218340611353717</v>
      </c>
      <c r="DC75" s="3">
        <f t="shared" si="176"/>
        <v>13.388888888888888</v>
      </c>
      <c r="DD75" s="3">
        <f t="shared" si="176"/>
        <v>18.439655172413794</v>
      </c>
      <c r="DE75" s="3">
        <f t="shared" si="176"/>
        <v>37.773109243697476</v>
      </c>
      <c r="DF75" s="3">
        <f t="shared" si="176"/>
        <v>17.858369098712448</v>
      </c>
      <c r="DG75" s="3">
        <f t="shared" si="176"/>
        <v>11.544303797468356</v>
      </c>
      <c r="DH75" s="3">
        <f t="shared" si="176"/>
        <v>8.7256637168141591</v>
      </c>
      <c r="DI75" s="3">
        <f t="shared" si="176"/>
        <v>31.577235772357721</v>
      </c>
      <c r="DJ75" s="3">
        <f t="shared" si="176"/>
        <v>29.868995633187776</v>
      </c>
      <c r="DK75" s="3">
        <f t="shared" si="176"/>
        <v>20.061728395061728</v>
      </c>
      <c r="DL75" s="3">
        <f t="shared" si="176"/>
        <v>28.39591836734694</v>
      </c>
    </row>
    <row r="76" spans="1:118" x14ac:dyDescent="0.35">
      <c r="A76" s="3" t="s">
        <v>725</v>
      </c>
      <c r="B76" s="3">
        <f t="shared" ref="B76:AG76" si="177">IF(B56="","",B56/B$4)</f>
        <v>3.5582191780821919</v>
      </c>
      <c r="C76" s="3">
        <f t="shared" si="177"/>
        <v>3.0994318181818179</v>
      </c>
      <c r="D76" s="3">
        <f t="shared" si="177"/>
        <v>3.3143812709030098</v>
      </c>
      <c r="E76" s="3">
        <f t="shared" si="177"/>
        <v>3.5186440677966102</v>
      </c>
      <c r="F76" s="3">
        <f t="shared" si="177"/>
        <v>2.9522292993630574</v>
      </c>
      <c r="G76" s="3">
        <f t="shared" si="177"/>
        <v>2.9014492753623187</v>
      </c>
      <c r="H76" s="3">
        <f t="shared" si="177"/>
        <v>3.3741007194244603</v>
      </c>
      <c r="I76" s="3">
        <f t="shared" si="177"/>
        <v>2.9487870619946093</v>
      </c>
      <c r="J76" s="3">
        <f t="shared" si="177"/>
        <v>3.1812688821752264</v>
      </c>
      <c r="K76" s="3">
        <f t="shared" si="177"/>
        <v>3.393939393939394</v>
      </c>
      <c r="L76" s="3">
        <f t="shared" si="177"/>
        <v>3.1944444444444446</v>
      </c>
      <c r="M76" s="3">
        <f t="shared" si="177"/>
        <v>3.3932203389830509</v>
      </c>
      <c r="N76" s="3">
        <f t="shared" si="177"/>
        <v>3.291666666666667</v>
      </c>
      <c r="O76" s="3">
        <f t="shared" si="177"/>
        <v>3.1201413427561837</v>
      </c>
      <c r="P76" s="3">
        <f t="shared" si="177"/>
        <v>3.2223847841989754</v>
      </c>
      <c r="Q76" s="3" t="str">
        <f t="shared" si="177"/>
        <v/>
      </c>
      <c r="R76" s="3" t="str">
        <f t="shared" si="177"/>
        <v/>
      </c>
      <c r="S76" s="3" t="str">
        <f t="shared" si="177"/>
        <v/>
      </c>
      <c r="T76" s="3" t="str">
        <f t="shared" si="177"/>
        <v/>
      </c>
      <c r="U76" s="3" t="str">
        <f t="shared" si="177"/>
        <v/>
      </c>
      <c r="V76" s="3" t="str">
        <f t="shared" si="177"/>
        <v/>
      </c>
      <c r="W76" s="3" t="str">
        <f t="shared" si="177"/>
        <v/>
      </c>
      <c r="X76" s="3" t="str">
        <f t="shared" si="177"/>
        <v/>
      </c>
      <c r="Y76" s="3" t="str">
        <f t="shared" si="177"/>
        <v/>
      </c>
      <c r="Z76" s="3">
        <f t="shared" si="177"/>
        <v>2.8871595330739304</v>
      </c>
      <c r="AA76" s="3">
        <f t="shared" si="177"/>
        <v>3.8327137546468402</v>
      </c>
      <c r="AB76" s="3">
        <f t="shared" si="177"/>
        <v>3.3211920529801326</v>
      </c>
      <c r="AC76" s="3">
        <f t="shared" si="177"/>
        <v>2.6834532374100717</v>
      </c>
      <c r="AD76" s="3">
        <f t="shared" si="177"/>
        <v>2.7542087542087543</v>
      </c>
      <c r="AE76" s="3">
        <f t="shared" si="177"/>
        <v>3.4752475247524752</v>
      </c>
      <c r="AF76" s="3">
        <f t="shared" si="177"/>
        <v>3.1568627450980391</v>
      </c>
      <c r="AG76" s="3">
        <f t="shared" si="177"/>
        <v>2.992565055762082</v>
      </c>
      <c r="AH76" s="3">
        <f t="shared" ref="AH76:BM76" si="178">IF(AH56="","",AH56/AH$4)</f>
        <v>2.1150793650793651</v>
      </c>
      <c r="AI76" s="3">
        <f t="shared" si="178"/>
        <v>3.2046204620462042</v>
      </c>
      <c r="AJ76" s="3">
        <f t="shared" si="178"/>
        <v>3.310580204778157</v>
      </c>
      <c r="AK76" s="3">
        <f t="shared" si="178"/>
        <v>3.7754385964912278</v>
      </c>
      <c r="AL76" s="3">
        <f t="shared" si="178"/>
        <v>3.0824742268041239</v>
      </c>
      <c r="AM76" s="3">
        <f t="shared" si="178"/>
        <v>3.5305343511450382</v>
      </c>
      <c r="AN76" s="3">
        <f t="shared" si="178"/>
        <v>3.595330739299611</v>
      </c>
      <c r="AO76" s="3">
        <f t="shared" si="178"/>
        <v>2.5746031746031743</v>
      </c>
      <c r="AP76" s="3">
        <f t="shared" si="178"/>
        <v>3.0380622837370241</v>
      </c>
      <c r="AQ76" s="3">
        <f t="shared" si="178"/>
        <v>3.493723849372385</v>
      </c>
      <c r="AR76" s="3">
        <f t="shared" si="178"/>
        <v>2.9203539823008851</v>
      </c>
      <c r="AS76" s="3">
        <f t="shared" si="178"/>
        <v>3.0865384615384617</v>
      </c>
      <c r="AT76" s="3">
        <f t="shared" si="178"/>
        <v>3.944</v>
      </c>
      <c r="AU76" s="3" t="str">
        <f t="shared" si="178"/>
        <v/>
      </c>
      <c r="AV76" s="3" t="str">
        <f t="shared" si="178"/>
        <v/>
      </c>
      <c r="AW76" s="3" t="str">
        <f t="shared" si="178"/>
        <v/>
      </c>
      <c r="AX76" s="3">
        <f t="shared" si="178"/>
        <v>1.6173285198555956</v>
      </c>
      <c r="AY76" s="3">
        <f t="shared" si="178"/>
        <v>1.3769230769230769</v>
      </c>
      <c r="AZ76" s="3">
        <f t="shared" si="178"/>
        <v>1.3892857142857142</v>
      </c>
      <c r="BA76" s="3">
        <f t="shared" si="178"/>
        <v>1.5036496350364965</v>
      </c>
      <c r="BB76" s="3">
        <f t="shared" si="178"/>
        <v>1.1649122807017545</v>
      </c>
      <c r="BC76" s="3">
        <f t="shared" si="178"/>
        <v>1.2140350877192982</v>
      </c>
      <c r="BD76" s="3">
        <f t="shared" si="178"/>
        <v>1.4301886792452829</v>
      </c>
      <c r="BE76" s="3">
        <f t="shared" si="178"/>
        <v>1.1441441441441442</v>
      </c>
      <c r="BF76" s="3">
        <f t="shared" si="178"/>
        <v>1.3364485981308414</v>
      </c>
      <c r="BG76" s="3">
        <f t="shared" si="178"/>
        <v>1.6845025762980579</v>
      </c>
      <c r="BH76" s="3" t="str">
        <f t="shared" si="178"/>
        <v/>
      </c>
      <c r="BI76" s="3" t="str">
        <f t="shared" si="178"/>
        <v/>
      </c>
      <c r="BJ76" s="3" t="str">
        <f t="shared" si="178"/>
        <v/>
      </c>
      <c r="BK76" s="3" t="str">
        <f t="shared" si="178"/>
        <v/>
      </c>
      <c r="BL76" s="3" t="str">
        <f t="shared" si="178"/>
        <v/>
      </c>
      <c r="BM76" s="3" t="str">
        <f t="shared" si="178"/>
        <v/>
      </c>
      <c r="BN76" s="3" t="str">
        <f t="shared" ref="BN76:CS76" si="179">IF(BN56="","",BN56/BN$4)</f>
        <v/>
      </c>
      <c r="BO76" s="3" t="str">
        <f t="shared" si="179"/>
        <v/>
      </c>
      <c r="BP76" s="3" t="str">
        <f t="shared" si="179"/>
        <v/>
      </c>
      <c r="BQ76" s="3" t="str">
        <f t="shared" si="179"/>
        <v/>
      </c>
      <c r="BR76" s="3" t="str">
        <f t="shared" si="179"/>
        <v/>
      </c>
      <c r="BS76" s="3" t="str">
        <f t="shared" si="179"/>
        <v/>
      </c>
      <c r="BT76" s="3" t="str">
        <f t="shared" si="179"/>
        <v/>
      </c>
      <c r="BU76" s="3" t="str">
        <f t="shared" si="179"/>
        <v/>
      </c>
      <c r="BV76" s="3">
        <f t="shared" si="179"/>
        <v>3.5992063492063493</v>
      </c>
      <c r="BW76" s="3">
        <f t="shared" si="179"/>
        <v>4.0948275862068968</v>
      </c>
      <c r="BX76" s="3">
        <f t="shared" si="179"/>
        <v>3.4831932773109244</v>
      </c>
      <c r="BY76" s="3">
        <f t="shared" si="179"/>
        <v>3.47196261682243</v>
      </c>
      <c r="BZ76" s="3">
        <f t="shared" si="179"/>
        <v>3.484375</v>
      </c>
      <c r="CA76" s="3">
        <f t="shared" si="179"/>
        <v>3.5598290598290601</v>
      </c>
      <c r="CB76" s="3">
        <f t="shared" si="179"/>
        <v>3.7421874999999996</v>
      </c>
      <c r="CC76" s="3">
        <f t="shared" si="179"/>
        <v>3.2683982683982684</v>
      </c>
      <c r="CD76" s="3">
        <f t="shared" si="179"/>
        <v>3.657142857142857</v>
      </c>
      <c r="CE76" s="3">
        <f t="shared" si="179"/>
        <v>2.7787234042553188</v>
      </c>
      <c r="CF76" s="3">
        <f t="shared" si="179"/>
        <v>3.6326530612244898</v>
      </c>
      <c r="CG76" s="3">
        <f t="shared" si="179"/>
        <v>3.9659574468085106</v>
      </c>
      <c r="CH76" s="3">
        <f t="shared" si="179"/>
        <v>2.9433962264150941</v>
      </c>
      <c r="CI76" s="3">
        <f t="shared" si="179"/>
        <v>2.6919831223628692</v>
      </c>
      <c r="CJ76" s="3">
        <f t="shared" si="179"/>
        <v>3.6932773109243699</v>
      </c>
      <c r="CK76" s="3">
        <f t="shared" si="179"/>
        <v>2.7975708502024288</v>
      </c>
      <c r="CL76" s="3">
        <f t="shared" si="179"/>
        <v>3.25</v>
      </c>
      <c r="CM76" s="3">
        <f t="shared" si="179"/>
        <v>3.4647302904564312</v>
      </c>
      <c r="CN76" s="3">
        <f t="shared" si="179"/>
        <v>4.2278481012658231</v>
      </c>
      <c r="CO76" s="3">
        <f t="shared" si="179"/>
        <v>3.316239316239316</v>
      </c>
      <c r="CP76" s="3">
        <f t="shared" si="179"/>
        <v>3.5336322869955152</v>
      </c>
      <c r="CQ76" s="3">
        <f t="shared" si="179"/>
        <v>3.4083333333333332</v>
      </c>
      <c r="CR76" s="3">
        <f t="shared" si="179"/>
        <v>2.9488220958570266</v>
      </c>
      <c r="CS76" s="3" t="str">
        <f t="shared" si="179"/>
        <v/>
      </c>
      <c r="CT76" s="3">
        <f t="shared" ref="CT76:DL76" si="180">IF(CT56="","",CT56/CT$4)</f>
        <v>0.94092827004219415</v>
      </c>
      <c r="CU76" s="3">
        <f t="shared" si="180"/>
        <v>1.6444444444444444</v>
      </c>
      <c r="CV76" s="3">
        <f t="shared" si="180"/>
        <v>0.96610169491525422</v>
      </c>
      <c r="CW76" s="3">
        <f t="shared" si="180"/>
        <v>1.1814345991561181</v>
      </c>
      <c r="CX76" s="3">
        <f t="shared" si="180"/>
        <v>1.2419354838709677</v>
      </c>
      <c r="CY76" s="3">
        <f t="shared" si="180"/>
        <v>1.1312217194570136</v>
      </c>
      <c r="CZ76" s="3">
        <f t="shared" si="180"/>
        <v>1.450413223140496</v>
      </c>
      <c r="DA76" s="3" t="str">
        <f t="shared" si="180"/>
        <v/>
      </c>
      <c r="DB76" s="3">
        <f t="shared" si="180"/>
        <v>0.92139737991266391</v>
      </c>
      <c r="DC76" s="3">
        <f t="shared" si="180"/>
        <v>0.93981481481481477</v>
      </c>
      <c r="DD76" s="3">
        <f t="shared" si="180"/>
        <v>1.4913793103448276</v>
      </c>
      <c r="DE76" s="3">
        <f t="shared" si="180"/>
        <v>1</v>
      </c>
      <c r="DF76" s="3">
        <f t="shared" si="180"/>
        <v>1.0643776824034334</v>
      </c>
      <c r="DG76" s="3">
        <f t="shared" si="180"/>
        <v>0.93670886075949367</v>
      </c>
      <c r="DH76" s="3">
        <f t="shared" si="180"/>
        <v>1.0132743362831858</v>
      </c>
      <c r="DI76" s="3">
        <f t="shared" si="180"/>
        <v>1.3130081300813006</v>
      </c>
      <c r="DJ76" s="3">
        <f t="shared" si="180"/>
        <v>1.0786026200873362</v>
      </c>
      <c r="DK76" s="3">
        <f t="shared" si="180"/>
        <v>1.5390946502057612</v>
      </c>
      <c r="DL76" s="3">
        <f t="shared" si="180"/>
        <v>1.1959183673469389</v>
      </c>
    </row>
    <row r="77" spans="1:118" x14ac:dyDescent="0.35">
      <c r="B77" s="236"/>
      <c r="C77" s="236"/>
      <c r="D77" s="236"/>
      <c r="E77" s="236"/>
      <c r="F77" s="236"/>
      <c r="G77" s="236"/>
      <c r="H77" s="236"/>
      <c r="I77" s="236"/>
      <c r="J77" s="236"/>
      <c r="K77" s="236"/>
      <c r="L77" s="236"/>
      <c r="M77" s="236"/>
      <c r="N77" s="236"/>
      <c r="O77" s="236"/>
      <c r="P77" s="236"/>
      <c r="Q77" s="236"/>
      <c r="R77" s="236"/>
      <c r="S77" s="236"/>
      <c r="T77" s="236"/>
      <c r="U77" s="236"/>
      <c r="V77" s="236"/>
      <c r="W77" s="236"/>
      <c r="X77" s="236"/>
      <c r="Y77" s="236"/>
      <c r="Z77" s="236"/>
      <c r="AA77" s="236"/>
      <c r="AB77" s="236"/>
      <c r="AC77" s="236"/>
      <c r="AD77" s="236"/>
      <c r="AE77" s="236"/>
      <c r="AF77" s="236"/>
      <c r="AG77" s="236"/>
      <c r="AH77" s="236"/>
      <c r="AI77" s="236"/>
      <c r="AJ77" s="236"/>
      <c r="AK77" s="236"/>
      <c r="AL77" s="236"/>
      <c r="AM77" s="236"/>
      <c r="AN77" s="236"/>
      <c r="AO77" s="236"/>
      <c r="AP77" s="236"/>
      <c r="AQ77" s="236"/>
      <c r="AR77" s="236"/>
      <c r="AS77" s="236"/>
      <c r="AT77" s="236"/>
      <c r="AU77" s="236"/>
      <c r="AV77" s="236"/>
      <c r="AW77" s="236"/>
      <c r="AX77" s="236"/>
      <c r="AY77" s="236"/>
      <c r="AZ77" s="236"/>
      <c r="BA77" s="236"/>
      <c r="BB77" s="236"/>
      <c r="BC77" s="236"/>
      <c r="BD77" s="236"/>
      <c r="BE77" s="236"/>
      <c r="BF77" s="236"/>
      <c r="BG77" s="236"/>
      <c r="BH77" s="236"/>
      <c r="BI77" s="236"/>
      <c r="BJ77" s="236"/>
      <c r="BK77" s="236"/>
      <c r="BL77" s="236"/>
      <c r="BM77" s="236"/>
      <c r="BN77" s="236"/>
      <c r="BO77" s="236"/>
      <c r="BP77" s="236"/>
      <c r="BQ77" s="236"/>
      <c r="BR77" s="236"/>
      <c r="BS77" s="236"/>
      <c r="BT77" s="236"/>
      <c r="BU77" s="236"/>
      <c r="BV77" s="236"/>
      <c r="BW77" s="236"/>
      <c r="BX77" s="236"/>
      <c r="BY77" s="236"/>
      <c r="BZ77" s="236"/>
      <c r="CA77" s="236"/>
      <c r="CB77" s="236"/>
      <c r="CC77" s="236"/>
      <c r="CD77" s="236"/>
      <c r="CE77" s="236"/>
      <c r="CF77" s="236"/>
      <c r="CG77" s="236"/>
      <c r="CH77" s="236"/>
      <c r="CI77" s="236"/>
      <c r="CJ77" s="236"/>
      <c r="CK77" s="236"/>
      <c r="CL77" s="236"/>
      <c r="CM77" s="236"/>
      <c r="CN77" s="236"/>
      <c r="CO77" s="236"/>
      <c r="CP77" s="236"/>
      <c r="CQ77" s="236"/>
      <c r="CR77" s="236"/>
      <c r="CS77" s="236"/>
      <c r="CT77" s="236"/>
      <c r="CU77" s="236"/>
      <c r="CV77" s="236"/>
      <c r="CW77" s="236"/>
      <c r="CX77" s="236"/>
      <c r="CY77" s="236"/>
      <c r="CZ77" s="236"/>
      <c r="DA77" s="236"/>
      <c r="DB77" s="236"/>
      <c r="DC77" s="236"/>
      <c r="DD77" s="236"/>
      <c r="DE77" s="236"/>
      <c r="DF77" s="236"/>
      <c r="DG77" s="236"/>
      <c r="DH77" s="236"/>
      <c r="DI77" s="236"/>
      <c r="DJ77" s="236"/>
      <c r="DK77" s="236"/>
      <c r="DL77" s="236"/>
      <c r="DM77" s="236"/>
      <c r="DN77" s="236"/>
    </row>
    <row r="78" spans="1:118" x14ac:dyDescent="0.35">
      <c r="A78" s="3" t="s">
        <v>729</v>
      </c>
      <c r="B78" s="236"/>
      <c r="C78" s="236"/>
      <c r="D78" s="236"/>
      <c r="E78" s="236"/>
      <c r="F78" s="236"/>
      <c r="G78" s="236"/>
      <c r="H78" s="236"/>
      <c r="I78" s="236"/>
      <c r="J78" s="236"/>
      <c r="K78" s="236"/>
      <c r="L78" s="236"/>
      <c r="M78" s="236"/>
      <c r="N78" s="236"/>
      <c r="O78" s="236"/>
      <c r="P78" s="236"/>
      <c r="Q78" s="236"/>
      <c r="R78" s="236"/>
      <c r="S78" s="236"/>
      <c r="T78" s="236"/>
      <c r="U78" s="236"/>
      <c r="V78" s="236"/>
      <c r="W78" s="236"/>
      <c r="X78" s="236"/>
      <c r="Y78" s="236"/>
      <c r="Z78" s="236"/>
      <c r="AA78" s="236"/>
      <c r="AB78" s="236"/>
      <c r="AC78" s="236"/>
      <c r="AD78" s="236"/>
      <c r="AE78" s="236"/>
      <c r="AF78" s="236"/>
      <c r="AG78" s="236"/>
      <c r="AH78" s="236"/>
      <c r="AI78" s="236"/>
      <c r="AJ78" s="236"/>
      <c r="AK78" s="236"/>
      <c r="AL78" s="236"/>
      <c r="AM78" s="236"/>
      <c r="AN78" s="236"/>
      <c r="AO78" s="236"/>
      <c r="AP78" s="236"/>
      <c r="AQ78" s="236"/>
      <c r="AR78" s="236"/>
      <c r="AS78" s="236"/>
      <c r="AT78" s="236"/>
      <c r="AU78" s="236"/>
      <c r="AV78" s="236"/>
      <c r="AW78" s="236"/>
      <c r="AX78" s="236"/>
      <c r="AY78" s="236"/>
      <c r="AZ78" s="236"/>
      <c r="BA78" s="236"/>
      <c r="BB78" s="236"/>
      <c r="BC78" s="236"/>
      <c r="BD78" s="236"/>
      <c r="BE78" s="236"/>
      <c r="BF78" s="236"/>
      <c r="BG78" s="236"/>
      <c r="BH78" s="236"/>
      <c r="BI78" s="236"/>
      <c r="BJ78" s="236"/>
      <c r="BK78" s="236"/>
      <c r="BL78" s="236"/>
      <c r="BM78" s="236"/>
      <c r="BN78" s="236"/>
      <c r="BO78" s="236"/>
      <c r="BP78" s="236"/>
      <c r="BQ78" s="236"/>
      <c r="BR78" s="236"/>
      <c r="BS78" s="236"/>
      <c r="BT78" s="236"/>
      <c r="BU78" s="236"/>
      <c r="BV78" s="236"/>
      <c r="BW78" s="236"/>
      <c r="BX78" s="236"/>
      <c r="BY78" s="236"/>
      <c r="BZ78" s="236"/>
      <c r="CA78" s="236"/>
      <c r="CB78" s="236"/>
      <c r="CC78" s="236"/>
      <c r="CD78" s="236"/>
      <c r="CE78" s="236"/>
      <c r="CF78" s="236"/>
      <c r="CG78" s="236"/>
      <c r="CH78" s="236"/>
      <c r="CI78" s="236"/>
      <c r="CJ78" s="236"/>
      <c r="CK78" s="236"/>
      <c r="CL78" s="236"/>
      <c r="CM78" s="236"/>
      <c r="CN78" s="236"/>
      <c r="CO78" s="236"/>
      <c r="CP78" s="236"/>
      <c r="CQ78" s="236"/>
      <c r="CR78" s="236"/>
      <c r="CS78" s="236"/>
      <c r="CT78" s="236"/>
      <c r="CU78" s="236"/>
      <c r="CV78" s="236"/>
      <c r="CW78" s="236"/>
      <c r="CX78" s="236"/>
      <c r="CY78" s="236"/>
      <c r="CZ78" s="236"/>
      <c r="DA78" s="236"/>
      <c r="DB78" s="236"/>
      <c r="DC78" s="236"/>
      <c r="DD78" s="236"/>
      <c r="DE78" s="236"/>
      <c r="DF78" s="236"/>
      <c r="DG78" s="236"/>
      <c r="DH78" s="236"/>
      <c r="DI78" s="236"/>
      <c r="DJ78" s="236"/>
      <c r="DK78" s="236"/>
      <c r="DL78" s="236"/>
      <c r="DM78" s="236"/>
      <c r="DN78" s="236"/>
    </row>
    <row r="79" spans="1:118" ht="16.5" x14ac:dyDescent="0.35">
      <c r="A79" s="186" t="s">
        <v>728</v>
      </c>
      <c r="B79" s="236"/>
      <c r="C79" s="236"/>
      <c r="D79" s="236"/>
      <c r="E79" s="236"/>
      <c r="F79" s="236"/>
      <c r="G79" s="236"/>
      <c r="H79" s="236"/>
      <c r="I79" s="236"/>
      <c r="J79" s="236"/>
      <c r="K79" s="236"/>
      <c r="L79" s="236"/>
      <c r="M79" s="236"/>
      <c r="N79" s="236"/>
      <c r="O79" s="236"/>
      <c r="P79" s="236"/>
      <c r="Q79" s="236"/>
      <c r="R79" s="236"/>
      <c r="S79" s="236"/>
      <c r="T79" s="236"/>
      <c r="U79" s="236"/>
      <c r="V79" s="236"/>
      <c r="W79" s="236"/>
      <c r="X79" s="236"/>
      <c r="Y79" s="236"/>
      <c r="Z79" s="236"/>
      <c r="AA79" s="236"/>
      <c r="AB79" s="236"/>
      <c r="AC79" s="236"/>
      <c r="AD79" s="236"/>
      <c r="AE79" s="236"/>
      <c r="AF79" s="236"/>
      <c r="AG79" s="236"/>
      <c r="AH79" s="236"/>
      <c r="AI79" s="236"/>
      <c r="AJ79" s="236"/>
      <c r="AK79" s="236"/>
      <c r="AL79" s="236"/>
      <c r="AM79" s="236"/>
      <c r="AN79" s="236"/>
      <c r="AO79" s="236"/>
      <c r="AP79" s="236"/>
      <c r="AQ79" s="236"/>
      <c r="AR79" s="236"/>
      <c r="AS79" s="236"/>
      <c r="AT79" s="236"/>
      <c r="AU79" s="236"/>
      <c r="AV79" s="236"/>
      <c r="AW79" s="236"/>
      <c r="AX79" s="236"/>
      <c r="AY79" s="236"/>
      <c r="AZ79" s="236"/>
      <c r="BA79" s="236"/>
      <c r="BB79" s="236"/>
      <c r="BC79" s="236"/>
      <c r="BD79" s="236"/>
      <c r="BE79" s="236"/>
      <c r="BF79" s="236"/>
      <c r="BG79" s="236"/>
      <c r="BH79" s="236"/>
      <c r="BI79" s="236"/>
      <c r="BJ79" s="236"/>
      <c r="BK79" s="236"/>
      <c r="BL79" s="236"/>
      <c r="BM79" s="236"/>
      <c r="BN79" s="236"/>
      <c r="BO79" s="236"/>
      <c r="BP79" s="236"/>
      <c r="BQ79" s="236"/>
      <c r="BR79" s="236"/>
      <c r="BS79" s="236"/>
      <c r="BT79" s="236"/>
      <c r="BU79" s="236"/>
      <c r="BV79" s="236"/>
      <c r="BW79" s="236"/>
      <c r="BX79" s="236"/>
      <c r="BY79" s="236"/>
      <c r="BZ79" s="236"/>
      <c r="CA79" s="236"/>
      <c r="CB79" s="236"/>
      <c r="CC79" s="236"/>
      <c r="CD79" s="236"/>
      <c r="CE79" s="236"/>
      <c r="CF79" s="236"/>
      <c r="CG79" s="236"/>
      <c r="CH79" s="236"/>
      <c r="CI79" s="236"/>
      <c r="CJ79" s="236"/>
      <c r="CK79" s="236"/>
      <c r="CL79" s="236"/>
      <c r="CM79" s="236"/>
      <c r="CN79" s="236"/>
      <c r="CO79" s="236"/>
      <c r="CP79" s="236"/>
      <c r="CQ79" s="236"/>
      <c r="CR79" s="236"/>
      <c r="CS79" s="236"/>
      <c r="CT79" s="236"/>
      <c r="CU79" s="236"/>
      <c r="CV79" s="236"/>
      <c r="CW79" s="236"/>
      <c r="CX79" s="236"/>
      <c r="CY79" s="236"/>
      <c r="CZ79" s="236"/>
      <c r="DA79" s="236"/>
      <c r="DB79" s="236"/>
      <c r="DC79" s="236"/>
      <c r="DD79" s="236"/>
      <c r="DE79" s="236"/>
      <c r="DF79" s="236"/>
      <c r="DG79" s="236"/>
      <c r="DH79" s="236"/>
      <c r="DI79" s="236"/>
      <c r="DJ79" s="236"/>
      <c r="DK79" s="236"/>
      <c r="DL79" s="236"/>
      <c r="DM79" s="236"/>
      <c r="DN79" s="236"/>
    </row>
    <row r="80" spans="1:118" x14ac:dyDescent="0.35">
      <c r="A80" s="3" t="s">
        <v>147</v>
      </c>
      <c r="B80" s="237">
        <f t="shared" ref="B80:AG80" si="181">IF(B70="","",B70/AVERAGE($B70:$P70))</f>
        <v>0.94384385230006007</v>
      </c>
      <c r="C80" s="237">
        <f t="shared" si="181"/>
        <v>0.90450169421991666</v>
      </c>
      <c r="D80" s="237">
        <f t="shared" si="181"/>
        <v>0.96522581374233452</v>
      </c>
      <c r="E80" s="237">
        <f t="shared" si="181"/>
        <v>0.88056238321338409</v>
      </c>
      <c r="F80" s="237">
        <f t="shared" si="181"/>
        <v>0.87997293620445793</v>
      </c>
      <c r="G80" s="237">
        <f t="shared" si="181"/>
        <v>0.89818965567079478</v>
      </c>
      <c r="H80" s="237">
        <f t="shared" si="181"/>
        <v>0.9939262660726611</v>
      </c>
      <c r="I80" s="237">
        <f t="shared" si="181"/>
        <v>0.81804193352340793</v>
      </c>
      <c r="J80" s="237">
        <f t="shared" si="181"/>
        <v>1.2632354117360758</v>
      </c>
      <c r="K80" s="237">
        <f t="shared" si="181"/>
        <v>0.90805812255925655</v>
      </c>
      <c r="L80" s="237">
        <f t="shared" si="181"/>
        <v>0.93524946277611998</v>
      </c>
      <c r="M80" s="237">
        <f t="shared" si="181"/>
        <v>1.2186855185328089</v>
      </c>
      <c r="N80" s="237">
        <f t="shared" si="181"/>
        <v>1.209101459556839</v>
      </c>
      <c r="O80" s="237">
        <f t="shared" si="181"/>
        <v>0.95548536924622407</v>
      </c>
      <c r="P80" s="237">
        <f t="shared" si="181"/>
        <v>1.2259201206456583</v>
      </c>
      <c r="Q80" s="237" t="str">
        <f t="shared" si="181"/>
        <v/>
      </c>
      <c r="R80" s="237" t="str">
        <f t="shared" si="181"/>
        <v/>
      </c>
      <c r="S80" s="237" t="str">
        <f t="shared" si="181"/>
        <v/>
      </c>
      <c r="T80" s="237" t="str">
        <f t="shared" si="181"/>
        <v/>
      </c>
      <c r="U80" s="237" t="str">
        <f t="shared" si="181"/>
        <v/>
      </c>
      <c r="V80" s="237" t="str">
        <f t="shared" si="181"/>
        <v/>
      </c>
      <c r="W80" s="237" t="str">
        <f t="shared" si="181"/>
        <v/>
      </c>
      <c r="X80" s="237" t="str">
        <f t="shared" si="181"/>
        <v/>
      </c>
      <c r="Y80" s="237" t="str">
        <f t="shared" si="181"/>
        <v/>
      </c>
      <c r="Z80" s="237">
        <f t="shared" si="181"/>
        <v>2.1962696065347718</v>
      </c>
      <c r="AA80" s="237">
        <f t="shared" si="181"/>
        <v>1.5675702853812348</v>
      </c>
      <c r="AB80" s="237">
        <f t="shared" si="181"/>
        <v>1.23035390267906</v>
      </c>
      <c r="AC80" s="237">
        <f t="shared" si="181"/>
        <v>1.6350044565078934</v>
      </c>
      <c r="AD80" s="237">
        <f t="shared" si="181"/>
        <v>1.903659096548415</v>
      </c>
      <c r="AE80" s="237">
        <f t="shared" si="181"/>
        <v>1.641298450174876</v>
      </c>
      <c r="AF80" s="237">
        <f t="shared" si="181"/>
        <v>1.0929982479998062</v>
      </c>
      <c r="AG80" s="237">
        <f t="shared" si="181"/>
        <v>1.7406708157736692</v>
      </c>
      <c r="AH80" s="237">
        <f t="shared" ref="AH80:BM80" si="182">IF(AH70="","",AH70/AVERAGE($B70:$P70))</f>
        <v>1.7567974363736412</v>
      </c>
      <c r="AI80" s="237">
        <f t="shared" si="182"/>
        <v>1.1358034902350853</v>
      </c>
      <c r="AJ80" s="237">
        <f t="shared" si="182"/>
        <v>1.4440088769990325</v>
      </c>
      <c r="AK80" s="237">
        <f t="shared" si="182"/>
        <v>1.2871563671293382</v>
      </c>
      <c r="AL80" s="237">
        <f t="shared" si="182"/>
        <v>1.4620558692416625</v>
      </c>
      <c r="AM80" s="237">
        <f t="shared" si="182"/>
        <v>1.2287407704134417</v>
      </c>
      <c r="AN80" s="237">
        <f t="shared" si="182"/>
        <v>1.4227927476169564</v>
      </c>
      <c r="AO80" s="237">
        <f t="shared" si="182"/>
        <v>1.4362030083157071</v>
      </c>
      <c r="AP80" s="237">
        <f t="shared" si="182"/>
        <v>1.7412545774204355</v>
      </c>
      <c r="AQ80" s="237">
        <f t="shared" si="182"/>
        <v>1.3539106348968488</v>
      </c>
      <c r="AR80" s="237">
        <f t="shared" si="182"/>
        <v>2.2220628327207335</v>
      </c>
      <c r="AS80" s="237">
        <f t="shared" si="182"/>
        <v>1.2484957427002954</v>
      </c>
      <c r="AT80" s="237">
        <f t="shared" si="182"/>
        <v>1.6214686941846455</v>
      </c>
      <c r="AU80" s="237" t="str">
        <f t="shared" si="182"/>
        <v/>
      </c>
      <c r="AV80" s="237" t="str">
        <f t="shared" si="182"/>
        <v/>
      </c>
      <c r="AW80" s="237" t="str">
        <f t="shared" si="182"/>
        <v/>
      </c>
      <c r="AX80" s="237">
        <f t="shared" si="182"/>
        <v>1.3601694006643046</v>
      </c>
      <c r="AY80" s="237">
        <f t="shared" si="182"/>
        <v>1.3672846580251776</v>
      </c>
      <c r="AZ80" s="237">
        <f t="shared" si="182"/>
        <v>0.83994239416582783</v>
      </c>
      <c r="BA80" s="237">
        <f t="shared" si="182"/>
        <v>0.96444106323467982</v>
      </c>
      <c r="BB80" s="237">
        <f t="shared" si="182"/>
        <v>1.0839648014420395</v>
      </c>
      <c r="BC80" s="237">
        <f t="shared" si="182"/>
        <v>1.0706951481726648</v>
      </c>
      <c r="BD80" s="237">
        <f t="shared" si="182"/>
        <v>1.3129445612188777</v>
      </c>
      <c r="BE80" s="237">
        <f t="shared" si="182"/>
        <v>1.8185252867303434</v>
      </c>
      <c r="BF80" s="237">
        <f t="shared" si="182"/>
        <v>1.2226954609291316</v>
      </c>
      <c r="BG80" s="237">
        <f t="shared" si="182"/>
        <v>1.7434663716996777</v>
      </c>
      <c r="BH80" s="237" t="str">
        <f t="shared" si="182"/>
        <v/>
      </c>
      <c r="BI80" s="237" t="str">
        <f t="shared" si="182"/>
        <v/>
      </c>
      <c r="BJ80" s="237" t="str">
        <f t="shared" si="182"/>
        <v/>
      </c>
      <c r="BK80" s="237" t="str">
        <f t="shared" si="182"/>
        <v/>
      </c>
      <c r="BL80" s="237" t="str">
        <f t="shared" si="182"/>
        <v/>
      </c>
      <c r="BM80" s="237" t="str">
        <f t="shared" si="182"/>
        <v/>
      </c>
      <c r="BN80" s="237" t="str">
        <f t="shared" ref="BN80:CS80" si="183">IF(BN70="","",BN70/AVERAGE($B70:$P70))</f>
        <v/>
      </c>
      <c r="BO80" s="237" t="str">
        <f t="shared" si="183"/>
        <v/>
      </c>
      <c r="BP80" s="237" t="str">
        <f t="shared" si="183"/>
        <v/>
      </c>
      <c r="BQ80" s="237" t="str">
        <f t="shared" si="183"/>
        <v/>
      </c>
      <c r="BR80" s="237" t="str">
        <f t="shared" si="183"/>
        <v/>
      </c>
      <c r="BS80" s="237" t="str">
        <f t="shared" si="183"/>
        <v/>
      </c>
      <c r="BT80" s="237" t="str">
        <f t="shared" si="183"/>
        <v/>
      </c>
      <c r="BU80" s="237" t="str">
        <f t="shared" si="183"/>
        <v/>
      </c>
      <c r="BV80" s="237">
        <f t="shared" si="183"/>
        <v>0.97922932385161854</v>
      </c>
      <c r="BW80" s="237">
        <f t="shared" si="183"/>
        <v>1.2266564716738171</v>
      </c>
      <c r="BX80" s="237">
        <f t="shared" si="183"/>
        <v>0.97724305747463758</v>
      </c>
      <c r="BY80" s="237">
        <f t="shared" si="183"/>
        <v>1.7859968927935013</v>
      </c>
      <c r="BZ80" s="237">
        <f t="shared" si="183"/>
        <v>1.2483063471082589</v>
      </c>
      <c r="CA80" s="237">
        <f t="shared" si="183"/>
        <v>1.2626372802389718</v>
      </c>
      <c r="CB80" s="237">
        <f t="shared" si="183"/>
        <v>0.97039199024465994</v>
      </c>
      <c r="CC80" s="237">
        <f t="shared" si="183"/>
        <v>1.3445217675454824</v>
      </c>
      <c r="CD80" s="237">
        <f t="shared" si="183"/>
        <v>1.1335905965769968</v>
      </c>
      <c r="CE80" s="237">
        <f t="shared" si="183"/>
        <v>1.1456192808611818</v>
      </c>
      <c r="CF80" s="237">
        <f t="shared" si="183"/>
        <v>1.1239430170316604</v>
      </c>
      <c r="CG80" s="237">
        <f t="shared" si="183"/>
        <v>1.1637238875824296</v>
      </c>
      <c r="CH80" s="237">
        <f t="shared" si="183"/>
        <v>1.0533882654887872</v>
      </c>
      <c r="CI80" s="237">
        <f t="shared" si="183"/>
        <v>1.2526384715995096</v>
      </c>
      <c r="CJ80" s="237">
        <f t="shared" si="183"/>
        <v>1.1828216274921679</v>
      </c>
      <c r="CK80" s="237">
        <f t="shared" si="183"/>
        <v>1.1732159789605736</v>
      </c>
      <c r="CL80" s="237">
        <f t="shared" si="183"/>
        <v>1.294102201262527</v>
      </c>
      <c r="CM80" s="237">
        <f t="shared" si="183"/>
        <v>1.8546370811022854</v>
      </c>
      <c r="CN80" s="237">
        <f t="shared" si="183"/>
        <v>1.2297000282501556</v>
      </c>
      <c r="CO80" s="237">
        <f t="shared" si="183"/>
        <v>2.1323418388675752</v>
      </c>
      <c r="CP80" s="237">
        <f t="shared" si="183"/>
        <v>1.1203522138824995</v>
      </c>
      <c r="CQ80" s="237">
        <f t="shared" si="183"/>
        <v>1.5166799010230527</v>
      </c>
      <c r="CR80" s="237">
        <f t="shared" si="183"/>
        <v>1.3844002345945594</v>
      </c>
      <c r="CS80" s="237" t="str">
        <f t="shared" si="183"/>
        <v/>
      </c>
      <c r="CT80" s="237">
        <f t="shared" ref="CT80:DL80" si="184">IF(CT70="","",CT70/AVERAGE($B70:$P70))</f>
        <v>1.2267080573785005</v>
      </c>
      <c r="CU80" s="237">
        <f t="shared" si="184"/>
        <v>0.96227102291748301</v>
      </c>
      <c r="CV80" s="237">
        <f t="shared" si="184"/>
        <v>1.4442344820219513</v>
      </c>
      <c r="CW80" s="237">
        <f t="shared" si="184"/>
        <v>1.2646063550861291</v>
      </c>
      <c r="CX80" s="237">
        <f t="shared" si="184"/>
        <v>1.045536982460592</v>
      </c>
      <c r="CY80" s="237">
        <f t="shared" si="184"/>
        <v>1.582901512732527</v>
      </c>
      <c r="CZ80" s="237">
        <f t="shared" si="184"/>
        <v>1.6360022545112891</v>
      </c>
      <c r="DA80" s="237" t="str">
        <f t="shared" si="184"/>
        <v/>
      </c>
      <c r="DB80" s="237">
        <f t="shared" si="184"/>
        <v>1.4378053210174873</v>
      </c>
      <c r="DC80" s="237">
        <f t="shared" si="184"/>
        <v>1.0614570735875621</v>
      </c>
      <c r="DD80" s="237">
        <f t="shared" si="184"/>
        <v>0.94546279544294187</v>
      </c>
      <c r="DE80" s="237">
        <f t="shared" si="184"/>
        <v>1.2344645532936731</v>
      </c>
      <c r="DF80" s="237">
        <f t="shared" si="184"/>
        <v>1.1442940271026165</v>
      </c>
      <c r="DG80" s="237">
        <f t="shared" si="184"/>
        <v>1.0471898050792079</v>
      </c>
      <c r="DH80" s="237">
        <f t="shared" si="184"/>
        <v>1.4924506737799537</v>
      </c>
      <c r="DI80" s="237">
        <f t="shared" si="184"/>
        <v>1.2721470946813567</v>
      </c>
      <c r="DJ80" s="237">
        <f t="shared" si="184"/>
        <v>1.5368931249067039</v>
      </c>
      <c r="DK80" s="237">
        <f t="shared" si="184"/>
        <v>1.6438602101837159</v>
      </c>
      <c r="DL80" s="237">
        <f t="shared" si="184"/>
        <v>0.84705748408051329</v>
      </c>
      <c r="DM80" s="236"/>
      <c r="DN80" s="236"/>
    </row>
    <row r="81" spans="1:118" x14ac:dyDescent="0.35">
      <c r="A81" s="3" t="s">
        <v>727</v>
      </c>
      <c r="B81" s="237">
        <f t="shared" ref="B81:AG81" si="185">IF(B71="","",B71/AVERAGE($B71:$P71))</f>
        <v>0.96871332676990041</v>
      </c>
      <c r="C81" s="237">
        <f t="shared" si="185"/>
        <v>1.409093048073695</v>
      </c>
      <c r="D81" s="237">
        <f t="shared" si="185"/>
        <v>0.9271787506128617</v>
      </c>
      <c r="E81" s="237">
        <f t="shared" si="185"/>
        <v>0.75918146359640326</v>
      </c>
      <c r="F81" s="237">
        <f t="shared" si="185"/>
        <v>1.1542743609737443</v>
      </c>
      <c r="G81" s="237">
        <f t="shared" si="185"/>
        <v>1.2089012265276129</v>
      </c>
      <c r="H81" s="237">
        <f t="shared" si="185"/>
        <v>0.71166545666190661</v>
      </c>
      <c r="I81" s="237">
        <f t="shared" si="185"/>
        <v>1.7915969884570846</v>
      </c>
      <c r="J81" s="237">
        <f t="shared" si="185"/>
        <v>1.1502010375541258</v>
      </c>
      <c r="K81" s="237">
        <f t="shared" si="185"/>
        <v>0.95567789109547707</v>
      </c>
      <c r="L81" s="237">
        <f t="shared" si="185"/>
        <v>0.99484322932644464</v>
      </c>
      <c r="M81" s="237">
        <f t="shared" si="185"/>
        <v>0.6295758317903043</v>
      </c>
      <c r="N81" s="237">
        <f t="shared" si="185"/>
        <v>0.91035494263803152</v>
      </c>
      <c r="O81" s="237">
        <f t="shared" si="185"/>
        <v>0.64940207032172548</v>
      </c>
      <c r="P81" s="237">
        <f t="shared" si="185"/>
        <v>0.7793403756006827</v>
      </c>
      <c r="Q81" s="237" t="str">
        <f t="shared" si="185"/>
        <v/>
      </c>
      <c r="R81" s="237" t="str">
        <f t="shared" si="185"/>
        <v/>
      </c>
      <c r="S81" s="237" t="str">
        <f t="shared" si="185"/>
        <v/>
      </c>
      <c r="T81" s="237" t="str">
        <f t="shared" si="185"/>
        <v/>
      </c>
      <c r="U81" s="237" t="str">
        <f t="shared" si="185"/>
        <v/>
      </c>
      <c r="V81" s="237" t="str">
        <f t="shared" si="185"/>
        <v/>
      </c>
      <c r="W81" s="237" t="str">
        <f t="shared" si="185"/>
        <v/>
      </c>
      <c r="X81" s="237" t="str">
        <f t="shared" si="185"/>
        <v/>
      </c>
      <c r="Y81" s="237" t="str">
        <f t="shared" si="185"/>
        <v/>
      </c>
      <c r="Z81" s="237">
        <f t="shared" si="185"/>
        <v>0.13237929318716329</v>
      </c>
      <c r="AA81" s="237">
        <f t="shared" si="185"/>
        <v>0.27968798982691606</v>
      </c>
      <c r="AB81" s="237">
        <f t="shared" si="185"/>
        <v>0.2574946327273489</v>
      </c>
      <c r="AC81" s="237">
        <f t="shared" si="185"/>
        <v>0.23170503240155099</v>
      </c>
      <c r="AD81" s="237">
        <f t="shared" si="185"/>
        <v>0.19048100432108481</v>
      </c>
      <c r="AE81" s="237" t="str">
        <f t="shared" si="185"/>
        <v/>
      </c>
      <c r="AF81" s="237">
        <f t="shared" si="185"/>
        <v>0.62579189867160512</v>
      </c>
      <c r="AG81" s="237">
        <f t="shared" si="185"/>
        <v>8.9856692683410594E-2</v>
      </c>
      <c r="AH81" s="237">
        <f t="shared" ref="AH81:BM81" si="186">IF(AH71="","",AH71/AVERAGE($B71:$P71))</f>
        <v>3.6515872453305655E-2</v>
      </c>
      <c r="AI81" s="237">
        <f t="shared" si="186"/>
        <v>0.66813200290800834</v>
      </c>
      <c r="AJ81" s="237">
        <f t="shared" si="186"/>
        <v>0.2001588682329685</v>
      </c>
      <c r="AK81" s="237">
        <f t="shared" si="186"/>
        <v>0.37631108884051534</v>
      </c>
      <c r="AL81" s="237">
        <f t="shared" si="186"/>
        <v>0.24674061862741858</v>
      </c>
      <c r="AM81" s="237">
        <f t="shared" si="186"/>
        <v>0.12268014003020053</v>
      </c>
      <c r="AN81" s="237">
        <f t="shared" si="186"/>
        <v>0.18205304701167985</v>
      </c>
      <c r="AO81" s="237">
        <f t="shared" si="186"/>
        <v>0.22238680632125865</v>
      </c>
      <c r="AP81" s="237">
        <f t="shared" si="186"/>
        <v>0.35024912955212201</v>
      </c>
      <c r="AQ81" s="237">
        <f t="shared" si="186"/>
        <v>0.28171600721032808</v>
      </c>
      <c r="AR81" s="237">
        <f t="shared" si="186"/>
        <v>0.38025886527180836</v>
      </c>
      <c r="AS81" s="237">
        <f t="shared" si="186"/>
        <v>0.6822988789792227</v>
      </c>
      <c r="AT81" s="237">
        <f t="shared" si="186"/>
        <v>0.1604517721759505</v>
      </c>
      <c r="AU81" s="237" t="str">
        <f t="shared" si="186"/>
        <v/>
      </c>
      <c r="AV81" s="237" t="str">
        <f t="shared" si="186"/>
        <v/>
      </c>
      <c r="AW81" s="237" t="str">
        <f t="shared" si="186"/>
        <v/>
      </c>
      <c r="AX81" s="237">
        <f t="shared" si="186"/>
        <v>0.26248649618491515</v>
      </c>
      <c r="AY81" s="237">
        <f t="shared" si="186"/>
        <v>0.38607523782239861</v>
      </c>
      <c r="AZ81" s="237">
        <f t="shared" si="186"/>
        <v>0.83433625475176187</v>
      </c>
      <c r="BA81" s="237">
        <f t="shared" si="186"/>
        <v>0.40915646537326861</v>
      </c>
      <c r="BB81" s="237">
        <f t="shared" si="186"/>
        <v>0.16098383740125971</v>
      </c>
      <c r="BC81" s="237">
        <f t="shared" si="186"/>
        <v>0.39677513596779412</v>
      </c>
      <c r="BD81" s="237">
        <f t="shared" si="186"/>
        <v>0.2183732626468799</v>
      </c>
      <c r="BE81" s="237">
        <f t="shared" si="186"/>
        <v>0.14595228806993124</v>
      </c>
      <c r="BF81" s="237">
        <f t="shared" si="186"/>
        <v>0.39971830370105282</v>
      </c>
      <c r="BG81" s="237">
        <f t="shared" si="186"/>
        <v>0.14922883884134658</v>
      </c>
      <c r="BH81" s="237" t="str">
        <f t="shared" si="186"/>
        <v/>
      </c>
      <c r="BI81" s="237" t="str">
        <f t="shared" si="186"/>
        <v/>
      </c>
      <c r="BJ81" s="237" t="str">
        <f t="shared" si="186"/>
        <v/>
      </c>
      <c r="BK81" s="237" t="str">
        <f t="shared" si="186"/>
        <v/>
      </c>
      <c r="BL81" s="237" t="str">
        <f t="shared" si="186"/>
        <v/>
      </c>
      <c r="BM81" s="237" t="str">
        <f t="shared" si="186"/>
        <v/>
      </c>
      <c r="BN81" s="237" t="str">
        <f t="shared" ref="BN81:CS81" si="187">IF(BN71="","",BN71/AVERAGE($B71:$P71))</f>
        <v/>
      </c>
      <c r="BO81" s="237" t="str">
        <f t="shared" si="187"/>
        <v/>
      </c>
      <c r="BP81" s="237" t="str">
        <f t="shared" si="187"/>
        <v/>
      </c>
      <c r="BQ81" s="237" t="str">
        <f t="shared" si="187"/>
        <v/>
      </c>
      <c r="BR81" s="237" t="str">
        <f t="shared" si="187"/>
        <v/>
      </c>
      <c r="BS81" s="237" t="str">
        <f t="shared" si="187"/>
        <v/>
      </c>
      <c r="BT81" s="237" t="str">
        <f t="shared" si="187"/>
        <v/>
      </c>
      <c r="BU81" s="237" t="str">
        <f t="shared" si="187"/>
        <v/>
      </c>
      <c r="BV81" s="237">
        <f t="shared" si="187"/>
        <v>0.38701681719876768</v>
      </c>
      <c r="BW81" s="237">
        <f t="shared" si="187"/>
        <v>0.18155961352147482</v>
      </c>
      <c r="BX81" s="237">
        <f t="shared" si="187"/>
        <v>0.4035200553290727</v>
      </c>
      <c r="BY81" s="237">
        <f t="shared" si="187"/>
        <v>0.26920422120472426</v>
      </c>
      <c r="BZ81" s="237">
        <f t="shared" si="187"/>
        <v>0.40324564739671015</v>
      </c>
      <c r="CA81" s="237">
        <f t="shared" si="187"/>
        <v>0.37773949099042514</v>
      </c>
      <c r="CB81" s="237">
        <f t="shared" si="187"/>
        <v>0.36932542344745772</v>
      </c>
      <c r="CC81" s="237">
        <f t="shared" si="187"/>
        <v>0.35655575330206002</v>
      </c>
      <c r="CD81" s="237">
        <f t="shared" si="187"/>
        <v>0.35681223940087237</v>
      </c>
      <c r="CE81" s="237">
        <f t="shared" si="187"/>
        <v>0.10892388204980656</v>
      </c>
      <c r="CF81" s="237">
        <f t="shared" si="187"/>
        <v>0.19864046833955162</v>
      </c>
      <c r="CG81" s="237">
        <f t="shared" si="187"/>
        <v>0.33614737270560552</v>
      </c>
      <c r="CH81" s="237">
        <f t="shared" si="187"/>
        <v>9.4147487255373752E-2</v>
      </c>
      <c r="CI81" s="237">
        <f t="shared" si="187"/>
        <v>5.3318772578458427E-2</v>
      </c>
      <c r="CJ81" s="237">
        <f t="shared" si="187"/>
        <v>0.45225830762590402</v>
      </c>
      <c r="CK81" s="237">
        <f t="shared" si="187"/>
        <v>0.52419443795260268</v>
      </c>
      <c r="CL81" s="237">
        <f t="shared" si="187"/>
        <v>0.35236531147283151</v>
      </c>
      <c r="CM81" s="237">
        <f t="shared" si="187"/>
        <v>0.20355075368717199</v>
      </c>
      <c r="CN81" s="237">
        <f t="shared" si="187"/>
        <v>0.25319581234693589</v>
      </c>
      <c r="CO81" s="237">
        <f t="shared" si="187"/>
        <v>0.36638515145185668</v>
      </c>
      <c r="CP81" s="237">
        <f t="shared" si="187"/>
        <v>0.35568899849924912</v>
      </c>
      <c r="CQ81" s="237">
        <f t="shared" si="187"/>
        <v>0.33643461922999846</v>
      </c>
      <c r="CR81" s="237">
        <f t="shared" si="187"/>
        <v>0.36665443766428885</v>
      </c>
      <c r="CS81" s="237" t="str">
        <f t="shared" si="187"/>
        <v/>
      </c>
      <c r="CT81" s="237">
        <f t="shared" ref="CT81:DL81" si="188">IF(CT71="","",CT71/AVERAGE($B71:$P71))</f>
        <v>0.4506119856887153</v>
      </c>
      <c r="CU81" s="237">
        <f t="shared" si="188"/>
        <v>0.40638565884090133</v>
      </c>
      <c r="CV81" s="237">
        <f t="shared" si="188"/>
        <v>0.20429362301639326</v>
      </c>
      <c r="CW81" s="237">
        <f t="shared" si="188"/>
        <v>6.2068519873384929E-2</v>
      </c>
      <c r="CX81" s="237">
        <f t="shared" si="188"/>
        <v>0.10870149764382492</v>
      </c>
      <c r="CY81" s="237">
        <f t="shared" si="188"/>
        <v>0.15599591882544034</v>
      </c>
      <c r="CZ81" s="237">
        <f t="shared" si="188"/>
        <v>0.14272686312531144</v>
      </c>
      <c r="DA81" s="237" t="str">
        <f t="shared" si="188"/>
        <v/>
      </c>
      <c r="DB81" s="237">
        <f t="shared" si="188"/>
        <v>0.1004585137361684</v>
      </c>
      <c r="DC81" s="237">
        <f t="shared" si="188"/>
        <v>0.22230966011185022</v>
      </c>
      <c r="DD81" s="237">
        <f t="shared" si="188"/>
        <v>0.32876256171503981</v>
      </c>
      <c r="DE81" s="237">
        <f t="shared" si="188"/>
        <v>0.79696572331187299</v>
      </c>
      <c r="DF81" s="237">
        <f t="shared" si="188"/>
        <v>0.21387710484740363</v>
      </c>
      <c r="DG81" s="237">
        <f t="shared" si="188"/>
        <v>0.20999393507823624</v>
      </c>
      <c r="DH81" s="237">
        <f t="shared" si="188"/>
        <v>0.24544783368588646</v>
      </c>
      <c r="DI81" s="237">
        <f t="shared" si="188"/>
        <v>0.29451035845369633</v>
      </c>
      <c r="DJ81" s="237">
        <f t="shared" si="188"/>
        <v>0.4069277260636906</v>
      </c>
      <c r="DK81" s="237">
        <f t="shared" si="188"/>
        <v>0.14693971836452782</v>
      </c>
      <c r="DL81" s="237">
        <f t="shared" si="188"/>
        <v>0.24598619914218781</v>
      </c>
      <c r="DM81" s="236"/>
      <c r="DN81" s="236"/>
    </row>
    <row r="82" spans="1:118" x14ac:dyDescent="0.35">
      <c r="A82" s="3" t="s">
        <v>150</v>
      </c>
      <c r="B82" s="237">
        <f t="shared" ref="B82:AG82" si="189">IF(B72="","",B72/AVERAGE($B72:$P72))</f>
        <v>0.88748249818867853</v>
      </c>
      <c r="C82" s="237">
        <f t="shared" si="189"/>
        <v>0.94499974425923405</v>
      </c>
      <c r="D82" s="237">
        <f t="shared" si="189"/>
        <v>0.83628247279600609</v>
      </c>
      <c r="E82" s="237">
        <f t="shared" si="189"/>
        <v>0.94734624160695813</v>
      </c>
      <c r="F82" s="237">
        <f t="shared" si="189"/>
        <v>0.95816696091017317</v>
      </c>
      <c r="G82" s="237">
        <f t="shared" si="189"/>
        <v>1.081144874545471</v>
      </c>
      <c r="H82" s="237">
        <f t="shared" si="189"/>
        <v>0.93358881245322178</v>
      </c>
      <c r="I82" s="237">
        <f t="shared" si="189"/>
        <v>0.8703573989915071</v>
      </c>
      <c r="J82" s="237">
        <f t="shared" si="189"/>
        <v>1.4669586231681409</v>
      </c>
      <c r="K82" s="237">
        <f t="shared" si="189"/>
        <v>0.94117563093739243</v>
      </c>
      <c r="L82" s="237">
        <f t="shared" si="189"/>
        <v>0.93982406718465961</v>
      </c>
      <c r="M82" s="237">
        <f t="shared" si="189"/>
        <v>1.1029246301531519</v>
      </c>
      <c r="N82" s="237">
        <f t="shared" si="189"/>
        <v>1.0262639092920094</v>
      </c>
      <c r="O82" s="237">
        <f t="shared" si="189"/>
        <v>0.84287351873199812</v>
      </c>
      <c r="P82" s="237">
        <f t="shared" si="189"/>
        <v>1.2206106167813957</v>
      </c>
      <c r="Q82" s="237" t="str">
        <f t="shared" si="189"/>
        <v/>
      </c>
      <c r="R82" s="237" t="str">
        <f t="shared" si="189"/>
        <v/>
      </c>
      <c r="S82" s="237" t="str">
        <f t="shared" si="189"/>
        <v/>
      </c>
      <c r="T82" s="237" t="str">
        <f t="shared" si="189"/>
        <v/>
      </c>
      <c r="U82" s="237" t="str">
        <f t="shared" si="189"/>
        <v/>
      </c>
      <c r="V82" s="237" t="str">
        <f t="shared" si="189"/>
        <v/>
      </c>
      <c r="W82" s="237" t="str">
        <f t="shared" si="189"/>
        <v/>
      </c>
      <c r="X82" s="237" t="str">
        <f t="shared" si="189"/>
        <v/>
      </c>
      <c r="Y82" s="237" t="str">
        <f t="shared" si="189"/>
        <v/>
      </c>
      <c r="Z82" s="237">
        <f t="shared" si="189"/>
        <v>1.1975464712986295</v>
      </c>
      <c r="AA82" s="237">
        <f t="shared" si="189"/>
        <v>0.92416840160262248</v>
      </c>
      <c r="AB82" s="237">
        <f t="shared" si="189"/>
        <v>1.7009940943048858</v>
      </c>
      <c r="AC82" s="237">
        <f t="shared" si="189"/>
        <v>1.2248798255469981</v>
      </c>
      <c r="AD82" s="237">
        <f t="shared" si="189"/>
        <v>1.0785826788976329</v>
      </c>
      <c r="AE82" s="237">
        <f t="shared" si="189"/>
        <v>1.5225535388167164</v>
      </c>
      <c r="AF82" s="237">
        <f t="shared" si="189"/>
        <v>0.92045279078819464</v>
      </c>
      <c r="AG82" s="237">
        <f t="shared" si="189"/>
        <v>0.98980165024866329</v>
      </c>
      <c r="AH82" s="237">
        <f t="shared" ref="AH82:BM82" si="190">IF(AH72="","",AH72/AVERAGE($B72:$P72))</f>
        <v>1.0041513752370164</v>
      </c>
      <c r="AI82" s="237">
        <f t="shared" si="190"/>
        <v>1.0478088593147352</v>
      </c>
      <c r="AJ82" s="237">
        <f t="shared" si="190"/>
        <v>1.1625254608395459</v>
      </c>
      <c r="AK82" s="237">
        <f t="shared" si="190"/>
        <v>1.0967219039779066</v>
      </c>
      <c r="AL82" s="237">
        <f t="shared" si="190"/>
        <v>1.029706794307633</v>
      </c>
      <c r="AM82" s="237">
        <f t="shared" si="190"/>
        <v>1.1164589656219108</v>
      </c>
      <c r="AN82" s="237">
        <f t="shared" si="190"/>
        <v>1.2845047392823614</v>
      </c>
      <c r="AO82" s="237">
        <f t="shared" si="190"/>
        <v>1.022134216858908</v>
      </c>
      <c r="AP82" s="237">
        <f t="shared" si="190"/>
        <v>1.4143246273018251</v>
      </c>
      <c r="AQ82" s="237">
        <f t="shared" si="190"/>
        <v>1.1730381195806578</v>
      </c>
      <c r="AR82" s="237">
        <f t="shared" si="190"/>
        <v>1.0506435879314384</v>
      </c>
      <c r="AS82" s="237">
        <f t="shared" si="190"/>
        <v>1.070725626953098</v>
      </c>
      <c r="AT82" s="237">
        <f t="shared" si="190"/>
        <v>1.0825578773246407</v>
      </c>
      <c r="AU82" s="237" t="str">
        <f t="shared" si="190"/>
        <v/>
      </c>
      <c r="AV82" s="237" t="str">
        <f t="shared" si="190"/>
        <v/>
      </c>
      <c r="AW82" s="237" t="str">
        <f t="shared" si="190"/>
        <v/>
      </c>
      <c r="AX82" s="237">
        <f t="shared" si="190"/>
        <v>0.97278363956121161</v>
      </c>
      <c r="AY82" s="237">
        <f t="shared" si="190"/>
        <v>1.6122309161780566</v>
      </c>
      <c r="AZ82" s="237">
        <f t="shared" si="190"/>
        <v>0.99388835750481441</v>
      </c>
      <c r="BA82" s="237">
        <f t="shared" si="190"/>
        <v>1.1533512822360585</v>
      </c>
      <c r="BB82" s="237">
        <f t="shared" si="190"/>
        <v>1.0205556231936748</v>
      </c>
      <c r="BC82" s="237">
        <f t="shared" si="190"/>
        <v>1.1017271167151561</v>
      </c>
      <c r="BD82" s="237">
        <f t="shared" si="190"/>
        <v>0.99257187158694671</v>
      </c>
      <c r="BE82" s="237">
        <f t="shared" si="190"/>
        <v>1.5203554248123567</v>
      </c>
      <c r="BF82" s="237">
        <f t="shared" si="190"/>
        <v>1.0285651160670644</v>
      </c>
      <c r="BG82" s="237">
        <f t="shared" si="190"/>
        <v>1.3344905117596968</v>
      </c>
      <c r="BH82" s="237" t="str">
        <f t="shared" si="190"/>
        <v/>
      </c>
      <c r="BI82" s="237" t="str">
        <f t="shared" si="190"/>
        <v/>
      </c>
      <c r="BJ82" s="237" t="str">
        <f t="shared" si="190"/>
        <v/>
      </c>
      <c r="BK82" s="237" t="str">
        <f t="shared" si="190"/>
        <v/>
      </c>
      <c r="BL82" s="237" t="str">
        <f t="shared" si="190"/>
        <v/>
      </c>
      <c r="BM82" s="237" t="str">
        <f t="shared" si="190"/>
        <v/>
      </c>
      <c r="BN82" s="237" t="str">
        <f t="shared" ref="BN82:CS82" si="191">IF(BN72="","",BN72/AVERAGE($B72:$P72))</f>
        <v/>
      </c>
      <c r="BO82" s="237" t="str">
        <f t="shared" si="191"/>
        <v/>
      </c>
      <c r="BP82" s="237" t="str">
        <f t="shared" si="191"/>
        <v/>
      </c>
      <c r="BQ82" s="237" t="str">
        <f t="shared" si="191"/>
        <v/>
      </c>
      <c r="BR82" s="237" t="str">
        <f t="shared" si="191"/>
        <v/>
      </c>
      <c r="BS82" s="237" t="str">
        <f t="shared" si="191"/>
        <v/>
      </c>
      <c r="BT82" s="237" t="str">
        <f t="shared" si="191"/>
        <v/>
      </c>
      <c r="BU82" s="237" t="str">
        <f t="shared" si="191"/>
        <v/>
      </c>
      <c r="BV82" s="237">
        <f t="shared" si="191"/>
        <v>0.82727634541585571</v>
      </c>
      <c r="BW82" s="237">
        <f t="shared" si="191"/>
        <v>1.041972543287589</v>
      </c>
      <c r="BX82" s="237">
        <f t="shared" si="191"/>
        <v>0.84545028851054316</v>
      </c>
      <c r="BY82" s="237">
        <f t="shared" si="191"/>
        <v>0.90027221908790933</v>
      </c>
      <c r="BZ82" s="237">
        <f t="shared" si="191"/>
        <v>1.0890035508444182</v>
      </c>
      <c r="CA82" s="237">
        <f t="shared" si="191"/>
        <v>1.0125697886015599</v>
      </c>
      <c r="CB82" s="237">
        <f t="shared" si="191"/>
        <v>1.2085234066286035</v>
      </c>
      <c r="CC82" s="237">
        <f t="shared" si="191"/>
        <v>1.24722402542808</v>
      </c>
      <c r="CD82" s="237">
        <f t="shared" si="191"/>
        <v>0.93065424516714734</v>
      </c>
      <c r="CE82" s="237">
        <f t="shared" si="191"/>
        <v>0.87973211848048982</v>
      </c>
      <c r="CF82" s="237">
        <f t="shared" si="191"/>
        <v>1.0085392635993966</v>
      </c>
      <c r="CG82" s="237">
        <f t="shared" si="191"/>
        <v>1.0079090881430972</v>
      </c>
      <c r="CH82" s="237">
        <f t="shared" si="191"/>
        <v>3.4191187154005434</v>
      </c>
      <c r="CI82" s="237">
        <f t="shared" si="191"/>
        <v>2.4759596480900012</v>
      </c>
      <c r="CJ82" s="237">
        <f t="shared" si="191"/>
        <v>0.87559220262881698</v>
      </c>
      <c r="CK82" s="237">
        <f t="shared" si="191"/>
        <v>0.8996828045601194</v>
      </c>
      <c r="CL82" s="237">
        <f t="shared" si="191"/>
        <v>1.033082256158367</v>
      </c>
      <c r="CM82" s="237">
        <f t="shared" si="191"/>
        <v>1.1868079074301787</v>
      </c>
      <c r="CN82" s="237">
        <f t="shared" si="191"/>
        <v>0.90737500914008584</v>
      </c>
      <c r="CO82" s="237">
        <f t="shared" si="191"/>
        <v>1.2648950059688102</v>
      </c>
      <c r="CP82" s="237">
        <f t="shared" si="191"/>
        <v>1.8527533188971563</v>
      </c>
      <c r="CQ82" s="237">
        <f t="shared" si="191"/>
        <v>1.4851472674415414</v>
      </c>
      <c r="CR82" s="237">
        <f t="shared" si="191"/>
        <v>0.95366070363606292</v>
      </c>
      <c r="CS82" s="237" t="str">
        <f t="shared" si="191"/>
        <v/>
      </c>
      <c r="CT82" s="237">
        <f t="shared" ref="CT82:DL82" si="192">IF(CT72="","",CT72/AVERAGE($B72:$P72))</f>
        <v>1.3581838965882651</v>
      </c>
      <c r="CU82" s="237">
        <f t="shared" si="192"/>
        <v>1.1297031125460628</v>
      </c>
      <c r="CV82" s="237">
        <f t="shared" si="192"/>
        <v>1.0948303491274376</v>
      </c>
      <c r="CW82" s="237">
        <f t="shared" si="192"/>
        <v>1.0752071104269079</v>
      </c>
      <c r="CX82" s="237">
        <f t="shared" si="192"/>
        <v>1.2853542502781887</v>
      </c>
      <c r="CY82" s="237">
        <f t="shared" si="192"/>
        <v>1.1461277421590028</v>
      </c>
      <c r="CZ82" s="237">
        <f t="shared" si="192"/>
        <v>1.3447305248327797</v>
      </c>
      <c r="DA82" s="237" t="str">
        <f t="shared" si="192"/>
        <v/>
      </c>
      <c r="DB82" s="237">
        <f t="shared" si="192"/>
        <v>1.1208939676932901</v>
      </c>
      <c r="DC82" s="237">
        <f t="shared" si="192"/>
        <v>1.0097573401586826</v>
      </c>
      <c r="DD82" s="237">
        <f t="shared" si="192"/>
        <v>1.0600620349738441</v>
      </c>
      <c r="DE82" s="237">
        <f t="shared" si="192"/>
        <v>1.1048271056781671</v>
      </c>
      <c r="DF82" s="237">
        <f t="shared" si="192"/>
        <v>0.99597569186125412</v>
      </c>
      <c r="DG82" s="237">
        <f t="shared" si="192"/>
        <v>1.2113744233732331</v>
      </c>
      <c r="DH82" s="237">
        <f t="shared" si="192"/>
        <v>1.5515341010901254</v>
      </c>
      <c r="DI82" s="237">
        <f t="shared" si="192"/>
        <v>1.070158360663285</v>
      </c>
      <c r="DJ82" s="237">
        <f t="shared" si="192"/>
        <v>1.4230550590165378</v>
      </c>
      <c r="DK82" s="237">
        <f t="shared" si="192"/>
        <v>1.2851727756029117</v>
      </c>
      <c r="DL82" s="237">
        <f t="shared" si="192"/>
        <v>1.0866774294371677</v>
      </c>
      <c r="DM82" s="236"/>
      <c r="DN82" s="236"/>
    </row>
    <row r="83" spans="1:118" x14ac:dyDescent="0.35">
      <c r="A83" s="3" t="s">
        <v>149</v>
      </c>
      <c r="B83" s="237">
        <f t="shared" ref="B83:AG83" si="193">IF(B73="","",B73/AVERAGE($B73:$P73))</f>
        <v>1.0437051299577709</v>
      </c>
      <c r="C83" s="237">
        <f t="shared" si="193"/>
        <v>0.8283704444344453</v>
      </c>
      <c r="D83" s="237">
        <f t="shared" si="193"/>
        <v>0.93900890655647085</v>
      </c>
      <c r="E83" s="237">
        <f t="shared" si="193"/>
        <v>0.97619938524546235</v>
      </c>
      <c r="F83" s="237">
        <f t="shared" si="193"/>
        <v>0.86667785540648257</v>
      </c>
      <c r="G83" s="237">
        <f t="shared" si="193"/>
        <v>0.90155346749047527</v>
      </c>
      <c r="H83" s="237">
        <f t="shared" si="193"/>
        <v>0.91684609234581649</v>
      </c>
      <c r="I83" s="237">
        <f t="shared" si="193"/>
        <v>0.77918268761807752</v>
      </c>
      <c r="J83" s="237">
        <f t="shared" si="193"/>
        <v>1.189889378630232</v>
      </c>
      <c r="K83" s="237">
        <f t="shared" si="193"/>
        <v>0.88037361759430688</v>
      </c>
      <c r="L83" s="237">
        <f t="shared" si="193"/>
        <v>1.0466429400933717</v>
      </c>
      <c r="M83" s="237">
        <f t="shared" si="193"/>
        <v>0.94163894949330829</v>
      </c>
      <c r="N83" s="237">
        <f t="shared" si="193"/>
        <v>1.4971246751787457</v>
      </c>
      <c r="O83" s="237">
        <f t="shared" si="193"/>
        <v>0.99431472754077477</v>
      </c>
      <c r="P83" s="237">
        <f t="shared" si="193"/>
        <v>1.1984717424142575</v>
      </c>
      <c r="Q83" s="237" t="str">
        <f t="shared" si="193"/>
        <v/>
      </c>
      <c r="R83" s="237" t="str">
        <f t="shared" si="193"/>
        <v/>
      </c>
      <c r="S83" s="237" t="str">
        <f t="shared" si="193"/>
        <v/>
      </c>
      <c r="T83" s="237" t="str">
        <f t="shared" si="193"/>
        <v/>
      </c>
      <c r="U83" s="237" t="str">
        <f t="shared" si="193"/>
        <v/>
      </c>
      <c r="V83" s="237" t="str">
        <f t="shared" si="193"/>
        <v/>
      </c>
      <c r="W83" s="237" t="str">
        <f t="shared" si="193"/>
        <v/>
      </c>
      <c r="X83" s="237" t="str">
        <f t="shared" si="193"/>
        <v/>
      </c>
      <c r="Y83" s="237" t="str">
        <f t="shared" si="193"/>
        <v/>
      </c>
      <c r="Z83" s="237">
        <f t="shared" si="193"/>
        <v>1.4818472141178058</v>
      </c>
      <c r="AA83" s="237">
        <f t="shared" si="193"/>
        <v>1.2379000574800045</v>
      </c>
      <c r="AB83" s="237">
        <f t="shared" si="193"/>
        <v>1.3166152759222971</v>
      </c>
      <c r="AC83" s="237">
        <f t="shared" si="193"/>
        <v>1.2536812413491718</v>
      </c>
      <c r="AD83" s="237">
        <f t="shared" si="193"/>
        <v>1.2632595640585376</v>
      </c>
      <c r="AE83" s="237">
        <f t="shared" si="193"/>
        <v>1.2429034699706543</v>
      </c>
      <c r="AF83" s="237">
        <f t="shared" si="193"/>
        <v>0.9836518592998108</v>
      </c>
      <c r="AG83" s="237">
        <f t="shared" si="193"/>
        <v>1.6967918828388191</v>
      </c>
      <c r="AH83" s="237">
        <f t="shared" ref="AH83:BM83" si="194">IF(AH73="","",AH73/AVERAGE($B73:$P73))</f>
        <v>1.4490064015353725</v>
      </c>
      <c r="AI83" s="237">
        <f t="shared" si="194"/>
        <v>1.3593771395847309</v>
      </c>
      <c r="AJ83" s="237">
        <f t="shared" si="194"/>
        <v>1.3051305328068681</v>
      </c>
      <c r="AK83" s="237">
        <f t="shared" si="194"/>
        <v>1.2724210310606874</v>
      </c>
      <c r="AL83" s="237">
        <f t="shared" si="194"/>
        <v>1.346979965036575</v>
      </c>
      <c r="AM83" s="237">
        <f t="shared" si="194"/>
        <v>1.0997544650985689</v>
      </c>
      <c r="AN83" s="237">
        <f t="shared" si="194"/>
        <v>1.4000648719877458</v>
      </c>
      <c r="AO83" s="237">
        <f t="shared" si="194"/>
        <v>1.3070934034468566</v>
      </c>
      <c r="AP83" s="237">
        <f t="shared" si="194"/>
        <v>1.4420541894636529</v>
      </c>
      <c r="AQ83" s="237">
        <f t="shared" si="194"/>
        <v>1.5685120841362277</v>
      </c>
      <c r="AR83" s="237">
        <f t="shared" si="194"/>
        <v>1.6218991530312663</v>
      </c>
      <c r="AS83" s="237">
        <f t="shared" si="194"/>
        <v>1.4734964482702833</v>
      </c>
      <c r="AT83" s="237">
        <f t="shared" si="194"/>
        <v>1.2629659301464906</v>
      </c>
      <c r="AU83" s="237" t="str">
        <f t="shared" si="194"/>
        <v/>
      </c>
      <c r="AV83" s="237" t="str">
        <f t="shared" si="194"/>
        <v/>
      </c>
      <c r="AW83" s="237" t="str">
        <f t="shared" si="194"/>
        <v/>
      </c>
      <c r="AX83" s="237">
        <f t="shared" si="194"/>
        <v>1.0730434655011378</v>
      </c>
      <c r="AY83" s="237">
        <f t="shared" si="194"/>
        <v>0.73961377505808279</v>
      </c>
      <c r="AZ83" s="237">
        <f t="shared" si="194"/>
        <v>0.99096352744178107</v>
      </c>
      <c r="BA83" s="237">
        <f t="shared" si="194"/>
        <v>0.94454194847619555</v>
      </c>
      <c r="BB83" s="237">
        <f t="shared" si="194"/>
        <v>1.1298790556953249</v>
      </c>
      <c r="BC83" s="237">
        <f t="shared" si="194"/>
        <v>1.1205230187022315</v>
      </c>
      <c r="BD83" s="237">
        <f t="shared" si="194"/>
        <v>1.2104178158711645</v>
      </c>
      <c r="BE83" s="237">
        <f t="shared" si="194"/>
        <v>1.7430267169207538</v>
      </c>
      <c r="BF83" s="237">
        <f t="shared" si="194"/>
        <v>1.2474801715887194</v>
      </c>
      <c r="BG83" s="237">
        <f t="shared" si="194"/>
        <v>1.1389275220521478</v>
      </c>
      <c r="BH83" s="237" t="str">
        <f t="shared" si="194"/>
        <v/>
      </c>
      <c r="BI83" s="237" t="str">
        <f t="shared" si="194"/>
        <v/>
      </c>
      <c r="BJ83" s="237" t="str">
        <f t="shared" si="194"/>
        <v/>
      </c>
      <c r="BK83" s="237" t="str">
        <f t="shared" si="194"/>
        <v/>
      </c>
      <c r="BL83" s="237" t="str">
        <f t="shared" si="194"/>
        <v/>
      </c>
      <c r="BM83" s="237" t="str">
        <f t="shared" si="194"/>
        <v/>
      </c>
      <c r="BN83" s="237" t="str">
        <f t="shared" ref="BN83:CS83" si="195">IF(BN73="","",BN73/AVERAGE($B73:$P73))</f>
        <v/>
      </c>
      <c r="BO83" s="237" t="str">
        <f t="shared" si="195"/>
        <v/>
      </c>
      <c r="BP83" s="237" t="str">
        <f t="shared" si="195"/>
        <v/>
      </c>
      <c r="BQ83" s="237" t="str">
        <f t="shared" si="195"/>
        <v/>
      </c>
      <c r="BR83" s="237" t="str">
        <f t="shared" si="195"/>
        <v/>
      </c>
      <c r="BS83" s="237" t="str">
        <f t="shared" si="195"/>
        <v/>
      </c>
      <c r="BT83" s="237" t="str">
        <f t="shared" si="195"/>
        <v/>
      </c>
      <c r="BU83" s="237" t="str">
        <f t="shared" si="195"/>
        <v/>
      </c>
      <c r="BV83" s="237">
        <f t="shared" si="195"/>
        <v>0.84774343594981827</v>
      </c>
      <c r="BW83" s="237">
        <f t="shared" si="195"/>
        <v>1.0939019621260417</v>
      </c>
      <c r="BX83" s="237">
        <f t="shared" si="195"/>
        <v>0.77041622956102962</v>
      </c>
      <c r="BY83" s="237">
        <f t="shared" si="195"/>
        <v>1.4145926740107102</v>
      </c>
      <c r="BZ83" s="237">
        <f t="shared" si="195"/>
        <v>1.2339778661915479</v>
      </c>
      <c r="CA83" s="237">
        <f t="shared" si="195"/>
        <v>1.2025259311711081</v>
      </c>
      <c r="CB83" s="237">
        <f t="shared" si="195"/>
        <v>0.79651004272542814</v>
      </c>
      <c r="CC83" s="237">
        <f t="shared" si="195"/>
        <v>1.1135756787806983</v>
      </c>
      <c r="CD83" s="237">
        <f t="shared" si="195"/>
        <v>1.0147312870840495</v>
      </c>
      <c r="CE83" s="237">
        <f t="shared" si="195"/>
        <v>1.0078524455513633</v>
      </c>
      <c r="CF83" s="237">
        <f t="shared" si="195"/>
        <v>0.92318139809160826</v>
      </c>
      <c r="CG83" s="237">
        <f t="shared" si="195"/>
        <v>1.0612486016070648</v>
      </c>
      <c r="CH83" s="237">
        <f t="shared" si="195"/>
        <v>1.1358395054556305</v>
      </c>
      <c r="CI83" s="237">
        <f t="shared" si="195"/>
        <v>1.1608313061497653</v>
      </c>
      <c r="CJ83" s="237">
        <f t="shared" si="195"/>
        <v>0.98855803622031158</v>
      </c>
      <c r="CK83" s="237">
        <f t="shared" si="195"/>
        <v>0.89538544074173321</v>
      </c>
      <c r="CL83" s="237">
        <f t="shared" si="195"/>
        <v>1.2842192688865364</v>
      </c>
      <c r="CM83" s="237">
        <f t="shared" si="195"/>
        <v>1.1539302594081045</v>
      </c>
      <c r="CN83" s="237">
        <f t="shared" si="195"/>
        <v>0.84051069487468744</v>
      </c>
      <c r="CO83" s="237">
        <f t="shared" si="195"/>
        <v>1.2648642319508812</v>
      </c>
      <c r="CP83" s="237">
        <f t="shared" si="195"/>
        <v>1.20979407386292</v>
      </c>
      <c r="CQ83" s="237">
        <f t="shared" si="195"/>
        <v>1.1456673681211698</v>
      </c>
      <c r="CR83" s="237">
        <f t="shared" si="195"/>
        <v>1.1180904580256215</v>
      </c>
      <c r="CS83" s="237" t="str">
        <f t="shared" si="195"/>
        <v/>
      </c>
      <c r="CT83" s="237">
        <f t="shared" ref="CT83:DL83" si="196">IF(CT73="","",CT73/AVERAGE($B73:$P73))</f>
        <v>0.88220531989603024</v>
      </c>
      <c r="CU83" s="237">
        <f t="shared" si="196"/>
        <v>0.82329456505105991</v>
      </c>
      <c r="CV83" s="237">
        <f t="shared" si="196"/>
        <v>1.2541450435445176</v>
      </c>
      <c r="CW83" s="237">
        <f t="shared" si="196"/>
        <v>1.144947639474968</v>
      </c>
      <c r="CX83" s="237">
        <f t="shared" si="196"/>
        <v>0.91454373937942945</v>
      </c>
      <c r="CY83" s="237">
        <f t="shared" si="196"/>
        <v>1.2093866929267567</v>
      </c>
      <c r="CZ83" s="237">
        <f t="shared" si="196"/>
        <v>1.2230505383326702</v>
      </c>
      <c r="DA83" s="237" t="str">
        <f t="shared" si="196"/>
        <v/>
      </c>
      <c r="DB83" s="237">
        <f t="shared" si="196"/>
        <v>1.2671385832541577</v>
      </c>
      <c r="DC83" s="237">
        <f t="shared" si="196"/>
        <v>1.1713009220887665</v>
      </c>
      <c r="DD83" s="237">
        <f t="shared" si="196"/>
        <v>0.80791893988913466</v>
      </c>
      <c r="DE83" s="237">
        <f t="shared" si="196"/>
        <v>0.88838415521665337</v>
      </c>
      <c r="DF83" s="237">
        <f t="shared" si="196"/>
        <v>0.98149811960112443</v>
      </c>
      <c r="DG83" s="237">
        <f t="shared" si="196"/>
        <v>0.97816913938959704</v>
      </c>
      <c r="DH83" s="237">
        <f t="shared" si="196"/>
        <v>1.4137429714095113</v>
      </c>
      <c r="DI83" s="237">
        <f t="shared" si="196"/>
        <v>1.1087977700458944</v>
      </c>
      <c r="DJ83" s="237">
        <f t="shared" si="196"/>
        <v>1.3616602721671707</v>
      </c>
      <c r="DK83" s="237">
        <f t="shared" si="196"/>
        <v>0.88430516677639182</v>
      </c>
      <c r="DL83" s="237">
        <f t="shared" si="196"/>
        <v>0.80858398459757375</v>
      </c>
      <c r="DM83" s="236"/>
      <c r="DN83" s="236"/>
    </row>
    <row r="84" spans="1:118" x14ac:dyDescent="0.35">
      <c r="A84" s="3" t="s">
        <v>148</v>
      </c>
      <c r="B84" s="237">
        <f t="shared" ref="B84:AG84" si="197">IF(B74="","",B74/AVERAGE($B74:$P74))</f>
        <v>1.1016378094590762</v>
      </c>
      <c r="C84" s="237">
        <f t="shared" si="197"/>
        <v>0.80648316531034725</v>
      </c>
      <c r="D84" s="237">
        <f t="shared" si="197"/>
        <v>0.94531635621971299</v>
      </c>
      <c r="E84" s="237">
        <f t="shared" si="197"/>
        <v>1.0806862546093945</v>
      </c>
      <c r="F84" s="237">
        <f t="shared" si="197"/>
        <v>0.91978346785807197</v>
      </c>
      <c r="G84" s="237">
        <f t="shared" si="197"/>
        <v>1.099113464949645</v>
      </c>
      <c r="H84" s="237">
        <f t="shared" si="197"/>
        <v>1.019680742072157</v>
      </c>
      <c r="I84" s="237">
        <f t="shared" si="197"/>
        <v>1.0021542946909408</v>
      </c>
      <c r="J84" s="237" t="str">
        <f t="shared" si="197"/>
        <v/>
      </c>
      <c r="K84" s="237">
        <f t="shared" si="197"/>
        <v>1.0042459611132546</v>
      </c>
      <c r="L84" s="237">
        <f t="shared" si="197"/>
        <v>0.84067559623495935</v>
      </c>
      <c r="M84" s="237" t="str">
        <f t="shared" si="197"/>
        <v/>
      </c>
      <c r="N84" s="237" t="str">
        <f t="shared" si="197"/>
        <v/>
      </c>
      <c r="O84" s="237">
        <f t="shared" si="197"/>
        <v>1.1802228874824421</v>
      </c>
      <c r="P84" s="237" t="str">
        <f t="shared" si="197"/>
        <v/>
      </c>
      <c r="Q84" s="237" t="str">
        <f t="shared" si="197"/>
        <v/>
      </c>
      <c r="R84" s="237" t="str">
        <f t="shared" si="197"/>
        <v/>
      </c>
      <c r="S84" s="237" t="str">
        <f t="shared" si="197"/>
        <v/>
      </c>
      <c r="T84" s="237" t="str">
        <f t="shared" si="197"/>
        <v/>
      </c>
      <c r="U84" s="237" t="str">
        <f t="shared" si="197"/>
        <v/>
      </c>
      <c r="V84" s="237" t="str">
        <f t="shared" si="197"/>
        <v/>
      </c>
      <c r="W84" s="237" t="str">
        <f t="shared" si="197"/>
        <v/>
      </c>
      <c r="X84" s="237" t="str">
        <f t="shared" si="197"/>
        <v/>
      </c>
      <c r="Y84" s="237" t="str">
        <f t="shared" si="197"/>
        <v/>
      </c>
      <c r="Z84" s="237">
        <f t="shared" si="197"/>
        <v>4.9427231351007519</v>
      </c>
      <c r="AA84" s="237">
        <f t="shared" si="197"/>
        <v>3.5141820900125698</v>
      </c>
      <c r="AB84" s="237">
        <f t="shared" si="197"/>
        <v>1.9970044609013127</v>
      </c>
      <c r="AC84" s="237">
        <f t="shared" si="197"/>
        <v>3.4477031467454231</v>
      </c>
      <c r="AD84" s="237">
        <f t="shared" si="197"/>
        <v>5.0073972165702232</v>
      </c>
      <c r="AE84" s="237" t="str">
        <f t="shared" si="197"/>
        <v/>
      </c>
      <c r="AF84" s="237">
        <f t="shared" si="197"/>
        <v>1.4701194216831734</v>
      </c>
      <c r="AG84" s="237">
        <f t="shared" si="197"/>
        <v>2.3702784023031329</v>
      </c>
      <c r="AH84" s="237">
        <f t="shared" ref="AH84:BM84" si="198">IF(AH74="","",AH74/AVERAGE($B74:$P74))</f>
        <v>2.4877911309396534</v>
      </c>
      <c r="AI84" s="237">
        <f t="shared" si="198"/>
        <v>1.7409340423979554</v>
      </c>
      <c r="AJ84" s="237">
        <f t="shared" si="198"/>
        <v>10.831554521625662</v>
      </c>
      <c r="AK84" s="237">
        <f t="shared" si="198"/>
        <v>1.8278237493180958</v>
      </c>
      <c r="AL84" s="237">
        <f t="shared" si="198"/>
        <v>1.6941356419904949</v>
      </c>
      <c r="AM84" s="237">
        <f t="shared" si="198"/>
        <v>4.1396398397034924</v>
      </c>
      <c r="AN84" s="237">
        <f t="shared" si="198"/>
        <v>2.2315787505176745</v>
      </c>
      <c r="AO84" s="237">
        <f t="shared" si="198"/>
        <v>3.2188039376980684</v>
      </c>
      <c r="AP84" s="237" t="str">
        <f t="shared" si="198"/>
        <v/>
      </c>
      <c r="AQ84" s="237">
        <f t="shared" si="198"/>
        <v>1.7051935984821487</v>
      </c>
      <c r="AR84" s="237" t="str">
        <f t="shared" si="198"/>
        <v/>
      </c>
      <c r="AS84" s="237">
        <f t="shared" si="198"/>
        <v>2.0936421479502734</v>
      </c>
      <c r="AT84" s="237">
        <f t="shared" si="198"/>
        <v>2.2168273116138226</v>
      </c>
      <c r="AU84" s="237" t="str">
        <f t="shared" si="198"/>
        <v/>
      </c>
      <c r="AV84" s="237" t="str">
        <f t="shared" si="198"/>
        <v/>
      </c>
      <c r="AW84" s="237" t="str">
        <f t="shared" si="198"/>
        <v/>
      </c>
      <c r="AX84" s="237">
        <f t="shared" si="198"/>
        <v>2.8135036583666877</v>
      </c>
      <c r="AY84" s="237" t="str">
        <f t="shared" si="198"/>
        <v/>
      </c>
      <c r="AZ84" s="237">
        <f t="shared" si="198"/>
        <v>1.8149789423821208</v>
      </c>
      <c r="BA84" s="237">
        <f t="shared" si="198"/>
        <v>1.9087003942393097</v>
      </c>
      <c r="BB84" s="237">
        <f t="shared" si="198"/>
        <v>2.6783095632752545</v>
      </c>
      <c r="BC84" s="237">
        <f t="shared" si="198"/>
        <v>1.8840423031220435</v>
      </c>
      <c r="BD84" s="237">
        <f t="shared" si="198"/>
        <v>3.3114278484461761</v>
      </c>
      <c r="BE84" s="237" t="str">
        <f t="shared" si="198"/>
        <v/>
      </c>
      <c r="BF84" s="237">
        <f t="shared" si="198"/>
        <v>2.4841649241981658</v>
      </c>
      <c r="BG84" s="237" t="str">
        <f t="shared" si="198"/>
        <v/>
      </c>
      <c r="BH84" s="237" t="str">
        <f t="shared" si="198"/>
        <v/>
      </c>
      <c r="BI84" s="237" t="str">
        <f t="shared" si="198"/>
        <v/>
      </c>
      <c r="BJ84" s="237" t="str">
        <f t="shared" si="198"/>
        <v/>
      </c>
      <c r="BK84" s="237" t="str">
        <f t="shared" si="198"/>
        <v/>
      </c>
      <c r="BL84" s="237" t="str">
        <f t="shared" si="198"/>
        <v/>
      </c>
      <c r="BM84" s="237" t="str">
        <f t="shared" si="198"/>
        <v/>
      </c>
      <c r="BN84" s="237" t="str">
        <f t="shared" ref="BN84:CS84" si="199">IF(BN74="","",BN74/AVERAGE($B74:$P74))</f>
        <v/>
      </c>
      <c r="BO84" s="237" t="str">
        <f t="shared" si="199"/>
        <v/>
      </c>
      <c r="BP84" s="237" t="str">
        <f t="shared" si="199"/>
        <v/>
      </c>
      <c r="BQ84" s="237" t="str">
        <f t="shared" si="199"/>
        <v/>
      </c>
      <c r="BR84" s="237" t="str">
        <f t="shared" si="199"/>
        <v/>
      </c>
      <c r="BS84" s="237" t="str">
        <f t="shared" si="199"/>
        <v/>
      </c>
      <c r="BT84" s="237" t="str">
        <f t="shared" si="199"/>
        <v/>
      </c>
      <c r="BU84" s="237" t="str">
        <f t="shared" si="199"/>
        <v/>
      </c>
      <c r="BV84" s="237">
        <f t="shared" si="199"/>
        <v>0.75970554850450756</v>
      </c>
      <c r="BW84" s="237">
        <f t="shared" si="199"/>
        <v>1.3582111813410653</v>
      </c>
      <c r="BX84" s="237">
        <f t="shared" si="199"/>
        <v>1.4361714585210181</v>
      </c>
      <c r="BY84" s="237">
        <f t="shared" si="199"/>
        <v>1.7968920935467412</v>
      </c>
      <c r="BZ84" s="237">
        <f t="shared" si="199"/>
        <v>1.4972750950759939</v>
      </c>
      <c r="CA84" s="237">
        <f t="shared" si="199"/>
        <v>4.6981856502431292</v>
      </c>
      <c r="CB84" s="237" t="str">
        <f t="shared" si="199"/>
        <v/>
      </c>
      <c r="CC84" s="237" t="str">
        <f t="shared" si="199"/>
        <v/>
      </c>
      <c r="CD84" s="237">
        <f t="shared" si="199"/>
        <v>1.3398019863386668</v>
      </c>
      <c r="CE84" s="237">
        <f t="shared" si="199"/>
        <v>1.3286348885908434</v>
      </c>
      <c r="CF84" s="237">
        <f t="shared" si="199"/>
        <v>1.7858436989370214</v>
      </c>
      <c r="CG84" s="237">
        <f t="shared" si="199"/>
        <v>1.2045124187356466</v>
      </c>
      <c r="CH84" s="237">
        <f t="shared" si="199"/>
        <v>2.4060561895077082</v>
      </c>
      <c r="CI84" s="237">
        <f t="shared" si="199"/>
        <v>7.7502595376364125</v>
      </c>
      <c r="CJ84" s="237">
        <f t="shared" si="199"/>
        <v>1.4896826546918731</v>
      </c>
      <c r="CK84" s="237">
        <f t="shared" si="199"/>
        <v>0.80668634896197211</v>
      </c>
      <c r="CL84" s="237">
        <f t="shared" si="199"/>
        <v>1.2735664688663548</v>
      </c>
      <c r="CM84" s="237">
        <f t="shared" si="199"/>
        <v>1.6023992514179808</v>
      </c>
      <c r="CN84" s="237">
        <f t="shared" si="199"/>
        <v>0.97073257460889972</v>
      </c>
      <c r="CO84" s="237" t="str">
        <f t="shared" si="199"/>
        <v/>
      </c>
      <c r="CP84" s="237" t="str">
        <f t="shared" si="199"/>
        <v/>
      </c>
      <c r="CQ84" s="237" t="str">
        <f t="shared" si="199"/>
        <v/>
      </c>
      <c r="CR84" s="237" t="str">
        <f t="shared" si="199"/>
        <v/>
      </c>
      <c r="CS84" s="237" t="str">
        <f t="shared" si="199"/>
        <v/>
      </c>
      <c r="CT84" s="237" t="str">
        <f t="shared" ref="CT84:DL84" si="200">IF(CT74="","",CT74/AVERAGE($B74:$P74))</f>
        <v/>
      </c>
      <c r="CU84" s="237">
        <f t="shared" si="200"/>
        <v>1.1484921991640675</v>
      </c>
      <c r="CV84" s="237">
        <f t="shared" si="200"/>
        <v>1.6589787381487642</v>
      </c>
      <c r="CW84" s="237">
        <f t="shared" si="200"/>
        <v>1.9553327574264978</v>
      </c>
      <c r="CX84" s="237">
        <f t="shared" si="200"/>
        <v>2.2943412582985188</v>
      </c>
      <c r="CY84" s="237">
        <f t="shared" si="200"/>
        <v>1.9314487828815394</v>
      </c>
      <c r="CZ84" s="237">
        <f t="shared" si="200"/>
        <v>3.0676281114922728</v>
      </c>
      <c r="DA84" s="237" t="str">
        <f t="shared" si="200"/>
        <v/>
      </c>
      <c r="DB84" s="237">
        <f t="shared" si="200"/>
        <v>1.9303528954785147</v>
      </c>
      <c r="DC84" s="237">
        <f t="shared" si="200"/>
        <v>1.3104649000133191</v>
      </c>
      <c r="DD84" s="237">
        <f t="shared" si="200"/>
        <v>1.315711744115269</v>
      </c>
      <c r="DE84" s="237" t="str">
        <f t="shared" si="200"/>
        <v/>
      </c>
      <c r="DF84" s="237">
        <f t="shared" si="200"/>
        <v>1.0473466461395746</v>
      </c>
      <c r="DG84" s="237">
        <f t="shared" si="200"/>
        <v>1.2619523469915697</v>
      </c>
      <c r="DH84" s="237" t="str">
        <f t="shared" si="200"/>
        <v/>
      </c>
      <c r="DI84" s="237">
        <f t="shared" si="200"/>
        <v>1.8370352947193682</v>
      </c>
      <c r="DJ84" s="237" t="str">
        <f t="shared" si="200"/>
        <v/>
      </c>
      <c r="DK84" s="237">
        <f t="shared" si="200"/>
        <v>2.6627733817396901</v>
      </c>
      <c r="DL84" s="237">
        <f t="shared" si="200"/>
        <v>1.2744048931381562</v>
      </c>
      <c r="DM84" s="236"/>
      <c r="DN84" s="236"/>
    </row>
    <row r="85" spans="1:118" x14ac:dyDescent="0.35">
      <c r="A85" s="3" t="s">
        <v>726</v>
      </c>
      <c r="B85" s="237">
        <f t="shared" ref="B85:AG85" si="201">IF(B75="","",B75/AVERAGE($B75:$P75))</f>
        <v>0.75475239728161858</v>
      </c>
      <c r="C85" s="237">
        <f t="shared" si="201"/>
        <v>0.87375846833871196</v>
      </c>
      <c r="D85" s="237">
        <f t="shared" si="201"/>
        <v>0.91417096994588709</v>
      </c>
      <c r="E85" s="237">
        <f t="shared" si="201"/>
        <v>0.84057531278827968</v>
      </c>
      <c r="F85" s="237">
        <f t="shared" si="201"/>
        <v>1.0372055867574954</v>
      </c>
      <c r="G85" s="237">
        <f t="shared" si="201"/>
        <v>1.1686784423709558</v>
      </c>
      <c r="H85" s="237">
        <f t="shared" si="201"/>
        <v>1.2451473425022868</v>
      </c>
      <c r="I85" s="237">
        <f t="shared" si="201"/>
        <v>1.1531624272711054</v>
      </c>
      <c r="J85" s="237">
        <f t="shared" si="201"/>
        <v>0.9648769133597126</v>
      </c>
      <c r="K85" s="237">
        <f t="shared" si="201"/>
        <v>0.89727928567521531</v>
      </c>
      <c r="L85" s="237">
        <f t="shared" si="201"/>
        <v>1.0573893705844815</v>
      </c>
      <c r="M85" s="237">
        <f t="shared" si="201"/>
        <v>1.0289369796323109</v>
      </c>
      <c r="N85" s="237">
        <f t="shared" si="201"/>
        <v>1.0399826368036702</v>
      </c>
      <c r="O85" s="237">
        <f t="shared" si="201"/>
        <v>1.1045801967662374</v>
      </c>
      <c r="P85" s="237">
        <f t="shared" si="201"/>
        <v>0.91950366992203059</v>
      </c>
      <c r="Q85" s="237" t="str">
        <f t="shared" si="201"/>
        <v/>
      </c>
      <c r="R85" s="237" t="str">
        <f t="shared" si="201"/>
        <v/>
      </c>
      <c r="S85" s="237" t="str">
        <f t="shared" si="201"/>
        <v/>
      </c>
      <c r="T85" s="237" t="str">
        <f t="shared" si="201"/>
        <v/>
      </c>
      <c r="U85" s="237" t="str">
        <f t="shared" si="201"/>
        <v/>
      </c>
      <c r="V85" s="237" t="str">
        <f t="shared" si="201"/>
        <v/>
      </c>
      <c r="W85" s="237" t="str">
        <f t="shared" si="201"/>
        <v/>
      </c>
      <c r="X85" s="237" t="str">
        <f t="shared" si="201"/>
        <v/>
      </c>
      <c r="Y85" s="237" t="str">
        <f t="shared" si="201"/>
        <v/>
      </c>
      <c r="Z85" s="237">
        <f t="shared" si="201"/>
        <v>4.2631525451804455</v>
      </c>
      <c r="AA85" s="237">
        <f t="shared" si="201"/>
        <v>4.13459575570106</v>
      </c>
      <c r="AB85" s="237">
        <f t="shared" si="201"/>
        <v>6.1538551115508877</v>
      </c>
      <c r="AC85" s="237" t="str">
        <f t="shared" si="201"/>
        <v/>
      </c>
      <c r="AD85" s="237">
        <f t="shared" si="201"/>
        <v>7.2952805382296653</v>
      </c>
      <c r="AE85" s="237">
        <f t="shared" si="201"/>
        <v>8.4737410854291575</v>
      </c>
      <c r="AF85" s="237">
        <f t="shared" si="201"/>
        <v>5.6707553747036101</v>
      </c>
      <c r="AG85" s="237">
        <f t="shared" si="201"/>
        <v>8.7761304226182286</v>
      </c>
      <c r="AH85" s="237">
        <f t="shared" ref="AH85:BM85" si="202">IF(AH75="","",AH75/AVERAGE($B75:$P75))</f>
        <v>10.425945004209936</v>
      </c>
      <c r="AI85" s="237">
        <f t="shared" si="202"/>
        <v>5.7474994424027459</v>
      </c>
      <c r="AJ85" s="237">
        <f t="shared" si="202"/>
        <v>4.5888718594497586</v>
      </c>
      <c r="AK85" s="237">
        <f t="shared" si="202"/>
        <v>4.8516658876941019</v>
      </c>
      <c r="AL85" s="237">
        <f t="shared" si="202"/>
        <v>5.2566826495452981</v>
      </c>
      <c r="AM85" s="237">
        <f t="shared" si="202"/>
        <v>3.1582462518675425</v>
      </c>
      <c r="AN85" s="237">
        <f t="shared" si="202"/>
        <v>3.3061236294578968</v>
      </c>
      <c r="AO85" s="237">
        <f t="shared" si="202"/>
        <v>4.2227873497511137</v>
      </c>
      <c r="AP85" s="237">
        <f t="shared" si="202"/>
        <v>5.1548943945883767</v>
      </c>
      <c r="AQ85" s="237">
        <f t="shared" si="202"/>
        <v>3.0350917206888335</v>
      </c>
      <c r="AR85" s="237">
        <f t="shared" si="202"/>
        <v>5.9290745328981043</v>
      </c>
      <c r="AS85" s="237">
        <f t="shared" si="202"/>
        <v>5.624725119424193</v>
      </c>
      <c r="AT85" s="237">
        <f t="shared" si="202"/>
        <v>5.2313221653123767</v>
      </c>
      <c r="AU85" s="237" t="str">
        <f t="shared" si="202"/>
        <v/>
      </c>
      <c r="AV85" s="237" t="str">
        <f t="shared" si="202"/>
        <v/>
      </c>
      <c r="AW85" s="237" t="str">
        <f t="shared" si="202"/>
        <v/>
      </c>
      <c r="AX85" s="237">
        <f t="shared" si="202"/>
        <v>6.1457309546538985</v>
      </c>
      <c r="AY85" s="237">
        <f t="shared" si="202"/>
        <v>5.0982594520321225</v>
      </c>
      <c r="AZ85" s="237">
        <f t="shared" si="202"/>
        <v>3.8158958715408358</v>
      </c>
      <c r="BA85" s="237">
        <f t="shared" si="202"/>
        <v>3.5942787165281169</v>
      </c>
      <c r="BB85" s="237">
        <f t="shared" si="202"/>
        <v>6.7020051686832414</v>
      </c>
      <c r="BC85" s="237">
        <f t="shared" si="202"/>
        <v>5.2086414985339511</v>
      </c>
      <c r="BD85" s="237">
        <f t="shared" si="202"/>
        <v>5.1005776041936102</v>
      </c>
      <c r="BE85" s="237">
        <f t="shared" si="202"/>
        <v>4.1214925517729641</v>
      </c>
      <c r="BF85" s="237">
        <f t="shared" si="202"/>
        <v>0.42617688183499464</v>
      </c>
      <c r="BG85" s="237">
        <f t="shared" si="202"/>
        <v>3.6807835546181553</v>
      </c>
      <c r="BH85" s="237" t="str">
        <f t="shared" si="202"/>
        <v/>
      </c>
      <c r="BI85" s="237" t="str">
        <f t="shared" si="202"/>
        <v/>
      </c>
      <c r="BJ85" s="237" t="str">
        <f t="shared" si="202"/>
        <v/>
      </c>
      <c r="BK85" s="237" t="str">
        <f t="shared" si="202"/>
        <v/>
      </c>
      <c r="BL85" s="237" t="str">
        <f t="shared" si="202"/>
        <v/>
      </c>
      <c r="BM85" s="237" t="str">
        <f t="shared" si="202"/>
        <v/>
      </c>
      <c r="BN85" s="237" t="str">
        <f t="shared" ref="BN85:CS85" si="203">IF(BN75="","",BN75/AVERAGE($B75:$P75))</f>
        <v/>
      </c>
      <c r="BO85" s="237" t="str">
        <f t="shared" si="203"/>
        <v/>
      </c>
      <c r="BP85" s="237" t="str">
        <f t="shared" si="203"/>
        <v/>
      </c>
      <c r="BQ85" s="237" t="str">
        <f t="shared" si="203"/>
        <v/>
      </c>
      <c r="BR85" s="237" t="str">
        <f t="shared" si="203"/>
        <v/>
      </c>
      <c r="BS85" s="237" t="str">
        <f t="shared" si="203"/>
        <v/>
      </c>
      <c r="BT85" s="237" t="str">
        <f t="shared" si="203"/>
        <v/>
      </c>
      <c r="BU85" s="237" t="str">
        <f t="shared" si="203"/>
        <v/>
      </c>
      <c r="BV85" s="237">
        <f t="shared" si="203"/>
        <v>2.6300544792229199</v>
      </c>
      <c r="BW85" s="237">
        <f t="shared" si="203"/>
        <v>1.8539007955761804</v>
      </c>
      <c r="BX85" s="237">
        <f t="shared" si="203"/>
        <v>1.2559069384381623</v>
      </c>
      <c r="BY85" s="237">
        <f t="shared" si="203"/>
        <v>1.0521143771570323</v>
      </c>
      <c r="BZ85" s="237">
        <f t="shared" si="203"/>
        <v>0.28311833416604565</v>
      </c>
      <c r="CA85" s="237">
        <f t="shared" si="203"/>
        <v>1.6126362955524403</v>
      </c>
      <c r="CB85" s="237">
        <f t="shared" si="203"/>
        <v>1.863862366593134</v>
      </c>
      <c r="CC85" s="237">
        <f t="shared" si="203"/>
        <v>0.8233264546689224</v>
      </c>
      <c r="CD85" s="237">
        <f t="shared" si="203"/>
        <v>1.0712872489054859</v>
      </c>
      <c r="CE85" s="237">
        <f t="shared" si="203"/>
        <v>3.681600316791084</v>
      </c>
      <c r="CF85" s="237">
        <f t="shared" si="203"/>
        <v>2.125043844798967</v>
      </c>
      <c r="CG85" s="237">
        <f t="shared" si="203"/>
        <v>1.0337723508209529</v>
      </c>
      <c r="CH85" s="237">
        <f t="shared" si="203"/>
        <v>0.99600673835924081</v>
      </c>
      <c r="CI85" s="237">
        <f t="shared" si="203"/>
        <v>1.3167059891829223</v>
      </c>
      <c r="CJ85" s="237">
        <f t="shared" si="203"/>
        <v>1.8232362514461511</v>
      </c>
      <c r="CK85" s="237">
        <f t="shared" si="203"/>
        <v>0.88220505002815441</v>
      </c>
      <c r="CL85" s="237">
        <f t="shared" si="203"/>
        <v>1.1050702781473702</v>
      </c>
      <c r="CM85" s="237">
        <f t="shared" si="203"/>
        <v>3.2510530088961009</v>
      </c>
      <c r="CN85" s="237">
        <f t="shared" si="203"/>
        <v>0.73084261464110167</v>
      </c>
      <c r="CO85" s="237">
        <f t="shared" si="203"/>
        <v>2.2358371972482352</v>
      </c>
      <c r="CP85" s="237">
        <f t="shared" si="203"/>
        <v>1.6404217659940765</v>
      </c>
      <c r="CQ85" s="237">
        <f t="shared" si="203"/>
        <v>2.8071357596967235</v>
      </c>
      <c r="CR85" s="237">
        <f t="shared" si="203"/>
        <v>0.99683003693014793</v>
      </c>
      <c r="CS85" s="237" t="str">
        <f t="shared" si="203"/>
        <v/>
      </c>
      <c r="CT85" s="237">
        <f t="shared" ref="CT85:DL85" si="204">IF(CT75="","",CT75/AVERAGE($B75:$P75))</f>
        <v>1.5135039811145634</v>
      </c>
      <c r="CU85" s="237">
        <f t="shared" si="204"/>
        <v>0.96935989311172832</v>
      </c>
      <c r="CV85" s="237">
        <f t="shared" si="204"/>
        <v>0.56673430256665813</v>
      </c>
      <c r="CW85" s="237">
        <f t="shared" si="204"/>
        <v>1.3509686611595102</v>
      </c>
      <c r="CX85" s="237">
        <f t="shared" si="204"/>
        <v>1.4612559182763647</v>
      </c>
      <c r="CY85" s="237">
        <f t="shared" si="204"/>
        <v>1.4181063803510596</v>
      </c>
      <c r="CZ85" s="237">
        <f t="shared" si="204"/>
        <v>1.8893274178617878</v>
      </c>
      <c r="DA85" s="237" t="str">
        <f t="shared" si="204"/>
        <v/>
      </c>
      <c r="DB85" s="237">
        <f t="shared" si="204"/>
        <v>2.6990339785028947</v>
      </c>
      <c r="DC85" s="237">
        <f t="shared" si="204"/>
        <v>0.89852205476894809</v>
      </c>
      <c r="DD85" s="237">
        <f t="shared" si="204"/>
        <v>1.2374766115579499</v>
      </c>
      <c r="DE85" s="237">
        <f t="shared" si="204"/>
        <v>2.5349356480824157</v>
      </c>
      <c r="DF85" s="237">
        <f t="shared" si="204"/>
        <v>1.1984667757392247</v>
      </c>
      <c r="DG85" s="237">
        <f t="shared" si="204"/>
        <v>0.77473281428053231</v>
      </c>
      <c r="DH85" s="237">
        <f t="shared" si="204"/>
        <v>0.58557520023645182</v>
      </c>
      <c r="DI85" s="237">
        <f t="shared" si="204"/>
        <v>2.1191334849039132</v>
      </c>
      <c r="DJ85" s="237">
        <f t="shared" si="204"/>
        <v>2.004494290223648</v>
      </c>
      <c r="DK85" s="237">
        <f t="shared" si="204"/>
        <v>1.3463331848774005</v>
      </c>
      <c r="DL85" s="237">
        <f t="shared" si="204"/>
        <v>1.9056367656955935</v>
      </c>
      <c r="DM85" s="236"/>
      <c r="DN85" s="236"/>
    </row>
    <row r="86" spans="1:118" x14ac:dyDescent="0.35">
      <c r="A86" s="3" t="s">
        <v>725</v>
      </c>
      <c r="B86" s="237">
        <f t="shared" ref="B86:AG86" si="205">IF(B76="","",B76/AVERAGE($B76:$P76))</f>
        <v>1.1012906048680449</v>
      </c>
      <c r="C86" s="237">
        <f t="shared" si="205"/>
        <v>0.95929311010921436</v>
      </c>
      <c r="D86" s="237">
        <f t="shared" si="205"/>
        <v>1.0258212807912028</v>
      </c>
      <c r="E86" s="237">
        <f t="shared" si="205"/>
        <v>1.0890418661133912</v>
      </c>
      <c r="F86" s="237">
        <f t="shared" si="205"/>
        <v>0.91373302994703953</v>
      </c>
      <c r="G86" s="237">
        <f t="shared" si="205"/>
        <v>0.89801630184567249</v>
      </c>
      <c r="H86" s="237">
        <f t="shared" si="205"/>
        <v>1.0443048154732968</v>
      </c>
      <c r="I86" s="237">
        <f t="shared" si="205"/>
        <v>0.91266763642183213</v>
      </c>
      <c r="J86" s="237">
        <f t="shared" si="205"/>
        <v>0.98462218209586527</v>
      </c>
      <c r="K86" s="237">
        <f t="shared" si="205"/>
        <v>1.0504450066090512</v>
      </c>
      <c r="L86" s="237">
        <f t="shared" si="205"/>
        <v>0.98870009922652524</v>
      </c>
      <c r="M86" s="237">
        <f t="shared" si="205"/>
        <v>1.0502224547008714</v>
      </c>
      <c r="N86" s="237">
        <f t="shared" si="205"/>
        <v>1.0187909718116803</v>
      </c>
      <c r="O86" s="237">
        <f t="shared" si="205"/>
        <v>0.96570283466623996</v>
      </c>
      <c r="P86" s="237">
        <f t="shared" si="205"/>
        <v>0.99734780532007461</v>
      </c>
      <c r="Q86" s="237" t="str">
        <f t="shared" si="205"/>
        <v/>
      </c>
      <c r="R86" s="237" t="str">
        <f t="shared" si="205"/>
        <v/>
      </c>
      <c r="S86" s="237" t="str">
        <f t="shared" si="205"/>
        <v/>
      </c>
      <c r="T86" s="237" t="str">
        <f t="shared" si="205"/>
        <v/>
      </c>
      <c r="U86" s="237" t="str">
        <f t="shared" si="205"/>
        <v/>
      </c>
      <c r="V86" s="237" t="str">
        <f t="shared" si="205"/>
        <v/>
      </c>
      <c r="W86" s="237" t="str">
        <f t="shared" si="205"/>
        <v/>
      </c>
      <c r="X86" s="237" t="str">
        <f t="shared" si="205"/>
        <v/>
      </c>
      <c r="Y86" s="237" t="str">
        <f t="shared" si="205"/>
        <v/>
      </c>
      <c r="Z86" s="237">
        <f t="shared" si="205"/>
        <v>0.89359353918250528</v>
      </c>
      <c r="AA86" s="237">
        <f t="shared" si="205"/>
        <v>1.1862483556777665</v>
      </c>
      <c r="AB86" s="237">
        <f t="shared" si="205"/>
        <v>1.0279292595125646</v>
      </c>
      <c r="AC86" s="237">
        <f t="shared" si="205"/>
        <v>0.83054519439560703</v>
      </c>
      <c r="AD86" s="237">
        <f t="shared" si="205"/>
        <v>0.8524444597283769</v>
      </c>
      <c r="AE86" s="237">
        <f t="shared" si="205"/>
        <v>1.0756103705403677</v>
      </c>
      <c r="AF86" s="237">
        <f t="shared" si="205"/>
        <v>0.97706833335327192</v>
      </c>
      <c r="AG86" s="237">
        <f t="shared" si="205"/>
        <v>0.92621719332745112</v>
      </c>
      <c r="AH86" s="237">
        <f t="shared" ref="AH86:BM86" si="206">IF(AH76="","",AH76/AVERAGE($B76:$P76))</f>
        <v>0.6546300035872521</v>
      </c>
      <c r="AI86" s="237">
        <f t="shared" si="206"/>
        <v>0.99184963893133615</v>
      </c>
      <c r="AJ86" s="237">
        <f t="shared" si="206"/>
        <v>1.0246448275705671</v>
      </c>
      <c r="AK86" s="237">
        <f t="shared" si="206"/>
        <v>1.1685213438181137</v>
      </c>
      <c r="AL86" s="237">
        <f t="shared" si="206"/>
        <v>0.95404463183095622</v>
      </c>
      <c r="AM86" s="237">
        <f t="shared" si="206"/>
        <v>1.0927219815547058</v>
      </c>
      <c r="AN86" s="237">
        <f t="shared" si="206"/>
        <v>1.1127768601140631</v>
      </c>
      <c r="AO86" s="237">
        <f t="shared" si="206"/>
        <v>0.79685543401014836</v>
      </c>
      <c r="AP86" s="237">
        <f t="shared" si="206"/>
        <v>0.94029886373858906</v>
      </c>
      <c r="AQ86" s="237">
        <f t="shared" si="206"/>
        <v>1.0813289060487301</v>
      </c>
      <c r="AR86" s="237">
        <f t="shared" si="206"/>
        <v>0.9038674243025101</v>
      </c>
      <c r="AS86" s="237">
        <f t="shared" si="206"/>
        <v>0.95530253734629811</v>
      </c>
      <c r="AT86" s="237">
        <f t="shared" si="206"/>
        <v>1.2206921294659039</v>
      </c>
      <c r="AU86" s="237" t="str">
        <f t="shared" si="206"/>
        <v/>
      </c>
      <c r="AV86" s="237" t="str">
        <f t="shared" si="206"/>
        <v/>
      </c>
      <c r="AW86" s="237" t="str">
        <f t="shared" si="206"/>
        <v/>
      </c>
      <c r="AX86" s="237">
        <f t="shared" si="206"/>
        <v>0.50057307174149734</v>
      </c>
      <c r="AY86" s="237">
        <f t="shared" si="206"/>
        <v>0.42616611634887813</v>
      </c>
      <c r="AZ86" s="237">
        <f t="shared" si="206"/>
        <v>0.42999242824746142</v>
      </c>
      <c r="BA86" s="237">
        <f t="shared" si="206"/>
        <v>0.46538876140043867</v>
      </c>
      <c r="BB86" s="237">
        <f t="shared" si="206"/>
        <v>0.3605474778323548</v>
      </c>
      <c r="BC86" s="237">
        <f t="shared" si="206"/>
        <v>0.37575128713853845</v>
      </c>
      <c r="BD86" s="237">
        <f t="shared" si="206"/>
        <v>0.44265214614755399</v>
      </c>
      <c r="BE86" s="237">
        <f t="shared" si="206"/>
        <v>0.35411961250792584</v>
      </c>
      <c r="BF86" s="237">
        <f t="shared" si="206"/>
        <v>0.41363901753906157</v>
      </c>
      <c r="BG86" s="237">
        <f t="shared" si="206"/>
        <v>0.52136385318257539</v>
      </c>
      <c r="BH86" s="237" t="str">
        <f t="shared" si="206"/>
        <v/>
      </c>
      <c r="BI86" s="237" t="str">
        <f t="shared" si="206"/>
        <v/>
      </c>
      <c r="BJ86" s="237" t="str">
        <f t="shared" si="206"/>
        <v/>
      </c>
      <c r="BK86" s="237" t="str">
        <f t="shared" si="206"/>
        <v/>
      </c>
      <c r="BL86" s="237" t="str">
        <f t="shared" si="206"/>
        <v/>
      </c>
      <c r="BM86" s="237" t="str">
        <f t="shared" si="206"/>
        <v/>
      </c>
      <c r="BN86" s="237" t="str">
        <f t="shared" ref="BN86:CS86" si="207">IF(BN76="","",BN76/AVERAGE($B76:$P76))</f>
        <v/>
      </c>
      <c r="BO86" s="237" t="str">
        <f t="shared" si="207"/>
        <v/>
      </c>
      <c r="BP86" s="237" t="str">
        <f t="shared" si="207"/>
        <v/>
      </c>
      <c r="BQ86" s="237" t="str">
        <f t="shared" si="207"/>
        <v/>
      </c>
      <c r="BR86" s="237" t="str">
        <f t="shared" si="207"/>
        <v/>
      </c>
      <c r="BS86" s="237" t="str">
        <f t="shared" si="207"/>
        <v/>
      </c>
      <c r="BT86" s="237" t="str">
        <f t="shared" si="207"/>
        <v/>
      </c>
      <c r="BU86" s="237" t="str">
        <f t="shared" si="207"/>
        <v/>
      </c>
      <c r="BV86" s="237">
        <f t="shared" si="207"/>
        <v>1.1139763850912525</v>
      </c>
      <c r="BW86" s="237">
        <f t="shared" si="207"/>
        <v>1.2673741901629372</v>
      </c>
      <c r="BX86" s="237">
        <f t="shared" si="207"/>
        <v>1.0780696295694709</v>
      </c>
      <c r="BY86" s="237">
        <f t="shared" si="207"/>
        <v>1.0745936714388904</v>
      </c>
      <c r="BZ86" s="237">
        <f t="shared" si="207"/>
        <v>1.0784353799715414</v>
      </c>
      <c r="CA86" s="237">
        <f t="shared" si="207"/>
        <v>1.1017888731179872</v>
      </c>
      <c r="CB86" s="237">
        <f t="shared" si="207"/>
        <v>1.1582299260232471</v>
      </c>
      <c r="CC86" s="237">
        <f t="shared" si="207"/>
        <v>1.0115892601911143</v>
      </c>
      <c r="CD86" s="237">
        <f t="shared" si="207"/>
        <v>1.131908088754243</v>
      </c>
      <c r="CE86" s="237">
        <f t="shared" si="207"/>
        <v>0.86003189389887702</v>
      </c>
      <c r="CF86" s="237">
        <f t="shared" si="207"/>
        <v>1.124328347088478</v>
      </c>
      <c r="CG86" s="237">
        <f t="shared" si="207"/>
        <v>1.227488093589209</v>
      </c>
      <c r="CH86" s="237">
        <f t="shared" si="207"/>
        <v>0.91099913982873915</v>
      </c>
      <c r="CI86" s="237">
        <f t="shared" si="207"/>
        <v>0.83318524597449384</v>
      </c>
      <c r="CJ86" s="237">
        <f t="shared" si="207"/>
        <v>1.1430919232708865</v>
      </c>
      <c r="CK86" s="237">
        <f t="shared" si="207"/>
        <v>0.86586529372853493</v>
      </c>
      <c r="CL86" s="237">
        <f t="shared" si="207"/>
        <v>1.0058948835608994</v>
      </c>
      <c r="CM86" s="237">
        <f t="shared" si="207"/>
        <v>1.0723552221811057</v>
      </c>
      <c r="CN86" s="237">
        <f t="shared" si="207"/>
        <v>1.3085448533956785</v>
      </c>
      <c r="CO86" s="237">
        <f t="shared" si="207"/>
        <v>1.0263963571903458</v>
      </c>
      <c r="CP86" s="237">
        <f t="shared" si="207"/>
        <v>1.093680811653658</v>
      </c>
      <c r="CQ86" s="237">
        <f t="shared" si="207"/>
        <v>1.0549000189138664</v>
      </c>
      <c r="CR86" s="237">
        <f t="shared" si="207"/>
        <v>0.9126784796165881</v>
      </c>
      <c r="CS86" s="237" t="str">
        <f t="shared" si="207"/>
        <v/>
      </c>
      <c r="CT86" s="237">
        <f t="shared" ref="CT86:DL86" si="208">IF(CT76="","",CT76/AVERAGE($B76:$P76))</f>
        <v>0.29122305619484662</v>
      </c>
      <c r="CU86" s="237">
        <f t="shared" si="208"/>
        <v>0.50896561629748072</v>
      </c>
      <c r="CV86" s="237">
        <f t="shared" si="208"/>
        <v>0.29901438520454376</v>
      </c>
      <c r="CW86" s="237">
        <f t="shared" si="208"/>
        <v>0.36566123647783427</v>
      </c>
      <c r="CX86" s="237">
        <f t="shared" si="208"/>
        <v>0.38438663044262661</v>
      </c>
      <c r="CY86" s="237">
        <f t="shared" si="208"/>
        <v>0.35012004300762251</v>
      </c>
      <c r="CZ86" s="237">
        <f t="shared" si="208"/>
        <v>0.44891176621726098</v>
      </c>
      <c r="DA86" s="237" t="str">
        <f t="shared" si="208"/>
        <v/>
      </c>
      <c r="DB86" s="237">
        <f t="shared" si="208"/>
        <v>0.28517812620940519</v>
      </c>
      <c r="DC86" s="237">
        <f t="shared" si="208"/>
        <v>0.29087843498983273</v>
      </c>
      <c r="DD86" s="237">
        <f t="shared" si="208"/>
        <v>0.46159102083829073</v>
      </c>
      <c r="DE86" s="237">
        <f t="shared" si="208"/>
        <v>0.30950611801873829</v>
      </c>
      <c r="DF86" s="237">
        <f t="shared" si="208"/>
        <v>0.32943140458646825</v>
      </c>
      <c r="DG86" s="237">
        <f t="shared" si="208"/>
        <v>0.28991712320742574</v>
      </c>
      <c r="DH86" s="237">
        <f t="shared" si="208"/>
        <v>0.31361460631102239</v>
      </c>
      <c r="DI86" s="237">
        <f t="shared" si="208"/>
        <v>0.40638404926850591</v>
      </c>
      <c r="DJ86" s="237">
        <f t="shared" si="208"/>
        <v>0.33383410982807143</v>
      </c>
      <c r="DK86" s="237">
        <f t="shared" si="208"/>
        <v>0.47635921044859308</v>
      </c>
      <c r="DL86" s="237">
        <f t="shared" si="208"/>
        <v>0.3701440513448585</v>
      </c>
      <c r="DM86" s="236"/>
      <c r="DN86" s="236"/>
    </row>
    <row r="87" spans="1:118" x14ac:dyDescent="0.35">
      <c r="B87" s="237"/>
      <c r="C87" s="237"/>
      <c r="D87" s="237"/>
      <c r="E87" s="237"/>
      <c r="F87" s="237"/>
      <c r="G87" s="237"/>
      <c r="H87" s="237"/>
      <c r="I87" s="237"/>
      <c r="J87" s="237"/>
      <c r="K87" s="237"/>
      <c r="L87" s="237"/>
      <c r="M87" s="237"/>
      <c r="N87" s="237"/>
      <c r="O87" s="237"/>
      <c r="P87" s="237"/>
      <c r="Q87" s="237"/>
      <c r="R87" s="237"/>
      <c r="S87" s="237"/>
      <c r="T87" s="237"/>
      <c r="U87" s="237"/>
      <c r="V87" s="237"/>
      <c r="W87" s="237"/>
      <c r="X87" s="237"/>
      <c r="Y87" s="237"/>
      <c r="Z87" s="237"/>
      <c r="AA87" s="237"/>
      <c r="AB87" s="237"/>
      <c r="AC87" s="237"/>
      <c r="AD87" s="237"/>
      <c r="AE87" s="237"/>
      <c r="AF87" s="237"/>
      <c r="AG87" s="237"/>
      <c r="AH87" s="237"/>
      <c r="AI87" s="237"/>
      <c r="AJ87" s="237"/>
      <c r="AK87" s="237"/>
      <c r="AL87" s="237"/>
      <c r="AM87" s="237"/>
      <c r="AN87" s="237"/>
      <c r="AO87" s="237"/>
      <c r="AP87" s="237"/>
      <c r="AQ87" s="237"/>
      <c r="AR87" s="237"/>
      <c r="AS87" s="237"/>
      <c r="AT87" s="237"/>
      <c r="AU87" s="237"/>
      <c r="AV87" s="237"/>
      <c r="AW87" s="237"/>
      <c r="AX87" s="237"/>
      <c r="AY87" s="237"/>
      <c r="AZ87" s="237"/>
      <c r="BA87" s="237"/>
      <c r="BB87" s="237"/>
      <c r="BC87" s="237"/>
      <c r="BD87" s="237"/>
      <c r="BE87" s="237"/>
      <c r="BF87" s="237"/>
      <c r="BG87" s="237"/>
      <c r="BH87" s="237"/>
      <c r="BI87" s="237"/>
      <c r="BJ87" s="237"/>
      <c r="BK87" s="237"/>
      <c r="BL87" s="237"/>
      <c r="BM87" s="237"/>
      <c r="BN87" s="237"/>
      <c r="BO87" s="237"/>
      <c r="BP87" s="237"/>
      <c r="BQ87" s="237"/>
      <c r="BR87" s="237"/>
      <c r="BS87" s="237"/>
      <c r="BT87" s="237"/>
      <c r="BU87" s="237"/>
      <c r="BV87" s="237"/>
      <c r="BW87" s="237"/>
      <c r="BX87" s="237"/>
      <c r="BY87" s="237"/>
      <c r="BZ87" s="237"/>
      <c r="CA87" s="237"/>
      <c r="CB87" s="237"/>
      <c r="CC87" s="237"/>
      <c r="CD87" s="237"/>
      <c r="CE87" s="237"/>
      <c r="CF87" s="237"/>
      <c r="CG87" s="237"/>
      <c r="CH87" s="237"/>
      <c r="CI87" s="237"/>
      <c r="CJ87" s="237"/>
      <c r="CK87" s="237"/>
      <c r="CL87" s="237"/>
      <c r="CM87" s="237"/>
      <c r="CN87" s="237"/>
      <c r="CO87" s="237"/>
      <c r="CP87" s="237"/>
      <c r="CQ87" s="237"/>
      <c r="CR87" s="237"/>
      <c r="CS87" s="237"/>
      <c r="CT87" s="237"/>
      <c r="CU87" s="237"/>
      <c r="CV87" s="237"/>
      <c r="CW87" s="237"/>
      <c r="CX87" s="237"/>
      <c r="CY87" s="237"/>
      <c r="CZ87" s="237"/>
      <c r="DA87" s="237"/>
      <c r="DB87" s="237"/>
      <c r="DC87" s="237"/>
      <c r="DD87" s="237"/>
      <c r="DE87" s="237"/>
      <c r="DF87" s="237"/>
      <c r="DG87" s="237"/>
      <c r="DH87" s="237"/>
      <c r="DI87" s="237"/>
      <c r="DJ87" s="237"/>
      <c r="DK87" s="237"/>
      <c r="DL87" s="237"/>
      <c r="DM87" s="236"/>
      <c r="DN87" s="236"/>
    </row>
    <row r="88" spans="1:118" x14ac:dyDescent="0.35">
      <c r="B88" s="311"/>
      <c r="C88" s="311"/>
      <c r="D88" s="311"/>
      <c r="E88" s="311"/>
      <c r="F88" s="311"/>
      <c r="G88" s="311"/>
      <c r="H88" s="311"/>
      <c r="I88" s="311"/>
      <c r="J88" s="311"/>
      <c r="K88" s="311"/>
      <c r="L88" s="311"/>
      <c r="M88" s="311"/>
      <c r="N88" s="311"/>
      <c r="O88" s="311"/>
      <c r="P88" s="311"/>
      <c r="Q88" s="311"/>
      <c r="R88" s="311"/>
      <c r="S88" s="311"/>
      <c r="T88" s="311"/>
      <c r="U88" s="311"/>
      <c r="V88" s="311"/>
      <c r="W88" s="311"/>
      <c r="X88" s="311"/>
      <c r="Y88" s="311"/>
      <c r="Z88" s="311"/>
      <c r="AA88" s="311"/>
      <c r="AB88" s="311"/>
      <c r="AC88" s="311"/>
      <c r="AD88" s="311"/>
      <c r="AE88" s="311"/>
      <c r="AF88" s="311"/>
      <c r="AG88" s="311"/>
      <c r="AH88" s="311"/>
      <c r="AI88" s="311"/>
      <c r="AJ88" s="311"/>
      <c r="AK88" s="311"/>
      <c r="AL88" s="311"/>
      <c r="AM88" s="311"/>
      <c r="AN88" s="311"/>
      <c r="AO88" s="311"/>
      <c r="AP88" s="311"/>
      <c r="AQ88" s="311"/>
      <c r="AR88" s="311"/>
      <c r="AS88" s="311"/>
      <c r="AT88" s="311"/>
      <c r="AU88" s="311"/>
      <c r="AV88" s="311"/>
      <c r="AW88" s="311"/>
      <c r="AX88" s="311"/>
      <c r="AY88" s="311"/>
      <c r="AZ88" s="311"/>
      <c r="BA88" s="311"/>
      <c r="BB88" s="311"/>
      <c r="BC88" s="311"/>
      <c r="BD88" s="311"/>
      <c r="BE88" s="311"/>
      <c r="BF88" s="311"/>
      <c r="BG88" s="311"/>
      <c r="BH88" s="311"/>
      <c r="BI88" s="311"/>
      <c r="BJ88" s="311"/>
      <c r="BK88" s="311"/>
      <c r="BL88" s="311"/>
      <c r="BM88" s="311"/>
      <c r="BN88" s="311"/>
      <c r="BO88" s="311"/>
      <c r="BP88" s="311"/>
      <c r="BQ88" s="311"/>
      <c r="BR88" s="311"/>
      <c r="BS88" s="311"/>
      <c r="BT88" s="311"/>
      <c r="BU88" s="311"/>
      <c r="BV88" s="311"/>
      <c r="BW88" s="311"/>
      <c r="BX88" s="311"/>
      <c r="BY88" s="311"/>
      <c r="BZ88" s="311"/>
      <c r="CA88" s="311"/>
      <c r="CB88" s="311"/>
      <c r="CC88" s="311"/>
      <c r="CD88" s="311"/>
      <c r="CE88" s="311"/>
      <c r="CF88" s="311"/>
      <c r="CG88" s="311"/>
      <c r="CH88" s="311"/>
      <c r="CI88" s="311"/>
      <c r="CJ88" s="311"/>
      <c r="CK88" s="311"/>
      <c r="CL88" s="311"/>
      <c r="CM88" s="311"/>
      <c r="CN88" s="311"/>
      <c r="CO88" s="311"/>
      <c r="CP88" s="311"/>
      <c r="CQ88" s="311"/>
      <c r="CR88" s="311"/>
      <c r="CS88" s="311"/>
      <c r="CT88" s="311"/>
      <c r="CU88" s="311"/>
      <c r="CV88" s="311"/>
      <c r="CW88" s="311"/>
      <c r="CX88" s="311"/>
      <c r="CY88" s="311"/>
      <c r="CZ88" s="311"/>
      <c r="DA88" s="311"/>
      <c r="DB88" s="311"/>
      <c r="DC88" s="311"/>
      <c r="DD88" s="311"/>
      <c r="DE88" s="311"/>
      <c r="DF88" s="311"/>
      <c r="DG88" s="311"/>
      <c r="DH88" s="311"/>
      <c r="DI88" s="311"/>
      <c r="DJ88" s="311"/>
      <c r="DK88" s="311"/>
      <c r="DL88" s="311"/>
      <c r="DM88" s="311"/>
      <c r="DN88" s="311"/>
    </row>
    <row r="89" spans="1:118" x14ac:dyDescent="0.35">
      <c r="B89" s="236"/>
      <c r="C89" s="236"/>
      <c r="D89" s="236"/>
      <c r="E89" s="236"/>
      <c r="F89" s="236"/>
      <c r="G89" s="236"/>
      <c r="H89" s="236"/>
      <c r="I89" s="236"/>
      <c r="J89" s="236"/>
      <c r="K89" s="236"/>
      <c r="L89" s="236"/>
      <c r="M89" s="236"/>
      <c r="N89" s="236"/>
      <c r="O89" s="236"/>
      <c r="P89" s="236"/>
      <c r="Q89" s="236"/>
      <c r="R89" s="236"/>
      <c r="S89" s="236"/>
      <c r="T89" s="236"/>
      <c r="U89" s="236"/>
      <c r="V89" s="236"/>
      <c r="W89" s="236"/>
      <c r="X89" s="236"/>
      <c r="Y89" s="236"/>
      <c r="Z89" s="236"/>
      <c r="AA89" s="236"/>
      <c r="AB89" s="236"/>
      <c r="AC89" s="236"/>
      <c r="AD89" s="236"/>
      <c r="AE89" s="236"/>
      <c r="AF89" s="236"/>
      <c r="AG89" s="236"/>
      <c r="AH89" s="236"/>
      <c r="AI89" s="236"/>
      <c r="AJ89" s="236"/>
      <c r="AK89" s="236"/>
      <c r="AL89" s="236"/>
      <c r="AM89" s="236"/>
      <c r="AN89" s="236"/>
      <c r="AO89" s="236"/>
      <c r="AP89" s="236"/>
      <c r="AQ89" s="236"/>
      <c r="AR89" s="236"/>
      <c r="AS89" s="236"/>
      <c r="AT89" s="236"/>
      <c r="AU89" s="236"/>
      <c r="AV89" s="236"/>
      <c r="AW89" s="236"/>
      <c r="AX89" s="236"/>
      <c r="AY89" s="236"/>
      <c r="AZ89" s="236"/>
      <c r="BA89" s="236"/>
      <c r="BB89" s="236"/>
      <c r="BC89" s="236"/>
      <c r="BD89" s="236"/>
      <c r="BE89" s="236"/>
      <c r="BF89" s="236"/>
      <c r="BG89" s="236"/>
      <c r="BH89" s="236"/>
      <c r="BI89" s="236"/>
      <c r="BJ89" s="236"/>
      <c r="BK89" s="236"/>
      <c r="BL89" s="236"/>
      <c r="BM89" s="236"/>
      <c r="BN89" s="236"/>
      <c r="BO89" s="236"/>
      <c r="BP89" s="236"/>
      <c r="BQ89" s="236"/>
      <c r="BR89" s="236"/>
      <c r="BS89" s="236"/>
      <c r="BT89" s="236"/>
      <c r="BU89" s="236"/>
      <c r="BV89" s="236"/>
      <c r="BW89" s="236"/>
      <c r="BX89" s="236"/>
      <c r="BY89" s="236"/>
      <c r="BZ89" s="236"/>
      <c r="CA89" s="236"/>
      <c r="CB89" s="236"/>
      <c r="CC89" s="236"/>
      <c r="CD89" s="236"/>
      <c r="CE89" s="236"/>
      <c r="CF89" s="236"/>
      <c r="CG89" s="236"/>
      <c r="CH89" s="236"/>
      <c r="CI89" s="236"/>
      <c r="CJ89" s="236"/>
      <c r="CK89" s="236"/>
      <c r="CL89" s="236"/>
      <c r="CM89" s="236"/>
      <c r="CN89" s="236"/>
      <c r="CO89" s="236"/>
      <c r="CP89" s="236"/>
      <c r="CQ89" s="236"/>
      <c r="CR89" s="236"/>
      <c r="CS89" s="236"/>
      <c r="CT89" s="236"/>
      <c r="CU89" s="236"/>
      <c r="CV89" s="236"/>
      <c r="CW89" s="236"/>
      <c r="CX89" s="236"/>
      <c r="CY89" s="236"/>
      <c r="CZ89" s="236"/>
      <c r="DA89" s="236"/>
      <c r="DB89" s="236"/>
      <c r="DC89" s="236"/>
      <c r="DD89" s="236"/>
      <c r="DE89" s="236"/>
      <c r="DF89" s="236"/>
      <c r="DG89" s="236"/>
      <c r="DH89" s="236"/>
      <c r="DI89" s="236"/>
      <c r="DJ89" s="236"/>
      <c r="DK89" s="236"/>
      <c r="DL89" s="236"/>
      <c r="DM89" s="236"/>
      <c r="DN89" s="236"/>
    </row>
    <row r="90" spans="1:118" x14ac:dyDescent="0.35">
      <c r="A90" s="186" t="s">
        <v>724</v>
      </c>
      <c r="B90" s="311"/>
      <c r="C90" s="311"/>
      <c r="D90" s="311"/>
      <c r="E90" s="311"/>
      <c r="F90" s="311"/>
      <c r="G90" s="311"/>
      <c r="H90" s="311"/>
      <c r="I90" s="311"/>
      <c r="J90" s="311"/>
      <c r="K90" s="311"/>
      <c r="L90" s="311"/>
      <c r="M90" s="311"/>
      <c r="N90" s="311"/>
      <c r="O90" s="311"/>
      <c r="P90" s="311"/>
      <c r="Q90" s="311"/>
      <c r="R90" s="311"/>
      <c r="S90" s="311"/>
      <c r="T90" s="311"/>
      <c r="U90" s="311"/>
      <c r="V90" s="311"/>
      <c r="W90" s="311"/>
      <c r="X90" s="311"/>
      <c r="Y90" s="311"/>
      <c r="Z90" s="311"/>
      <c r="AA90" s="311"/>
      <c r="AB90" s="311"/>
      <c r="AC90" s="311"/>
      <c r="AD90" s="311"/>
      <c r="AE90" s="311"/>
      <c r="AF90" s="311"/>
      <c r="AG90" s="311"/>
      <c r="AH90" s="311"/>
      <c r="AI90" s="311"/>
      <c r="AJ90" s="311"/>
      <c r="AK90" s="311"/>
      <c r="AL90" s="311"/>
      <c r="AM90" s="311"/>
      <c r="AN90" s="311"/>
      <c r="AO90" s="311"/>
      <c r="AP90" s="311"/>
      <c r="AQ90" s="311"/>
      <c r="AR90" s="311"/>
      <c r="AS90" s="311"/>
      <c r="AT90" s="311"/>
      <c r="AU90" s="311"/>
      <c r="AV90" s="311"/>
      <c r="AW90" s="311"/>
      <c r="AX90" s="311"/>
      <c r="AY90" s="311"/>
      <c r="AZ90" s="311"/>
      <c r="BA90" s="311"/>
      <c r="BB90" s="311"/>
      <c r="BC90" s="311"/>
      <c r="BD90" s="311"/>
      <c r="BE90" s="311"/>
      <c r="BF90" s="311"/>
      <c r="BG90" s="311"/>
      <c r="BH90" s="311"/>
      <c r="BI90" s="311"/>
      <c r="BJ90" s="311"/>
      <c r="BK90" s="311"/>
      <c r="BL90" s="311"/>
      <c r="BM90" s="311"/>
      <c r="BN90" s="311"/>
      <c r="BO90" s="311"/>
      <c r="BP90" s="311"/>
      <c r="BQ90" s="311"/>
      <c r="BR90" s="311"/>
      <c r="BS90" s="311"/>
      <c r="BT90" s="311"/>
      <c r="BU90" s="311"/>
      <c r="BV90" s="311"/>
      <c r="BW90" s="311"/>
      <c r="BX90" s="311"/>
      <c r="BY90" s="311"/>
      <c r="BZ90" s="311"/>
      <c r="CA90" s="311"/>
      <c r="CB90" s="311"/>
      <c r="CC90" s="311"/>
      <c r="CD90" s="311"/>
      <c r="CE90" s="311"/>
      <c r="CF90" s="311"/>
      <c r="CG90" s="311"/>
      <c r="CH90" s="311"/>
      <c r="CI90" s="311"/>
      <c r="CJ90" s="311"/>
      <c r="CK90" s="311"/>
      <c r="CL90" s="311"/>
      <c r="CM90" s="311"/>
      <c r="CN90" s="311"/>
      <c r="CO90" s="311"/>
      <c r="CP90" s="311"/>
      <c r="CQ90" s="311"/>
      <c r="CR90" s="311"/>
      <c r="CS90" s="311"/>
      <c r="CT90" s="311"/>
      <c r="CU90" s="311"/>
      <c r="CW90" s="311"/>
      <c r="CX90" s="311"/>
      <c r="CY90" s="311"/>
      <c r="CZ90" s="311"/>
      <c r="DA90" s="311"/>
      <c r="DB90" s="311"/>
      <c r="DC90" s="311"/>
      <c r="DD90" s="311"/>
      <c r="DE90" s="311"/>
      <c r="DF90" s="311"/>
      <c r="DG90" s="311"/>
      <c r="DH90" s="311"/>
      <c r="DI90" s="311"/>
      <c r="DJ90" s="311"/>
      <c r="DK90" s="311"/>
      <c r="DL90" s="311"/>
      <c r="DM90" s="311"/>
      <c r="DN90" s="311"/>
    </row>
    <row r="91" spans="1:118" s="235" customFormat="1" x14ac:dyDescent="0.35">
      <c r="A91" s="235" t="s">
        <v>243</v>
      </c>
      <c r="B91" s="759"/>
      <c r="C91" s="759"/>
      <c r="D91" s="759"/>
      <c r="E91" s="759"/>
      <c r="K91" s="759"/>
      <c r="L91" s="759"/>
      <c r="Z91" s="759"/>
      <c r="AA91" s="759"/>
      <c r="AB91" s="759"/>
      <c r="AF91" s="759"/>
      <c r="AJ91" s="759"/>
      <c r="AK91" s="759"/>
      <c r="AL91" s="759"/>
      <c r="AM91" s="759"/>
      <c r="AN91" s="759"/>
      <c r="AO91" s="759"/>
      <c r="AQ91" s="759"/>
      <c r="AS91" s="759"/>
      <c r="AX91" s="759"/>
      <c r="AZ91" s="759"/>
      <c r="BA91" s="759"/>
      <c r="BB91" s="759"/>
      <c r="BC91" s="759"/>
      <c r="BD91" s="759"/>
      <c r="BF91" s="759"/>
      <c r="BV91" s="759"/>
      <c r="BW91" s="759"/>
      <c r="BX91" s="759"/>
      <c r="BY91" s="759"/>
      <c r="BZ91" s="759"/>
      <c r="CA91" s="759"/>
      <c r="CB91" s="759"/>
      <c r="CD91" s="759"/>
      <c r="CE91" s="759"/>
      <c r="CF91" s="759"/>
      <c r="CG91" s="759"/>
      <c r="CH91" s="759"/>
      <c r="CI91" s="759"/>
      <c r="CJ91" s="759"/>
      <c r="CN91" s="759"/>
      <c r="CU91" s="759"/>
      <c r="CV91" s="759"/>
      <c r="CW91" s="759"/>
      <c r="CX91" s="759"/>
      <c r="CY91" s="759"/>
      <c r="CZ91" s="759"/>
      <c r="DA91" s="759"/>
      <c r="DB91" s="759"/>
      <c r="DC91" s="759"/>
      <c r="DD91" s="759"/>
      <c r="DF91" s="759"/>
      <c r="DG91" s="759"/>
      <c r="DI91" s="759"/>
      <c r="DK91" s="759"/>
      <c r="DL91" s="759"/>
    </row>
    <row r="92" spans="1:118" s="235" customFormat="1" x14ac:dyDescent="0.35">
      <c r="A92" s="235" t="s">
        <v>40</v>
      </c>
      <c r="B92" s="759"/>
      <c r="C92" s="759"/>
      <c r="D92" s="759"/>
      <c r="E92" s="759"/>
      <c r="K92" s="759"/>
      <c r="L92" s="759"/>
      <c r="Z92" s="759"/>
      <c r="AA92" s="759"/>
      <c r="AB92" s="759"/>
      <c r="AF92" s="759"/>
      <c r="AJ92" s="759"/>
      <c r="AK92" s="759"/>
      <c r="AL92" s="759"/>
      <c r="AM92" s="759"/>
      <c r="AN92" s="759"/>
      <c r="AO92" s="759"/>
      <c r="AQ92" s="759"/>
      <c r="AS92" s="759"/>
      <c r="AX92" s="759"/>
      <c r="AZ92" s="759"/>
      <c r="BA92" s="759"/>
      <c r="BB92" s="759"/>
      <c r="BC92" s="759"/>
      <c r="BD92" s="759"/>
      <c r="BF92" s="759"/>
      <c r="BV92" s="759"/>
      <c r="BW92" s="759"/>
      <c r="BX92" s="759"/>
      <c r="BY92" s="759"/>
      <c r="BZ92" s="759"/>
      <c r="CA92" s="759"/>
      <c r="CB92" s="759"/>
      <c r="CD92" s="759"/>
      <c r="CE92" s="759"/>
      <c r="CF92" s="759"/>
      <c r="CG92" s="759"/>
      <c r="CH92" s="759"/>
      <c r="CI92" s="759"/>
      <c r="CJ92" s="759"/>
      <c r="CN92" s="759"/>
      <c r="CU92" s="759"/>
      <c r="CV92" s="759"/>
      <c r="CW92" s="759"/>
      <c r="CX92" s="759"/>
      <c r="CY92" s="759"/>
      <c r="CZ92" s="759"/>
      <c r="DA92" s="759"/>
      <c r="DB92" s="759"/>
      <c r="DC92" s="759"/>
      <c r="DD92" s="759"/>
      <c r="DF92" s="759"/>
      <c r="DG92" s="759"/>
      <c r="DI92" s="759"/>
      <c r="DK92" s="759"/>
      <c r="DL92" s="759"/>
    </row>
    <row r="93" spans="1:118" x14ac:dyDescent="0.35">
      <c r="A93" s="1">
        <v>1</v>
      </c>
      <c r="B93" s="18">
        <v>45.224000000000004</v>
      </c>
      <c r="C93" s="18">
        <v>35.615000000000002</v>
      </c>
      <c r="D93" s="18">
        <v>36.231000000000002</v>
      </c>
      <c r="E93" s="18">
        <v>36.426000000000002</v>
      </c>
      <c r="I93" s="3">
        <v>41.134</v>
      </c>
      <c r="K93" s="18">
        <v>45.061999999999998</v>
      </c>
      <c r="L93" s="18">
        <v>42.79</v>
      </c>
      <c r="O93" s="3">
        <v>41.621000000000002</v>
      </c>
      <c r="Z93" s="18">
        <v>51.069000000000003</v>
      </c>
      <c r="AA93" s="18">
        <v>45.744</v>
      </c>
      <c r="AB93" s="18">
        <v>45.451999999999998</v>
      </c>
      <c r="AF93" s="18">
        <v>36.329000000000001</v>
      </c>
      <c r="AG93" s="3">
        <v>35.809000000000005</v>
      </c>
      <c r="AH93" s="3">
        <v>47.075000000000003</v>
      </c>
      <c r="AI93" s="3">
        <v>51.327999999999996</v>
      </c>
      <c r="AJ93" s="18">
        <v>46.394000000000005</v>
      </c>
      <c r="AK93" s="18">
        <v>43.275999999999996</v>
      </c>
      <c r="AL93" s="18">
        <v>48.081999999999994</v>
      </c>
      <c r="AM93" s="18">
        <v>43.115000000000002</v>
      </c>
      <c r="AN93" s="18">
        <v>41.004999999999995</v>
      </c>
      <c r="AO93" s="18">
        <v>47.14</v>
      </c>
      <c r="AQ93" s="18">
        <v>41.135000000000005</v>
      </c>
      <c r="AS93" s="18">
        <v>32.076999999999998</v>
      </c>
      <c r="AU93" s="18">
        <f>AVERAGE(Z93:AT93)</f>
        <v>43.668666666666667</v>
      </c>
      <c r="AX93" s="18">
        <v>45.68</v>
      </c>
      <c r="AZ93" s="18">
        <v>41.750999999999998</v>
      </c>
      <c r="BA93" s="18">
        <v>43.504000000000005</v>
      </c>
      <c r="BB93" s="18">
        <v>45.355000000000004</v>
      </c>
      <c r="BC93" s="18">
        <v>42.042999999999999</v>
      </c>
      <c r="BD93" s="18">
        <v>49.25</v>
      </c>
      <c r="BF93" s="18">
        <v>41.295999999999999</v>
      </c>
      <c r="BV93" s="18">
        <v>42.561999999999998</v>
      </c>
      <c r="BW93" s="760">
        <v>41.621000000000002</v>
      </c>
      <c r="BX93" s="18">
        <v>38.698999999999998</v>
      </c>
      <c r="BY93" s="760">
        <v>35.128</v>
      </c>
      <c r="BZ93" s="18">
        <v>42.561999999999998</v>
      </c>
      <c r="CA93" s="18">
        <v>37.984999999999999</v>
      </c>
      <c r="CB93" s="760">
        <v>33.537000000000006</v>
      </c>
      <c r="CC93" s="186"/>
      <c r="CD93" s="18">
        <v>38.731999999999999</v>
      </c>
      <c r="CE93" s="18">
        <v>41.588999999999999</v>
      </c>
      <c r="CF93" s="18">
        <v>37.400000000000006</v>
      </c>
      <c r="CG93" s="18">
        <v>38.536000000000001</v>
      </c>
      <c r="CH93" s="18">
        <v>44.738</v>
      </c>
      <c r="CI93" s="18">
        <v>36.717999999999996</v>
      </c>
      <c r="CJ93" s="18">
        <v>39.349000000000004</v>
      </c>
      <c r="CN93" s="18">
        <v>45.256999999999998</v>
      </c>
      <c r="CU93" s="18">
        <v>47.497</v>
      </c>
      <c r="CV93" s="18">
        <v>33.57</v>
      </c>
      <c r="CW93" s="18">
        <v>38.146999999999998</v>
      </c>
      <c r="CX93" s="760">
        <v>38.894000000000005</v>
      </c>
      <c r="CY93" s="18">
        <v>46.653000000000006</v>
      </c>
      <c r="CZ93" s="18">
        <v>46.75</v>
      </c>
      <c r="DA93" s="18">
        <v>38.44</v>
      </c>
      <c r="DB93" s="18">
        <v>34.218999999999994</v>
      </c>
      <c r="DC93" s="18">
        <v>36.945999999999998</v>
      </c>
      <c r="DD93" s="18">
        <v>43.764000000000003</v>
      </c>
      <c r="DF93" s="18">
        <v>37.465000000000003</v>
      </c>
      <c r="DG93" s="18">
        <v>37.692999999999998</v>
      </c>
      <c r="DI93" s="18">
        <v>47.14</v>
      </c>
      <c r="DK93" s="18">
        <v>36.621000000000002</v>
      </c>
      <c r="DL93" s="18">
        <v>33.895000000000003</v>
      </c>
    </row>
    <row r="94" spans="1:118" x14ac:dyDescent="0.35">
      <c r="A94" s="1">
        <v>20</v>
      </c>
      <c r="B94" s="18">
        <v>108.95400000000001</v>
      </c>
      <c r="C94" s="18">
        <v>73.795000000000002</v>
      </c>
      <c r="D94" s="18">
        <v>86.554000000000002</v>
      </c>
      <c r="E94" s="18">
        <v>70.515000000000001</v>
      </c>
      <c r="I94" s="3">
        <v>87.040999999999997</v>
      </c>
      <c r="K94" s="18">
        <v>105.05900000000001</v>
      </c>
      <c r="L94" s="18">
        <v>117.916</v>
      </c>
      <c r="O94" s="3">
        <v>98.954999999999998</v>
      </c>
      <c r="Z94" s="18">
        <v>113.98699999999999</v>
      </c>
      <c r="AA94" s="18">
        <v>111.033</v>
      </c>
      <c r="AB94" s="18">
        <v>108.306</v>
      </c>
      <c r="AF94" s="18">
        <v>81.197000000000003</v>
      </c>
      <c r="AG94" s="3">
        <v>73.697000000000003</v>
      </c>
      <c r="AH94" s="3">
        <v>130.02499999999998</v>
      </c>
      <c r="AI94" s="3">
        <v>111.09700000000001</v>
      </c>
      <c r="AJ94" s="18">
        <v>112.94800000000001</v>
      </c>
      <c r="AK94" s="18">
        <v>109.50700000000001</v>
      </c>
      <c r="AL94" s="18">
        <v>93.24199999999999</v>
      </c>
      <c r="AM94" s="18">
        <v>107.527</v>
      </c>
      <c r="AN94" s="18">
        <v>113.37</v>
      </c>
      <c r="AO94" s="18">
        <v>103.75999999999999</v>
      </c>
      <c r="AQ94" s="18">
        <v>97.753999999999991</v>
      </c>
      <c r="AS94" s="18">
        <v>66.651999999999987</v>
      </c>
      <c r="AX94" s="18">
        <v>98.695999999999998</v>
      </c>
      <c r="AZ94" s="18">
        <v>135.512</v>
      </c>
      <c r="BA94" s="18">
        <v>112.29900000000001</v>
      </c>
      <c r="BB94" s="18">
        <v>120.70700000000001</v>
      </c>
      <c r="BC94" s="18">
        <v>95.287000000000006</v>
      </c>
      <c r="BD94" s="18">
        <v>134.66800000000001</v>
      </c>
      <c r="BF94" s="18">
        <v>128.59700000000001</v>
      </c>
      <c r="BV94" s="18">
        <v>112.851</v>
      </c>
      <c r="BW94" s="760">
        <v>117.396</v>
      </c>
      <c r="BX94" s="18">
        <v>100.611</v>
      </c>
      <c r="BY94" s="760">
        <v>93.143999999999991</v>
      </c>
      <c r="BZ94" s="18">
        <v>106.358</v>
      </c>
      <c r="CA94" s="18">
        <v>109.40899999999999</v>
      </c>
      <c r="CB94" s="760">
        <v>92.722000000000008</v>
      </c>
      <c r="CC94" s="186"/>
      <c r="CD94" s="18">
        <v>107.169</v>
      </c>
      <c r="CE94" s="18">
        <v>106.55300000000001</v>
      </c>
      <c r="CF94" s="18">
        <v>96.585999999999999</v>
      </c>
      <c r="CG94" s="18">
        <v>85.319000000000003</v>
      </c>
      <c r="CH94" s="18">
        <v>116.974</v>
      </c>
      <c r="CI94" s="18">
        <v>96.813000000000002</v>
      </c>
      <c r="CJ94" s="18">
        <v>115.773</v>
      </c>
      <c r="CN94" s="18">
        <v>113.923</v>
      </c>
      <c r="CU94" s="18">
        <v>126.38899999999998</v>
      </c>
      <c r="CV94" s="18">
        <v>111.746</v>
      </c>
      <c r="CW94" s="18">
        <v>116.26</v>
      </c>
      <c r="CX94" s="760">
        <v>108.63000000000001</v>
      </c>
      <c r="CY94" s="18">
        <v>135.77199999999999</v>
      </c>
      <c r="CZ94" s="18">
        <v>112.494</v>
      </c>
      <c r="DA94" s="18">
        <v>102.75299999999999</v>
      </c>
      <c r="DB94" s="18">
        <v>79.931000000000012</v>
      </c>
      <c r="DC94" s="18">
        <v>101.553</v>
      </c>
      <c r="DD94" s="18">
        <v>128.75899999999999</v>
      </c>
      <c r="DF94" s="18">
        <v>106.39</v>
      </c>
      <c r="DG94" s="18">
        <v>104.637</v>
      </c>
      <c r="DI94" s="18">
        <v>134.05099999999999</v>
      </c>
      <c r="DK94" s="18">
        <v>114.05199999999999</v>
      </c>
      <c r="DL94" s="18">
        <v>90.838999999999999</v>
      </c>
    </row>
    <row r="95" spans="1:118" x14ac:dyDescent="0.35">
      <c r="A95" s="729">
        <v>50</v>
      </c>
      <c r="B95" s="18">
        <v>239.92099999999999</v>
      </c>
      <c r="C95" s="18">
        <v>202.358</v>
      </c>
      <c r="D95" s="18">
        <v>207.32599999999999</v>
      </c>
      <c r="E95" s="18">
        <v>203.3</v>
      </c>
      <c r="I95" s="3">
        <v>247.291</v>
      </c>
      <c r="K95" s="18">
        <v>254.011</v>
      </c>
      <c r="L95" s="18">
        <v>220.24700000000001</v>
      </c>
      <c r="O95" s="3">
        <v>231.48000000000002</v>
      </c>
      <c r="Z95" s="18">
        <v>201.64499999999998</v>
      </c>
      <c r="AA95" s="18">
        <v>184.762</v>
      </c>
      <c r="AB95" s="18">
        <v>199.89099999999999</v>
      </c>
      <c r="AF95" s="18">
        <v>174.89299999999997</v>
      </c>
      <c r="AG95" s="3">
        <v>153.887</v>
      </c>
      <c r="AH95" s="3">
        <v>196.77499999999998</v>
      </c>
      <c r="AI95" s="3">
        <v>247.64800000000002</v>
      </c>
      <c r="AJ95" s="18">
        <v>220.40900000000002</v>
      </c>
      <c r="AK95" s="18">
        <v>190.21700000000001</v>
      </c>
      <c r="AL95" s="18">
        <v>179.73000000000002</v>
      </c>
      <c r="AM95" s="18">
        <v>174.958</v>
      </c>
      <c r="AN95" s="18">
        <v>187.81399999999999</v>
      </c>
      <c r="AO95" s="18">
        <v>220.96100000000001</v>
      </c>
      <c r="AQ95" s="18">
        <v>174.178</v>
      </c>
      <c r="AS95" s="18">
        <v>145.089</v>
      </c>
      <c r="AX95" s="18">
        <v>204.11199999999999</v>
      </c>
      <c r="AZ95" s="18">
        <v>225.11699999999999</v>
      </c>
      <c r="BA95" s="18">
        <v>225.44199999999998</v>
      </c>
      <c r="BB95" s="18">
        <v>209.46900000000002</v>
      </c>
      <c r="BC95" s="18">
        <v>211.02700000000002</v>
      </c>
      <c r="BD95" s="18">
        <v>217.227</v>
      </c>
      <c r="BF95" s="18">
        <v>183.20400000000001</v>
      </c>
      <c r="BV95" s="18">
        <v>196.97</v>
      </c>
      <c r="BW95" s="760">
        <v>166.84100000000001</v>
      </c>
      <c r="BX95" s="18">
        <v>156.517</v>
      </c>
      <c r="BY95" s="760">
        <v>147.297</v>
      </c>
      <c r="BZ95" s="18">
        <v>185.34699999999998</v>
      </c>
      <c r="CA95" s="18">
        <v>163.75700000000001</v>
      </c>
      <c r="CB95" s="760">
        <v>150.965</v>
      </c>
      <c r="CC95" s="186"/>
      <c r="CD95" s="18">
        <v>167.19799999999998</v>
      </c>
      <c r="CE95" s="18">
        <v>188.30100000000002</v>
      </c>
      <c r="CF95" s="18">
        <v>161.22499999999999</v>
      </c>
      <c r="CG95" s="18">
        <v>174.82700000000003</v>
      </c>
      <c r="CH95" s="18">
        <v>187.87900000000002</v>
      </c>
      <c r="CI95" s="18">
        <v>151.22499999999999</v>
      </c>
      <c r="CJ95" s="18">
        <v>206.67599999999999</v>
      </c>
      <c r="CN95" s="18">
        <v>194.95600000000002</v>
      </c>
      <c r="CU95" s="18">
        <v>212.26</v>
      </c>
      <c r="CV95" s="18">
        <v>178.25</v>
      </c>
      <c r="CW95" s="18">
        <v>179.24299999999999</v>
      </c>
      <c r="CX95" s="760">
        <v>181.613</v>
      </c>
      <c r="CY95" s="18">
        <v>216.31899999999999</v>
      </c>
      <c r="CZ95" s="18">
        <v>216.61099999999999</v>
      </c>
      <c r="DA95" s="18">
        <v>197.262</v>
      </c>
      <c r="DB95" s="18">
        <v>149.47200000000001</v>
      </c>
      <c r="DC95" s="18">
        <v>167.58799999999999</v>
      </c>
      <c r="DD95" s="18">
        <v>205.31299999999999</v>
      </c>
      <c r="DF95" s="18">
        <v>181.97</v>
      </c>
      <c r="DG95" s="18">
        <v>176.80799999999999</v>
      </c>
      <c r="DI95" s="18">
        <v>215.02</v>
      </c>
      <c r="DK95" s="18">
        <v>170.185</v>
      </c>
      <c r="DL95" s="18">
        <v>176.58099999999999</v>
      </c>
    </row>
    <row r="96" spans="1:118" x14ac:dyDescent="0.35">
      <c r="A96" s="732">
        <v>100</v>
      </c>
      <c r="B96" s="18">
        <v>279.887</v>
      </c>
      <c r="C96" s="18">
        <v>251.47900000000001</v>
      </c>
      <c r="D96" s="18">
        <v>248.91400000000002</v>
      </c>
      <c r="E96" s="18">
        <v>246.41499999999999</v>
      </c>
      <c r="I96" s="3">
        <v>299.20400000000001</v>
      </c>
      <c r="K96" s="18">
        <v>305.89100000000002</v>
      </c>
      <c r="L96" s="18">
        <v>255.96</v>
      </c>
      <c r="O96" s="3">
        <v>281.80199999999996</v>
      </c>
      <c r="Z96" s="18">
        <v>228.23399999999998</v>
      </c>
      <c r="AA96" s="18">
        <v>205.08599999999998</v>
      </c>
      <c r="AB96" s="18">
        <v>229.143</v>
      </c>
      <c r="AF96" s="18">
        <v>205.346</v>
      </c>
      <c r="AG96" s="3">
        <v>192.619</v>
      </c>
      <c r="AH96" s="3">
        <v>217.58499999999998</v>
      </c>
      <c r="AI96" s="3">
        <v>296.34699999999998</v>
      </c>
      <c r="AJ96" s="18">
        <v>263.29600000000005</v>
      </c>
      <c r="AK96" s="18">
        <v>218.03899999999999</v>
      </c>
      <c r="AL96" s="18">
        <v>203.56</v>
      </c>
      <c r="AM96" s="18">
        <v>198.65699999999998</v>
      </c>
      <c r="AN96" s="18">
        <v>215.44200000000001</v>
      </c>
      <c r="AO96" s="18">
        <v>253.91399999999999</v>
      </c>
      <c r="AQ96" s="18">
        <v>196.352</v>
      </c>
      <c r="AS96" s="18">
        <v>177.58699999999999</v>
      </c>
      <c r="AX96" s="18">
        <v>236.935</v>
      </c>
      <c r="AZ96" s="18">
        <v>255.44</v>
      </c>
      <c r="BA96" s="18">
        <v>260.44</v>
      </c>
      <c r="BB96" s="18">
        <v>238.2</v>
      </c>
      <c r="BC96" s="18">
        <v>250.375</v>
      </c>
      <c r="BD96" s="18">
        <v>243.16800000000001</v>
      </c>
      <c r="BF96" s="18">
        <v>206.547</v>
      </c>
      <c r="BV96" s="18">
        <v>222.68200000000002</v>
      </c>
      <c r="BW96" s="760">
        <v>183.756</v>
      </c>
      <c r="BX96" s="18">
        <v>174.958</v>
      </c>
      <c r="BY96" s="760">
        <v>164.92600000000002</v>
      </c>
      <c r="BZ96" s="18">
        <v>208.94899999999998</v>
      </c>
      <c r="CA96" s="18">
        <v>173.59500000000003</v>
      </c>
      <c r="CB96" s="760">
        <v>168.36699999999999</v>
      </c>
      <c r="CC96" s="186"/>
      <c r="CD96" s="18">
        <v>189.56700000000001</v>
      </c>
      <c r="CE96" s="18">
        <v>193.95</v>
      </c>
      <c r="CF96" s="18">
        <v>180.834</v>
      </c>
      <c r="CG96" s="18">
        <v>208.81899999999999</v>
      </c>
      <c r="CH96" s="18">
        <v>212.196</v>
      </c>
      <c r="CI96" s="18">
        <v>170.63899999999998</v>
      </c>
      <c r="CJ96" s="18">
        <v>233.72</v>
      </c>
      <c r="CN96" s="18">
        <v>218.137</v>
      </c>
      <c r="CU96" s="18">
        <v>248.49200000000002</v>
      </c>
      <c r="CV96" s="18">
        <v>199.566</v>
      </c>
      <c r="CW96" s="18">
        <v>196.90499999999997</v>
      </c>
      <c r="CX96" s="760">
        <v>200.60499999999999</v>
      </c>
      <c r="CY96" s="18">
        <v>238.46099999999998</v>
      </c>
      <c r="CZ96" s="18">
        <v>248.10300000000001</v>
      </c>
      <c r="DA96" s="18">
        <v>222.16300000000001</v>
      </c>
      <c r="DB96" s="18">
        <v>170.803</v>
      </c>
      <c r="DC96" s="18">
        <v>184.178</v>
      </c>
      <c r="DD96" s="18">
        <v>224.82499999999999</v>
      </c>
      <c r="DF96" s="18">
        <v>207.48899999999998</v>
      </c>
      <c r="DG96" s="18">
        <v>201.28700000000001</v>
      </c>
      <c r="DI96" s="18">
        <v>243.46099999999998</v>
      </c>
      <c r="DK96" s="18">
        <v>185.15200000000002</v>
      </c>
      <c r="DL96" s="18">
        <v>204.209</v>
      </c>
    </row>
    <row r="97" spans="1:118" x14ac:dyDescent="0.35">
      <c r="A97" s="761">
        <v>120</v>
      </c>
      <c r="B97" s="18">
        <v>280.21199999999999</v>
      </c>
      <c r="C97" s="18">
        <v>260.73200000000003</v>
      </c>
      <c r="D97" s="18">
        <v>262.12799999999999</v>
      </c>
      <c r="E97" s="18">
        <v>260.60200000000003</v>
      </c>
      <c r="I97" s="3">
        <v>304.91800000000001</v>
      </c>
      <c r="K97" s="18">
        <v>308.976</v>
      </c>
      <c r="L97" s="18">
        <v>263.91300000000001</v>
      </c>
      <c r="O97" s="3">
        <v>289.72399999999999</v>
      </c>
      <c r="Z97" s="18">
        <v>233.62299999999999</v>
      </c>
      <c r="AA97" s="18">
        <v>207.32600000000002</v>
      </c>
      <c r="AB97" s="18">
        <v>229.24</v>
      </c>
      <c r="AF97" s="18">
        <v>213.17</v>
      </c>
      <c r="AG97" s="3">
        <v>200.541</v>
      </c>
      <c r="AH97" s="3">
        <v>222.94200000000001</v>
      </c>
      <c r="AI97" s="3">
        <v>305.33999999999997</v>
      </c>
      <c r="AJ97" s="18">
        <v>269.173</v>
      </c>
      <c r="AK97" s="18">
        <v>221.935</v>
      </c>
      <c r="AL97" s="18">
        <v>207.74799999999999</v>
      </c>
      <c r="AM97" s="18">
        <v>200.24800000000002</v>
      </c>
      <c r="AN97" s="18">
        <v>218.267</v>
      </c>
      <c r="AO97" s="18">
        <v>256.38200000000001</v>
      </c>
      <c r="AQ97" s="18">
        <v>200.995</v>
      </c>
      <c r="AS97" s="18">
        <v>187.749</v>
      </c>
      <c r="AX97" s="18">
        <v>238.428</v>
      </c>
      <c r="AZ97" s="18">
        <v>252.648</v>
      </c>
      <c r="BA97" s="18">
        <v>267.90700000000004</v>
      </c>
      <c r="BB97" s="18">
        <v>243.91500000000002</v>
      </c>
      <c r="BC97" s="18">
        <v>253.102</v>
      </c>
      <c r="BD97" s="18">
        <v>248.26500000000001</v>
      </c>
      <c r="BF97" s="18">
        <v>209.404</v>
      </c>
      <c r="BV97" s="18">
        <v>219.72800000000001</v>
      </c>
      <c r="BW97" s="760">
        <v>191.32</v>
      </c>
      <c r="BX97" s="18">
        <v>171.74299999999999</v>
      </c>
      <c r="BY97" s="760">
        <v>167.42499999999998</v>
      </c>
      <c r="BZ97" s="18">
        <v>212.845</v>
      </c>
      <c r="CA97" s="18">
        <v>173.56199999999998</v>
      </c>
      <c r="CB97" s="760">
        <v>161.614</v>
      </c>
      <c r="CC97" s="186"/>
      <c r="CD97" s="18">
        <v>190.964</v>
      </c>
      <c r="CE97" s="18">
        <v>211.709</v>
      </c>
      <c r="CF97" s="18">
        <v>185.28200000000001</v>
      </c>
      <c r="CG97" s="18">
        <v>213.68899999999999</v>
      </c>
      <c r="CH97" s="18">
        <v>209.43600000000001</v>
      </c>
      <c r="CI97" s="18">
        <v>165.77</v>
      </c>
      <c r="CJ97" s="18">
        <v>230.99299999999999</v>
      </c>
      <c r="CN97" s="18">
        <v>214.30599999999998</v>
      </c>
      <c r="CU97" s="18">
        <v>251.54499999999999</v>
      </c>
      <c r="CV97" s="18">
        <v>205.92999999999998</v>
      </c>
      <c r="CW97" s="18">
        <v>209.89099999999999</v>
      </c>
      <c r="CX97" s="760">
        <v>199.07999999999998</v>
      </c>
      <c r="CY97" s="18">
        <v>244.59599999999998</v>
      </c>
      <c r="CZ97" s="18">
        <v>248.298</v>
      </c>
      <c r="DA97" s="18">
        <v>230.24600000000001</v>
      </c>
      <c r="DB97" s="18">
        <v>174.99</v>
      </c>
      <c r="DC97" s="18">
        <v>187.16499999999999</v>
      </c>
      <c r="DD97" s="18">
        <v>230.70099999999999</v>
      </c>
      <c r="DF97" s="18">
        <v>214.17600000000002</v>
      </c>
      <c r="DG97" s="18">
        <v>205.28100000000001</v>
      </c>
      <c r="DI97" s="18">
        <v>248.42800000000003</v>
      </c>
      <c r="DK97" s="18">
        <v>199.17699999999999</v>
      </c>
      <c r="DL97" s="18">
        <v>203.137</v>
      </c>
    </row>
    <row r="98" spans="1:118" x14ac:dyDescent="0.35">
      <c r="A98" s="732">
        <v>150</v>
      </c>
      <c r="B98" s="18">
        <v>286.899</v>
      </c>
      <c r="C98" s="18">
        <v>272.77699999999999</v>
      </c>
      <c r="D98" s="18">
        <v>269.49800000000005</v>
      </c>
      <c r="E98" s="18">
        <v>270.536</v>
      </c>
      <c r="I98" s="3">
        <v>317.71000000000004</v>
      </c>
      <c r="K98" s="18">
        <v>313.29300000000001</v>
      </c>
      <c r="L98" s="18">
        <v>267.35499999999996</v>
      </c>
      <c r="O98" s="3">
        <v>298.03500000000003</v>
      </c>
      <c r="Z98" s="18">
        <v>230.571</v>
      </c>
      <c r="AA98" s="18">
        <v>211.18899999999999</v>
      </c>
      <c r="AB98" s="18">
        <v>229.33699999999999</v>
      </c>
      <c r="AF98" s="18">
        <v>221.77300000000002</v>
      </c>
      <c r="AG98" s="3">
        <v>205.96299999999999</v>
      </c>
      <c r="AH98" s="3">
        <v>222.45500000000001</v>
      </c>
      <c r="AI98" s="3">
        <v>308.911</v>
      </c>
      <c r="AJ98" s="18">
        <v>271.57499999999999</v>
      </c>
      <c r="AK98" s="18">
        <v>221.90300000000002</v>
      </c>
      <c r="AL98" s="18">
        <v>209.566</v>
      </c>
      <c r="AM98" s="18">
        <v>199.89099999999999</v>
      </c>
      <c r="AN98" s="18">
        <v>224.66200000000001</v>
      </c>
      <c r="AO98" s="18">
        <v>262.48500000000001</v>
      </c>
      <c r="AQ98" s="18">
        <v>200.73599999999999</v>
      </c>
      <c r="AS98" s="18">
        <v>193.88499999999999</v>
      </c>
      <c r="AX98" s="18">
        <v>245.70000000000002</v>
      </c>
      <c r="AZ98" s="18">
        <v>261.154</v>
      </c>
      <c r="BA98" s="18">
        <v>268.23199999999997</v>
      </c>
      <c r="BB98" s="18">
        <v>244.40100000000001</v>
      </c>
      <c r="BC98" s="18">
        <v>258.947</v>
      </c>
      <c r="BD98" s="18">
        <v>251.86899999999997</v>
      </c>
      <c r="BF98" s="18">
        <v>212.131</v>
      </c>
      <c r="BV98" s="18">
        <v>222.39000000000001</v>
      </c>
      <c r="BW98" s="760">
        <v>188.46299999999999</v>
      </c>
      <c r="BX98" s="18">
        <v>178.98400000000001</v>
      </c>
      <c r="BY98" s="760">
        <v>171.22400000000002</v>
      </c>
      <c r="BZ98" s="18">
        <v>211.28700000000001</v>
      </c>
      <c r="CA98" s="18">
        <v>173.59399999999999</v>
      </c>
      <c r="CB98" s="760">
        <v>168.26999999999998</v>
      </c>
      <c r="CC98" s="186"/>
      <c r="CD98" s="18">
        <v>190.57400000000001</v>
      </c>
      <c r="CE98" s="18">
        <v>217.39000000000001</v>
      </c>
      <c r="CF98" s="18">
        <v>188.10599999999999</v>
      </c>
      <c r="CG98" s="18">
        <v>215.67000000000002</v>
      </c>
      <c r="CH98" s="18">
        <v>213.755</v>
      </c>
      <c r="CI98" s="18">
        <v>168.36800000000002</v>
      </c>
      <c r="CJ98" s="18">
        <v>236.31799999999998</v>
      </c>
      <c r="CN98" s="18">
        <v>218.851</v>
      </c>
      <c r="CU98" s="18">
        <v>256.12200000000001</v>
      </c>
      <c r="CV98" s="18">
        <v>205.995</v>
      </c>
      <c r="CW98" s="18">
        <v>204.761</v>
      </c>
      <c r="CX98" s="760">
        <v>204.501</v>
      </c>
      <c r="CY98" s="18">
        <v>244.88899999999998</v>
      </c>
      <c r="CZ98" s="18">
        <v>249.33599999999998</v>
      </c>
      <c r="DA98" s="18">
        <v>231.15600000000001</v>
      </c>
      <c r="DB98" s="18">
        <v>176.06199999999998</v>
      </c>
      <c r="DC98" s="18">
        <v>189.697</v>
      </c>
      <c r="DD98" s="18">
        <v>235.60400000000001</v>
      </c>
      <c r="DF98" s="18">
        <v>210.02</v>
      </c>
      <c r="DG98" s="18">
        <v>204.404</v>
      </c>
      <c r="DI98" s="18">
        <v>250.60299999999998</v>
      </c>
      <c r="DK98" s="18">
        <v>202.71600000000001</v>
      </c>
      <c r="DL98" s="18">
        <v>207.131</v>
      </c>
    </row>
    <row r="99" spans="1:118" x14ac:dyDescent="0.35">
      <c r="A99" s="732">
        <v>200</v>
      </c>
      <c r="B99" s="18">
        <v>286.834</v>
      </c>
      <c r="C99" s="18">
        <v>274.43200000000002</v>
      </c>
      <c r="D99" s="18">
        <v>275.017</v>
      </c>
      <c r="E99" s="18">
        <v>276.12100000000004</v>
      </c>
      <c r="I99" s="3">
        <v>321.476</v>
      </c>
      <c r="K99" s="18">
        <v>310.59899999999999</v>
      </c>
      <c r="L99" s="18">
        <v>272.28900000000004</v>
      </c>
      <c r="O99" s="3">
        <v>294.72299999999996</v>
      </c>
      <c r="Z99" s="18">
        <v>234.10999999999999</v>
      </c>
      <c r="AA99" s="18">
        <v>213.23500000000001</v>
      </c>
      <c r="AB99" s="18">
        <v>235.11699999999999</v>
      </c>
      <c r="AF99" s="18">
        <v>219.89</v>
      </c>
      <c r="AG99" s="3">
        <v>208.17</v>
      </c>
      <c r="AH99" s="3">
        <v>222.32499999999999</v>
      </c>
      <c r="AI99" s="3">
        <v>311.50800000000004</v>
      </c>
      <c r="AJ99" s="18">
        <v>276.57499999999999</v>
      </c>
      <c r="AK99" s="18">
        <v>221.09200000000001</v>
      </c>
      <c r="AL99" s="18">
        <v>210.73400000000001</v>
      </c>
      <c r="AM99" s="18">
        <v>202.261</v>
      </c>
      <c r="AN99" s="18">
        <v>226.09200000000001</v>
      </c>
      <c r="AO99" s="18">
        <v>266.21899999999999</v>
      </c>
      <c r="AQ99" s="18">
        <v>203.36500000000001</v>
      </c>
      <c r="AS99" s="18">
        <v>194.50200000000001</v>
      </c>
      <c r="AX99" s="18">
        <v>243.298</v>
      </c>
      <c r="AZ99" s="18">
        <v>263.75099999999998</v>
      </c>
      <c r="BA99" s="18">
        <v>274.887</v>
      </c>
      <c r="BB99" s="18">
        <v>244.791</v>
      </c>
      <c r="BC99" s="18">
        <v>262.38800000000003</v>
      </c>
      <c r="BD99" s="18">
        <v>255.50499999999997</v>
      </c>
      <c r="BF99" s="18">
        <v>212.09800000000001</v>
      </c>
      <c r="BV99" s="18">
        <v>227.714</v>
      </c>
      <c r="BW99" s="760">
        <v>188.30100000000002</v>
      </c>
      <c r="BX99" s="18">
        <v>184.34</v>
      </c>
      <c r="BY99" s="760">
        <v>170.73699999999999</v>
      </c>
      <c r="BZ99" s="18">
        <v>216.709</v>
      </c>
      <c r="CA99" s="18">
        <v>171.322</v>
      </c>
      <c r="CB99" s="760">
        <v>169.92500000000001</v>
      </c>
      <c r="CC99" s="186"/>
      <c r="CD99" s="18">
        <v>192.846</v>
      </c>
      <c r="CE99" s="18">
        <v>219.27300000000002</v>
      </c>
      <c r="CF99" s="18">
        <v>187.392</v>
      </c>
      <c r="CG99" s="18">
        <v>219.82499999999999</v>
      </c>
      <c r="CH99" s="18">
        <v>216.15699999999998</v>
      </c>
      <c r="CI99" s="18">
        <v>170.15300000000002</v>
      </c>
      <c r="CJ99" s="18">
        <v>234.46700000000001</v>
      </c>
      <c r="CN99" s="18">
        <v>221.83799999999999</v>
      </c>
      <c r="CU99" s="18">
        <v>259.56299999999999</v>
      </c>
      <c r="CV99" s="18">
        <v>206.09199999999998</v>
      </c>
      <c r="CW99" s="18">
        <v>210.898</v>
      </c>
      <c r="CX99" s="760">
        <v>214.566</v>
      </c>
      <c r="CY99" s="18">
        <v>245.44</v>
      </c>
      <c r="CZ99" s="18">
        <v>254.69399999999999</v>
      </c>
      <c r="DA99" s="18">
        <v>233.429</v>
      </c>
      <c r="DB99" s="18">
        <v>179.601</v>
      </c>
      <c r="DC99" s="18">
        <v>189.697</v>
      </c>
      <c r="DD99" s="18">
        <v>237.97299999999998</v>
      </c>
      <c r="DF99" s="18">
        <v>215.24799999999999</v>
      </c>
      <c r="DG99" s="18">
        <v>206.417</v>
      </c>
      <c r="DI99" s="18">
        <v>252.55</v>
      </c>
      <c r="DK99" s="18">
        <v>202.39099999999999</v>
      </c>
      <c r="DL99" s="18">
        <v>208.68900000000002</v>
      </c>
    </row>
    <row r="100" spans="1:118" x14ac:dyDescent="0.35">
      <c r="A100" s="732"/>
      <c r="B100" s="18"/>
      <c r="C100" s="18"/>
      <c r="D100" s="18"/>
      <c r="E100" s="18"/>
      <c r="K100" s="18"/>
      <c r="L100" s="18"/>
      <c r="Z100" s="18"/>
      <c r="AA100" s="18"/>
      <c r="AB100" s="18"/>
      <c r="AF100" s="18"/>
      <c r="AJ100" s="18"/>
      <c r="AK100" s="18"/>
      <c r="AL100" s="18"/>
      <c r="AM100" s="18"/>
      <c r="AN100" s="18"/>
      <c r="AO100" s="18"/>
      <c r="AQ100" s="18"/>
      <c r="AS100" s="18"/>
      <c r="AX100" s="18"/>
      <c r="AZ100" s="18"/>
      <c r="BA100" s="18"/>
      <c r="BB100" s="18"/>
      <c r="BC100" s="18"/>
      <c r="BD100" s="18"/>
      <c r="BF100" s="18"/>
      <c r="BV100" s="18"/>
      <c r="BW100" s="760"/>
      <c r="BX100" s="18"/>
      <c r="BY100" s="760"/>
      <c r="BZ100" s="18"/>
      <c r="CA100" s="18"/>
      <c r="CB100" s="760"/>
      <c r="CC100" s="186"/>
      <c r="CD100" s="18"/>
      <c r="CE100" s="18"/>
      <c r="CF100" s="18"/>
      <c r="CG100" s="18"/>
      <c r="CH100" s="18"/>
      <c r="CI100" s="18"/>
      <c r="CJ100" s="18"/>
      <c r="CN100" s="18"/>
      <c r="CU100" s="18"/>
      <c r="CV100" s="18"/>
      <c r="CW100" s="18"/>
      <c r="CX100" s="760"/>
      <c r="CY100" s="18"/>
      <c r="CZ100" s="18"/>
      <c r="DA100" s="18"/>
      <c r="DB100" s="18"/>
      <c r="DC100" s="18"/>
      <c r="DD100" s="18"/>
      <c r="DF100" s="18"/>
      <c r="DG100" s="18"/>
      <c r="DI100" s="18"/>
      <c r="DK100" s="18"/>
      <c r="DL100" s="18"/>
    </row>
    <row r="101" spans="1:118" x14ac:dyDescent="0.35">
      <c r="A101" s="1" t="s">
        <v>91</v>
      </c>
      <c r="B101" s="18">
        <v>12.5</v>
      </c>
      <c r="C101" s="18">
        <v>12.73</v>
      </c>
      <c r="D101" s="18">
        <v>12.81</v>
      </c>
      <c r="E101" s="18">
        <v>13.07</v>
      </c>
      <c r="I101" s="3">
        <v>13.83</v>
      </c>
      <c r="K101" s="18">
        <v>13.58</v>
      </c>
      <c r="L101" s="18">
        <v>13.32</v>
      </c>
      <c r="O101" s="3">
        <v>13.46</v>
      </c>
      <c r="Z101" s="18">
        <v>11.69</v>
      </c>
      <c r="AA101" s="18">
        <v>12.16</v>
      </c>
      <c r="AB101" s="18">
        <v>12.2</v>
      </c>
      <c r="AF101" s="18">
        <v>12.19</v>
      </c>
      <c r="AG101" s="3">
        <v>10.53</v>
      </c>
      <c r="AH101" s="3">
        <v>12.11</v>
      </c>
      <c r="AI101" s="3">
        <v>13.21</v>
      </c>
      <c r="AJ101" s="18">
        <v>12.98</v>
      </c>
      <c r="AK101" s="18">
        <v>12.21</v>
      </c>
      <c r="AL101" s="18">
        <v>13.28</v>
      </c>
      <c r="AM101" s="18">
        <v>11.68</v>
      </c>
      <c r="AN101" s="18">
        <v>12.44</v>
      </c>
      <c r="AO101" s="18">
        <v>12.45</v>
      </c>
      <c r="AQ101" s="18">
        <v>12.73</v>
      </c>
      <c r="AS101" s="18">
        <v>11.39</v>
      </c>
      <c r="AX101" s="18">
        <v>11.45</v>
      </c>
      <c r="AZ101" s="18">
        <v>12.04</v>
      </c>
      <c r="BA101" s="18">
        <v>12.4</v>
      </c>
      <c r="BB101" s="18">
        <v>12.43</v>
      </c>
      <c r="BC101" s="18">
        <v>13.01</v>
      </c>
      <c r="BD101" s="18">
        <v>12.16</v>
      </c>
      <c r="BF101" s="18">
        <v>11.85</v>
      </c>
      <c r="BV101" s="18">
        <v>12.3</v>
      </c>
      <c r="BW101" s="760">
        <v>12.51</v>
      </c>
      <c r="BX101" s="18">
        <v>12.5</v>
      </c>
      <c r="BY101" s="760">
        <v>12.5</v>
      </c>
      <c r="BZ101" s="18">
        <v>12.79</v>
      </c>
      <c r="CA101" s="18">
        <v>12.5</v>
      </c>
      <c r="CB101" s="760">
        <v>12.82</v>
      </c>
      <c r="CC101" s="186"/>
      <c r="CD101" s="18">
        <v>12.68</v>
      </c>
      <c r="CE101" s="18">
        <v>12.82</v>
      </c>
      <c r="CF101" s="18">
        <v>12.9</v>
      </c>
      <c r="CG101" s="18">
        <v>12.04</v>
      </c>
      <c r="CH101" s="18">
        <v>13</v>
      </c>
      <c r="CI101" s="18">
        <v>12.53</v>
      </c>
      <c r="CJ101" s="18">
        <v>12.36</v>
      </c>
      <c r="CN101" s="18">
        <v>12.75</v>
      </c>
      <c r="CU101" s="18">
        <v>12.24</v>
      </c>
      <c r="CV101" s="18">
        <v>12.58</v>
      </c>
      <c r="CW101" s="18">
        <v>12.66</v>
      </c>
      <c r="CX101" s="760">
        <v>12.72</v>
      </c>
      <c r="CY101" s="18">
        <v>12.54</v>
      </c>
      <c r="CZ101" s="18">
        <v>12.89</v>
      </c>
      <c r="DA101" s="18">
        <v>12.34</v>
      </c>
      <c r="DB101" s="18">
        <v>12.4</v>
      </c>
      <c r="DC101" s="18">
        <v>12.27</v>
      </c>
      <c r="DD101" s="18">
        <v>12.5</v>
      </c>
      <c r="DF101" s="18">
        <v>11.62</v>
      </c>
      <c r="DG101" s="18">
        <v>12.42</v>
      </c>
      <c r="DI101" s="18">
        <v>12.85</v>
      </c>
      <c r="DK101" s="18">
        <v>12.25</v>
      </c>
      <c r="DL101" s="18">
        <v>12.54</v>
      </c>
    </row>
    <row r="102" spans="1:118" x14ac:dyDescent="0.35">
      <c r="A102" s="1" t="s">
        <v>92</v>
      </c>
      <c r="B102" s="18">
        <v>9.9</v>
      </c>
      <c r="C102" s="18">
        <v>11.3</v>
      </c>
      <c r="D102" s="18">
        <v>11</v>
      </c>
      <c r="E102" s="18">
        <v>9.5</v>
      </c>
      <c r="I102" s="3">
        <v>12</v>
      </c>
      <c r="K102" s="18">
        <v>11</v>
      </c>
      <c r="L102" s="18">
        <v>8.6</v>
      </c>
      <c r="O102" s="3">
        <v>10.6</v>
      </c>
      <c r="Z102" s="18">
        <v>7.1</v>
      </c>
      <c r="AA102" s="18">
        <v>7.3</v>
      </c>
      <c r="AB102" s="18">
        <v>7.6</v>
      </c>
      <c r="AF102" s="18">
        <v>8.1</v>
      </c>
      <c r="AG102" s="3">
        <v>6.7</v>
      </c>
      <c r="AH102" s="3">
        <v>7.3</v>
      </c>
      <c r="AI102" s="3">
        <v>8.5</v>
      </c>
      <c r="AJ102" s="18">
        <v>9.5</v>
      </c>
      <c r="AK102" s="18">
        <v>7.7</v>
      </c>
      <c r="AL102" s="18">
        <v>7.9</v>
      </c>
      <c r="AM102" s="18">
        <v>6.5</v>
      </c>
      <c r="AN102" s="18">
        <v>7.2</v>
      </c>
      <c r="AO102" s="18">
        <v>8.1999999999999993</v>
      </c>
      <c r="AQ102" s="18">
        <v>6.7</v>
      </c>
      <c r="AS102" s="18">
        <v>7</v>
      </c>
      <c r="AX102" s="18">
        <v>7</v>
      </c>
      <c r="AZ102" s="18">
        <v>8</v>
      </c>
      <c r="BA102" s="18">
        <v>8</v>
      </c>
      <c r="BB102" s="18">
        <v>7.2</v>
      </c>
      <c r="BC102" s="18">
        <v>8.1</v>
      </c>
      <c r="BD102" s="18">
        <v>8</v>
      </c>
      <c r="BF102" s="18">
        <v>6.6</v>
      </c>
      <c r="BV102" s="18">
        <v>7.2</v>
      </c>
      <c r="BW102" s="760">
        <v>7.9</v>
      </c>
      <c r="BX102" s="18">
        <v>6.6</v>
      </c>
      <c r="BY102" s="760">
        <v>6.1</v>
      </c>
      <c r="BZ102" s="18">
        <v>7.1</v>
      </c>
      <c r="CA102" s="18">
        <v>6.2</v>
      </c>
      <c r="CB102" s="760">
        <v>7.7</v>
      </c>
      <c r="CC102" s="186"/>
      <c r="CD102" s="18">
        <v>6.3</v>
      </c>
      <c r="CE102" s="18">
        <v>7.1</v>
      </c>
      <c r="CF102" s="18">
        <v>6.7</v>
      </c>
      <c r="CG102" s="18">
        <v>7</v>
      </c>
      <c r="CH102" s="18">
        <v>6.6</v>
      </c>
      <c r="CI102" s="18">
        <v>5.7</v>
      </c>
      <c r="CJ102" s="18">
        <v>7.4</v>
      </c>
      <c r="CN102" s="18">
        <v>7</v>
      </c>
      <c r="CU102" s="18">
        <v>8</v>
      </c>
      <c r="CV102" s="18">
        <v>6.7</v>
      </c>
      <c r="CW102" s="18">
        <v>6.6</v>
      </c>
      <c r="CX102" s="760">
        <v>7.9</v>
      </c>
      <c r="CY102" s="18">
        <v>7.9</v>
      </c>
      <c r="CZ102" s="18">
        <v>7.5</v>
      </c>
      <c r="DA102" s="18">
        <v>7.8</v>
      </c>
      <c r="DB102" s="18">
        <v>6.2</v>
      </c>
      <c r="DC102" s="18">
        <v>6.2</v>
      </c>
      <c r="DD102" s="18">
        <v>7.6</v>
      </c>
      <c r="DF102" s="18">
        <v>5.8</v>
      </c>
      <c r="DG102" s="18">
        <v>6.6</v>
      </c>
      <c r="DI102" s="18">
        <v>8</v>
      </c>
      <c r="DK102" s="18">
        <v>6.3</v>
      </c>
      <c r="DL102" s="18">
        <v>6.2</v>
      </c>
    </row>
    <row r="103" spans="1:118" x14ac:dyDescent="0.35">
      <c r="A103" s="1"/>
      <c r="B103" s="18"/>
      <c r="C103" s="18"/>
      <c r="D103" s="18"/>
      <c r="E103" s="18"/>
      <c r="K103" s="18"/>
      <c r="L103" s="18"/>
      <c r="Z103" s="18"/>
      <c r="AA103" s="18"/>
      <c r="AB103" s="18"/>
      <c r="AF103" s="18"/>
      <c r="AJ103" s="18"/>
      <c r="AK103" s="18"/>
      <c r="AL103" s="18"/>
      <c r="AM103" s="18"/>
      <c r="AN103" s="18"/>
      <c r="AO103" s="18"/>
      <c r="AQ103" s="18"/>
      <c r="AS103" s="18"/>
      <c r="AX103" s="18"/>
      <c r="AZ103" s="18"/>
      <c r="BA103" s="18"/>
      <c r="BB103" s="18"/>
      <c r="BC103" s="18"/>
      <c r="BD103" s="18"/>
      <c r="BF103" s="18"/>
      <c r="BV103" s="18"/>
      <c r="BW103" s="760"/>
      <c r="BX103" s="18"/>
      <c r="BY103" s="760"/>
      <c r="BZ103" s="18"/>
      <c r="CA103" s="18"/>
      <c r="CB103" s="760"/>
      <c r="CC103" s="186"/>
      <c r="CD103" s="18"/>
      <c r="CE103" s="18"/>
      <c r="CF103" s="18"/>
      <c r="CG103" s="18"/>
      <c r="CH103" s="18"/>
      <c r="CI103" s="18"/>
      <c r="CJ103" s="18"/>
      <c r="CN103" s="18"/>
      <c r="CU103" s="18"/>
      <c r="CV103" s="18"/>
      <c r="CW103" s="18"/>
      <c r="CX103" s="760"/>
      <c r="CY103" s="18"/>
      <c r="CZ103" s="18"/>
      <c r="DA103" s="18"/>
      <c r="DB103" s="18"/>
      <c r="DC103" s="18"/>
      <c r="DD103" s="18"/>
      <c r="DF103" s="18"/>
      <c r="DG103" s="18"/>
      <c r="DI103" s="18"/>
      <c r="DK103" s="18"/>
      <c r="DL103" s="18"/>
    </row>
    <row r="104" spans="1:118" x14ac:dyDescent="0.35">
      <c r="A104" s="1" t="s">
        <v>719</v>
      </c>
      <c r="B104" s="18">
        <f>MAX(B93:B99)</f>
        <v>286.899</v>
      </c>
      <c r="C104" s="18">
        <f>MAX(C93:C99)</f>
        <v>274.43200000000002</v>
      </c>
      <c r="D104" s="18">
        <f>MAX(D93:D99)</f>
        <v>275.017</v>
      </c>
      <c r="E104" s="18">
        <f>MAX(E93:E99)</f>
        <v>276.12100000000004</v>
      </c>
      <c r="H104" s="18"/>
      <c r="I104" s="18">
        <f>MAX(I93:I99)</f>
        <v>321.476</v>
      </c>
      <c r="K104" s="18">
        <f>MAX(K93:K99)</f>
        <v>313.29300000000001</v>
      </c>
      <c r="L104" s="18">
        <f>MAX(L93:L99)</f>
        <v>272.28900000000004</v>
      </c>
      <c r="O104" s="18">
        <f>MAX(O93:O99)</f>
        <v>298.03500000000003</v>
      </c>
      <c r="Z104" s="18">
        <f>MAX(Z93:Z99)</f>
        <v>234.10999999999999</v>
      </c>
      <c r="AA104" s="18">
        <f>MAX(AA93:AA99)</f>
        <v>213.23500000000001</v>
      </c>
      <c r="AB104" s="18">
        <f>MAX(AB93:AB99)</f>
        <v>235.11699999999999</v>
      </c>
      <c r="AF104" s="18">
        <f t="shared" ref="AF104:AO104" si="209">MAX(AF93:AF99)</f>
        <v>221.77300000000002</v>
      </c>
      <c r="AG104" s="18">
        <f t="shared" si="209"/>
        <v>208.17</v>
      </c>
      <c r="AH104" s="18">
        <f t="shared" si="209"/>
        <v>222.94200000000001</v>
      </c>
      <c r="AI104" s="18">
        <f t="shared" si="209"/>
        <v>311.50800000000004</v>
      </c>
      <c r="AJ104" s="18">
        <f t="shared" si="209"/>
        <v>276.57499999999999</v>
      </c>
      <c r="AK104" s="18">
        <f t="shared" si="209"/>
        <v>221.935</v>
      </c>
      <c r="AL104" s="18">
        <f t="shared" si="209"/>
        <v>210.73400000000001</v>
      </c>
      <c r="AM104" s="18">
        <f t="shared" si="209"/>
        <v>202.261</v>
      </c>
      <c r="AN104" s="18">
        <f t="shared" si="209"/>
        <v>226.09200000000001</v>
      </c>
      <c r="AO104" s="18">
        <f t="shared" si="209"/>
        <v>266.21899999999999</v>
      </c>
      <c r="AQ104" s="18">
        <f>MAX(AQ93:AQ99)</f>
        <v>203.36500000000001</v>
      </c>
      <c r="AS104" s="18">
        <f>MAX(AS93:AS99)</f>
        <v>194.50200000000001</v>
      </c>
      <c r="AX104" s="18">
        <f>MAX(AX93:AX99)</f>
        <v>245.70000000000002</v>
      </c>
      <c r="AZ104" s="18">
        <f>MAX(AZ93:AZ99)</f>
        <v>263.75099999999998</v>
      </c>
      <c r="BA104" s="18">
        <f>MAX(BA93:BA99)</f>
        <v>274.887</v>
      </c>
      <c r="BB104" s="18">
        <f>MAX(BB93:BB99)</f>
        <v>244.791</v>
      </c>
      <c r="BC104" s="18">
        <f>MAX(BC93:BC99)</f>
        <v>262.38800000000003</v>
      </c>
      <c r="BD104" s="18">
        <f>MAX(BD93:BD99)</f>
        <v>255.50499999999997</v>
      </c>
      <c r="BF104" s="18">
        <f>MAX(BF93:BF99)</f>
        <v>212.131</v>
      </c>
      <c r="BV104" s="18">
        <f>MAX(BV93:BV99)</f>
        <v>227.714</v>
      </c>
      <c r="BW104" s="18">
        <f>MAX(BW93:BW99)</f>
        <v>191.32</v>
      </c>
      <c r="BX104" s="18">
        <f>MAX(BX93:BX99)</f>
        <v>184.34</v>
      </c>
      <c r="BY104" s="18">
        <v>171.22400000000002</v>
      </c>
      <c r="BZ104" s="18">
        <f>MAX(BZ93:BZ99)</f>
        <v>216.709</v>
      </c>
      <c r="CA104" s="18">
        <f>MAX(CA93:CA99)</f>
        <v>173.59500000000003</v>
      </c>
      <c r="CB104" s="18">
        <f>MAX(CB93:CB99)</f>
        <v>169.92500000000001</v>
      </c>
      <c r="CC104" s="186"/>
      <c r="CD104" s="18">
        <f t="shared" ref="CD104:CJ104" si="210">MAX(CD93:CD99)</f>
        <v>192.846</v>
      </c>
      <c r="CE104" s="18">
        <f t="shared" si="210"/>
        <v>219.27300000000002</v>
      </c>
      <c r="CF104" s="18">
        <f t="shared" si="210"/>
        <v>188.10599999999999</v>
      </c>
      <c r="CG104" s="18">
        <f t="shared" si="210"/>
        <v>219.82499999999999</v>
      </c>
      <c r="CH104" s="18">
        <f t="shared" si="210"/>
        <v>216.15699999999998</v>
      </c>
      <c r="CI104" s="18">
        <f t="shared" si="210"/>
        <v>170.63899999999998</v>
      </c>
      <c r="CJ104" s="18">
        <f t="shared" si="210"/>
        <v>236.31799999999998</v>
      </c>
      <c r="CN104" s="18">
        <f>MAX(CN93:CN99)</f>
        <v>221.83799999999999</v>
      </c>
      <c r="CU104" s="18">
        <f t="shared" ref="CU104:DD104" si="211">MAX(CU93:CU99)</f>
        <v>259.56299999999999</v>
      </c>
      <c r="CV104" s="18">
        <f t="shared" si="211"/>
        <v>206.09199999999998</v>
      </c>
      <c r="CW104" s="18">
        <f t="shared" si="211"/>
        <v>210.898</v>
      </c>
      <c r="CX104" s="18">
        <f t="shared" si="211"/>
        <v>214.566</v>
      </c>
      <c r="CY104" s="18">
        <f t="shared" si="211"/>
        <v>245.44</v>
      </c>
      <c r="CZ104" s="18">
        <f t="shared" si="211"/>
        <v>254.69399999999999</v>
      </c>
      <c r="DA104" s="18">
        <f t="shared" si="211"/>
        <v>233.429</v>
      </c>
      <c r="DB104" s="18">
        <f t="shared" si="211"/>
        <v>179.601</v>
      </c>
      <c r="DC104" s="18">
        <f t="shared" si="211"/>
        <v>189.697</v>
      </c>
      <c r="DD104" s="18">
        <f t="shared" si="211"/>
        <v>237.97299999999998</v>
      </c>
      <c r="DF104" s="18">
        <f>MAX(DF93:DF99)</f>
        <v>215.24799999999999</v>
      </c>
      <c r="DG104" s="18">
        <f>MAX(DG93:DG99)</f>
        <v>206.417</v>
      </c>
      <c r="DI104" s="18">
        <f>MAX(DI93:DI99)</f>
        <v>252.55</v>
      </c>
      <c r="DK104" s="18">
        <f>MAX(DK93:DK99)</f>
        <v>202.71600000000001</v>
      </c>
      <c r="DL104" s="18">
        <f>MAX(DL93:DL99)</f>
        <v>208.68900000000002</v>
      </c>
    </row>
    <row r="105" spans="1:118" ht="16.5" x14ac:dyDescent="0.35">
      <c r="A105" s="1" t="s">
        <v>718</v>
      </c>
      <c r="B105" s="18">
        <f>B104/B4</f>
        <v>9.8253082191780816</v>
      </c>
      <c r="C105" s="18">
        <f>C104/C4</f>
        <v>7.7963636363636359</v>
      </c>
      <c r="D105" s="18">
        <f>D104/D4</f>
        <v>9.1978929765886299</v>
      </c>
      <c r="E105" s="18">
        <f>E104/E4</f>
        <v>9.3600338983050868</v>
      </c>
      <c r="H105" s="18"/>
      <c r="I105" s="18">
        <f>I104/I4</f>
        <v>8.6651212938005386</v>
      </c>
      <c r="K105" s="18">
        <f>K104/K4</f>
        <v>10.548585858585859</v>
      </c>
      <c r="L105" s="18">
        <f>L104/L4</f>
        <v>8.4039814814814839</v>
      </c>
      <c r="O105" s="18">
        <f>O104/O4</f>
        <v>10.531272084805654</v>
      </c>
      <c r="Z105" s="18">
        <f>Z104/Z4</f>
        <v>9.1093385214007778</v>
      </c>
      <c r="AA105" s="18">
        <f>AA104/AA4</f>
        <v>7.9269516728624545</v>
      </c>
      <c r="AB105" s="18">
        <f>AB104/AB4</f>
        <v>7.7853311258278142</v>
      </c>
      <c r="AF105" s="18">
        <f t="shared" ref="AF105:AO105" si="212">AF104/AF4</f>
        <v>7.2474836601307198</v>
      </c>
      <c r="AG105" s="18">
        <f t="shared" si="212"/>
        <v>7.7386617100371744</v>
      </c>
      <c r="AH105" s="18">
        <f t="shared" si="212"/>
        <v>8.8469047619047618</v>
      </c>
      <c r="AI105" s="18">
        <f t="shared" si="212"/>
        <v>10.280792079207922</v>
      </c>
      <c r="AJ105" s="18">
        <f t="shared" si="212"/>
        <v>9.439419795221843</v>
      </c>
      <c r="AK105" s="18">
        <f t="shared" si="212"/>
        <v>7.7871929824561406</v>
      </c>
      <c r="AL105" s="18">
        <f t="shared" si="212"/>
        <v>7.2417182130584195</v>
      </c>
      <c r="AM105" s="18">
        <f t="shared" si="212"/>
        <v>7.7198854961832062</v>
      </c>
      <c r="AN105" s="18">
        <f t="shared" si="212"/>
        <v>8.7973540856031143</v>
      </c>
      <c r="AO105" s="18">
        <f t="shared" si="212"/>
        <v>8.4513968253968255</v>
      </c>
      <c r="AQ105" s="18">
        <f>AQ104/AQ4</f>
        <v>8.5089958158995831</v>
      </c>
      <c r="AS105" s="18">
        <f>AS104/AS4</f>
        <v>6.2340384615384616</v>
      </c>
      <c r="AX105" s="18">
        <f>AX104/AX4</f>
        <v>8.8700361010830342</v>
      </c>
      <c r="AZ105" s="18">
        <f>AZ104/AZ4</f>
        <v>9.4196785714285713</v>
      </c>
      <c r="BA105" s="18">
        <f>BA104/BA4</f>
        <v>10.032372262773723</v>
      </c>
      <c r="BB105" s="18">
        <f>BB104/BB4</f>
        <v>8.5891578947368412</v>
      </c>
      <c r="BC105" s="18">
        <f>BC104/BC4</f>
        <v>9.2065964912280709</v>
      </c>
      <c r="BD105" s="18">
        <f>BD104/BD4</f>
        <v>9.6416981132075463</v>
      </c>
      <c r="BF105" s="18">
        <f>BF104/BF4</f>
        <v>9.9126635514018702</v>
      </c>
      <c r="BV105" s="18">
        <f t="shared" ref="BV105:CB105" si="213">BV104/BV4</f>
        <v>9.0362698412698421</v>
      </c>
      <c r="BW105" s="18">
        <f t="shared" si="213"/>
        <v>8.2465517241379303</v>
      </c>
      <c r="BX105" s="18">
        <f t="shared" si="213"/>
        <v>7.7453781512605042</v>
      </c>
      <c r="BY105" s="18">
        <f t="shared" si="213"/>
        <v>8.001121495327105</v>
      </c>
      <c r="BZ105" s="18">
        <f t="shared" si="213"/>
        <v>8.4651953124999988</v>
      </c>
      <c r="CA105" s="18">
        <f t="shared" si="213"/>
        <v>7.4185897435897452</v>
      </c>
      <c r="CB105" s="18">
        <f t="shared" si="213"/>
        <v>6.6376953125</v>
      </c>
      <c r="CC105" s="186"/>
      <c r="CD105" s="18">
        <f t="shared" ref="CD105:CJ105" si="214">CD104/CD4</f>
        <v>7.8712653061224493</v>
      </c>
      <c r="CE105" s="18">
        <f t="shared" si="214"/>
        <v>9.3307659574468094</v>
      </c>
      <c r="CF105" s="18">
        <f t="shared" si="214"/>
        <v>7.6777959183673463</v>
      </c>
      <c r="CG105" s="18">
        <f t="shared" si="214"/>
        <v>9.354255319148935</v>
      </c>
      <c r="CH105" s="18">
        <f t="shared" si="214"/>
        <v>8.1568679245283011</v>
      </c>
      <c r="CI105" s="18">
        <f t="shared" si="214"/>
        <v>7.1999578059071725</v>
      </c>
      <c r="CJ105" s="18">
        <f t="shared" si="214"/>
        <v>9.9293277310924353</v>
      </c>
      <c r="CN105" s="18">
        <f>CN104/CN4</f>
        <v>9.360253164556962</v>
      </c>
      <c r="CU105" s="18">
        <f t="shared" ref="CU105:DD105" si="215">CU104/CU4</f>
        <v>11.536133333333332</v>
      </c>
      <c r="CV105" s="18">
        <f t="shared" si="215"/>
        <v>8.7327118644067792</v>
      </c>
      <c r="CW105" s="18">
        <f t="shared" si="215"/>
        <v>8.8986497890295357</v>
      </c>
      <c r="CX105" s="18">
        <f t="shared" si="215"/>
        <v>8.6518548387096779</v>
      </c>
      <c r="CY105" s="18">
        <f t="shared" si="215"/>
        <v>11.105882352941176</v>
      </c>
      <c r="CZ105" s="18">
        <f t="shared" si="215"/>
        <v>10.524545454545454</v>
      </c>
      <c r="DA105" s="18">
        <f t="shared" si="215"/>
        <v>9.726208333333334</v>
      </c>
      <c r="DB105" s="18">
        <f t="shared" si="215"/>
        <v>7.8428384279475987</v>
      </c>
      <c r="DC105" s="18">
        <f t="shared" si="215"/>
        <v>8.7822685185185172</v>
      </c>
      <c r="DD105" s="18">
        <f t="shared" si="215"/>
        <v>10.257456896551723</v>
      </c>
      <c r="DF105" s="18">
        <f>DF104/DF4</f>
        <v>9.2381115879828322</v>
      </c>
      <c r="DG105" s="18">
        <f>DG104/DG4</f>
        <v>8.7095780590717311</v>
      </c>
      <c r="DI105" s="18">
        <f>DI104/DI4</f>
        <v>10.266260162601625</v>
      </c>
      <c r="DK105" s="18">
        <f>DK104/DK4</f>
        <v>8.3422222222222224</v>
      </c>
      <c r="DL105" s="18">
        <f>DL104/DL4</f>
        <v>8.5179183673469403</v>
      </c>
    </row>
    <row r="106" spans="1:118" ht="16.5" x14ac:dyDescent="0.35">
      <c r="A106" s="1" t="s">
        <v>717</v>
      </c>
      <c r="B106" s="18">
        <f>B104/(B102/B101/0.71/1.06)</f>
        <v>272.62649924242425</v>
      </c>
      <c r="C106" s="18">
        <f>C104/(C102/C101/0.71/1.06)</f>
        <v>232.6745725961062</v>
      </c>
      <c r="D106" s="18">
        <f>D104/(D102/D101/0.71/1.06)</f>
        <v>241.03504942745457</v>
      </c>
      <c r="E106" s="18">
        <f>E104/(E102/E101/0.71/1.06)</f>
        <v>285.9009732970527</v>
      </c>
      <c r="H106" s="18"/>
      <c r="I106" s="18">
        <f>I104/(I102/I101/0.71/1.06)</f>
        <v>278.83912033400003</v>
      </c>
      <c r="K106" s="18">
        <f>K104/(K102/K101/0.71/1.06)</f>
        <v>291.08645038581818</v>
      </c>
      <c r="L106" s="18">
        <f>L104/(L102/L101/0.71/1.06)</f>
        <v>317.39500263348845</v>
      </c>
      <c r="O106" s="18">
        <f>O104/(O102/O101/0.71/1.06)</f>
        <v>284.82012810000003</v>
      </c>
      <c r="Z106" s="18">
        <f>Z104/(Z102/Z101/0.71/1.06)</f>
        <v>290.09506539999995</v>
      </c>
      <c r="AA106" s="18">
        <f>AA104/(AA102/AA101/0.71/1.06)</f>
        <v>267.32121065205479</v>
      </c>
      <c r="AB106" s="18">
        <f>AB104/(AB102/AB101/0.71/1.06)</f>
        <v>284.04979753157892</v>
      </c>
      <c r="AF106" s="18">
        <f t="shared" ref="AF106:AO106" si="216">AF104/(AF102/AF101/0.71/1.06)</f>
        <v>251.18376863728398</v>
      </c>
      <c r="AG106" s="18">
        <f t="shared" si="216"/>
        <v>246.2271422776119</v>
      </c>
      <c r="AH106" s="18">
        <f t="shared" si="216"/>
        <v>278.34113244000002</v>
      </c>
      <c r="AI106" s="18">
        <f t="shared" si="216"/>
        <v>364.34877220800007</v>
      </c>
      <c r="AJ106" s="18">
        <f t="shared" si="216"/>
        <v>284.39910295789474</v>
      </c>
      <c r="AK106" s="18">
        <f t="shared" si="216"/>
        <v>264.8591313</v>
      </c>
      <c r="AL106" s="18">
        <f t="shared" si="216"/>
        <v>266.60593209518981</v>
      </c>
      <c r="AM106" s="18">
        <f t="shared" si="216"/>
        <v>273.53055723815385</v>
      </c>
      <c r="AN106" s="18">
        <f t="shared" si="216"/>
        <v>293.9932055066667</v>
      </c>
      <c r="AO106" s="18">
        <f t="shared" si="216"/>
        <v>304.19968555243901</v>
      </c>
      <c r="AQ106" s="18">
        <f>AQ104/(AQ102/AQ101/0.71/1.06)</f>
        <v>290.79974809999999</v>
      </c>
      <c r="AS106" s="18">
        <f>AS104/(AS102/AS101/0.71/1.06)</f>
        <v>238.18475960399999</v>
      </c>
      <c r="AX106" s="18">
        <f>AX104/(AX102/AX101/0.71/1.06)</f>
        <v>302.46617699999996</v>
      </c>
      <c r="AZ106" s="18">
        <f>AZ104/(AZ102/AZ101/0.71/1.06)</f>
        <v>298.740998913</v>
      </c>
      <c r="BA106" s="18">
        <f>BA104/(BA102/BA101/0.71/1.06)</f>
        <v>320.66393211000002</v>
      </c>
      <c r="BB106" s="18">
        <f>BB104/(BB102/BB101/0.71/1.06)</f>
        <v>318.05211847750002</v>
      </c>
      <c r="BC106" s="18">
        <f>BC104/(BC102/BC101/0.71/1.06)</f>
        <v>317.17610450469141</v>
      </c>
      <c r="BD106" s="18">
        <f>BD104/(BD102/BD101/0.71/1.06)</f>
        <v>292.28545575999993</v>
      </c>
      <c r="BF106" s="18">
        <f>BF104/(BF102/BF101/0.71/1.06)</f>
        <v>286.64394221363642</v>
      </c>
      <c r="BV106" s="18">
        <f>BV104/(BV102/BV101/0.71/1.06)</f>
        <v>292.76999218333333</v>
      </c>
      <c r="BW106" s="18">
        <f>BW104/(BW102/BW101/0.71/1.06)</f>
        <v>228.01047776202529</v>
      </c>
      <c r="BX106" s="18">
        <f>BX104/(BX102/BX101/0.71/1.06)</f>
        <v>262.75432575757571</v>
      </c>
      <c r="BY106" s="18">
        <v>264.0638983606558</v>
      </c>
      <c r="BZ106" s="18">
        <f>BZ104/(BZ102/BZ101/0.71/1.06)</f>
        <v>293.80105966000002</v>
      </c>
      <c r="CA106" s="18">
        <f>CA104/(CA102/CA101/0.71/1.06)</f>
        <v>263.40241330645165</v>
      </c>
      <c r="CB106" s="18">
        <f>CB104/(CB102/CB101/0.71/1.06)</f>
        <v>212.92114481818183</v>
      </c>
      <c r="CC106" s="186"/>
      <c r="CD106" s="18">
        <f t="shared" ref="CD106:CJ106" si="217">CD104/(CD102/CD101/0.71/1.06)</f>
        <v>292.11479475047616</v>
      </c>
      <c r="CE106" s="18">
        <f t="shared" si="217"/>
        <v>297.97446516000008</v>
      </c>
      <c r="CF106" s="18">
        <f t="shared" si="217"/>
        <v>272.57233212537312</v>
      </c>
      <c r="CG106" s="18">
        <f t="shared" si="217"/>
        <v>284.55730740000001</v>
      </c>
      <c r="CH106" s="18">
        <f t="shared" si="217"/>
        <v>320.42982675757577</v>
      </c>
      <c r="CI106" s="18">
        <f t="shared" si="217"/>
        <v>282.30510172666663</v>
      </c>
      <c r="CJ106" s="18">
        <f t="shared" si="217"/>
        <v>297.06245611459451</v>
      </c>
      <c r="CN106" s="18">
        <f>CN104/(CN102/CN101/0.71/1.06)</f>
        <v>304.09711495714282</v>
      </c>
      <c r="CU106" s="18">
        <f t="shared" ref="CU106:DD106" si="218">CU104/(CU102/CU101/0.71/1.06)</f>
        <v>298.88108411399998</v>
      </c>
      <c r="CV106" s="18">
        <f t="shared" si="218"/>
        <v>291.22669807999995</v>
      </c>
      <c r="CW106" s="18">
        <f t="shared" si="218"/>
        <v>304.4573376618182</v>
      </c>
      <c r="CX106" s="18">
        <f t="shared" si="218"/>
        <v>260.00705908253161</v>
      </c>
      <c r="CY106" s="18">
        <f t="shared" si="218"/>
        <v>293.2108260455696</v>
      </c>
      <c r="CZ106" s="18">
        <f t="shared" si="218"/>
        <v>329.43867462880002</v>
      </c>
      <c r="DA106" s="18">
        <f t="shared" si="218"/>
        <v>277.93265782512822</v>
      </c>
      <c r="DB106" s="18">
        <f t="shared" si="218"/>
        <v>270.33542519999997</v>
      </c>
      <c r="DC106" s="18">
        <f t="shared" si="218"/>
        <v>282.53844454741932</v>
      </c>
      <c r="DD106" s="18">
        <f t="shared" si="218"/>
        <v>294.56986809210531</v>
      </c>
      <c r="DF106" s="18">
        <f>DF104/(DF102/DF101/0.71/1.06)</f>
        <v>324.5498952717241</v>
      </c>
      <c r="DG106" s="18">
        <f>DG104/(DG102/DG101/0.71/1.06)</f>
        <v>292.33938981272723</v>
      </c>
      <c r="DI106" s="18">
        <f>DI104/(DI102/DI101/0.71/1.06)</f>
        <v>305.29854006249997</v>
      </c>
      <c r="DK106" s="18">
        <f>DK104/(DK102/DK101/0.71/1.06)</f>
        <v>296.65234200000003</v>
      </c>
      <c r="DL106" s="18">
        <f>DL104/(DL102/DL101/0.71/1.06)</f>
        <v>317.66518405741937</v>
      </c>
    </row>
    <row r="107" spans="1:118" x14ac:dyDescent="0.35">
      <c r="A107" s="1"/>
      <c r="B107" s="762"/>
      <c r="C107" s="762"/>
      <c r="D107" s="762"/>
      <c r="E107" s="762"/>
      <c r="F107" s="762"/>
      <c r="G107" s="762"/>
      <c r="H107" s="762"/>
      <c r="I107" s="762"/>
      <c r="J107" s="762"/>
      <c r="K107" s="762"/>
      <c r="L107" s="762"/>
      <c r="M107" s="762"/>
      <c r="N107" s="762"/>
      <c r="O107" s="762"/>
      <c r="P107" s="762"/>
      <c r="Q107" s="763"/>
      <c r="R107" s="763"/>
      <c r="S107" s="763"/>
      <c r="T107" s="763"/>
      <c r="U107" s="763"/>
      <c r="V107" s="763"/>
      <c r="W107" s="763"/>
      <c r="X107" s="763"/>
      <c r="Y107" s="763"/>
      <c r="Z107" s="762"/>
      <c r="AA107" s="762"/>
      <c r="AB107" s="762"/>
      <c r="AC107" s="762"/>
      <c r="AD107" s="762"/>
      <c r="AE107" s="762"/>
      <c r="AF107" s="762"/>
      <c r="AG107" s="762"/>
      <c r="AH107" s="762"/>
      <c r="AI107" s="762"/>
      <c r="AJ107" s="762"/>
      <c r="AK107" s="762"/>
      <c r="AL107" s="762"/>
      <c r="AM107" s="762"/>
      <c r="AN107" s="762"/>
      <c r="AO107" s="762"/>
      <c r="AP107" s="762"/>
      <c r="AQ107" s="762"/>
      <c r="AR107" s="762"/>
      <c r="AS107" s="762"/>
      <c r="AT107" s="762"/>
      <c r="AU107" s="763"/>
      <c r="AV107" s="763"/>
      <c r="AW107" s="763"/>
      <c r="AX107" s="762"/>
      <c r="AY107" s="762"/>
      <c r="AZ107" s="762"/>
      <c r="BA107" s="762"/>
      <c r="BB107" s="762"/>
      <c r="BC107" s="762"/>
      <c r="BD107" s="762"/>
      <c r="BE107" s="762"/>
      <c r="BF107" s="762"/>
      <c r="BG107" s="762"/>
      <c r="BH107" s="763"/>
      <c r="BI107" s="763"/>
      <c r="BJ107" s="763"/>
      <c r="BK107" s="763"/>
      <c r="BL107" s="763"/>
      <c r="BM107" s="763"/>
      <c r="BN107" s="763"/>
      <c r="BO107" s="763"/>
      <c r="BP107" s="763"/>
      <c r="BQ107" s="763"/>
      <c r="BR107" s="763"/>
      <c r="BS107" s="763"/>
      <c r="BT107" s="763"/>
      <c r="BU107" s="763"/>
      <c r="BV107" s="762"/>
      <c r="BW107" s="762"/>
      <c r="BX107" s="762"/>
      <c r="BY107" s="762"/>
      <c r="BZ107" s="762"/>
      <c r="CA107" s="762"/>
      <c r="CB107" s="762"/>
      <c r="CC107" s="762"/>
      <c r="CD107" s="762"/>
      <c r="CE107" s="762"/>
      <c r="CF107" s="762"/>
      <c r="CG107" s="762"/>
      <c r="CH107" s="762"/>
      <c r="CI107" s="762"/>
      <c r="CJ107" s="762"/>
      <c r="CK107" s="762"/>
      <c r="CL107" s="762"/>
      <c r="CM107" s="762"/>
      <c r="CN107" s="762"/>
      <c r="CO107" s="762"/>
      <c r="CP107" s="762"/>
      <c r="CQ107" s="762"/>
      <c r="CR107" s="762"/>
      <c r="CS107" s="763"/>
      <c r="CT107" s="762"/>
      <c r="CU107" s="762"/>
      <c r="CV107" s="762"/>
      <c r="CW107" s="762"/>
      <c r="CX107" s="762"/>
      <c r="CY107" s="762"/>
      <c r="CZ107" s="762"/>
      <c r="DA107" s="762"/>
      <c r="DB107" s="762"/>
      <c r="DC107" s="762"/>
      <c r="DD107" s="762"/>
      <c r="DE107" s="762"/>
      <c r="DF107" s="762"/>
      <c r="DG107" s="762"/>
      <c r="DH107" s="762"/>
      <c r="DI107" s="762"/>
      <c r="DJ107" s="762"/>
      <c r="DK107" s="762"/>
      <c r="DL107" s="762"/>
    </row>
    <row r="108" spans="1:118" x14ac:dyDescent="0.35">
      <c r="A108" s="1" t="s">
        <v>723</v>
      </c>
    </row>
    <row r="109" spans="1:118" x14ac:dyDescent="0.35">
      <c r="A109" s="1" t="s">
        <v>715</v>
      </c>
    </row>
    <row r="110" spans="1:118" x14ac:dyDescent="0.35">
      <c r="A110" s="764">
        <v>1</v>
      </c>
      <c r="B110" s="236">
        <v>283.79349999999999</v>
      </c>
      <c r="C110" s="236">
        <v>273.63709999999998</v>
      </c>
      <c r="D110" s="236">
        <v>270.88290000000001</v>
      </c>
      <c r="E110" s="236">
        <v>275.69330000000002</v>
      </c>
      <c r="F110" s="236"/>
      <c r="G110" s="236"/>
      <c r="H110" s="236"/>
      <c r="I110" s="236">
        <v>315.74509999999998</v>
      </c>
      <c r="J110" s="236"/>
      <c r="K110" s="236">
        <v>308.3646</v>
      </c>
      <c r="L110" s="236">
        <v>266.84093300000001</v>
      </c>
      <c r="M110" s="236"/>
      <c r="N110" s="236"/>
      <c r="O110" s="236">
        <v>293.42498000000001</v>
      </c>
      <c r="P110" s="236"/>
      <c r="Q110" s="236"/>
      <c r="R110" s="236"/>
      <c r="S110" s="236"/>
      <c r="T110" s="236"/>
      <c r="U110" s="236"/>
      <c r="V110" s="236"/>
      <c r="W110" s="236"/>
      <c r="X110" s="236"/>
      <c r="Y110" s="236"/>
      <c r="Z110" s="236">
        <v>306.94150000000002</v>
      </c>
      <c r="AA110" s="236">
        <v>211.7413</v>
      </c>
      <c r="AB110" s="236">
        <v>227.7739</v>
      </c>
      <c r="AC110" s="236"/>
      <c r="AD110" s="236"/>
      <c r="AE110" s="236"/>
      <c r="AF110" s="236">
        <v>218.80799999999999</v>
      </c>
      <c r="AG110" s="236">
        <v>312.1198</v>
      </c>
      <c r="AH110" s="236">
        <v>314.22469999999998</v>
      </c>
      <c r="AI110" s="236">
        <v>307.46098330000001</v>
      </c>
      <c r="AJ110" s="236">
        <v>273.35571700000003</v>
      </c>
      <c r="AK110" s="236">
        <v>222.40084999999999</v>
      </c>
      <c r="AL110" s="236">
        <v>208.61369999999999</v>
      </c>
      <c r="AM110" s="236">
        <v>197.4563</v>
      </c>
      <c r="AN110" s="236">
        <v>219.99838</v>
      </c>
      <c r="AO110" s="236">
        <v>253.7465</v>
      </c>
      <c r="AP110" s="236"/>
      <c r="AQ110" s="236">
        <v>205.48625000000001</v>
      </c>
      <c r="AR110" s="236"/>
      <c r="AS110" s="236">
        <v>194.37213</v>
      </c>
      <c r="AT110" s="236"/>
      <c r="AU110" s="236"/>
      <c r="AV110" s="236"/>
      <c r="AW110" s="236"/>
      <c r="AX110" s="236">
        <v>240.47880000000001</v>
      </c>
      <c r="AY110" s="236"/>
      <c r="AZ110" s="236">
        <v>255.7972</v>
      </c>
      <c r="BA110" s="236">
        <v>272.32229999999998</v>
      </c>
      <c r="BB110" s="236">
        <v>245.26750000000001</v>
      </c>
      <c r="BC110" s="236">
        <v>257.82089999999999</v>
      </c>
      <c r="BD110" s="236">
        <v>253.97909999999999</v>
      </c>
      <c r="BE110" s="236"/>
      <c r="BF110" s="236">
        <v>210.0206</v>
      </c>
      <c r="BG110" s="236"/>
      <c r="BH110" s="236"/>
      <c r="BI110" s="236"/>
      <c r="BJ110" s="236"/>
      <c r="BK110" s="236"/>
      <c r="BL110" s="236"/>
      <c r="BM110" s="236"/>
      <c r="BN110" s="236"/>
      <c r="BO110" s="236"/>
      <c r="BP110" s="236"/>
      <c r="BQ110" s="236"/>
      <c r="BR110" s="236"/>
      <c r="BS110" s="236"/>
      <c r="BT110" s="236"/>
      <c r="BU110" s="236"/>
      <c r="BV110" s="236">
        <v>227.37350000000001</v>
      </c>
      <c r="BW110" s="236">
        <v>190.8605</v>
      </c>
      <c r="BX110" s="236"/>
      <c r="BY110" s="236"/>
      <c r="BZ110" s="236">
        <v>217.12520000000001</v>
      </c>
      <c r="CA110" s="236"/>
      <c r="CB110" s="236">
        <v>168.30758299999999</v>
      </c>
      <c r="CC110" s="236"/>
      <c r="CD110" s="236">
        <v>192.30510000000001</v>
      </c>
      <c r="CE110" s="236">
        <v>216.55170000000001</v>
      </c>
      <c r="CF110" s="236">
        <v>190.19489999999999</v>
      </c>
      <c r="CG110" s="236">
        <v>218.0017</v>
      </c>
      <c r="CH110" s="236">
        <v>214.12205</v>
      </c>
      <c r="CI110" s="236">
        <v>169.920017</v>
      </c>
      <c r="CJ110" s="236">
        <v>229.40263300000001</v>
      </c>
      <c r="CK110" s="236"/>
      <c r="CL110" s="236"/>
      <c r="CM110" s="236"/>
      <c r="CN110" s="236">
        <v>221.3295</v>
      </c>
      <c r="CO110" s="236"/>
      <c r="CP110" s="236"/>
      <c r="CQ110" s="236"/>
      <c r="CR110" s="236"/>
      <c r="CS110" s="236"/>
      <c r="CT110" s="236"/>
      <c r="CU110" s="236">
        <v>256.42489999999998</v>
      </c>
      <c r="CV110" s="236">
        <v>203.8467</v>
      </c>
      <c r="CW110" s="236">
        <v>211.29214999999999</v>
      </c>
      <c r="CX110" s="236">
        <v>217.75819999999999</v>
      </c>
      <c r="CY110" s="236">
        <v>242.1995</v>
      </c>
      <c r="CZ110" s="236">
        <v>252.79413299999999</v>
      </c>
      <c r="DA110" s="236">
        <v>230.0789</v>
      </c>
      <c r="DB110" s="236">
        <v>177.42500000000001</v>
      </c>
      <c r="DC110" s="236">
        <v>187.06729999999999</v>
      </c>
      <c r="DD110" s="236"/>
      <c r="DE110" s="236"/>
      <c r="DF110" s="236">
        <v>210.8484</v>
      </c>
      <c r="DG110" s="236">
        <v>204.1335</v>
      </c>
      <c r="DH110" s="236"/>
      <c r="DI110" s="236">
        <v>251.31700000000001</v>
      </c>
      <c r="DJ110" s="236"/>
      <c r="DK110" s="236">
        <v>200.58386999999999</v>
      </c>
      <c r="DL110" s="236">
        <v>203.96566999999999</v>
      </c>
      <c r="DM110" s="236"/>
      <c r="DN110" s="236"/>
    </row>
    <row r="111" spans="1:118" x14ac:dyDescent="0.35">
      <c r="A111" s="764">
        <v>5</v>
      </c>
      <c r="B111" s="236">
        <v>278.73970000000003</v>
      </c>
      <c r="C111" s="236">
        <v>247.57259999999999</v>
      </c>
      <c r="D111" s="236">
        <v>264.77929999999998</v>
      </c>
      <c r="E111" s="236">
        <v>270.70440000000002</v>
      </c>
      <c r="F111" s="236"/>
      <c r="G111" s="236"/>
      <c r="H111" s="236"/>
      <c r="I111" s="236">
        <v>304.98270000000002</v>
      </c>
      <c r="J111" s="236"/>
      <c r="K111" s="236">
        <v>301.11394999999999</v>
      </c>
      <c r="L111" s="236">
        <v>260.878083</v>
      </c>
      <c r="M111" s="236"/>
      <c r="N111" s="236"/>
      <c r="O111" s="236">
        <v>287.02924999999999</v>
      </c>
      <c r="P111" s="236"/>
      <c r="Q111" s="236"/>
      <c r="R111" s="236"/>
      <c r="S111" s="236"/>
      <c r="T111" s="236"/>
      <c r="U111" s="236"/>
      <c r="V111" s="236"/>
      <c r="W111" s="236"/>
      <c r="X111" s="236"/>
      <c r="Y111" s="236"/>
      <c r="Z111" s="236">
        <v>283.88549999999998</v>
      </c>
      <c r="AA111" s="236">
        <v>214.30070000000001</v>
      </c>
      <c r="AB111" s="236">
        <v>234.00729999999999</v>
      </c>
      <c r="AC111" s="236"/>
      <c r="AD111" s="236"/>
      <c r="AE111" s="236"/>
      <c r="AF111" s="236">
        <v>220.02549999999999</v>
      </c>
      <c r="AG111" s="236">
        <v>273.17720000000003</v>
      </c>
      <c r="AH111" s="236">
        <v>269.12439999999998</v>
      </c>
      <c r="AI111" s="236">
        <v>302.01756669999997</v>
      </c>
      <c r="AJ111" s="236">
        <v>270.37976700000002</v>
      </c>
      <c r="AK111" s="236">
        <v>227.32483300000001</v>
      </c>
      <c r="AL111" s="236">
        <v>207.60730000000001</v>
      </c>
      <c r="AM111" s="236">
        <v>205.86500000000001</v>
      </c>
      <c r="AN111" s="236">
        <v>218.20193</v>
      </c>
      <c r="AO111" s="236">
        <v>255.51050000000001</v>
      </c>
      <c r="AP111" s="236"/>
      <c r="AQ111" s="236">
        <v>204.69076999999999</v>
      </c>
      <c r="AR111" s="236"/>
      <c r="AS111" s="236">
        <v>193.99868000000001</v>
      </c>
      <c r="AT111" s="236"/>
      <c r="AU111" s="236"/>
      <c r="AV111" s="236"/>
      <c r="AW111" s="236"/>
      <c r="AX111" s="236">
        <v>249.99119999999999</v>
      </c>
      <c r="AY111" s="236"/>
      <c r="AZ111" s="236">
        <v>250.5702</v>
      </c>
      <c r="BA111" s="236">
        <v>266.8897</v>
      </c>
      <c r="BB111" s="236">
        <v>245.54339999999999</v>
      </c>
      <c r="BC111" s="236">
        <v>251.30070000000001</v>
      </c>
      <c r="BD111" s="236">
        <v>253.72489999999999</v>
      </c>
      <c r="BE111" s="236"/>
      <c r="BF111" s="236">
        <v>209.92310000000001</v>
      </c>
      <c r="BG111" s="236"/>
      <c r="BH111" s="236"/>
      <c r="BI111" s="236"/>
      <c r="BJ111" s="236"/>
      <c r="BK111" s="236"/>
      <c r="BL111" s="236"/>
      <c r="BM111" s="236"/>
      <c r="BN111" s="236"/>
      <c r="BO111" s="236"/>
      <c r="BP111" s="236"/>
      <c r="BQ111" s="236"/>
      <c r="BR111" s="236"/>
      <c r="BS111" s="236"/>
      <c r="BT111" s="236"/>
      <c r="BU111" s="236"/>
      <c r="BV111" s="236">
        <v>230.0736</v>
      </c>
      <c r="BW111" s="236">
        <v>196.49860000000001</v>
      </c>
      <c r="BX111" s="236"/>
      <c r="BY111" s="236"/>
      <c r="BZ111" s="236">
        <v>221.34030000000001</v>
      </c>
      <c r="CA111" s="236"/>
      <c r="CB111" s="236">
        <v>182.154167</v>
      </c>
      <c r="CC111" s="236"/>
      <c r="CD111" s="236">
        <v>194.52905000000001</v>
      </c>
      <c r="CE111" s="236">
        <v>224.18639999999999</v>
      </c>
      <c r="CF111" s="236">
        <v>193.62</v>
      </c>
      <c r="CG111" s="236">
        <v>216.45426699999999</v>
      </c>
      <c r="CH111" s="236">
        <v>213.35915</v>
      </c>
      <c r="CI111" s="236">
        <v>171.932917</v>
      </c>
      <c r="CJ111" s="236">
        <v>230.896017</v>
      </c>
      <c r="CK111" s="236"/>
      <c r="CL111" s="236"/>
      <c r="CM111" s="236"/>
      <c r="CN111" s="236">
        <v>222.38458</v>
      </c>
      <c r="CO111" s="236"/>
      <c r="CP111" s="236"/>
      <c r="CQ111" s="236"/>
      <c r="CR111" s="236"/>
      <c r="CS111" s="236"/>
      <c r="CT111" s="236"/>
      <c r="CU111" s="236">
        <v>251.13839999999999</v>
      </c>
      <c r="CV111" s="236">
        <v>205.21029999999999</v>
      </c>
      <c r="CW111" s="236">
        <v>213.60801699999999</v>
      </c>
      <c r="CX111" s="236">
        <v>218.39680000000001</v>
      </c>
      <c r="CY111" s="236">
        <v>240.76560000000001</v>
      </c>
      <c r="CZ111" s="236">
        <v>249.06598299999999</v>
      </c>
      <c r="DA111" s="236">
        <v>230.03569999999999</v>
      </c>
      <c r="DB111" s="236">
        <v>177.73339999999999</v>
      </c>
      <c r="DC111" s="236">
        <v>187.84649999999999</v>
      </c>
      <c r="DD111" s="236"/>
      <c r="DE111" s="236"/>
      <c r="DF111" s="236">
        <v>214.17619999999999</v>
      </c>
      <c r="DG111" s="236">
        <v>203.43010000000001</v>
      </c>
      <c r="DH111" s="236"/>
      <c r="DI111" s="236">
        <v>248.90369999999999</v>
      </c>
      <c r="DJ111" s="236"/>
      <c r="DK111" s="236">
        <v>198.74959999999999</v>
      </c>
      <c r="DL111" s="236">
        <v>208.01852</v>
      </c>
      <c r="DM111" s="236"/>
      <c r="DN111" s="236"/>
    </row>
    <row r="112" spans="1:118" x14ac:dyDescent="0.35">
      <c r="A112" s="764">
        <v>10</v>
      </c>
      <c r="B112" s="236">
        <v>268.58330000000001</v>
      </c>
      <c r="C112" s="236">
        <v>243.22219999999999</v>
      </c>
      <c r="D112" s="236">
        <v>250.0941</v>
      </c>
      <c r="E112" s="236">
        <v>260.4615</v>
      </c>
      <c r="F112" s="236"/>
      <c r="G112" s="236"/>
      <c r="H112" s="236"/>
      <c r="I112" s="236">
        <v>289.3451</v>
      </c>
      <c r="J112" s="236"/>
      <c r="K112" s="236">
        <v>289.72928300000001</v>
      </c>
      <c r="L112" s="236">
        <v>250.68383299999999</v>
      </c>
      <c r="M112" s="236"/>
      <c r="N112" s="236"/>
      <c r="O112" s="236">
        <v>274.03757000000002</v>
      </c>
      <c r="P112" s="236"/>
      <c r="Q112" s="236"/>
      <c r="R112" s="236"/>
      <c r="S112" s="236"/>
      <c r="T112" s="236"/>
      <c r="U112" s="236"/>
      <c r="V112" s="236"/>
      <c r="W112" s="236"/>
      <c r="X112" s="236"/>
      <c r="Y112" s="236"/>
      <c r="Z112" s="236">
        <v>249.5692</v>
      </c>
      <c r="AA112" s="236">
        <v>207.29349999999999</v>
      </c>
      <c r="AB112" s="236">
        <v>231.07990000000001</v>
      </c>
      <c r="AC112" s="236"/>
      <c r="AD112" s="236"/>
      <c r="AE112" s="236"/>
      <c r="AF112" s="236">
        <v>213.76490000000001</v>
      </c>
      <c r="AG112" s="236">
        <v>234.21299999999999</v>
      </c>
      <c r="AH112" s="236">
        <v>216.6814</v>
      </c>
      <c r="AI112" s="236">
        <v>281.81298329999998</v>
      </c>
      <c r="AJ112" s="236">
        <v>264.23283300000003</v>
      </c>
      <c r="AK112" s="236">
        <v>220.274283</v>
      </c>
      <c r="AL112" s="236">
        <v>205.28049999999999</v>
      </c>
      <c r="AM112" s="236">
        <v>204.70160000000001</v>
      </c>
      <c r="AN112" s="236">
        <v>212.54742999999999</v>
      </c>
      <c r="AO112" s="236">
        <v>248.04329999999999</v>
      </c>
      <c r="AP112" s="236"/>
      <c r="AQ112" s="236">
        <v>201.03843000000001</v>
      </c>
      <c r="AR112" s="236"/>
      <c r="AS112" s="236">
        <v>190.10827</v>
      </c>
      <c r="AT112" s="236"/>
      <c r="AU112" s="236"/>
      <c r="AV112" s="236"/>
      <c r="AW112" s="236"/>
      <c r="AX112" s="236">
        <v>241.89109999999999</v>
      </c>
      <c r="AY112" s="236"/>
      <c r="AZ112" s="236">
        <v>236.26910000000001</v>
      </c>
      <c r="BA112" s="236">
        <v>256.20850000000002</v>
      </c>
      <c r="BB112" s="236">
        <v>239.89449999999999</v>
      </c>
      <c r="BC112" s="236">
        <v>240.18119999999999</v>
      </c>
      <c r="BD112" s="236">
        <v>248.28139999999999</v>
      </c>
      <c r="BE112" s="236"/>
      <c r="BF112" s="236">
        <v>208.27279999999999</v>
      </c>
      <c r="BG112" s="236"/>
      <c r="BH112" s="236"/>
      <c r="BI112" s="236"/>
      <c r="BJ112" s="236"/>
      <c r="BK112" s="236"/>
      <c r="BL112" s="236"/>
      <c r="BM112" s="236"/>
      <c r="BN112" s="236"/>
      <c r="BO112" s="236"/>
      <c r="BP112" s="236"/>
      <c r="BQ112" s="236"/>
      <c r="BR112" s="236"/>
      <c r="BS112" s="236"/>
      <c r="BT112" s="236"/>
      <c r="BU112" s="236"/>
      <c r="BV112" s="236">
        <v>225.4581</v>
      </c>
      <c r="BW112" s="236">
        <v>196.14160000000001</v>
      </c>
      <c r="BX112" s="236"/>
      <c r="BY112" s="236"/>
      <c r="BZ112" s="236">
        <v>217.1739</v>
      </c>
      <c r="CA112" s="236"/>
      <c r="CB112" s="236">
        <v>178.85351700000001</v>
      </c>
      <c r="CC112" s="236"/>
      <c r="CD112" s="236">
        <v>191.628783</v>
      </c>
      <c r="CE112" s="236">
        <v>222.79040000000001</v>
      </c>
      <c r="CF112" s="236">
        <v>190.24359999999999</v>
      </c>
      <c r="CG112" s="236">
        <v>211.33003299999999</v>
      </c>
      <c r="CH112" s="236">
        <v>208.07808299999999</v>
      </c>
      <c r="CI112" s="236">
        <v>171.06171699999999</v>
      </c>
      <c r="CJ112" s="236">
        <v>226.17765</v>
      </c>
      <c r="CK112" s="236"/>
      <c r="CL112" s="236"/>
      <c r="CM112" s="236"/>
      <c r="CN112" s="236">
        <v>219.08393000000001</v>
      </c>
      <c r="CO112" s="236"/>
      <c r="CP112" s="236"/>
      <c r="CQ112" s="236"/>
      <c r="CR112" s="236"/>
      <c r="CS112" s="236"/>
      <c r="CT112" s="236"/>
      <c r="CU112" s="236">
        <v>243.50360000000001</v>
      </c>
      <c r="CV112" s="236">
        <v>200.93549999999999</v>
      </c>
      <c r="CW112" s="236">
        <v>211.162283</v>
      </c>
      <c r="CX112" s="236">
        <v>212.16329999999999</v>
      </c>
      <c r="CY112" s="236">
        <v>237.04820000000001</v>
      </c>
      <c r="CZ112" s="236">
        <v>241.9614</v>
      </c>
      <c r="DA112" s="236">
        <v>226.85400000000001</v>
      </c>
      <c r="DB112" s="236">
        <v>174.61680000000001</v>
      </c>
      <c r="DC112" s="236">
        <v>185.1302</v>
      </c>
      <c r="DD112" s="236"/>
      <c r="DE112" s="236"/>
      <c r="DF112" s="236">
        <v>207.98599999999999</v>
      </c>
      <c r="DG112" s="236">
        <v>199.17160000000001</v>
      </c>
      <c r="DH112" s="236"/>
      <c r="DI112" s="236">
        <v>241.91810000000001</v>
      </c>
      <c r="DJ112" s="236"/>
      <c r="DK112" s="236">
        <v>194.09075000000001</v>
      </c>
      <c r="DL112" s="236">
        <v>204.97752</v>
      </c>
      <c r="DM112" s="236"/>
      <c r="DN112" s="236"/>
    </row>
    <row r="113" spans="1:118" x14ac:dyDescent="0.35">
      <c r="A113" s="764">
        <v>15</v>
      </c>
      <c r="B113" s="236">
        <v>261.58150000000001</v>
      </c>
      <c r="C113" s="236">
        <v>234.0669</v>
      </c>
      <c r="D113" s="236">
        <v>236.821</v>
      </c>
      <c r="E113" s="236">
        <v>253.1026</v>
      </c>
      <c r="F113" s="236"/>
      <c r="G113" s="236"/>
      <c r="H113" s="236"/>
      <c r="I113" s="236">
        <v>277.95510000000002</v>
      </c>
      <c r="J113" s="236"/>
      <c r="K113" s="236">
        <v>282.51650000000001</v>
      </c>
      <c r="L113" s="236">
        <v>243.449433</v>
      </c>
      <c r="M113" s="236"/>
      <c r="N113" s="236"/>
      <c r="O113" s="236">
        <v>264.36272000000002</v>
      </c>
      <c r="P113" s="236"/>
      <c r="Q113" s="236"/>
      <c r="R113" s="236"/>
      <c r="S113" s="236"/>
      <c r="T113" s="236"/>
      <c r="U113" s="236"/>
      <c r="V113" s="236"/>
      <c r="W113" s="236"/>
      <c r="X113" s="236"/>
      <c r="Y113" s="236"/>
      <c r="Z113" s="236">
        <v>197.3049</v>
      </c>
      <c r="AA113" s="236">
        <v>203.02420000000001</v>
      </c>
      <c r="AB113" s="236">
        <v>227.2978</v>
      </c>
      <c r="AC113" s="236"/>
      <c r="AD113" s="236"/>
      <c r="AE113" s="236"/>
      <c r="AF113" s="236">
        <v>209.14400000000001</v>
      </c>
      <c r="AG113" s="236">
        <v>188.67439999999999</v>
      </c>
      <c r="AH113" s="236">
        <v>171.1267</v>
      </c>
      <c r="AI113" s="236">
        <v>271.82983330000002</v>
      </c>
      <c r="AJ113" s="236">
        <v>259.85538300000002</v>
      </c>
      <c r="AK113" s="236">
        <v>216.31890000000001</v>
      </c>
      <c r="AL113" s="236">
        <v>204.55009999999999</v>
      </c>
      <c r="AM113" s="236">
        <v>202.916</v>
      </c>
      <c r="AN113" s="236">
        <v>209.0087</v>
      </c>
      <c r="AO113" s="236">
        <v>242.91909999999999</v>
      </c>
      <c r="AP113" s="236"/>
      <c r="AQ113" s="236">
        <v>198.33295000000001</v>
      </c>
      <c r="AR113" s="236"/>
      <c r="AS113" s="236">
        <v>186.81843000000001</v>
      </c>
      <c r="AT113" s="236"/>
      <c r="AU113" s="236"/>
      <c r="AV113" s="236"/>
      <c r="AW113" s="236"/>
      <c r="AX113" s="236">
        <v>235.90649999999999</v>
      </c>
      <c r="AY113" s="236"/>
      <c r="AZ113" s="236">
        <v>227.893</v>
      </c>
      <c r="BA113" s="236">
        <v>250.3809</v>
      </c>
      <c r="BB113" s="236">
        <v>235.96610000000001</v>
      </c>
      <c r="BC113" s="236">
        <v>232.10810000000001</v>
      </c>
      <c r="BD113" s="236">
        <v>244.08789999999999</v>
      </c>
      <c r="BE113" s="236"/>
      <c r="BF113" s="236">
        <v>200.82740000000001</v>
      </c>
      <c r="BG113" s="236"/>
      <c r="BH113" s="236"/>
      <c r="BI113" s="236"/>
      <c r="BJ113" s="236"/>
      <c r="BK113" s="236"/>
      <c r="BL113" s="236"/>
      <c r="BM113" s="236"/>
      <c r="BN113" s="236"/>
      <c r="BO113" s="236"/>
      <c r="BP113" s="236"/>
      <c r="BQ113" s="236"/>
      <c r="BR113" s="236"/>
      <c r="BS113" s="236"/>
      <c r="BT113" s="236"/>
      <c r="BU113" s="236"/>
      <c r="BV113" s="236">
        <v>222.62270000000001</v>
      </c>
      <c r="BW113" s="236">
        <v>193.3115</v>
      </c>
      <c r="BX113" s="236"/>
      <c r="BY113" s="236"/>
      <c r="BZ113" s="236">
        <v>214.56030000000001</v>
      </c>
      <c r="CA113" s="236"/>
      <c r="CB113" s="236">
        <v>175.504133</v>
      </c>
      <c r="CC113" s="236"/>
      <c r="CD113" s="236">
        <v>188.10624999999999</v>
      </c>
      <c r="CE113" s="236">
        <v>220.83709999999999</v>
      </c>
      <c r="CF113" s="236">
        <v>187.2568</v>
      </c>
      <c r="CG113" s="236">
        <v>208.456817</v>
      </c>
      <c r="CH113" s="236">
        <v>204.83693299999999</v>
      </c>
      <c r="CI113" s="236">
        <v>169.86586700000001</v>
      </c>
      <c r="CJ113" s="236">
        <v>221.96799999999999</v>
      </c>
      <c r="CK113" s="236"/>
      <c r="CL113" s="236"/>
      <c r="CM113" s="236"/>
      <c r="CN113" s="236">
        <v>216.40008</v>
      </c>
      <c r="CO113" s="236"/>
      <c r="CP113" s="236"/>
      <c r="CQ113" s="236"/>
      <c r="CR113" s="236"/>
      <c r="CS113" s="236"/>
      <c r="CT113" s="236"/>
      <c r="CU113" s="236">
        <v>238.87719999999999</v>
      </c>
      <c r="CV113" s="236">
        <v>196.99639999999999</v>
      </c>
      <c r="CW113" s="236">
        <v>209.06823299999999</v>
      </c>
      <c r="CX113" s="236">
        <v>208.2295</v>
      </c>
      <c r="CY113" s="236">
        <v>234.6242</v>
      </c>
      <c r="CZ113" s="236">
        <v>237.62183300000001</v>
      </c>
      <c r="DA113" s="236">
        <v>223.49379999999999</v>
      </c>
      <c r="DB113" s="236">
        <v>172.4254</v>
      </c>
      <c r="DC113" s="236">
        <v>182.84139999999999</v>
      </c>
      <c r="DD113" s="236"/>
      <c r="DE113" s="236"/>
      <c r="DF113" s="236">
        <v>204.17679999999999</v>
      </c>
      <c r="DG113" s="236">
        <v>195.62200000000001</v>
      </c>
      <c r="DH113" s="236"/>
      <c r="DI113" s="236">
        <v>235.83619999999999</v>
      </c>
      <c r="DJ113" s="236"/>
      <c r="DK113" s="236">
        <v>191.53133</v>
      </c>
      <c r="DL113" s="236">
        <v>202.38577000000001</v>
      </c>
      <c r="DM113" s="236"/>
      <c r="DN113" s="236"/>
    </row>
    <row r="114" spans="1:118" x14ac:dyDescent="0.35">
      <c r="A114" s="764">
        <v>20</v>
      </c>
      <c r="B114" s="236">
        <v>253.65450000000001</v>
      </c>
      <c r="C114" s="236">
        <v>225.92339999999999</v>
      </c>
      <c r="D114" s="236">
        <v>225.97200000000001</v>
      </c>
      <c r="E114" s="236">
        <v>244.63990000000001</v>
      </c>
      <c r="F114" s="236"/>
      <c r="G114" s="236"/>
      <c r="H114" s="236"/>
      <c r="I114" s="236">
        <v>268.02600000000001</v>
      </c>
      <c r="J114" s="236"/>
      <c r="K114" s="236">
        <v>278.07409999999999</v>
      </c>
      <c r="L114" s="236">
        <v>238.59585000000001</v>
      </c>
      <c r="M114" s="236"/>
      <c r="N114" s="236"/>
      <c r="O114" s="236">
        <v>236.38815</v>
      </c>
      <c r="P114" s="236"/>
      <c r="Q114" s="236"/>
      <c r="R114" s="236"/>
      <c r="S114" s="236"/>
      <c r="T114" s="236"/>
      <c r="U114" s="236"/>
      <c r="V114" s="236"/>
      <c r="W114" s="236"/>
      <c r="X114" s="236"/>
      <c r="Y114" s="236"/>
      <c r="Z114" s="236">
        <v>153.56280000000001</v>
      </c>
      <c r="AA114" s="236">
        <v>196.40129999999999</v>
      </c>
      <c r="AB114" s="236">
        <v>222.79580000000001</v>
      </c>
      <c r="AC114" s="236"/>
      <c r="AD114" s="236"/>
      <c r="AE114" s="236"/>
      <c r="AF114" s="236">
        <v>201.6823</v>
      </c>
      <c r="AG114" s="236">
        <v>155.40790000000001</v>
      </c>
      <c r="AH114" s="236">
        <v>145.58160000000001</v>
      </c>
      <c r="AI114" s="236">
        <v>263.05324999999999</v>
      </c>
      <c r="AJ114" s="236">
        <v>256.311283</v>
      </c>
      <c r="AK114" s="236">
        <v>212.017233</v>
      </c>
      <c r="AL114" s="236">
        <v>203.53819999999999</v>
      </c>
      <c r="AM114" s="236">
        <v>201.66069999999999</v>
      </c>
      <c r="AN114" s="236">
        <v>206.20587</v>
      </c>
      <c r="AO114" s="236">
        <v>237.75710000000001</v>
      </c>
      <c r="AP114" s="236"/>
      <c r="AQ114" s="236">
        <v>197.57542000000001</v>
      </c>
      <c r="AR114" s="236"/>
      <c r="AS114" s="236">
        <v>187.54355000000001</v>
      </c>
      <c r="AT114" s="236"/>
      <c r="AU114" s="236"/>
      <c r="AV114" s="236"/>
      <c r="AW114" s="236"/>
      <c r="AX114" s="236">
        <v>232.86019999999999</v>
      </c>
      <c r="AY114" s="236"/>
      <c r="AZ114" s="236">
        <v>224.00239999999999</v>
      </c>
      <c r="BA114" s="236">
        <v>245.0241</v>
      </c>
      <c r="BB114" s="236">
        <v>230.6525</v>
      </c>
      <c r="BC114" s="236">
        <v>219.39779999999999</v>
      </c>
      <c r="BD114" s="236">
        <v>238.99080000000001</v>
      </c>
      <c r="BE114" s="236"/>
      <c r="BF114" s="236">
        <v>199.3177</v>
      </c>
      <c r="BG114" s="236"/>
      <c r="BH114" s="236"/>
      <c r="BI114" s="236"/>
      <c r="BJ114" s="236"/>
      <c r="BK114" s="236"/>
      <c r="BL114" s="236"/>
      <c r="BM114" s="236"/>
      <c r="BN114" s="236"/>
      <c r="BO114" s="236"/>
      <c r="BP114" s="236"/>
      <c r="BQ114" s="236"/>
      <c r="BR114" s="236"/>
      <c r="BS114" s="236"/>
      <c r="BT114" s="236"/>
      <c r="BU114" s="236"/>
      <c r="BV114" s="236">
        <v>220.8425</v>
      </c>
      <c r="BW114" s="236">
        <v>190.92529999999999</v>
      </c>
      <c r="BX114" s="236"/>
      <c r="BY114" s="236"/>
      <c r="BZ114" s="236">
        <v>213.82990000000001</v>
      </c>
      <c r="CA114" s="236"/>
      <c r="CB114" s="236">
        <v>171.79220000000001</v>
      </c>
      <c r="CC114" s="236"/>
      <c r="CD114" s="236">
        <v>187.14845</v>
      </c>
      <c r="CE114" s="236">
        <v>219.2517</v>
      </c>
      <c r="CF114" s="236">
        <v>184.61619999999999</v>
      </c>
      <c r="CG114" s="236">
        <v>205.94073299999999</v>
      </c>
      <c r="CH114" s="236">
        <v>203.54371699999999</v>
      </c>
      <c r="CI114" s="236">
        <v>169.34649999999999</v>
      </c>
      <c r="CJ114" s="236">
        <v>218.78633300000001</v>
      </c>
      <c r="CK114" s="236"/>
      <c r="CL114" s="236"/>
      <c r="CM114" s="236"/>
      <c r="CN114" s="236">
        <v>214.52787000000001</v>
      </c>
      <c r="CO114" s="236"/>
      <c r="CP114" s="236"/>
      <c r="CQ114" s="236"/>
      <c r="CR114" s="236"/>
      <c r="CS114" s="236"/>
      <c r="CT114" s="236"/>
      <c r="CU114" s="236">
        <v>235.214</v>
      </c>
      <c r="CV114" s="236">
        <v>193.6309</v>
      </c>
      <c r="CW114" s="236">
        <v>207.78585000000001</v>
      </c>
      <c r="CX114" s="236">
        <v>205.95699999999999</v>
      </c>
      <c r="CY114" s="236">
        <v>232.95760000000001</v>
      </c>
      <c r="CZ114" s="236">
        <v>233.000833</v>
      </c>
      <c r="DA114" s="236">
        <v>218.83500000000001</v>
      </c>
      <c r="DB114" s="236">
        <v>169.9417</v>
      </c>
      <c r="DC114" s="236">
        <v>181.56979999999999</v>
      </c>
      <c r="DD114" s="236"/>
      <c r="DE114" s="236"/>
      <c r="DF114" s="236">
        <v>201.9041</v>
      </c>
      <c r="DG114" s="236">
        <v>193.08430000000001</v>
      </c>
      <c r="DH114" s="236"/>
      <c r="DI114" s="236">
        <v>229.25110000000001</v>
      </c>
      <c r="DJ114" s="236"/>
      <c r="DK114" s="236">
        <v>189.63217</v>
      </c>
      <c r="DL114" s="236">
        <v>200.02656999999999</v>
      </c>
      <c r="DM114" s="236"/>
      <c r="DN114" s="236"/>
    </row>
    <row r="115" spans="1:118" x14ac:dyDescent="0.35">
      <c r="A115" s="764">
        <v>25</v>
      </c>
      <c r="B115" s="236">
        <v>234.37530000000001</v>
      </c>
      <c r="C115" s="236">
        <v>217.953</v>
      </c>
      <c r="D115" s="236">
        <v>213.3212</v>
      </c>
      <c r="E115" s="236">
        <v>221.1942</v>
      </c>
      <c r="F115" s="236"/>
      <c r="G115" s="236"/>
      <c r="H115" s="236"/>
      <c r="I115" s="236">
        <v>253.70859999999999</v>
      </c>
      <c r="J115" s="236"/>
      <c r="K115" s="236">
        <v>273.95634999999999</v>
      </c>
      <c r="L115" s="236">
        <v>232.50303299999999</v>
      </c>
      <c r="M115" s="236"/>
      <c r="N115" s="236"/>
      <c r="O115" s="236">
        <v>206.44392999999999</v>
      </c>
      <c r="P115" s="236"/>
      <c r="Q115" s="236"/>
      <c r="R115" s="236"/>
      <c r="S115" s="236"/>
      <c r="T115" s="236"/>
      <c r="U115" s="236"/>
      <c r="V115" s="236"/>
      <c r="W115" s="236"/>
      <c r="X115" s="236"/>
      <c r="Y115" s="236"/>
      <c r="Z115" s="236">
        <v>123.9919</v>
      </c>
      <c r="AA115" s="236">
        <v>182.25700000000001</v>
      </c>
      <c r="AB115" s="236">
        <v>212.58539999999999</v>
      </c>
      <c r="AC115" s="236"/>
      <c r="AD115" s="236"/>
      <c r="AE115" s="236"/>
      <c r="AF115" s="236">
        <v>191.9264</v>
      </c>
      <c r="AG115" s="236">
        <v>131.4915</v>
      </c>
      <c r="AH115" s="236">
        <v>128.30439999999999</v>
      </c>
      <c r="AI115" s="236">
        <v>255.46173329999999</v>
      </c>
      <c r="AJ115" s="236">
        <v>250.12651700000001</v>
      </c>
      <c r="AK115" s="236">
        <v>208.27821700000001</v>
      </c>
      <c r="AL115" s="236">
        <v>201.35769999999999</v>
      </c>
      <c r="AM115" s="236">
        <v>200.5352</v>
      </c>
      <c r="AN115" s="236">
        <v>202.05019999999999</v>
      </c>
      <c r="AO115" s="236">
        <v>232.38399999999999</v>
      </c>
      <c r="AP115" s="236"/>
      <c r="AQ115" s="236">
        <v>195.97919999999999</v>
      </c>
      <c r="AR115" s="236"/>
      <c r="AS115" s="236">
        <v>185.40617</v>
      </c>
      <c r="AT115" s="236"/>
      <c r="AU115" s="236"/>
      <c r="AV115" s="236"/>
      <c r="AW115" s="236"/>
      <c r="AX115" s="236">
        <v>228.9913</v>
      </c>
      <c r="AY115" s="236"/>
      <c r="AZ115" s="236">
        <v>215.67500000000001</v>
      </c>
      <c r="BA115" s="236">
        <v>232.24879999999999</v>
      </c>
      <c r="BB115" s="236">
        <v>213.80289999999999</v>
      </c>
      <c r="BC115" s="236">
        <v>189.38319999999999</v>
      </c>
      <c r="BD115" s="236">
        <v>228.55850000000001</v>
      </c>
      <c r="BE115" s="236"/>
      <c r="BF115" s="236">
        <v>193.92840000000001</v>
      </c>
      <c r="BG115" s="236"/>
      <c r="BH115" s="236"/>
      <c r="BI115" s="236"/>
      <c r="BJ115" s="236"/>
      <c r="BK115" s="236"/>
      <c r="BL115" s="236"/>
      <c r="BM115" s="236"/>
      <c r="BN115" s="236"/>
      <c r="BO115" s="236"/>
      <c r="BP115" s="236"/>
      <c r="BQ115" s="236"/>
      <c r="BR115" s="236"/>
      <c r="BS115" s="236"/>
      <c r="BT115" s="236"/>
      <c r="BU115" s="236"/>
      <c r="BV115" s="236">
        <v>217.47149999999999</v>
      </c>
      <c r="BW115" s="236">
        <v>188.67429999999999</v>
      </c>
      <c r="BX115" s="236"/>
      <c r="BY115" s="236"/>
      <c r="BZ115" s="236">
        <v>212.36359999999999</v>
      </c>
      <c r="CA115" s="236"/>
      <c r="CB115" s="236">
        <v>163.41069999999999</v>
      </c>
      <c r="CC115" s="236"/>
      <c r="CD115" s="236">
        <v>186.087917</v>
      </c>
      <c r="CE115" s="236">
        <v>217.24420000000001</v>
      </c>
      <c r="CF115" s="236">
        <v>180.98</v>
      </c>
      <c r="CG115" s="236">
        <v>204.295783</v>
      </c>
      <c r="CH115" s="236">
        <v>202.36404999999999</v>
      </c>
      <c r="CI115" s="236">
        <v>169.34649999999999</v>
      </c>
      <c r="CJ115" s="236">
        <v>215.29088300000001</v>
      </c>
      <c r="CK115" s="236"/>
      <c r="CL115" s="236"/>
      <c r="CM115" s="236"/>
      <c r="CN115" s="236">
        <v>212.68822</v>
      </c>
      <c r="CO115" s="236"/>
      <c r="CP115" s="236"/>
      <c r="CQ115" s="236"/>
      <c r="CR115" s="236"/>
      <c r="CS115" s="236"/>
      <c r="CT115" s="236"/>
      <c r="CU115" s="236">
        <v>231.5454</v>
      </c>
      <c r="CV115" s="236">
        <v>189.52930000000001</v>
      </c>
      <c r="CW115" s="236">
        <v>206.40606700000001</v>
      </c>
      <c r="CX115" s="236">
        <v>204.05770000000001</v>
      </c>
      <c r="CY115" s="236">
        <v>231.50210000000001</v>
      </c>
      <c r="CZ115" s="236">
        <v>224.50566699999999</v>
      </c>
      <c r="DA115" s="236">
        <v>214.16540000000001</v>
      </c>
      <c r="DB115" s="236">
        <v>161.64670000000001</v>
      </c>
      <c r="DC115" s="236">
        <v>180.24959999999999</v>
      </c>
      <c r="DD115" s="236"/>
      <c r="DE115" s="236"/>
      <c r="DF115" s="236">
        <v>199.61529999999999</v>
      </c>
      <c r="DG115" s="236">
        <v>186.96449999999999</v>
      </c>
      <c r="DH115" s="236"/>
      <c r="DI115" s="236">
        <v>218.90539999999999</v>
      </c>
      <c r="DJ115" s="236"/>
      <c r="DK115" s="236">
        <v>186.95912999999999</v>
      </c>
      <c r="DL115" s="236">
        <v>198.19763</v>
      </c>
      <c r="DM115" s="236"/>
      <c r="DN115" s="236"/>
    </row>
    <row r="116" spans="1:118" x14ac:dyDescent="0.35">
      <c r="A116" s="764">
        <v>30</v>
      </c>
      <c r="B116" s="236">
        <v>214.6686</v>
      </c>
      <c r="C116" s="236">
        <v>208.208</v>
      </c>
      <c r="D116" s="236">
        <v>194.77799999999999</v>
      </c>
      <c r="E116" s="236">
        <v>200.95189999999999</v>
      </c>
      <c r="F116" s="236"/>
      <c r="G116" s="236"/>
      <c r="H116" s="236"/>
      <c r="I116" s="236">
        <v>234.51060000000001</v>
      </c>
      <c r="J116" s="236"/>
      <c r="K116" s="236">
        <v>268.95666699999998</v>
      </c>
      <c r="L116" s="236">
        <v>223.17994999999999</v>
      </c>
      <c r="M116" s="236"/>
      <c r="N116" s="236"/>
      <c r="O116" s="236">
        <v>191.71537000000001</v>
      </c>
      <c r="P116" s="236"/>
      <c r="Q116" s="236"/>
      <c r="R116" s="236"/>
      <c r="S116" s="236"/>
      <c r="T116" s="236"/>
      <c r="U116" s="236"/>
      <c r="V116" s="236"/>
      <c r="W116" s="236"/>
      <c r="X116" s="236"/>
      <c r="Y116" s="236"/>
      <c r="Z116" s="236">
        <v>106.2765</v>
      </c>
      <c r="AA116" s="236">
        <v>168.32919999999999</v>
      </c>
      <c r="AB116" s="236">
        <v>197.4023</v>
      </c>
      <c r="AC116" s="236"/>
      <c r="AD116" s="236"/>
      <c r="AE116" s="236"/>
      <c r="AF116" s="236">
        <v>181.20189999999999</v>
      </c>
      <c r="AG116" s="236">
        <v>115.0476</v>
      </c>
      <c r="AH116" s="236">
        <v>116.0269</v>
      </c>
      <c r="AI116" s="236">
        <v>247.7240333</v>
      </c>
      <c r="AJ116" s="236">
        <v>241.34450000000001</v>
      </c>
      <c r="AK116" s="236">
        <v>202.50476699999999</v>
      </c>
      <c r="AL116" s="236">
        <v>199.12289999999999</v>
      </c>
      <c r="AM116" s="236">
        <v>198.6576</v>
      </c>
      <c r="AN116" s="236">
        <v>193.3494</v>
      </c>
      <c r="AO116" s="236">
        <v>224.50569999999999</v>
      </c>
      <c r="AP116" s="236"/>
      <c r="AQ116" s="236">
        <v>192.55404999999999</v>
      </c>
      <c r="AR116" s="236"/>
      <c r="AS116" s="236">
        <v>182.92793</v>
      </c>
      <c r="AT116" s="236"/>
      <c r="AU116" s="236"/>
      <c r="AV116" s="236"/>
      <c r="AW116" s="236"/>
      <c r="AX116" s="236">
        <v>222.4171</v>
      </c>
      <c r="AY116" s="236"/>
      <c r="AZ116" s="236">
        <v>202.7646</v>
      </c>
      <c r="BA116" s="236">
        <v>218.4075</v>
      </c>
      <c r="BB116" s="236">
        <v>199.51249999999999</v>
      </c>
      <c r="BC116" s="236">
        <v>168.52940000000001</v>
      </c>
      <c r="BD116" s="236">
        <v>217.47149999999999</v>
      </c>
      <c r="BE116" s="236"/>
      <c r="BF116" s="236">
        <v>186.38550000000001</v>
      </c>
      <c r="BG116" s="236"/>
      <c r="BH116" s="236"/>
      <c r="BI116" s="236"/>
      <c r="BJ116" s="236"/>
      <c r="BK116" s="236"/>
      <c r="BL116" s="236"/>
      <c r="BM116" s="236"/>
      <c r="BN116" s="236"/>
      <c r="BO116" s="236"/>
      <c r="BP116" s="236"/>
      <c r="BQ116" s="236"/>
      <c r="BR116" s="236"/>
      <c r="BS116" s="236"/>
      <c r="BT116" s="236"/>
      <c r="BU116" s="236"/>
      <c r="BV116" s="236">
        <v>212.2337</v>
      </c>
      <c r="BW116" s="236">
        <v>186.07169999999999</v>
      </c>
      <c r="BX116" s="236"/>
      <c r="BY116" s="236"/>
      <c r="BZ116" s="236">
        <v>210.16130000000001</v>
      </c>
      <c r="CA116" s="236"/>
      <c r="CB116" s="236">
        <v>156.24655000000001</v>
      </c>
      <c r="CC116" s="236"/>
      <c r="CD116" s="236">
        <v>182.10551699999999</v>
      </c>
      <c r="CE116" s="236">
        <v>214.25739999999999</v>
      </c>
      <c r="CF116" s="236">
        <v>176.91640000000001</v>
      </c>
      <c r="CG116" s="236">
        <v>202.18006700000001</v>
      </c>
      <c r="CH116" s="236">
        <v>200.87608299999999</v>
      </c>
      <c r="CI116" s="236">
        <v>169.19493299999999</v>
      </c>
      <c r="CJ116" s="236">
        <v>207.93731700000001</v>
      </c>
      <c r="CK116" s="236"/>
      <c r="CL116" s="236"/>
      <c r="CM116" s="236"/>
      <c r="CN116" s="236">
        <v>209.19815</v>
      </c>
      <c r="CO116" s="236"/>
      <c r="CP116" s="236"/>
      <c r="CQ116" s="236"/>
      <c r="CR116" s="236"/>
      <c r="CS116" s="236"/>
      <c r="CT116" s="236"/>
      <c r="CU116" s="236">
        <v>225.14420000000001</v>
      </c>
      <c r="CV116" s="236">
        <v>186.37469999999999</v>
      </c>
      <c r="CW116" s="236">
        <v>205.17778300000001</v>
      </c>
      <c r="CX116" s="236">
        <v>201.06540000000001</v>
      </c>
      <c r="CY116" s="236">
        <v>228.81280000000001</v>
      </c>
      <c r="CZ116" s="236">
        <v>214.65231700000001</v>
      </c>
      <c r="DA116" s="236">
        <v>211.82239999999999</v>
      </c>
      <c r="DB116" s="236">
        <v>149.1095</v>
      </c>
      <c r="DC116" s="236">
        <v>179.08080000000001</v>
      </c>
      <c r="DD116" s="236"/>
      <c r="DE116" s="236"/>
      <c r="DF116" s="236">
        <v>195.0377</v>
      </c>
      <c r="DG116" s="236">
        <v>178.518</v>
      </c>
      <c r="DH116" s="236"/>
      <c r="DI116" s="236">
        <v>202.67250000000001</v>
      </c>
      <c r="DJ116" s="236"/>
      <c r="DK116" s="236">
        <v>181.73751999999999</v>
      </c>
      <c r="DL116" s="236">
        <v>195.43805</v>
      </c>
      <c r="DM116" s="236"/>
      <c r="DN116" s="236"/>
    </row>
    <row r="117" spans="1:118" x14ac:dyDescent="0.35">
      <c r="A117" s="764">
        <v>35</v>
      </c>
      <c r="B117" s="236">
        <v>201.88249999999999</v>
      </c>
      <c r="C117" s="236">
        <v>195.88720000000001</v>
      </c>
      <c r="D117" s="236">
        <v>177.6523</v>
      </c>
      <c r="E117" s="236">
        <v>189.87569999999999</v>
      </c>
      <c r="F117" s="236"/>
      <c r="G117" s="236"/>
      <c r="H117" s="236"/>
      <c r="I117" s="236">
        <v>213.6026</v>
      </c>
      <c r="J117" s="236"/>
      <c r="K117" s="236">
        <v>262.39856700000001</v>
      </c>
      <c r="L117" s="236">
        <v>213.17515</v>
      </c>
      <c r="M117" s="236"/>
      <c r="N117" s="236"/>
      <c r="O117" s="236">
        <v>180.54712000000001</v>
      </c>
      <c r="P117" s="236"/>
      <c r="Q117" s="236"/>
      <c r="R117" s="236"/>
      <c r="S117" s="236"/>
      <c r="T117" s="236"/>
      <c r="U117" s="236"/>
      <c r="V117" s="236"/>
      <c r="W117" s="236"/>
      <c r="X117" s="236"/>
      <c r="Y117" s="236"/>
      <c r="Z117" s="236">
        <v>96.001080000000002</v>
      </c>
      <c r="AA117" s="236">
        <v>157.36660000000001</v>
      </c>
      <c r="AB117" s="236">
        <v>184.8597</v>
      </c>
      <c r="AC117" s="236"/>
      <c r="AD117" s="236"/>
      <c r="AE117" s="236"/>
      <c r="AF117" s="236">
        <v>172.3766</v>
      </c>
      <c r="AG117" s="236">
        <v>105.00490000000001</v>
      </c>
      <c r="AH117" s="236">
        <v>107.8402</v>
      </c>
      <c r="AI117" s="236">
        <v>238.1575</v>
      </c>
      <c r="AJ117" s="236">
        <v>234.98124999999999</v>
      </c>
      <c r="AK117" s="236">
        <v>193.67413300000001</v>
      </c>
      <c r="AL117" s="236">
        <v>195.1567</v>
      </c>
      <c r="AM117" s="236">
        <v>195.29740000000001</v>
      </c>
      <c r="AN117" s="236">
        <v>184.31853000000001</v>
      </c>
      <c r="AO117" s="236">
        <v>212.76929999999999</v>
      </c>
      <c r="AP117" s="236"/>
      <c r="AQ117" s="236">
        <v>187.48933</v>
      </c>
      <c r="AR117" s="236"/>
      <c r="AS117" s="236">
        <v>179.62184999999999</v>
      </c>
      <c r="AT117" s="236"/>
      <c r="AU117" s="236"/>
      <c r="AV117" s="236"/>
      <c r="AW117" s="236"/>
      <c r="AX117" s="236">
        <v>213.05619999999999</v>
      </c>
      <c r="AY117" s="236"/>
      <c r="AZ117" s="236">
        <v>187.50020000000001</v>
      </c>
      <c r="BA117" s="236">
        <v>206.57390000000001</v>
      </c>
      <c r="BB117" s="236">
        <v>192.07249999999999</v>
      </c>
      <c r="BC117" s="236">
        <v>160.44550000000001</v>
      </c>
      <c r="BD117" s="236">
        <v>208.15379999999999</v>
      </c>
      <c r="BE117" s="236"/>
      <c r="BF117" s="236">
        <v>179.5136</v>
      </c>
      <c r="BG117" s="236"/>
      <c r="BH117" s="236"/>
      <c r="BI117" s="236"/>
      <c r="BJ117" s="236"/>
      <c r="BK117" s="236"/>
      <c r="BL117" s="236"/>
      <c r="BM117" s="236"/>
      <c r="BN117" s="236"/>
      <c r="BO117" s="236"/>
      <c r="BP117" s="236"/>
      <c r="BQ117" s="236"/>
      <c r="BR117" s="236"/>
      <c r="BS117" s="236"/>
      <c r="BT117" s="236"/>
      <c r="BU117" s="236"/>
      <c r="BV117" s="236">
        <v>207.27180000000001</v>
      </c>
      <c r="BW117" s="236">
        <v>183.29050000000001</v>
      </c>
      <c r="BX117" s="236"/>
      <c r="BY117" s="236"/>
      <c r="BZ117" s="236">
        <v>206.80109999999999</v>
      </c>
      <c r="CA117" s="236"/>
      <c r="CB117" s="236">
        <v>151.739283</v>
      </c>
      <c r="CC117" s="236"/>
      <c r="CD117" s="236">
        <v>175.184933</v>
      </c>
      <c r="CE117" s="236">
        <v>207.0933</v>
      </c>
      <c r="CF117" s="236">
        <v>170.34209999999999</v>
      </c>
      <c r="CG117" s="236">
        <v>199.501667</v>
      </c>
      <c r="CH117" s="236">
        <v>196.83953299999999</v>
      </c>
      <c r="CI117" s="236">
        <v>165.4452</v>
      </c>
      <c r="CJ117" s="236">
        <v>198.05161699999999</v>
      </c>
      <c r="CK117" s="236"/>
      <c r="CL117" s="236"/>
      <c r="CM117" s="236"/>
      <c r="CN117" s="236">
        <v>203.40835000000001</v>
      </c>
      <c r="CO117" s="236"/>
      <c r="CP117" s="236"/>
      <c r="CQ117" s="236"/>
      <c r="CR117" s="236"/>
      <c r="CS117" s="236"/>
      <c r="CT117" s="236"/>
      <c r="CU117" s="236">
        <v>216.36770000000001</v>
      </c>
      <c r="CV117" s="236">
        <v>181.8458</v>
      </c>
      <c r="CW117" s="236">
        <v>202.537183</v>
      </c>
      <c r="CX117" s="236">
        <v>194.31800000000001</v>
      </c>
      <c r="CY117" s="236">
        <v>225.8151</v>
      </c>
      <c r="CZ117" s="236">
        <v>208.09431699999999</v>
      </c>
      <c r="DA117" s="236">
        <v>206.57919999999999</v>
      </c>
      <c r="DB117" s="236">
        <v>137.99010000000001</v>
      </c>
      <c r="DC117" s="236">
        <v>178.0635</v>
      </c>
      <c r="DD117" s="236"/>
      <c r="DE117" s="236"/>
      <c r="DF117" s="236">
        <v>187.8844</v>
      </c>
      <c r="DG117" s="236">
        <v>173.26400000000001</v>
      </c>
      <c r="DH117" s="236"/>
      <c r="DI117" s="236">
        <v>189.4374</v>
      </c>
      <c r="DJ117" s="236"/>
      <c r="DK117" s="236">
        <v>174.91432</v>
      </c>
      <c r="DL117" s="236">
        <v>190.33552</v>
      </c>
      <c r="DM117" s="236"/>
      <c r="DN117" s="236"/>
    </row>
    <row r="118" spans="1:118" x14ac:dyDescent="0.35">
      <c r="A118" s="764">
        <v>40</v>
      </c>
      <c r="B118" s="236">
        <v>195.2919</v>
      </c>
      <c r="C118" s="236">
        <v>181.1369</v>
      </c>
      <c r="D118" s="236">
        <v>165.70490000000001</v>
      </c>
      <c r="E118" s="236">
        <v>182.93879999999999</v>
      </c>
      <c r="F118" s="236"/>
      <c r="G118" s="236"/>
      <c r="H118" s="236"/>
      <c r="I118" s="236">
        <v>198.6576</v>
      </c>
      <c r="J118" s="236"/>
      <c r="K118" s="236">
        <v>254.298417</v>
      </c>
      <c r="L118" s="236">
        <v>204.97758300000001</v>
      </c>
      <c r="M118" s="236"/>
      <c r="N118" s="236"/>
      <c r="O118" s="236">
        <v>169.79560000000001</v>
      </c>
      <c r="P118" s="236"/>
      <c r="Q118" s="236"/>
      <c r="R118" s="236"/>
      <c r="S118" s="236"/>
      <c r="T118" s="236"/>
      <c r="U118" s="236"/>
      <c r="V118" s="236"/>
      <c r="W118" s="236"/>
      <c r="X118" s="236"/>
      <c r="Y118" s="236"/>
      <c r="Z118" s="236">
        <v>89.832629999999995</v>
      </c>
      <c r="AA118" s="236">
        <v>149.4342</v>
      </c>
      <c r="AB118" s="236">
        <v>175.83420000000001</v>
      </c>
      <c r="AC118" s="236"/>
      <c r="AD118" s="236"/>
      <c r="AE118" s="236"/>
      <c r="AF118" s="236">
        <v>165.0231</v>
      </c>
      <c r="AG118" s="236">
        <v>99.815770000000001</v>
      </c>
      <c r="AH118" s="236">
        <v>102.413</v>
      </c>
      <c r="AI118" s="236">
        <v>227.53038330000001</v>
      </c>
      <c r="AJ118" s="236">
        <v>229.408017</v>
      </c>
      <c r="AK118" s="236">
        <v>183.23095000000001</v>
      </c>
      <c r="AL118" s="236">
        <v>188.48500000000001</v>
      </c>
      <c r="AM118" s="236">
        <v>190.13</v>
      </c>
      <c r="AN118" s="236">
        <v>177.07866999999999</v>
      </c>
      <c r="AO118" s="236">
        <v>200.09700000000001</v>
      </c>
      <c r="AP118" s="236"/>
      <c r="AQ118" s="236">
        <v>181.66183000000001</v>
      </c>
      <c r="AR118" s="236"/>
      <c r="AS118" s="236">
        <v>174.83322000000001</v>
      </c>
      <c r="AT118" s="236"/>
      <c r="AU118" s="236"/>
      <c r="AV118" s="236"/>
      <c r="AW118" s="236"/>
      <c r="AX118" s="236">
        <v>202.30449999999999</v>
      </c>
      <c r="AY118" s="236"/>
      <c r="AZ118" s="236">
        <v>170.96440000000001</v>
      </c>
      <c r="BA118" s="236">
        <v>197.95959999999999</v>
      </c>
      <c r="BB118" s="236">
        <v>187.61920000000001</v>
      </c>
      <c r="BC118" s="236">
        <v>158.3948</v>
      </c>
      <c r="BD118" s="236">
        <v>202.89439999999999</v>
      </c>
      <c r="BE118" s="236"/>
      <c r="BF118" s="236">
        <v>175.37970000000001</v>
      </c>
      <c r="BG118" s="236"/>
      <c r="BH118" s="236"/>
      <c r="BI118" s="236"/>
      <c r="BJ118" s="236"/>
      <c r="BK118" s="236"/>
      <c r="BL118" s="236"/>
      <c r="BM118" s="236"/>
      <c r="BN118" s="236"/>
      <c r="BO118" s="236"/>
      <c r="BP118" s="236"/>
      <c r="BQ118" s="236"/>
      <c r="BR118" s="236"/>
      <c r="BS118" s="236"/>
      <c r="BT118" s="236"/>
      <c r="BU118" s="236"/>
      <c r="BV118" s="236">
        <v>201.31440000000001</v>
      </c>
      <c r="BW118" s="236">
        <v>179.73009999999999</v>
      </c>
      <c r="BX118" s="236"/>
      <c r="BY118" s="236"/>
      <c r="BZ118" s="236">
        <v>200.01570000000001</v>
      </c>
      <c r="CA118" s="236"/>
      <c r="CB118" s="236">
        <v>149.55323300000001</v>
      </c>
      <c r="CC118" s="236"/>
      <c r="CD118" s="236">
        <v>170.87774999999999</v>
      </c>
      <c r="CE118" s="236">
        <v>197.78100000000001</v>
      </c>
      <c r="CF118" s="236">
        <v>161.51150000000001</v>
      </c>
      <c r="CG118" s="236">
        <v>196.08738299999999</v>
      </c>
      <c r="CH118" s="236">
        <v>190.34091699999999</v>
      </c>
      <c r="CI118" s="236">
        <v>161.41941700000001</v>
      </c>
      <c r="CJ118" s="236">
        <v>190.91990000000001</v>
      </c>
      <c r="CK118" s="236"/>
      <c r="CL118" s="236"/>
      <c r="CM118" s="236"/>
      <c r="CN118" s="236">
        <v>196.38497000000001</v>
      </c>
      <c r="CO118" s="236"/>
      <c r="CP118" s="236"/>
      <c r="CQ118" s="236"/>
      <c r="CR118" s="236"/>
      <c r="CS118" s="236"/>
      <c r="CT118" s="236"/>
      <c r="CU118" s="236">
        <v>208.55420000000001</v>
      </c>
      <c r="CV118" s="236">
        <v>177.6523</v>
      </c>
      <c r="CW118" s="236">
        <v>198.84698299999999</v>
      </c>
      <c r="CX118" s="236">
        <v>185.4494</v>
      </c>
      <c r="CY118" s="236">
        <v>222.55779999999999</v>
      </c>
      <c r="CZ118" s="236">
        <v>201.82839999999999</v>
      </c>
      <c r="DA118" s="236">
        <v>200.42150000000001</v>
      </c>
      <c r="DB118" s="236">
        <v>129.91149999999999</v>
      </c>
      <c r="DC118" s="236">
        <v>176.3212</v>
      </c>
      <c r="DD118" s="236"/>
      <c r="DE118" s="236"/>
      <c r="DF118" s="236">
        <v>180.76900000000001</v>
      </c>
      <c r="DG118" s="236">
        <v>171.00219999999999</v>
      </c>
      <c r="DH118" s="236"/>
      <c r="DI118" s="236">
        <v>181.88900000000001</v>
      </c>
      <c r="DJ118" s="236"/>
      <c r="DK118" s="236">
        <v>169.25988000000001</v>
      </c>
      <c r="DL118" s="236">
        <v>182.38140000000001</v>
      </c>
      <c r="DM118" s="236"/>
      <c r="DN118" s="236"/>
    </row>
    <row r="119" spans="1:118" x14ac:dyDescent="0.35">
      <c r="A119" s="764">
        <v>45</v>
      </c>
      <c r="B119" s="236">
        <v>190.15700000000001</v>
      </c>
      <c r="C119" s="236">
        <v>167.51750000000001</v>
      </c>
      <c r="D119" s="236">
        <v>157.37200000000001</v>
      </c>
      <c r="E119" s="236">
        <v>174.85489999999999</v>
      </c>
      <c r="F119" s="236"/>
      <c r="G119" s="236"/>
      <c r="H119" s="236"/>
      <c r="I119" s="236">
        <v>189.51310000000001</v>
      </c>
      <c r="J119" s="236"/>
      <c r="K119" s="236">
        <v>244.91576699999999</v>
      </c>
      <c r="L119" s="236">
        <v>199.86963299999999</v>
      </c>
      <c r="M119" s="236"/>
      <c r="N119" s="236"/>
      <c r="O119" s="236">
        <v>160.97572</v>
      </c>
      <c r="P119" s="236"/>
      <c r="Q119" s="236"/>
      <c r="R119" s="236"/>
      <c r="S119" s="236"/>
      <c r="T119" s="236"/>
      <c r="U119" s="236"/>
      <c r="V119" s="236"/>
      <c r="W119" s="236"/>
      <c r="X119" s="236"/>
      <c r="Y119" s="236"/>
      <c r="Z119" s="236">
        <v>88.593500000000006</v>
      </c>
      <c r="AA119" s="236">
        <v>140.6198</v>
      </c>
      <c r="AB119" s="236">
        <v>170.60720000000001</v>
      </c>
      <c r="AC119" s="236"/>
      <c r="AD119" s="236"/>
      <c r="AE119" s="236"/>
      <c r="AF119" s="236">
        <v>158.48670000000001</v>
      </c>
      <c r="AG119" s="236">
        <v>96.639619999999994</v>
      </c>
      <c r="AH119" s="236">
        <v>99.377480000000006</v>
      </c>
      <c r="AI119" s="236">
        <v>217.17386669999999</v>
      </c>
      <c r="AJ119" s="236">
        <v>224.39750000000001</v>
      </c>
      <c r="AK119" s="236">
        <v>173.83760000000001</v>
      </c>
      <c r="AL119" s="236">
        <v>180.071</v>
      </c>
      <c r="AM119" s="236">
        <v>182.863</v>
      </c>
      <c r="AN119" s="236">
        <v>170.98054999999999</v>
      </c>
      <c r="AO119" s="236">
        <v>185.3142</v>
      </c>
      <c r="AP119" s="236"/>
      <c r="AQ119" s="236">
        <v>174.57886999999999</v>
      </c>
      <c r="AR119" s="236"/>
      <c r="AS119" s="236">
        <v>170.20681999999999</v>
      </c>
      <c r="AT119" s="236"/>
      <c r="AU119" s="236"/>
      <c r="AV119" s="236"/>
      <c r="AW119" s="236"/>
      <c r="AX119" s="236">
        <v>192.1429</v>
      </c>
      <c r="AY119" s="236"/>
      <c r="AZ119" s="236">
        <v>155.98689999999999</v>
      </c>
      <c r="BA119" s="236">
        <v>189.09100000000001</v>
      </c>
      <c r="BB119" s="236">
        <v>183.51779999999999</v>
      </c>
      <c r="BC119" s="236">
        <v>158.25409999999999</v>
      </c>
      <c r="BD119" s="236">
        <v>198.46279999999999</v>
      </c>
      <c r="BE119" s="236"/>
      <c r="BF119" s="236">
        <v>172.0086</v>
      </c>
      <c r="BG119" s="236"/>
      <c r="BH119" s="236"/>
      <c r="BI119" s="236"/>
      <c r="BJ119" s="236"/>
      <c r="BK119" s="236"/>
      <c r="BL119" s="236"/>
      <c r="BM119" s="236"/>
      <c r="BN119" s="236"/>
      <c r="BO119" s="236"/>
      <c r="BP119" s="236"/>
      <c r="BQ119" s="236"/>
      <c r="BR119" s="236"/>
      <c r="BS119" s="236"/>
      <c r="BT119" s="236"/>
      <c r="BU119" s="236"/>
      <c r="BV119" s="236">
        <v>195.6816</v>
      </c>
      <c r="BW119" s="236">
        <v>175.661</v>
      </c>
      <c r="BX119" s="236"/>
      <c r="BY119" s="236"/>
      <c r="BZ119" s="236">
        <v>191.43940000000001</v>
      </c>
      <c r="CA119" s="236"/>
      <c r="CB119" s="236">
        <v>147.129133</v>
      </c>
      <c r="CC119" s="236"/>
      <c r="CD119" s="236">
        <v>166.83578299999999</v>
      </c>
      <c r="CE119" s="236">
        <v>187.58670000000001</v>
      </c>
      <c r="CF119" s="236">
        <v>153.42740000000001</v>
      </c>
      <c r="CG119" s="236">
        <v>191.0498</v>
      </c>
      <c r="CH119" s="236">
        <v>183.71253300000001</v>
      </c>
      <c r="CI119" s="236">
        <v>157.98885000000001</v>
      </c>
      <c r="CJ119" s="236">
        <v>185.18978300000001</v>
      </c>
      <c r="CK119" s="236"/>
      <c r="CL119" s="236"/>
      <c r="CM119" s="236"/>
      <c r="CN119" s="236">
        <v>189.55636999999999</v>
      </c>
      <c r="CO119" s="236"/>
      <c r="CP119" s="236"/>
      <c r="CQ119" s="236"/>
      <c r="CR119" s="236"/>
      <c r="CS119" s="236"/>
      <c r="CT119" s="236"/>
      <c r="CU119" s="236">
        <v>201.86089999999999</v>
      </c>
      <c r="CV119" s="236">
        <v>173.23159999999999</v>
      </c>
      <c r="CW119" s="236">
        <v>193.71195</v>
      </c>
      <c r="CX119" s="236">
        <v>178.13390000000001</v>
      </c>
      <c r="CY119" s="236">
        <v>219.5059</v>
      </c>
      <c r="CZ119" s="236">
        <v>196.33086700000001</v>
      </c>
      <c r="DA119" s="236">
        <v>193.62540000000001</v>
      </c>
      <c r="DB119" s="236">
        <v>124.295</v>
      </c>
      <c r="DC119" s="236">
        <v>174.39490000000001</v>
      </c>
      <c r="DD119" s="236"/>
      <c r="DE119" s="236"/>
      <c r="DF119" s="236">
        <v>173.4425</v>
      </c>
      <c r="DG119" s="236">
        <v>168.6592</v>
      </c>
      <c r="DH119" s="236"/>
      <c r="DI119" s="236">
        <v>177.12200000000001</v>
      </c>
      <c r="DJ119" s="236"/>
      <c r="DK119" s="236">
        <v>163.79487</v>
      </c>
      <c r="DL119" s="236">
        <v>173.6806</v>
      </c>
      <c r="DM119" s="236"/>
      <c r="DN119" s="236"/>
    </row>
    <row r="120" spans="1:118" x14ac:dyDescent="0.35">
      <c r="A120" s="764"/>
      <c r="B120" s="236"/>
      <c r="C120" s="236"/>
      <c r="D120" s="236"/>
      <c r="E120" s="236"/>
      <c r="F120" s="236"/>
      <c r="G120" s="236"/>
      <c r="H120" s="236"/>
      <c r="I120" s="236"/>
      <c r="J120" s="236"/>
      <c r="K120" s="236"/>
      <c r="L120" s="236"/>
      <c r="M120" s="236"/>
      <c r="N120" s="236"/>
      <c r="O120" s="236"/>
      <c r="P120" s="236"/>
      <c r="Q120" s="236"/>
      <c r="R120" s="236"/>
      <c r="S120" s="236"/>
      <c r="T120" s="236"/>
      <c r="U120" s="236"/>
      <c r="V120" s="236"/>
      <c r="W120" s="236"/>
      <c r="X120" s="236"/>
      <c r="Y120" s="236"/>
      <c r="Z120" s="236"/>
      <c r="AA120" s="236"/>
      <c r="AB120" s="236"/>
      <c r="AC120" s="236"/>
      <c r="AD120" s="236"/>
      <c r="AE120" s="236"/>
      <c r="AF120" s="236"/>
      <c r="AG120" s="236"/>
      <c r="AH120" s="236"/>
      <c r="AI120" s="236"/>
      <c r="AJ120" s="236"/>
      <c r="AK120" s="236"/>
      <c r="AL120" s="236"/>
      <c r="AM120" s="236"/>
      <c r="AN120" s="236"/>
      <c r="AO120" s="236"/>
      <c r="AP120" s="236"/>
      <c r="AQ120" s="236"/>
      <c r="AR120" s="236"/>
      <c r="AS120" s="236"/>
      <c r="AT120" s="236"/>
      <c r="AU120" s="236"/>
      <c r="AV120" s="236"/>
      <c r="AW120" s="236"/>
      <c r="AX120" s="236"/>
      <c r="AY120" s="236"/>
      <c r="AZ120" s="236"/>
      <c r="BA120" s="236"/>
      <c r="BB120" s="236"/>
      <c r="BC120" s="236"/>
      <c r="BD120" s="236"/>
      <c r="BE120" s="236"/>
      <c r="BF120" s="236"/>
      <c r="BG120" s="236"/>
      <c r="BH120" s="236"/>
      <c r="BI120" s="236"/>
      <c r="BJ120" s="236"/>
      <c r="BK120" s="236"/>
      <c r="BL120" s="236"/>
      <c r="BM120" s="236"/>
      <c r="BN120" s="236"/>
      <c r="BO120" s="236"/>
      <c r="BP120" s="236"/>
      <c r="BQ120" s="236"/>
      <c r="BR120" s="236"/>
      <c r="BS120" s="236"/>
      <c r="BT120" s="236"/>
      <c r="BU120" s="236"/>
      <c r="BV120" s="236"/>
      <c r="BW120" s="236"/>
      <c r="BX120" s="236"/>
      <c r="BY120" s="236"/>
      <c r="BZ120" s="236"/>
      <c r="CA120" s="236"/>
      <c r="CB120" s="236"/>
      <c r="CC120" s="236"/>
      <c r="CD120" s="236"/>
      <c r="CE120" s="236"/>
      <c r="CF120" s="236"/>
      <c r="CG120" s="236"/>
      <c r="CH120" s="236"/>
      <c r="CI120" s="236"/>
      <c r="CJ120" s="236"/>
      <c r="CK120" s="236"/>
      <c r="CL120" s="236"/>
      <c r="CM120" s="236"/>
      <c r="CN120" s="236"/>
      <c r="CO120" s="236"/>
      <c r="CP120" s="236"/>
      <c r="CQ120" s="236"/>
      <c r="CR120" s="236"/>
      <c r="CS120" s="236"/>
      <c r="CT120" s="236"/>
      <c r="CU120" s="236"/>
      <c r="CV120" s="236"/>
      <c r="CW120" s="236"/>
      <c r="CX120" s="236"/>
      <c r="CY120" s="236"/>
      <c r="CZ120" s="236"/>
      <c r="DA120" s="236"/>
      <c r="DB120" s="236"/>
      <c r="DC120" s="236"/>
      <c r="DD120" s="236"/>
      <c r="DE120" s="236"/>
      <c r="DF120" s="236"/>
      <c r="DG120" s="236"/>
      <c r="DH120" s="236"/>
      <c r="DI120" s="236"/>
      <c r="DJ120" s="236"/>
      <c r="DK120" s="236"/>
      <c r="DL120" s="236"/>
      <c r="DM120" s="236"/>
      <c r="DN120" s="236"/>
    </row>
    <row r="121" spans="1:118" x14ac:dyDescent="0.35">
      <c r="A121" s="764"/>
      <c r="B121" s="236"/>
      <c r="C121" s="236"/>
      <c r="D121" s="236"/>
      <c r="E121" s="236"/>
      <c r="F121" s="236"/>
      <c r="G121" s="236"/>
      <c r="H121" s="236"/>
      <c r="I121" s="236"/>
      <c r="J121" s="236"/>
      <c r="K121" s="236"/>
      <c r="L121" s="236"/>
      <c r="M121" s="236"/>
      <c r="N121" s="236"/>
      <c r="O121" s="236"/>
      <c r="P121" s="236"/>
      <c r="Q121" s="236"/>
      <c r="R121" s="236"/>
      <c r="S121" s="236"/>
      <c r="T121" s="236"/>
      <c r="U121" s="236"/>
      <c r="V121" s="236"/>
      <c r="W121" s="236"/>
      <c r="X121" s="236"/>
      <c r="Y121" s="236"/>
      <c r="Z121" s="236"/>
      <c r="AA121" s="236"/>
      <c r="AB121" s="236"/>
      <c r="AC121" s="236"/>
      <c r="AD121" s="236"/>
      <c r="AE121" s="236"/>
      <c r="AF121" s="236"/>
      <c r="AG121" s="236"/>
      <c r="AH121" s="236"/>
      <c r="AI121" s="236"/>
      <c r="AJ121" s="236"/>
      <c r="AK121" s="236"/>
      <c r="AL121" s="236"/>
      <c r="AM121" s="236"/>
      <c r="AN121" s="236"/>
      <c r="AO121" s="236"/>
      <c r="AP121" s="236"/>
      <c r="AQ121" s="236"/>
      <c r="AR121" s="236"/>
      <c r="AS121" s="236"/>
      <c r="AT121" s="236"/>
      <c r="AU121" s="236"/>
      <c r="AV121" s="236"/>
      <c r="AW121" s="236"/>
      <c r="AX121" s="236"/>
      <c r="AY121" s="236"/>
      <c r="AZ121" s="236"/>
      <c r="BA121" s="236"/>
      <c r="BB121" s="236"/>
      <c r="BC121" s="236"/>
      <c r="BD121" s="236"/>
      <c r="BE121" s="236"/>
      <c r="BF121" s="236"/>
      <c r="BG121" s="236"/>
      <c r="BH121" s="236"/>
      <c r="BI121" s="236"/>
      <c r="BJ121" s="236"/>
      <c r="BK121" s="236"/>
      <c r="BL121" s="236"/>
      <c r="BM121" s="236"/>
      <c r="BN121" s="236"/>
      <c r="BO121" s="236"/>
      <c r="BP121" s="236"/>
      <c r="BQ121" s="236"/>
      <c r="BR121" s="236"/>
      <c r="BS121" s="236"/>
      <c r="BT121" s="236"/>
      <c r="BU121" s="236"/>
      <c r="BV121" s="236"/>
      <c r="BW121" s="236"/>
      <c r="BX121" s="236"/>
      <c r="BY121" s="236"/>
      <c r="BZ121" s="236"/>
      <c r="CA121" s="236"/>
      <c r="CB121" s="236"/>
      <c r="CC121" s="236"/>
      <c r="CD121" s="236"/>
      <c r="CE121" s="236"/>
      <c r="CF121" s="236"/>
      <c r="CG121" s="236"/>
      <c r="CH121" s="236"/>
      <c r="CI121" s="236"/>
      <c r="CJ121" s="236"/>
      <c r="CK121" s="236"/>
      <c r="CL121" s="236"/>
      <c r="CM121" s="236"/>
      <c r="CN121" s="236"/>
      <c r="CO121" s="236"/>
      <c r="CP121" s="236"/>
      <c r="CQ121" s="236"/>
      <c r="CR121" s="236"/>
      <c r="CS121" s="236"/>
      <c r="CT121" s="236"/>
      <c r="CU121" s="236"/>
      <c r="CV121" s="236"/>
      <c r="CW121" s="236"/>
      <c r="CX121" s="236"/>
      <c r="CY121" s="236"/>
      <c r="CZ121" s="236"/>
      <c r="DA121" s="236"/>
      <c r="DB121" s="236"/>
      <c r="DC121" s="236"/>
      <c r="DD121" s="236"/>
      <c r="DE121" s="236"/>
      <c r="DF121" s="236"/>
      <c r="DG121" s="236"/>
      <c r="DH121" s="236"/>
      <c r="DI121" s="236"/>
      <c r="DJ121" s="236"/>
      <c r="DK121" s="236"/>
      <c r="DL121" s="236"/>
      <c r="DM121" s="236"/>
      <c r="DN121" s="236"/>
    </row>
    <row r="122" spans="1:118" x14ac:dyDescent="0.35">
      <c r="A122" s="3" t="s">
        <v>722</v>
      </c>
    </row>
    <row r="123" spans="1:118" x14ac:dyDescent="0.35">
      <c r="A123" s="3" t="s">
        <v>713</v>
      </c>
      <c r="B123" s="3">
        <v>45.387</v>
      </c>
      <c r="C123" s="3">
        <v>35.874600000000001</v>
      </c>
      <c r="D123" s="3">
        <v>36.101900000000001</v>
      </c>
      <c r="E123" s="3">
        <v>36.783600000000007</v>
      </c>
      <c r="F123" s="3" t="s">
        <v>445</v>
      </c>
      <c r="G123" s="3" t="s">
        <v>445</v>
      </c>
      <c r="H123" s="3" t="s">
        <v>445</v>
      </c>
      <c r="I123" s="3">
        <v>40.874300000000005</v>
      </c>
      <c r="J123" s="3" t="s">
        <v>445</v>
      </c>
      <c r="K123" s="3">
        <v>44.705299999999994</v>
      </c>
      <c r="L123" s="3">
        <v>42.611200000000004</v>
      </c>
      <c r="M123" s="3" t="s">
        <v>445</v>
      </c>
      <c r="N123" s="3" t="s">
        <v>445</v>
      </c>
      <c r="O123" s="3">
        <v>41.815800000000003</v>
      </c>
      <c r="P123" s="3" t="s">
        <v>445</v>
      </c>
      <c r="Q123" s="3" t="s">
        <v>445</v>
      </c>
      <c r="R123" s="3" t="s">
        <v>445</v>
      </c>
      <c r="S123" s="3" t="s">
        <v>445</v>
      </c>
      <c r="T123" s="3" t="s">
        <v>445</v>
      </c>
      <c r="U123" s="3" t="s">
        <v>445</v>
      </c>
      <c r="V123" s="3" t="s">
        <v>445</v>
      </c>
      <c r="W123" s="3" t="s">
        <v>445</v>
      </c>
      <c r="X123" s="3" t="s">
        <v>445</v>
      </c>
      <c r="Y123" s="3" t="s">
        <v>445</v>
      </c>
      <c r="Z123" s="3">
        <v>50.885850000000012</v>
      </c>
      <c r="AA123" s="3">
        <v>45.711700000000008</v>
      </c>
      <c r="AB123" s="3">
        <v>45.581800000000008</v>
      </c>
      <c r="AC123" s="3" t="s">
        <v>445</v>
      </c>
      <c r="AD123" s="3" t="s">
        <v>445</v>
      </c>
      <c r="AE123" s="3" t="s">
        <v>445</v>
      </c>
      <c r="AF123" s="3">
        <v>36.2318</v>
      </c>
      <c r="AG123" s="3">
        <v>35.777200000000001</v>
      </c>
      <c r="AH123" s="3">
        <v>46.815599999999996</v>
      </c>
      <c r="AI123" s="3">
        <v>51.490600000000001</v>
      </c>
      <c r="AJ123" s="3">
        <v>46.006500000000003</v>
      </c>
      <c r="AK123" s="3">
        <v>43.244299999999996</v>
      </c>
      <c r="AL123" s="3">
        <v>47.594699999999996</v>
      </c>
      <c r="AM123" s="3">
        <v>43.276800000000001</v>
      </c>
      <c r="AN123" s="3">
        <v>40.906799999999997</v>
      </c>
      <c r="AO123" s="3">
        <v>47.206600000000002</v>
      </c>
      <c r="AP123" s="3" t="s">
        <v>445</v>
      </c>
      <c r="AQ123" s="3">
        <v>41.361300000000007</v>
      </c>
      <c r="AR123" s="3" t="s">
        <v>445</v>
      </c>
      <c r="AS123" s="3">
        <v>31.946199999999997</v>
      </c>
      <c r="AT123" s="3" t="s">
        <v>445</v>
      </c>
      <c r="AU123" s="3" t="s">
        <v>445</v>
      </c>
      <c r="AV123" s="3" t="s">
        <v>445</v>
      </c>
      <c r="AW123" s="3" t="s">
        <v>445</v>
      </c>
      <c r="AX123" s="3">
        <v>45.679200000000002</v>
      </c>
      <c r="AY123" s="3" t="s">
        <v>445</v>
      </c>
      <c r="AZ123" s="3">
        <v>36.751199999999997</v>
      </c>
      <c r="BA123" s="3">
        <v>43.569000000000003</v>
      </c>
      <c r="BB123" s="3">
        <v>45.451899999999995</v>
      </c>
      <c r="BC123" s="3">
        <v>42.075499999999998</v>
      </c>
      <c r="BD123" s="3">
        <v>49.023200000000003</v>
      </c>
      <c r="BE123" s="3" t="s">
        <v>445</v>
      </c>
      <c r="BF123" s="3">
        <v>40.32374999999999</v>
      </c>
      <c r="BG123" s="3" t="s">
        <v>445</v>
      </c>
      <c r="BH123" s="3" t="s">
        <v>445</v>
      </c>
      <c r="BI123" s="3" t="s">
        <v>445</v>
      </c>
      <c r="BJ123" s="3" t="s">
        <v>445</v>
      </c>
      <c r="BK123" s="3" t="s">
        <v>445</v>
      </c>
      <c r="BL123" s="3" t="s">
        <v>445</v>
      </c>
      <c r="BM123" s="3" t="s">
        <v>445</v>
      </c>
      <c r="BN123" s="3" t="s">
        <v>445</v>
      </c>
      <c r="BO123" s="3" t="s">
        <v>445</v>
      </c>
      <c r="BP123" s="3" t="s">
        <v>445</v>
      </c>
      <c r="BQ123" s="3" t="s">
        <v>445</v>
      </c>
      <c r="BR123" s="3" t="s">
        <v>445</v>
      </c>
      <c r="BS123" s="3" t="s">
        <v>445</v>
      </c>
      <c r="BT123" s="3" t="s">
        <v>445</v>
      </c>
      <c r="BU123" s="3" t="s">
        <v>445</v>
      </c>
      <c r="BV123" s="3">
        <v>42.367699999999999</v>
      </c>
      <c r="BW123" s="3">
        <v>41.556100000000008</v>
      </c>
      <c r="BX123" s="3">
        <v>38.829000000000001</v>
      </c>
      <c r="BY123" s="3">
        <v>35.290200000000006</v>
      </c>
      <c r="BZ123" s="3">
        <v>42.692299999999996</v>
      </c>
      <c r="CA123" s="3">
        <v>38.017400000000002</v>
      </c>
      <c r="CB123" s="3">
        <v>33.666899999999998</v>
      </c>
      <c r="CC123" s="3" t="s">
        <v>445</v>
      </c>
      <c r="CD123" s="3">
        <v>38.601700000000001</v>
      </c>
      <c r="CE123" s="3">
        <v>41.393700000000003</v>
      </c>
      <c r="CF123" s="3">
        <v>37.465499999999999</v>
      </c>
      <c r="CG123" s="3">
        <v>38.350099999999998</v>
      </c>
      <c r="CH123" s="3">
        <v>44.867599999999996</v>
      </c>
      <c r="CI123" s="3">
        <v>36.653700000000001</v>
      </c>
      <c r="CJ123" s="3">
        <v>39.283500000000004</v>
      </c>
      <c r="CK123" s="3" t="s">
        <v>445</v>
      </c>
      <c r="CL123" s="3" t="s">
        <v>445</v>
      </c>
      <c r="CM123" s="3" t="s">
        <v>445</v>
      </c>
      <c r="CN123" s="3">
        <v>45.419599999999996</v>
      </c>
      <c r="CO123" s="3" t="s">
        <v>445</v>
      </c>
      <c r="CP123" s="3" t="s">
        <v>445</v>
      </c>
      <c r="CQ123" s="3" t="s">
        <v>445</v>
      </c>
      <c r="CR123" s="3" t="s">
        <v>445</v>
      </c>
      <c r="CS123" s="3" t="s">
        <v>445</v>
      </c>
      <c r="CT123" s="3" t="s">
        <v>445</v>
      </c>
      <c r="CU123" s="3">
        <v>47.237599999999993</v>
      </c>
      <c r="CV123" s="3">
        <v>33.774433333333334</v>
      </c>
      <c r="CW123" s="3">
        <v>38.219650000000001</v>
      </c>
      <c r="CX123" s="3">
        <v>38.893899999999995</v>
      </c>
      <c r="CY123" s="3">
        <v>46.80064999999999</v>
      </c>
      <c r="CZ123" s="3">
        <v>46.783000000000001</v>
      </c>
      <c r="DA123" s="3">
        <v>38.4069</v>
      </c>
      <c r="DB123" s="3">
        <v>34.316299999999998</v>
      </c>
      <c r="DC123" s="3">
        <v>37.010899999999999</v>
      </c>
      <c r="DD123" s="3">
        <v>43.374200000000009</v>
      </c>
      <c r="DE123" s="3" t="s">
        <v>445</v>
      </c>
      <c r="DF123" s="3">
        <v>37.400500000000001</v>
      </c>
      <c r="DG123" s="3">
        <v>37.497799999999998</v>
      </c>
      <c r="DH123" s="3" t="s">
        <v>445</v>
      </c>
      <c r="DI123" s="3">
        <v>47.237499999999997</v>
      </c>
      <c r="DJ123" s="3" t="s">
        <v>445</v>
      </c>
      <c r="DK123" s="3">
        <v>36.39405</v>
      </c>
      <c r="DL123" s="3">
        <v>33.504599999999996</v>
      </c>
    </row>
    <row r="124" spans="1:118" x14ac:dyDescent="0.35">
      <c r="A124" s="3" t="s">
        <v>712</v>
      </c>
      <c r="B124" s="765">
        <v>27.263952007448609</v>
      </c>
      <c r="C124" s="765">
        <v>21.346687738148717</v>
      </c>
      <c r="D124" s="765">
        <v>22.586648086095323</v>
      </c>
      <c r="E124" s="765">
        <v>22.522302705968002</v>
      </c>
      <c r="I124" s="3">
        <v>23.211315621657945</v>
      </c>
      <c r="K124" s="3">
        <v>24.955217568739897</v>
      </c>
      <c r="L124" s="3">
        <v>28.633975751141207</v>
      </c>
      <c r="O124" s="3">
        <v>24.431873287717053</v>
      </c>
      <c r="Z124" s="3">
        <v>30.33748396060497</v>
      </c>
      <c r="AA124" s="3">
        <v>30.823234969240218</v>
      </c>
      <c r="AB124" s="3">
        <v>28.551424524547656</v>
      </c>
      <c r="AF124" s="3">
        <v>27.922955766354505</v>
      </c>
      <c r="AG124" s="3">
        <v>25.790130218903101</v>
      </c>
      <c r="AH124" s="3">
        <v>34.326456170001933</v>
      </c>
      <c r="AI124" s="3">
        <v>28.256460720307928</v>
      </c>
      <c r="AJ124" s="3">
        <v>30.417189329655969</v>
      </c>
      <c r="AK124" s="3">
        <v>30.337977625599905</v>
      </c>
      <c r="AL124" s="3">
        <v>25.89179657530039</v>
      </c>
      <c r="AM124" s="3">
        <v>31.14199354845195</v>
      </c>
      <c r="AN124" s="3">
        <v>31.97204673391596</v>
      </c>
      <c r="AO124" s="3">
        <v>28.800801110396606</v>
      </c>
      <c r="AQ124" s="3">
        <v>29.703766122002975</v>
      </c>
      <c r="AS124" s="3">
        <v>26.360140286103359</v>
      </c>
      <c r="AX124" s="18">
        <v>27.800885027704965</v>
      </c>
      <c r="AZ124" s="3">
        <v>33.040708257253755</v>
      </c>
      <c r="BA124" s="3">
        <v>29.119177773333092</v>
      </c>
      <c r="BB124" s="3">
        <v>32.504943535758912</v>
      </c>
      <c r="BC124" s="3">
        <v>28.479310114647575</v>
      </c>
      <c r="BD124" s="3">
        <v>31.89072023716767</v>
      </c>
      <c r="BF124" s="3">
        <v>36.649362332545422</v>
      </c>
      <c r="BV124" s="3">
        <v>32.812115330612954</v>
      </c>
      <c r="BW124" s="3">
        <v>34.19519146183606</v>
      </c>
      <c r="BX124" s="3">
        <v>29.337777495840044</v>
      </c>
      <c r="BY124" s="3">
        <v>29.89779538582394</v>
      </c>
      <c r="BZ124" s="3">
        <v>29.787977721589698</v>
      </c>
      <c r="CA124" s="3">
        <v>32.73643959366251</v>
      </c>
      <c r="CB124" s="3">
        <v>29.993211048098914</v>
      </c>
      <c r="CD124" s="3">
        <v>30.3547544156757</v>
      </c>
      <c r="CE124" s="3">
        <v>29.682502805328909</v>
      </c>
      <c r="CF124" s="3">
        <v>31.099822792428711</v>
      </c>
      <c r="CG124" s="3">
        <v>28.828520445592829</v>
      </c>
      <c r="CH124" s="3">
        <v>32.479013907604298</v>
      </c>
      <c r="CI124" s="3">
        <v>32.06648242643044</v>
      </c>
      <c r="CJ124" s="3">
        <v>31.382625704915881</v>
      </c>
      <c r="CN124" s="3">
        <v>29.234569316309944</v>
      </c>
      <c r="CU124" s="3">
        <v>31.020846758766453</v>
      </c>
      <c r="CV124" s="3">
        <v>35.99308764779542</v>
      </c>
      <c r="CW124" s="3">
        <v>32.311045205157171</v>
      </c>
      <c r="CX124" s="3">
        <v>29.171321087596823</v>
      </c>
      <c r="CY124" s="3">
        <v>32.047736883164362</v>
      </c>
      <c r="CZ124" s="3">
        <v>28.061900797418758</v>
      </c>
      <c r="DA124" s="3">
        <v>30.487853931837236</v>
      </c>
      <c r="DB124" s="3">
        <v>29.014194117892941</v>
      </c>
      <c r="DC124" s="3">
        <v>32.639813280397021</v>
      </c>
      <c r="DD124" s="3">
        <v>32.845717364540093</v>
      </c>
      <c r="DF124" s="3">
        <v>31.347269317580128</v>
      </c>
      <c r="DG124" s="3">
        <v>30.282398195376857</v>
      </c>
      <c r="DI124" s="3">
        <v>34.052635960480501</v>
      </c>
      <c r="DK124" s="3">
        <v>35.402273569630154</v>
      </c>
      <c r="DL124" s="3">
        <v>28.659446509733357</v>
      </c>
    </row>
    <row r="125" spans="1:118" x14ac:dyDescent="0.35">
      <c r="A125" s="61" t="s">
        <v>711</v>
      </c>
      <c r="B125" s="3">
        <v>26.6655395148465</v>
      </c>
      <c r="C125" s="3">
        <v>25.413352163930455</v>
      </c>
      <c r="D125" s="3">
        <v>28.416135586727989</v>
      </c>
      <c r="E125" s="3">
        <v>23.37889660815992</v>
      </c>
      <c r="I125" s="3">
        <v>27.769561543461094</v>
      </c>
      <c r="K125" s="3">
        <v>28.17251628919081</v>
      </c>
      <c r="L125" s="3">
        <v>32.178758533772935</v>
      </c>
      <c r="O125" s="3">
        <v>31.407972977984969</v>
      </c>
      <c r="Z125" s="3">
        <v>33.439491972724227</v>
      </c>
      <c r="AA125" s="3">
        <v>31.621762929666716</v>
      </c>
      <c r="AB125" s="3">
        <v>29.348870102047442</v>
      </c>
      <c r="AF125" s="3">
        <v>25.807253860836994</v>
      </c>
      <c r="AG125" s="3">
        <v>31.410782102539741</v>
      </c>
      <c r="AH125" s="3">
        <v>36.697233542989608</v>
      </c>
      <c r="AI125" s="3">
        <v>25.377689083014417</v>
      </c>
      <c r="AJ125" s="3">
        <v>30.35488784952588</v>
      </c>
      <c r="AK125" s="3">
        <v>31.16927467537343</v>
      </c>
      <c r="AL125" s="3">
        <v>25.40608947737195</v>
      </c>
      <c r="AM125" s="3">
        <v>31.138810687566519</v>
      </c>
      <c r="AN125" s="3">
        <v>33.444165751375095</v>
      </c>
      <c r="AO125" s="3">
        <v>27.848578757071834</v>
      </c>
      <c r="AQ125" s="3">
        <v>28.509466187511777</v>
      </c>
      <c r="AS125" s="3">
        <v>28.890611070275014</v>
      </c>
      <c r="AX125" s="18">
        <v>28.798177096989093</v>
      </c>
      <c r="AZ125" s="3">
        <v>41.299764674256835</v>
      </c>
      <c r="BA125" s="3">
        <v>30.532618271167053</v>
      </c>
      <c r="BB125" s="3">
        <v>29.981565342145132</v>
      </c>
      <c r="BC125" s="3">
        <v>29.338143149901811</v>
      </c>
      <c r="BD125" s="3">
        <v>36.125964291060825</v>
      </c>
      <c r="BF125" s="3">
        <v>36.868166690178896</v>
      </c>
      <c r="BV125" s="3">
        <v>31.790811964847848</v>
      </c>
      <c r="BW125" s="3">
        <v>37.16059222016392</v>
      </c>
      <c r="BX125" s="3">
        <v>37.731377279335788</v>
      </c>
      <c r="BY125" s="3">
        <v>34.602066904504341</v>
      </c>
      <c r="BZ125" s="3">
        <v>32.131931483439757</v>
      </c>
      <c r="CA125" s="3">
        <v>35.672319026323237</v>
      </c>
      <c r="CB125" s="3">
        <v>32.769712981022366</v>
      </c>
      <c r="CD125" s="3">
        <v>38.164918625302619</v>
      </c>
      <c r="CE125" s="3">
        <v>34.741520324949761</v>
      </c>
      <c r="CF125" s="3">
        <v>32.195408269518907</v>
      </c>
      <c r="CG125" s="3">
        <v>26.51431902251332</v>
      </c>
      <c r="CH125" s="3">
        <v>31.62093538820406</v>
      </c>
      <c r="CI125" s="3">
        <v>39.224346614083316</v>
      </c>
      <c r="CJ125" s="3">
        <v>31.884920240953306</v>
      </c>
      <c r="CN125" s="3">
        <v>32.302939628902323</v>
      </c>
      <c r="CU125" s="3">
        <v>35.411480158378907</v>
      </c>
      <c r="CV125" s="3">
        <v>41.052142892352236</v>
      </c>
      <c r="CW125" s="3">
        <v>36.92590801860942</v>
      </c>
      <c r="CX125" s="3">
        <v>35.685087947916486</v>
      </c>
      <c r="CY125" s="3">
        <v>38.168270690940915</v>
      </c>
      <c r="CZ125" s="3">
        <v>30.847696374008052</v>
      </c>
      <c r="DA125" s="3">
        <v>29.672535028557121</v>
      </c>
      <c r="DB125" s="3">
        <v>34.373447365819572</v>
      </c>
      <c r="DC125" s="3">
        <v>34.062742864408591</v>
      </c>
      <c r="DD125" s="3">
        <v>33.47813301901121</v>
      </c>
      <c r="DF125" s="3">
        <v>30.676900387415685</v>
      </c>
      <c r="DG125" s="3">
        <v>36.217601804623143</v>
      </c>
      <c r="DI125" s="3">
        <v>33.874274099851874</v>
      </c>
      <c r="DK125" s="3">
        <v>39.38332284664574</v>
      </c>
      <c r="DL125" s="3">
        <v>28.962575978006612</v>
      </c>
    </row>
    <row r="126" spans="1:118" x14ac:dyDescent="0.35">
      <c r="A126" s="61"/>
    </row>
    <row r="127" spans="1:118" x14ac:dyDescent="0.35">
      <c r="A127" s="186" t="s">
        <v>721</v>
      </c>
    </row>
    <row r="128" spans="1:118" x14ac:dyDescent="0.35">
      <c r="A128" s="186" t="s">
        <v>709</v>
      </c>
    </row>
    <row r="129" spans="1:118" x14ac:dyDescent="0.35">
      <c r="A129" s="236">
        <v>0</v>
      </c>
      <c r="B129" s="236">
        <v>0</v>
      </c>
      <c r="C129" s="236">
        <v>0</v>
      </c>
      <c r="D129" s="236">
        <v>0</v>
      </c>
      <c r="E129" s="236">
        <v>0</v>
      </c>
      <c r="I129" s="236">
        <v>0</v>
      </c>
      <c r="J129" s="236"/>
      <c r="K129" s="236">
        <v>0</v>
      </c>
      <c r="L129" s="236">
        <v>0</v>
      </c>
      <c r="M129" s="236"/>
      <c r="N129" s="236"/>
      <c r="O129" s="236">
        <v>0</v>
      </c>
      <c r="P129" s="236"/>
      <c r="Q129" s="236"/>
      <c r="R129" s="236"/>
      <c r="S129" s="236"/>
      <c r="T129" s="236"/>
      <c r="U129" s="236"/>
      <c r="V129" s="236"/>
      <c r="W129" s="236"/>
      <c r="X129" s="236"/>
      <c r="Y129" s="236"/>
      <c r="Z129" s="236">
        <v>0</v>
      </c>
      <c r="AA129" s="236">
        <v>0</v>
      </c>
      <c r="AB129" s="236">
        <v>0</v>
      </c>
      <c r="AC129" s="236"/>
      <c r="AD129" s="236"/>
      <c r="AE129" s="236"/>
      <c r="AF129" s="236">
        <v>0</v>
      </c>
      <c r="AG129" s="236">
        <v>0</v>
      </c>
      <c r="AH129" s="236">
        <v>0</v>
      </c>
      <c r="AI129" s="236">
        <v>0</v>
      </c>
      <c r="AJ129" s="236">
        <v>0</v>
      </c>
      <c r="AK129" s="236">
        <v>0</v>
      </c>
      <c r="AL129" s="236">
        <v>0</v>
      </c>
      <c r="AM129" s="236">
        <v>0</v>
      </c>
      <c r="AN129" s="236">
        <v>0</v>
      </c>
      <c r="AO129" s="236">
        <v>0</v>
      </c>
      <c r="AP129" s="236"/>
      <c r="AQ129" s="236">
        <v>0</v>
      </c>
      <c r="AR129" s="236"/>
      <c r="AS129" s="236">
        <v>0</v>
      </c>
      <c r="AW129" s="236"/>
      <c r="AX129" s="3">
        <v>0</v>
      </c>
      <c r="AZ129" s="236">
        <v>0</v>
      </c>
      <c r="BA129" s="236">
        <v>0</v>
      </c>
      <c r="BB129" s="236">
        <v>0</v>
      </c>
      <c r="BC129" s="236">
        <v>0</v>
      </c>
      <c r="BD129" s="236">
        <v>0</v>
      </c>
      <c r="BE129" s="236"/>
      <c r="BF129" s="236">
        <v>0</v>
      </c>
      <c r="BG129" s="236"/>
      <c r="BH129" s="236"/>
      <c r="BI129" s="236"/>
      <c r="BJ129" s="236"/>
      <c r="BK129" s="236"/>
      <c r="BL129" s="236"/>
      <c r="BM129" s="236"/>
      <c r="BN129" s="236"/>
      <c r="BO129" s="236"/>
      <c r="BP129" s="236"/>
      <c r="BQ129" s="236"/>
      <c r="BR129" s="236"/>
      <c r="BS129" s="236"/>
      <c r="BT129" s="236"/>
      <c r="BU129" s="236"/>
      <c r="BV129" s="236">
        <v>0</v>
      </c>
      <c r="BW129" s="236">
        <v>0</v>
      </c>
      <c r="BX129" s="236">
        <v>0</v>
      </c>
      <c r="BY129" s="236">
        <v>0</v>
      </c>
      <c r="BZ129" s="236">
        <v>0</v>
      </c>
      <c r="CA129" s="236">
        <v>0</v>
      </c>
      <c r="CB129" s="236">
        <v>0</v>
      </c>
      <c r="CC129" s="236"/>
      <c r="CD129" s="236">
        <v>0</v>
      </c>
      <c r="CE129" s="236">
        <v>0</v>
      </c>
      <c r="CF129" s="236">
        <v>0</v>
      </c>
      <c r="CG129" s="236">
        <v>0</v>
      </c>
      <c r="CH129" s="236">
        <v>0</v>
      </c>
      <c r="CI129" s="236">
        <v>0</v>
      </c>
      <c r="CJ129" s="236">
        <v>0</v>
      </c>
      <c r="CK129" s="236"/>
      <c r="CL129" s="236"/>
      <c r="CM129" s="236"/>
      <c r="CN129" s="236">
        <v>0</v>
      </c>
      <c r="CO129" s="236"/>
      <c r="CP129" s="236"/>
      <c r="CQ129" s="236"/>
      <c r="CR129" s="236"/>
      <c r="CS129" s="236"/>
      <c r="CT129" s="236"/>
      <c r="CU129" s="236">
        <v>0</v>
      </c>
      <c r="CV129" s="236">
        <v>0</v>
      </c>
      <c r="CW129" s="236">
        <v>0</v>
      </c>
      <c r="CX129" s="236">
        <v>0</v>
      </c>
      <c r="CY129" s="236">
        <v>0</v>
      </c>
      <c r="CZ129" s="236">
        <v>0</v>
      </c>
      <c r="DA129" s="236">
        <v>0</v>
      </c>
      <c r="DB129" s="236">
        <v>0</v>
      </c>
      <c r="DC129" s="236">
        <v>0</v>
      </c>
      <c r="DD129" s="236">
        <v>0</v>
      </c>
      <c r="DE129" s="236"/>
      <c r="DF129" s="236">
        <v>0</v>
      </c>
      <c r="DG129" s="236">
        <v>0</v>
      </c>
      <c r="DH129" s="236"/>
      <c r="DI129" s="236">
        <v>0</v>
      </c>
      <c r="DJ129" s="236"/>
      <c r="DK129" s="236">
        <v>0</v>
      </c>
      <c r="DL129" s="236">
        <v>0</v>
      </c>
      <c r="DM129" s="236"/>
      <c r="DN129" s="236"/>
    </row>
    <row r="130" spans="1:118" x14ac:dyDescent="0.35">
      <c r="A130" s="236">
        <v>1</v>
      </c>
      <c r="B130" s="236">
        <v>2.4674</v>
      </c>
      <c r="C130" s="236">
        <v>1.2661</v>
      </c>
      <c r="D130" s="236">
        <v>1.2337</v>
      </c>
      <c r="E130" s="236">
        <v>1.7856000000000001</v>
      </c>
      <c r="I130" s="236">
        <v>1.2986</v>
      </c>
      <c r="J130" s="236"/>
      <c r="K130" s="236">
        <v>1.948</v>
      </c>
      <c r="L130" s="236">
        <v>0.42209999999999998</v>
      </c>
      <c r="M130" s="236"/>
      <c r="N130" s="236"/>
      <c r="O130" s="236">
        <v>1.1687000000000001</v>
      </c>
      <c r="P130" s="236"/>
      <c r="Q130" s="236"/>
      <c r="R130" s="236"/>
      <c r="S130" s="236"/>
      <c r="T130" s="236"/>
      <c r="U130" s="236"/>
      <c r="V130" s="236"/>
      <c r="W130" s="236"/>
      <c r="X130" s="236"/>
      <c r="Y130" s="236"/>
      <c r="Z130" s="236">
        <v>1.1687000000000001</v>
      </c>
      <c r="AA130" s="236">
        <v>0.45450000000000002</v>
      </c>
      <c r="AB130" s="236">
        <v>1.7205999999999999</v>
      </c>
      <c r="AC130" s="236"/>
      <c r="AD130" s="236"/>
      <c r="AE130" s="236"/>
      <c r="AF130" s="236">
        <v>0.97399999999999998</v>
      </c>
      <c r="AG130" s="236">
        <v>1.6557999999999999</v>
      </c>
      <c r="AH130" s="236">
        <v>0.51949999999999996</v>
      </c>
      <c r="AI130" s="236">
        <v>1.1039000000000001</v>
      </c>
      <c r="AJ130" s="236">
        <v>0.9415</v>
      </c>
      <c r="AK130" s="236">
        <v>0.58430000000000004</v>
      </c>
      <c r="AL130" s="236">
        <v>0.32469999999999999</v>
      </c>
      <c r="AM130" s="236">
        <v>0.9415</v>
      </c>
      <c r="AN130" s="236">
        <v>0.48699999999999999</v>
      </c>
      <c r="AO130" s="236">
        <v>0.71419999999999995</v>
      </c>
      <c r="AP130" s="236"/>
      <c r="AQ130" s="236">
        <v>0.25969999999999999</v>
      </c>
      <c r="AR130" s="236"/>
      <c r="AS130" s="236">
        <v>0.58440000000000003</v>
      </c>
      <c r="AW130" s="236"/>
      <c r="AX130" s="3">
        <v>1.395999999999999</v>
      </c>
      <c r="AZ130" s="236">
        <v>1.8181</v>
      </c>
      <c r="BA130" s="236">
        <v>0.68179999999999996</v>
      </c>
      <c r="BB130" s="236">
        <v>0.61680000000000001</v>
      </c>
      <c r="BC130" s="236">
        <v>0.3246</v>
      </c>
      <c r="BD130" s="236">
        <v>1.7532000000000001</v>
      </c>
      <c r="BE130" s="236"/>
      <c r="BF130" s="236">
        <v>0.1948</v>
      </c>
      <c r="BG130" s="236"/>
      <c r="BH130" s="236"/>
      <c r="BI130" s="236"/>
      <c r="BJ130" s="236"/>
      <c r="BK130" s="236"/>
      <c r="BL130" s="236"/>
      <c r="BM130" s="236"/>
      <c r="BN130" s="236"/>
      <c r="BO130" s="236"/>
      <c r="BP130" s="236"/>
      <c r="BQ130" s="236"/>
      <c r="BR130" s="236"/>
      <c r="BS130" s="236"/>
      <c r="BT130" s="236"/>
      <c r="BU130" s="236"/>
      <c r="BV130" s="236">
        <v>1.6556999999999999</v>
      </c>
      <c r="BW130" s="236">
        <v>0.81169999999999998</v>
      </c>
      <c r="BX130" s="236">
        <v>0.9415</v>
      </c>
      <c r="BY130" s="236">
        <v>0.22720000000000001</v>
      </c>
      <c r="BZ130" s="236">
        <v>1.1687000000000001</v>
      </c>
      <c r="CA130" s="236">
        <v>0.64939999999999998</v>
      </c>
      <c r="CB130" s="236">
        <v>0.71419999999999995</v>
      </c>
      <c r="CC130" s="236"/>
      <c r="CD130" s="236">
        <v>1.2337</v>
      </c>
      <c r="CE130" s="236">
        <v>0.87660000000000005</v>
      </c>
      <c r="CF130" s="236">
        <v>0.7792</v>
      </c>
      <c r="CG130" s="236">
        <v>0.84409999999999996</v>
      </c>
      <c r="CH130" s="236">
        <v>0.29220000000000002</v>
      </c>
      <c r="CI130" s="236">
        <v>0.71419999999999995</v>
      </c>
      <c r="CJ130" s="236">
        <v>0.48699999999999999</v>
      </c>
      <c r="CK130" s="236"/>
      <c r="CL130" s="236"/>
      <c r="CM130" s="236"/>
      <c r="CN130" s="236">
        <v>0.84419999999999995</v>
      </c>
      <c r="CO130" s="236"/>
      <c r="CP130" s="236"/>
      <c r="CQ130" s="236"/>
      <c r="CR130" s="236"/>
      <c r="CS130" s="236"/>
      <c r="CT130" s="236"/>
      <c r="CU130" s="236">
        <v>1.4934000000000001</v>
      </c>
      <c r="CV130" s="236">
        <v>0.48699999999999999</v>
      </c>
      <c r="CW130" s="236">
        <v>0.6169</v>
      </c>
      <c r="CX130" s="236">
        <v>0.74670000000000003</v>
      </c>
      <c r="CY130" s="236">
        <v>1.0065</v>
      </c>
      <c r="CZ130" s="236">
        <v>0.42199999999999999</v>
      </c>
      <c r="DA130" s="236">
        <v>1.0712999999999999</v>
      </c>
      <c r="DB130" s="236">
        <v>0.45450000000000002</v>
      </c>
      <c r="DC130" s="236">
        <v>0.25969999999999999</v>
      </c>
      <c r="DD130" s="236">
        <v>0.64929999999999999</v>
      </c>
      <c r="DE130" s="236"/>
      <c r="DF130" s="236">
        <v>0.55189999999999995</v>
      </c>
      <c r="DG130" s="236">
        <v>0.97389999999999999</v>
      </c>
      <c r="DH130" s="236"/>
      <c r="DI130" s="236">
        <v>1.3310999999999999</v>
      </c>
      <c r="DJ130" s="236"/>
      <c r="DK130" s="236">
        <v>0.35709999999999997</v>
      </c>
      <c r="DL130" s="236">
        <v>0.48699999999999999</v>
      </c>
      <c r="DM130" s="236"/>
      <c r="DN130" s="236"/>
    </row>
    <row r="131" spans="1:118" x14ac:dyDescent="0.35">
      <c r="A131" s="236">
        <v>2</v>
      </c>
      <c r="B131" s="236">
        <v>7.1424000000000003</v>
      </c>
      <c r="C131" s="236">
        <v>4.6425999999999998</v>
      </c>
      <c r="D131" s="236">
        <v>4.5452000000000004</v>
      </c>
      <c r="E131" s="236">
        <v>5.4866999999999999</v>
      </c>
      <c r="I131" s="236">
        <v>5.0320999999999998</v>
      </c>
      <c r="J131" s="236"/>
      <c r="K131" s="236">
        <v>6.3308</v>
      </c>
      <c r="L131" s="236">
        <v>3.0842999999999998</v>
      </c>
      <c r="M131" s="236"/>
      <c r="N131" s="236"/>
      <c r="O131" s="236">
        <v>4.1231</v>
      </c>
      <c r="P131" s="236"/>
      <c r="Q131" s="236"/>
      <c r="R131" s="236"/>
      <c r="S131" s="236"/>
      <c r="T131" s="236"/>
      <c r="U131" s="236"/>
      <c r="V131" s="236"/>
      <c r="W131" s="236"/>
      <c r="X131" s="236"/>
      <c r="Y131" s="236"/>
      <c r="Z131" s="236">
        <v>4.3827999999999996</v>
      </c>
      <c r="AA131" s="236">
        <v>2.8569</v>
      </c>
      <c r="AB131" s="236">
        <v>5.4542000000000002</v>
      </c>
      <c r="AC131" s="236"/>
      <c r="AD131" s="236"/>
      <c r="AE131" s="236"/>
      <c r="AF131" s="236">
        <v>3.6686999999999999</v>
      </c>
      <c r="AG131" s="236">
        <v>4.8373999999999997</v>
      </c>
      <c r="AH131" s="236">
        <v>2.8895</v>
      </c>
      <c r="AI131" s="236">
        <v>4.9672999999999998</v>
      </c>
      <c r="AJ131" s="236">
        <v>4.1881000000000004</v>
      </c>
      <c r="AK131" s="236">
        <v>3.3115000000000001</v>
      </c>
      <c r="AL131" s="236">
        <v>3.5063</v>
      </c>
      <c r="AM131" s="236">
        <v>3.4739</v>
      </c>
      <c r="AN131" s="236">
        <v>2.4350000000000001</v>
      </c>
      <c r="AO131" s="236">
        <v>3.9283000000000001</v>
      </c>
      <c r="AP131" s="236"/>
      <c r="AQ131" s="236">
        <v>2.0129000000000001</v>
      </c>
      <c r="AR131" s="236"/>
      <c r="AS131" s="236">
        <v>2.3374999999999999</v>
      </c>
      <c r="AW131" s="236"/>
      <c r="AX131" s="3">
        <v>5.0646000000000004</v>
      </c>
      <c r="AZ131" s="236">
        <v>5.2270000000000003</v>
      </c>
      <c r="BA131" s="236">
        <v>2.9868999999999999</v>
      </c>
      <c r="BB131" s="236">
        <v>2.5972</v>
      </c>
      <c r="BC131" s="236">
        <v>3.1816</v>
      </c>
      <c r="BD131" s="236">
        <v>5.1620999999999997</v>
      </c>
      <c r="BE131" s="236"/>
      <c r="BF131" s="236">
        <v>1.4610000000000001</v>
      </c>
      <c r="BG131" s="236"/>
      <c r="BH131" s="236"/>
      <c r="BI131" s="236"/>
      <c r="BJ131" s="236"/>
      <c r="BK131" s="236"/>
      <c r="BL131" s="236"/>
      <c r="BM131" s="236"/>
      <c r="BN131" s="236"/>
      <c r="BO131" s="236"/>
      <c r="BP131" s="236"/>
      <c r="BQ131" s="236"/>
      <c r="BR131" s="236"/>
      <c r="BS131" s="236"/>
      <c r="BT131" s="236"/>
      <c r="BU131" s="236"/>
      <c r="BV131" s="236">
        <v>5.1619999999999999</v>
      </c>
      <c r="BW131" s="236">
        <v>3.4413999999999998</v>
      </c>
      <c r="BX131" s="236">
        <v>3.6036999999999999</v>
      </c>
      <c r="BY131" s="236">
        <v>2.1101999999999999</v>
      </c>
      <c r="BZ131" s="236">
        <v>4.4802</v>
      </c>
      <c r="CA131" s="236">
        <v>2.5324</v>
      </c>
      <c r="CB131" s="236">
        <v>2.37</v>
      </c>
      <c r="CC131" s="236"/>
      <c r="CD131" s="236">
        <v>3.9283999999999999</v>
      </c>
      <c r="CE131" s="236">
        <v>3.4413</v>
      </c>
      <c r="CF131" s="236">
        <v>3.0194000000000001</v>
      </c>
      <c r="CG131" s="236">
        <v>3.6686000000000001</v>
      </c>
      <c r="CH131" s="236">
        <v>2.4674</v>
      </c>
      <c r="CI131" s="236">
        <v>2.6945999999999999</v>
      </c>
      <c r="CJ131" s="236">
        <v>2.2726000000000002</v>
      </c>
      <c r="CK131" s="236"/>
      <c r="CL131" s="236"/>
      <c r="CM131" s="236"/>
      <c r="CN131" s="236">
        <v>3.9933000000000001</v>
      </c>
      <c r="CO131" s="236"/>
      <c r="CP131" s="236"/>
      <c r="CQ131" s="236"/>
      <c r="CR131" s="236"/>
      <c r="CS131" s="236"/>
      <c r="CT131" s="236"/>
      <c r="CU131" s="236">
        <v>4.9672999999999998</v>
      </c>
      <c r="CV131" s="236">
        <v>2.5324</v>
      </c>
      <c r="CW131" s="236">
        <v>2.8570000000000002</v>
      </c>
      <c r="CX131" s="236">
        <v>2.7919999999999998</v>
      </c>
      <c r="CY131" s="236">
        <v>3.9607999999999999</v>
      </c>
      <c r="CZ131" s="236">
        <v>3.2465000000000002</v>
      </c>
      <c r="DA131" s="236">
        <v>3.5063</v>
      </c>
      <c r="DB131" s="236">
        <v>2.6297000000000001</v>
      </c>
      <c r="DC131" s="236">
        <v>2.1101999999999999</v>
      </c>
      <c r="DD131" s="236">
        <v>3.0842999999999998</v>
      </c>
      <c r="DE131" s="236"/>
      <c r="DF131" s="236">
        <v>2.8570000000000002</v>
      </c>
      <c r="DG131" s="236">
        <v>3.4089</v>
      </c>
      <c r="DH131" s="236"/>
      <c r="DI131" s="236">
        <v>4.3827999999999996</v>
      </c>
      <c r="DJ131" s="236"/>
      <c r="DK131" s="236">
        <v>1.7206999999999999</v>
      </c>
      <c r="DL131" s="236">
        <v>2.2401</v>
      </c>
      <c r="DM131" s="236"/>
      <c r="DN131" s="236"/>
    </row>
    <row r="132" spans="1:118" x14ac:dyDescent="0.35">
      <c r="A132" s="236">
        <v>3</v>
      </c>
      <c r="B132" s="236">
        <v>11.427899999999999</v>
      </c>
      <c r="C132" s="236">
        <v>8.7981999999999996</v>
      </c>
      <c r="D132" s="236">
        <v>8.3762000000000008</v>
      </c>
      <c r="E132" s="236">
        <v>9.3176000000000005</v>
      </c>
      <c r="I132" s="236">
        <v>9.3176000000000005</v>
      </c>
      <c r="J132" s="236"/>
      <c r="K132" s="236">
        <v>10.9734</v>
      </c>
      <c r="L132" s="236">
        <v>7.2073999999999998</v>
      </c>
      <c r="M132" s="236"/>
      <c r="N132" s="236"/>
      <c r="O132" s="236">
        <v>8.7657000000000007</v>
      </c>
      <c r="P132" s="236"/>
      <c r="Q132" s="236"/>
      <c r="R132" s="236"/>
      <c r="S132" s="236"/>
      <c r="T132" s="236"/>
      <c r="U132" s="236"/>
      <c r="V132" s="236"/>
      <c r="W132" s="236"/>
      <c r="X132" s="236"/>
      <c r="Y132" s="236"/>
      <c r="Z132" s="236">
        <v>8.9280000000000008</v>
      </c>
      <c r="AA132" s="236">
        <v>6.9151999999999996</v>
      </c>
      <c r="AB132" s="236">
        <v>9.6423000000000005</v>
      </c>
      <c r="AC132" s="236"/>
      <c r="AD132" s="236"/>
      <c r="AE132" s="236"/>
      <c r="AF132" s="236">
        <v>7.11</v>
      </c>
      <c r="AG132" s="236">
        <v>8.3437000000000001</v>
      </c>
      <c r="AH132" s="236">
        <v>6.5580999999999996</v>
      </c>
      <c r="AI132" s="236">
        <v>9.7396999999999991</v>
      </c>
      <c r="AJ132" s="236">
        <v>8.5709999999999997</v>
      </c>
      <c r="AK132" s="236">
        <v>7.3047000000000004</v>
      </c>
      <c r="AL132" s="236">
        <v>8.7657000000000007</v>
      </c>
      <c r="AM132" s="236">
        <v>6.9151999999999996</v>
      </c>
      <c r="AN132" s="236">
        <v>5.8438999999999997</v>
      </c>
      <c r="AO132" s="236">
        <v>8.6034000000000006</v>
      </c>
      <c r="AP132" s="236"/>
      <c r="AQ132" s="236">
        <v>5.3893000000000004</v>
      </c>
      <c r="AR132" s="236"/>
      <c r="AS132" s="236">
        <v>5.1295999999999999</v>
      </c>
      <c r="AW132" s="236"/>
      <c r="AX132" s="3">
        <v>9.252699999999999</v>
      </c>
      <c r="AZ132" s="236">
        <v>8.6358999999999995</v>
      </c>
      <c r="BA132" s="236">
        <v>6.8502999999999998</v>
      </c>
      <c r="BB132" s="236">
        <v>6.3956999999999997</v>
      </c>
      <c r="BC132" s="236">
        <v>7.0450999999999997</v>
      </c>
      <c r="BD132" s="236">
        <v>9.1877999999999993</v>
      </c>
      <c r="BE132" s="236"/>
      <c r="BF132" s="236">
        <v>3.9607999999999999</v>
      </c>
      <c r="BG132" s="236"/>
      <c r="BH132" s="236"/>
      <c r="BI132" s="236"/>
      <c r="BJ132" s="236"/>
      <c r="BK132" s="236"/>
      <c r="BL132" s="236"/>
      <c r="BM132" s="236"/>
      <c r="BN132" s="236"/>
      <c r="BO132" s="236"/>
      <c r="BP132" s="236"/>
      <c r="BQ132" s="236"/>
      <c r="BR132" s="236"/>
      <c r="BS132" s="236"/>
      <c r="BT132" s="236"/>
      <c r="BU132" s="236"/>
      <c r="BV132" s="236">
        <v>8.6034000000000006</v>
      </c>
      <c r="BW132" s="236">
        <v>6.7853000000000003</v>
      </c>
      <c r="BX132" s="236">
        <v>7.11</v>
      </c>
      <c r="BY132" s="236">
        <v>5.1619999999999999</v>
      </c>
      <c r="BZ132" s="236">
        <v>8.2787000000000006</v>
      </c>
      <c r="CA132" s="236">
        <v>6.0061999999999998</v>
      </c>
      <c r="CB132" s="236">
        <v>5.4542000000000002</v>
      </c>
      <c r="CC132" s="236"/>
      <c r="CD132" s="236">
        <v>7.2073999999999998</v>
      </c>
      <c r="CE132" s="236">
        <v>7.4021999999999997</v>
      </c>
      <c r="CF132" s="236">
        <v>6.4607000000000001</v>
      </c>
      <c r="CG132" s="236">
        <v>7.2398999999999996</v>
      </c>
      <c r="CH132" s="236">
        <v>6.4607000000000001</v>
      </c>
      <c r="CI132" s="236">
        <v>5.649</v>
      </c>
      <c r="CJ132" s="236">
        <v>5.4218000000000002</v>
      </c>
      <c r="CK132" s="236"/>
      <c r="CL132" s="236"/>
      <c r="CM132" s="236"/>
      <c r="CN132" s="236">
        <v>8.4735999999999994</v>
      </c>
      <c r="CO132" s="236"/>
      <c r="CP132" s="236"/>
      <c r="CQ132" s="236"/>
      <c r="CR132" s="236"/>
      <c r="CS132" s="236"/>
      <c r="CT132" s="236"/>
      <c r="CU132" s="236">
        <v>9.0904000000000007</v>
      </c>
      <c r="CV132" s="236">
        <v>4.9348000000000001</v>
      </c>
      <c r="CW132" s="236">
        <v>6.0385999999999997</v>
      </c>
      <c r="CX132" s="236">
        <v>6.6554000000000002</v>
      </c>
      <c r="CY132" s="236">
        <v>7.7918000000000003</v>
      </c>
      <c r="CZ132" s="236">
        <v>7.3372000000000002</v>
      </c>
      <c r="DA132" s="236">
        <v>6.5579999999999998</v>
      </c>
      <c r="DB132" s="236">
        <v>5.9737</v>
      </c>
      <c r="DC132" s="236">
        <v>4.9996999999999998</v>
      </c>
      <c r="DD132" s="236">
        <v>6.5906000000000002</v>
      </c>
      <c r="DE132" s="236"/>
      <c r="DF132" s="236">
        <v>6.1684999999999999</v>
      </c>
      <c r="DG132" s="236">
        <v>6.9151999999999996</v>
      </c>
      <c r="DH132" s="236"/>
      <c r="DI132" s="236">
        <v>8.4410000000000007</v>
      </c>
      <c r="DJ132" s="236"/>
      <c r="DK132" s="236">
        <v>4.3829000000000002</v>
      </c>
      <c r="DL132" s="236">
        <v>4.7725</v>
      </c>
      <c r="DM132" s="236"/>
      <c r="DN132" s="236"/>
    </row>
    <row r="133" spans="1:118" x14ac:dyDescent="0.35">
      <c r="A133" s="236">
        <v>4</v>
      </c>
      <c r="B133" s="236">
        <v>15.421200000000001</v>
      </c>
      <c r="C133" s="236">
        <v>12.272</v>
      </c>
      <c r="D133" s="236">
        <v>12.0124</v>
      </c>
      <c r="E133" s="236">
        <v>13.018700000000001</v>
      </c>
      <c r="I133" s="236">
        <v>13.440799999999999</v>
      </c>
      <c r="J133" s="236"/>
      <c r="K133" s="236">
        <v>15.4861</v>
      </c>
      <c r="L133" s="236">
        <v>11.4604</v>
      </c>
      <c r="M133" s="236"/>
      <c r="N133" s="236"/>
      <c r="O133" s="236">
        <v>13.1486</v>
      </c>
      <c r="P133" s="236"/>
      <c r="Q133" s="236"/>
      <c r="R133" s="236"/>
      <c r="S133" s="236"/>
      <c r="T133" s="236"/>
      <c r="U133" s="236"/>
      <c r="V133" s="236"/>
      <c r="W133" s="236"/>
      <c r="X133" s="236"/>
      <c r="Y133" s="236"/>
      <c r="Z133" s="236">
        <v>13.408300000000001</v>
      </c>
      <c r="AA133" s="236">
        <v>11.0383</v>
      </c>
      <c r="AB133" s="236">
        <v>13.7654</v>
      </c>
      <c r="AC133" s="236"/>
      <c r="AD133" s="236"/>
      <c r="AE133" s="236"/>
      <c r="AF133" s="236">
        <v>10.454000000000001</v>
      </c>
      <c r="AG133" s="236">
        <v>11.492900000000001</v>
      </c>
      <c r="AH133" s="236">
        <v>10.5189</v>
      </c>
      <c r="AI133" s="236">
        <v>14.479699999999999</v>
      </c>
      <c r="AJ133" s="236">
        <v>12.726599999999999</v>
      </c>
      <c r="AK133" s="236">
        <v>11.2006</v>
      </c>
      <c r="AL133" s="236">
        <v>13.9278</v>
      </c>
      <c r="AM133" s="236">
        <v>10.3241</v>
      </c>
      <c r="AN133" s="236">
        <v>9.6098999999999997</v>
      </c>
      <c r="AO133" s="236">
        <v>13.0512</v>
      </c>
      <c r="AP133" s="236"/>
      <c r="AQ133" s="236">
        <v>9.2202999999999999</v>
      </c>
      <c r="AR133" s="236"/>
      <c r="AS133" s="236">
        <v>8.1164000000000005</v>
      </c>
      <c r="AW133" s="236"/>
      <c r="AX133" s="3">
        <v>13.473199999999997</v>
      </c>
      <c r="AZ133" s="236">
        <v>11.785</v>
      </c>
      <c r="BA133" s="236">
        <v>10.778700000000001</v>
      </c>
      <c r="BB133" s="236">
        <v>10.388999999999999</v>
      </c>
      <c r="BC133" s="236">
        <v>10.875999999999999</v>
      </c>
      <c r="BD133" s="236">
        <v>13.1487</v>
      </c>
      <c r="BE133" s="236"/>
      <c r="BF133" s="236">
        <v>6.9477000000000002</v>
      </c>
      <c r="BG133" s="236"/>
      <c r="BH133" s="236"/>
      <c r="BI133" s="236"/>
      <c r="BJ133" s="236"/>
      <c r="BK133" s="236"/>
      <c r="BL133" s="236"/>
      <c r="BM133" s="236"/>
      <c r="BN133" s="236"/>
      <c r="BO133" s="236"/>
      <c r="BP133" s="236"/>
      <c r="BQ133" s="236"/>
      <c r="BR133" s="236"/>
      <c r="BS133" s="236"/>
      <c r="BT133" s="236"/>
      <c r="BU133" s="236"/>
      <c r="BV133" s="236">
        <v>12.142200000000001</v>
      </c>
      <c r="BW133" s="236">
        <v>9.9994999999999994</v>
      </c>
      <c r="BX133" s="236">
        <v>10.616300000000001</v>
      </c>
      <c r="BY133" s="236">
        <v>8.3760999999999992</v>
      </c>
      <c r="BZ133" s="236">
        <v>12.207100000000001</v>
      </c>
      <c r="CA133" s="236">
        <v>9.1877999999999993</v>
      </c>
      <c r="CB133" s="236">
        <v>8.1488999999999994</v>
      </c>
      <c r="CC133" s="236"/>
      <c r="CD133" s="236">
        <v>10.4215</v>
      </c>
      <c r="CE133" s="236">
        <v>10.9085</v>
      </c>
      <c r="CF133" s="236">
        <v>9.7721999999999998</v>
      </c>
      <c r="CG133" s="236">
        <v>10.5838</v>
      </c>
      <c r="CH133" s="236">
        <v>10.389099999999999</v>
      </c>
      <c r="CI133" s="236">
        <v>8.9604999999999997</v>
      </c>
      <c r="CJ133" s="236">
        <v>8.9280000000000008</v>
      </c>
      <c r="CK133" s="236"/>
      <c r="CL133" s="236"/>
      <c r="CM133" s="236"/>
      <c r="CN133" s="236">
        <v>12.239599999999999</v>
      </c>
      <c r="CO133" s="236"/>
      <c r="CP133" s="236"/>
      <c r="CQ133" s="236"/>
      <c r="CR133" s="236"/>
      <c r="CS133" s="236"/>
      <c r="CT133" s="236"/>
      <c r="CU133" s="236">
        <v>12.824</v>
      </c>
      <c r="CV133" s="236">
        <v>7.4347000000000003</v>
      </c>
      <c r="CW133" s="236">
        <v>9.2202999999999999</v>
      </c>
      <c r="CX133" s="236">
        <v>9.7721</v>
      </c>
      <c r="CY133" s="236">
        <v>11.363</v>
      </c>
      <c r="CZ133" s="236">
        <v>11.914899999999999</v>
      </c>
      <c r="DA133" s="236">
        <v>9.4149999999999991</v>
      </c>
      <c r="DB133" s="236">
        <v>9.3826000000000001</v>
      </c>
      <c r="DC133" s="236">
        <v>8.1164000000000005</v>
      </c>
      <c r="DD133" s="236">
        <v>10.1943</v>
      </c>
      <c r="DE133" s="236"/>
      <c r="DF133" s="236">
        <v>9.2527000000000008</v>
      </c>
      <c r="DG133" s="236">
        <v>10.0968</v>
      </c>
      <c r="DH133" s="236"/>
      <c r="DI133" s="236">
        <v>12.369400000000001</v>
      </c>
      <c r="DJ133" s="236"/>
      <c r="DK133" s="236">
        <v>7.3372999999999999</v>
      </c>
      <c r="DL133" s="236">
        <v>7.3372000000000002</v>
      </c>
      <c r="DM133" s="236"/>
      <c r="DN133" s="236"/>
    </row>
    <row r="134" spans="1:118" x14ac:dyDescent="0.35">
      <c r="A134" s="236">
        <v>5</v>
      </c>
      <c r="B134" s="236">
        <v>19.024899999999999</v>
      </c>
      <c r="C134" s="236">
        <v>15.8757</v>
      </c>
      <c r="D134" s="236">
        <v>15.194000000000001</v>
      </c>
      <c r="E134" s="236">
        <v>16.297799999999999</v>
      </c>
      <c r="I134" s="236">
        <v>16.979500000000002</v>
      </c>
      <c r="J134" s="236"/>
      <c r="K134" s="236">
        <v>19.252199999999998</v>
      </c>
      <c r="L134" s="236">
        <v>14.9992</v>
      </c>
      <c r="M134" s="236"/>
      <c r="N134" s="236"/>
      <c r="O134" s="236">
        <v>17.012</v>
      </c>
      <c r="P134" s="236"/>
      <c r="Q134" s="236"/>
      <c r="R134" s="236"/>
      <c r="S134" s="236"/>
      <c r="T134" s="236"/>
      <c r="U134" s="236"/>
      <c r="V134" s="236"/>
      <c r="W134" s="236"/>
      <c r="X134" s="236"/>
      <c r="Y134" s="236"/>
      <c r="Z134" s="236">
        <v>17.5639</v>
      </c>
      <c r="AA134" s="236">
        <v>14.7719</v>
      </c>
      <c r="AB134" s="236">
        <v>17.271699999999999</v>
      </c>
      <c r="AC134" s="236"/>
      <c r="AD134" s="236"/>
      <c r="AE134" s="236"/>
      <c r="AF134" s="236">
        <v>13.278499999999999</v>
      </c>
      <c r="AG134" s="236">
        <v>14.317399999999999</v>
      </c>
      <c r="AH134" s="236">
        <v>13.8629</v>
      </c>
      <c r="AI134" s="236">
        <v>18.7652</v>
      </c>
      <c r="AJ134" s="236">
        <v>16.232900000000001</v>
      </c>
      <c r="AK134" s="236">
        <v>14.479699999999999</v>
      </c>
      <c r="AL134" s="236">
        <v>18.180800000000001</v>
      </c>
      <c r="AM134" s="236">
        <v>13.765499999999999</v>
      </c>
      <c r="AN134" s="236">
        <v>12.9214</v>
      </c>
      <c r="AO134" s="236">
        <v>17.1419</v>
      </c>
      <c r="AP134" s="236"/>
      <c r="AQ134" s="236">
        <v>13.018800000000001</v>
      </c>
      <c r="AR134" s="236"/>
      <c r="AS134" s="236">
        <v>11.0708</v>
      </c>
      <c r="AW134" s="236"/>
      <c r="AX134" s="3">
        <v>17.076900000000002</v>
      </c>
      <c r="AZ134" s="236">
        <v>14.707000000000001</v>
      </c>
      <c r="BA134" s="236">
        <v>14.5122</v>
      </c>
      <c r="BB134" s="236">
        <v>13.8628</v>
      </c>
      <c r="BC134" s="236">
        <v>14.4472</v>
      </c>
      <c r="BD134" s="236">
        <v>16.752300000000002</v>
      </c>
      <c r="BE134" s="236"/>
      <c r="BF134" s="236">
        <v>9.7073</v>
      </c>
      <c r="BG134" s="236"/>
      <c r="BH134" s="236"/>
      <c r="BI134" s="236"/>
      <c r="BJ134" s="236"/>
      <c r="BK134" s="236"/>
      <c r="BL134" s="236"/>
      <c r="BM134" s="236"/>
      <c r="BN134" s="236"/>
      <c r="BO134" s="236"/>
      <c r="BP134" s="236"/>
      <c r="BQ134" s="236"/>
      <c r="BR134" s="236"/>
      <c r="BS134" s="236"/>
      <c r="BT134" s="236"/>
      <c r="BU134" s="236"/>
      <c r="BV134" s="236">
        <v>15.129</v>
      </c>
      <c r="BW134" s="236">
        <v>13.181100000000001</v>
      </c>
      <c r="BX134" s="236">
        <v>13.9602</v>
      </c>
      <c r="BY134" s="236">
        <v>11.427899999999999</v>
      </c>
      <c r="BZ134" s="236">
        <v>15.908099999999999</v>
      </c>
      <c r="CA134" s="236">
        <v>12.4993</v>
      </c>
      <c r="CB134" s="236">
        <v>11.330500000000001</v>
      </c>
      <c r="CC134" s="236"/>
      <c r="CD134" s="236">
        <v>13.603199999999999</v>
      </c>
      <c r="CE134" s="236">
        <v>14.2524</v>
      </c>
      <c r="CF134" s="236">
        <v>12.5318</v>
      </c>
      <c r="CG134" s="236">
        <v>13.830399999999999</v>
      </c>
      <c r="CH134" s="236">
        <v>13.798</v>
      </c>
      <c r="CI134" s="236">
        <v>11.9473</v>
      </c>
      <c r="CJ134" s="236">
        <v>12.1746</v>
      </c>
      <c r="CK134" s="236"/>
      <c r="CL134" s="236"/>
      <c r="CM134" s="236"/>
      <c r="CN134" s="236">
        <v>15.9407</v>
      </c>
      <c r="CO134" s="236"/>
      <c r="CP134" s="236"/>
      <c r="CQ134" s="236"/>
      <c r="CR134" s="236"/>
      <c r="CS134" s="236"/>
      <c r="CT134" s="236"/>
      <c r="CU134" s="236">
        <v>16.492599999999999</v>
      </c>
      <c r="CV134" s="236">
        <v>9.9021000000000008</v>
      </c>
      <c r="CW134" s="236">
        <v>12.239599999999999</v>
      </c>
      <c r="CX134" s="236">
        <v>13.180999999999999</v>
      </c>
      <c r="CY134" s="236">
        <v>14.934200000000001</v>
      </c>
      <c r="CZ134" s="236">
        <v>15.648400000000001</v>
      </c>
      <c r="DA134" s="236">
        <v>11.655099999999999</v>
      </c>
      <c r="DB134" s="236">
        <v>12.466799999999999</v>
      </c>
      <c r="DC134" s="236">
        <v>10.940899999999999</v>
      </c>
      <c r="DD134" s="236">
        <v>13.505800000000001</v>
      </c>
      <c r="DE134" s="236"/>
      <c r="DF134" s="236">
        <v>12.1746</v>
      </c>
      <c r="DG134" s="236">
        <v>13.1486</v>
      </c>
      <c r="DH134" s="236"/>
      <c r="DI134" s="236">
        <v>15.9406</v>
      </c>
      <c r="DJ134" s="236"/>
      <c r="DK134" s="236">
        <v>9.8046000000000006</v>
      </c>
      <c r="DL134" s="236">
        <v>9.8696000000000002</v>
      </c>
      <c r="DM134" s="236"/>
      <c r="DN134" s="236"/>
    </row>
    <row r="135" spans="1:118" x14ac:dyDescent="0.35">
      <c r="A135" s="236">
        <v>6</v>
      </c>
      <c r="B135" s="236">
        <v>22.173999999999999</v>
      </c>
      <c r="C135" s="236">
        <v>18.797599999999999</v>
      </c>
      <c r="D135" s="236">
        <v>18.2133</v>
      </c>
      <c r="E135" s="236">
        <v>19.446899999999999</v>
      </c>
      <c r="I135" s="236">
        <v>20.226099999999999</v>
      </c>
      <c r="J135" s="236"/>
      <c r="K135" s="236">
        <v>22.563700000000001</v>
      </c>
      <c r="L135" s="236">
        <v>18.505500000000001</v>
      </c>
      <c r="M135" s="236"/>
      <c r="N135" s="236"/>
      <c r="O135" s="236">
        <v>20.485800000000001</v>
      </c>
      <c r="P135" s="236"/>
      <c r="Q135" s="236"/>
      <c r="R135" s="236"/>
      <c r="S135" s="236"/>
      <c r="T135" s="236"/>
      <c r="U135" s="236"/>
      <c r="V135" s="236"/>
      <c r="W135" s="236"/>
      <c r="X135" s="236"/>
      <c r="Y135" s="236"/>
      <c r="Z135" s="236">
        <v>21.362400000000001</v>
      </c>
      <c r="AA135" s="236">
        <v>17.920999999999999</v>
      </c>
      <c r="AB135" s="236">
        <v>20.550699999999999</v>
      </c>
      <c r="AC135" s="236"/>
      <c r="AD135" s="236"/>
      <c r="AE135" s="236"/>
      <c r="AF135" s="236">
        <v>16.1355</v>
      </c>
      <c r="AG135" s="236">
        <v>17.0121</v>
      </c>
      <c r="AH135" s="236">
        <v>16.947099999999999</v>
      </c>
      <c r="AI135" s="236">
        <v>22.401399999999999</v>
      </c>
      <c r="AJ135" s="236">
        <v>19.446999999999999</v>
      </c>
      <c r="AK135" s="236">
        <v>17.7912</v>
      </c>
      <c r="AL135" s="236">
        <v>22.239000000000001</v>
      </c>
      <c r="AM135" s="236">
        <v>16.784800000000001</v>
      </c>
      <c r="AN135" s="236">
        <v>15.973100000000001</v>
      </c>
      <c r="AO135" s="236">
        <v>20.648199999999999</v>
      </c>
      <c r="AP135" s="236"/>
      <c r="AQ135" s="236">
        <v>16.1355</v>
      </c>
      <c r="AR135" s="236"/>
      <c r="AS135" s="236">
        <v>13.6031</v>
      </c>
      <c r="AW135" s="236"/>
      <c r="AX135" s="3">
        <v>20.290999999999997</v>
      </c>
      <c r="AZ135" s="236">
        <v>17.271799999999999</v>
      </c>
      <c r="BA135" s="236">
        <v>17.823699999999999</v>
      </c>
      <c r="BB135" s="236">
        <v>17.271699999999999</v>
      </c>
      <c r="BC135" s="236">
        <v>17.628900000000002</v>
      </c>
      <c r="BD135" s="236">
        <v>19.804099999999998</v>
      </c>
      <c r="BE135" s="236"/>
      <c r="BF135" s="236">
        <v>12.304500000000001</v>
      </c>
      <c r="BG135" s="236"/>
      <c r="BH135" s="236"/>
      <c r="BI135" s="236"/>
      <c r="BJ135" s="236"/>
      <c r="BK135" s="236"/>
      <c r="BL135" s="236"/>
      <c r="BM135" s="236"/>
      <c r="BN135" s="236"/>
      <c r="BO135" s="236"/>
      <c r="BP135" s="236"/>
      <c r="BQ135" s="236"/>
      <c r="BR135" s="236"/>
      <c r="BS135" s="236"/>
      <c r="BT135" s="236"/>
      <c r="BU135" s="236"/>
      <c r="BV135" s="236">
        <v>17.726299999999998</v>
      </c>
      <c r="BW135" s="236">
        <v>15.908200000000001</v>
      </c>
      <c r="BX135" s="236">
        <v>16.719799999999999</v>
      </c>
      <c r="BY135" s="236">
        <v>14.0251</v>
      </c>
      <c r="BZ135" s="236">
        <v>18.895</v>
      </c>
      <c r="CA135" s="236">
        <v>15.2265</v>
      </c>
      <c r="CB135" s="236">
        <v>13.505699999999999</v>
      </c>
      <c r="CC135" s="236"/>
      <c r="CD135" s="236">
        <v>16.557500000000001</v>
      </c>
      <c r="CE135" s="236">
        <v>17.3691</v>
      </c>
      <c r="CF135" s="236">
        <v>15.1615</v>
      </c>
      <c r="CG135" s="236">
        <v>16.492599999999999</v>
      </c>
      <c r="CH135" s="236">
        <v>16.979600000000001</v>
      </c>
      <c r="CI135" s="236">
        <v>14.641999999999999</v>
      </c>
      <c r="CJ135" s="236">
        <v>14.7394</v>
      </c>
      <c r="CK135" s="236"/>
      <c r="CL135" s="236"/>
      <c r="CM135" s="236"/>
      <c r="CN135" s="236">
        <v>19.154800000000002</v>
      </c>
      <c r="CO135" s="236"/>
      <c r="CP135" s="236"/>
      <c r="CQ135" s="236"/>
      <c r="CR135" s="236"/>
      <c r="CS135" s="236"/>
      <c r="CT135" s="236"/>
      <c r="CU135" s="236">
        <v>19.706700000000001</v>
      </c>
      <c r="CV135" s="236">
        <v>12.0448</v>
      </c>
      <c r="CW135" s="236">
        <v>14.9992</v>
      </c>
      <c r="CX135" s="236">
        <v>16.038</v>
      </c>
      <c r="CY135" s="236">
        <v>18.148299999999999</v>
      </c>
      <c r="CZ135" s="236">
        <v>19.479399999999998</v>
      </c>
      <c r="DA135" s="236">
        <v>13.992699999999999</v>
      </c>
      <c r="DB135" s="236">
        <v>14.9018</v>
      </c>
      <c r="DC135" s="236">
        <v>13.733000000000001</v>
      </c>
      <c r="DD135" s="236">
        <v>16.395199999999999</v>
      </c>
      <c r="DE135" s="236"/>
      <c r="DF135" s="236">
        <v>14.966699999999999</v>
      </c>
      <c r="DG135" s="236">
        <v>15.680899999999999</v>
      </c>
      <c r="DH135" s="236"/>
      <c r="DI135" s="236">
        <v>18.9924</v>
      </c>
      <c r="DJ135" s="236"/>
      <c r="DK135" s="236">
        <v>12.5967</v>
      </c>
      <c r="DL135" s="236">
        <v>12.272</v>
      </c>
      <c r="DM135" s="236"/>
      <c r="DN135" s="236"/>
    </row>
    <row r="136" spans="1:118" x14ac:dyDescent="0.35">
      <c r="A136" s="236">
        <v>7</v>
      </c>
      <c r="B136" s="236">
        <v>24.8687</v>
      </c>
      <c r="C136" s="236">
        <v>21.524699999999999</v>
      </c>
      <c r="D136" s="236">
        <v>20.843</v>
      </c>
      <c r="E136" s="236">
        <v>21.8169</v>
      </c>
      <c r="I136" s="236">
        <v>22.953199999999999</v>
      </c>
      <c r="J136" s="236"/>
      <c r="K136" s="236">
        <v>25.388200000000001</v>
      </c>
      <c r="L136" s="236">
        <v>21.0703</v>
      </c>
      <c r="M136" s="236"/>
      <c r="N136" s="236"/>
      <c r="O136" s="236">
        <v>23.407699999999998</v>
      </c>
      <c r="P136" s="236"/>
      <c r="Q136" s="236"/>
      <c r="R136" s="236"/>
      <c r="S136" s="236"/>
      <c r="T136" s="236"/>
      <c r="U136" s="236"/>
      <c r="V136" s="236"/>
      <c r="W136" s="236"/>
      <c r="X136" s="236"/>
      <c r="Y136" s="236"/>
      <c r="Z136" s="236">
        <v>24.316800000000001</v>
      </c>
      <c r="AA136" s="236">
        <v>20.875399999999999</v>
      </c>
      <c r="AB136" s="236">
        <v>23.2454</v>
      </c>
      <c r="AC136" s="236"/>
      <c r="AD136" s="236"/>
      <c r="AE136" s="236"/>
      <c r="AF136" s="236">
        <v>18.3432</v>
      </c>
      <c r="AG136" s="236">
        <v>19.252199999999998</v>
      </c>
      <c r="AH136" s="236">
        <v>19.804099999999998</v>
      </c>
      <c r="AI136" s="236">
        <v>25.6479</v>
      </c>
      <c r="AJ136" s="236">
        <v>22.206600000000002</v>
      </c>
      <c r="AK136" s="236">
        <v>20.6157</v>
      </c>
      <c r="AL136" s="236">
        <v>25.8752</v>
      </c>
      <c r="AM136" s="236">
        <v>19.3171</v>
      </c>
      <c r="AN136" s="236">
        <v>18.3431</v>
      </c>
      <c r="AO136" s="236">
        <v>23.764900000000001</v>
      </c>
      <c r="AP136" s="236"/>
      <c r="AQ136" s="236">
        <v>18.9925</v>
      </c>
      <c r="AR136" s="236"/>
      <c r="AS136" s="236">
        <v>16.070499999999999</v>
      </c>
      <c r="AW136" s="236"/>
      <c r="AX136" s="3">
        <v>23.342799999999997</v>
      </c>
      <c r="AZ136" s="236">
        <v>19.3171</v>
      </c>
      <c r="BA136" s="236">
        <v>20.485900000000001</v>
      </c>
      <c r="BB136" s="236">
        <v>19.869</v>
      </c>
      <c r="BC136" s="236">
        <v>20.550799999999999</v>
      </c>
      <c r="BD136" s="236">
        <v>22.758500000000002</v>
      </c>
      <c r="BE136" s="236"/>
      <c r="BF136" s="236">
        <v>14.6745</v>
      </c>
      <c r="BG136" s="236"/>
      <c r="BH136" s="236"/>
      <c r="BI136" s="236"/>
      <c r="BJ136" s="236"/>
      <c r="BK136" s="236"/>
      <c r="BL136" s="236"/>
      <c r="BM136" s="236"/>
      <c r="BN136" s="236"/>
      <c r="BO136" s="236"/>
      <c r="BP136" s="236"/>
      <c r="BQ136" s="236"/>
      <c r="BR136" s="236"/>
      <c r="BS136" s="236"/>
      <c r="BT136" s="236"/>
      <c r="BU136" s="236"/>
      <c r="BV136" s="236">
        <v>20.453399999999998</v>
      </c>
      <c r="BW136" s="236">
        <v>18.375599999999999</v>
      </c>
      <c r="BX136" s="236">
        <v>18.9924</v>
      </c>
      <c r="BY136" s="236">
        <v>16.460100000000001</v>
      </c>
      <c r="BZ136" s="236">
        <v>21.524699999999999</v>
      </c>
      <c r="CA136" s="236">
        <v>17.628900000000002</v>
      </c>
      <c r="CB136" s="236">
        <v>16.038</v>
      </c>
      <c r="CC136" s="236"/>
      <c r="CD136" s="236">
        <v>18.9925</v>
      </c>
      <c r="CE136" s="236">
        <v>20.323499999999999</v>
      </c>
      <c r="CF136" s="236">
        <v>17.401700000000002</v>
      </c>
      <c r="CG136" s="236">
        <v>18.8626</v>
      </c>
      <c r="CH136" s="236">
        <v>19.869</v>
      </c>
      <c r="CI136" s="236">
        <v>16.882100000000001</v>
      </c>
      <c r="CJ136" s="236">
        <v>17.1419</v>
      </c>
      <c r="CK136" s="236"/>
      <c r="CL136" s="236"/>
      <c r="CM136" s="236"/>
      <c r="CN136" s="236">
        <v>22.174099999999999</v>
      </c>
      <c r="CO136" s="236"/>
      <c r="CP136" s="236"/>
      <c r="CQ136" s="236"/>
      <c r="CR136" s="236"/>
      <c r="CS136" s="236"/>
      <c r="CT136" s="236"/>
      <c r="CU136" s="236">
        <v>22.531199999999998</v>
      </c>
      <c r="CV136" s="236">
        <v>14.0252</v>
      </c>
      <c r="CW136" s="236">
        <v>17.304200000000002</v>
      </c>
      <c r="CX136" s="236">
        <v>18.700199999999999</v>
      </c>
      <c r="CY136" s="236">
        <v>21.0703</v>
      </c>
      <c r="CZ136" s="236">
        <v>22.433800000000002</v>
      </c>
      <c r="DA136" s="236">
        <v>16.654900000000001</v>
      </c>
      <c r="DB136" s="236">
        <v>17.109400000000001</v>
      </c>
      <c r="DC136" s="236">
        <v>15.7783</v>
      </c>
      <c r="DD136" s="236">
        <v>19.0899</v>
      </c>
      <c r="DE136" s="236"/>
      <c r="DF136" s="236">
        <v>17.401599999999998</v>
      </c>
      <c r="DG136" s="236">
        <v>17.856100000000001</v>
      </c>
      <c r="DH136" s="236"/>
      <c r="DI136" s="236">
        <v>21.8169</v>
      </c>
      <c r="DJ136" s="236"/>
      <c r="DK136" s="236">
        <v>14.6745</v>
      </c>
      <c r="DL136" s="236">
        <v>14.5771</v>
      </c>
      <c r="DM136" s="236"/>
      <c r="DN136" s="236"/>
    </row>
    <row r="137" spans="1:118" x14ac:dyDescent="0.35">
      <c r="A137" s="236">
        <v>8</v>
      </c>
      <c r="B137" s="236">
        <v>27.336099999999998</v>
      </c>
      <c r="C137" s="236">
        <v>23.927199999999999</v>
      </c>
      <c r="D137" s="236">
        <v>23.115600000000001</v>
      </c>
      <c r="E137" s="236">
        <v>24.057099999999998</v>
      </c>
      <c r="I137" s="236">
        <v>25.5505</v>
      </c>
      <c r="J137" s="236"/>
      <c r="K137" s="236">
        <v>28.082799999999999</v>
      </c>
      <c r="L137" s="236">
        <v>23.635100000000001</v>
      </c>
      <c r="M137" s="236"/>
      <c r="N137" s="236"/>
      <c r="O137" s="236">
        <v>26.232199999999999</v>
      </c>
      <c r="P137" s="236"/>
      <c r="Q137" s="236"/>
      <c r="R137" s="236"/>
      <c r="S137" s="236"/>
      <c r="T137" s="236"/>
      <c r="U137" s="236"/>
      <c r="V137" s="236"/>
      <c r="W137" s="236"/>
      <c r="X137" s="236"/>
      <c r="Y137" s="236"/>
      <c r="Z137" s="236">
        <v>27.2712</v>
      </c>
      <c r="AA137" s="236">
        <v>23.505099999999999</v>
      </c>
      <c r="AB137" s="236">
        <v>26.167300000000001</v>
      </c>
      <c r="AC137" s="236"/>
      <c r="AD137" s="236"/>
      <c r="AE137" s="236"/>
      <c r="AF137" s="236">
        <v>20.323599999999999</v>
      </c>
      <c r="AG137" s="236">
        <v>21.33</v>
      </c>
      <c r="AH137" s="236">
        <v>22.2715</v>
      </c>
      <c r="AI137" s="236">
        <v>28.7971</v>
      </c>
      <c r="AJ137" s="236">
        <v>24.803799999999999</v>
      </c>
      <c r="AK137" s="236">
        <v>23.050599999999999</v>
      </c>
      <c r="AL137" s="236">
        <v>28.829499999999999</v>
      </c>
      <c r="AM137" s="236">
        <v>21.784500000000001</v>
      </c>
      <c r="AN137" s="236">
        <v>20.6157</v>
      </c>
      <c r="AO137" s="236">
        <v>26.492000000000001</v>
      </c>
      <c r="AP137" s="236"/>
      <c r="AQ137" s="236">
        <v>21.654599999999999</v>
      </c>
      <c r="AR137" s="236"/>
      <c r="AS137" s="236">
        <v>17.920999999999999</v>
      </c>
      <c r="AW137" s="236"/>
      <c r="AX137" s="3">
        <v>25.972499999999997</v>
      </c>
      <c r="AZ137" s="236">
        <v>21.200099999999999</v>
      </c>
      <c r="BA137" s="236">
        <v>22.953299999999999</v>
      </c>
      <c r="BB137" s="236">
        <v>22.661000000000001</v>
      </c>
      <c r="BC137" s="236">
        <v>22.9208</v>
      </c>
      <c r="BD137" s="236">
        <v>25.485600000000002</v>
      </c>
      <c r="BE137" s="236"/>
      <c r="BF137" s="236">
        <v>17.0121</v>
      </c>
      <c r="BG137" s="236"/>
      <c r="BH137" s="236"/>
      <c r="BI137" s="236"/>
      <c r="BJ137" s="236"/>
      <c r="BK137" s="236"/>
      <c r="BL137" s="236"/>
      <c r="BM137" s="236"/>
      <c r="BN137" s="236"/>
      <c r="BO137" s="236"/>
      <c r="BP137" s="236"/>
      <c r="BQ137" s="236"/>
      <c r="BR137" s="236"/>
      <c r="BS137" s="236"/>
      <c r="BT137" s="236"/>
      <c r="BU137" s="236"/>
      <c r="BV137" s="236">
        <v>22.433800000000002</v>
      </c>
      <c r="BW137" s="236">
        <v>20.583300000000001</v>
      </c>
      <c r="BX137" s="236">
        <v>21.427299999999999</v>
      </c>
      <c r="BY137" s="236">
        <v>18.602799999999998</v>
      </c>
      <c r="BZ137" s="236">
        <v>23.764800000000001</v>
      </c>
      <c r="CA137" s="236">
        <v>19.479500000000002</v>
      </c>
      <c r="CB137" s="236">
        <v>17.596399999999999</v>
      </c>
      <c r="CC137" s="236"/>
      <c r="CD137" s="236">
        <v>21.102699999999999</v>
      </c>
      <c r="CE137" s="236">
        <v>22.433800000000002</v>
      </c>
      <c r="CF137" s="236">
        <v>19.576899999999998</v>
      </c>
      <c r="CG137" s="236">
        <v>21.0702</v>
      </c>
      <c r="CH137" s="236">
        <v>22.239000000000001</v>
      </c>
      <c r="CI137" s="236">
        <v>18.797599999999999</v>
      </c>
      <c r="CJ137" s="236">
        <v>19.349499999999999</v>
      </c>
      <c r="CK137" s="236"/>
      <c r="CL137" s="236"/>
      <c r="CM137" s="236"/>
      <c r="CN137" s="236">
        <v>24.511600000000001</v>
      </c>
      <c r="CO137" s="236"/>
      <c r="CP137" s="236"/>
      <c r="CQ137" s="236"/>
      <c r="CR137" s="236"/>
      <c r="CS137" s="236"/>
      <c r="CT137" s="236"/>
      <c r="CU137" s="236">
        <v>24.9986</v>
      </c>
      <c r="CV137" s="236">
        <v>15.8108</v>
      </c>
      <c r="CW137" s="236">
        <v>19.674199999999999</v>
      </c>
      <c r="CX137" s="236">
        <v>20.972799999999999</v>
      </c>
      <c r="CY137" s="236">
        <v>23.635000000000002</v>
      </c>
      <c r="CZ137" s="236">
        <v>25.3232</v>
      </c>
      <c r="DA137" s="236">
        <v>19.154699999999998</v>
      </c>
      <c r="DB137" s="236">
        <v>18.96</v>
      </c>
      <c r="DC137" s="236">
        <v>18.050899999999999</v>
      </c>
      <c r="DD137" s="236">
        <v>21.427399999999999</v>
      </c>
      <c r="DE137" s="236"/>
      <c r="DF137" s="236">
        <v>19.446899999999999</v>
      </c>
      <c r="DG137" s="236">
        <v>20.128699999999998</v>
      </c>
      <c r="DH137" s="236"/>
      <c r="DI137" s="236">
        <v>24.251799999999999</v>
      </c>
      <c r="DJ137" s="236"/>
      <c r="DK137" s="236">
        <v>16.6874</v>
      </c>
      <c r="DL137" s="236">
        <v>16.59</v>
      </c>
      <c r="DM137" s="236"/>
      <c r="DN137" s="236"/>
    </row>
    <row r="138" spans="1:118" x14ac:dyDescent="0.35">
      <c r="A138" s="236">
        <v>9</v>
      </c>
      <c r="B138" s="236">
        <v>29.413900000000002</v>
      </c>
      <c r="C138" s="236">
        <v>25.777699999999999</v>
      </c>
      <c r="D138" s="236">
        <v>25.1934</v>
      </c>
      <c r="E138" s="236">
        <v>25.8751</v>
      </c>
      <c r="I138" s="236">
        <v>27.530899999999999</v>
      </c>
      <c r="J138" s="236"/>
      <c r="K138" s="236">
        <v>30.355399999999999</v>
      </c>
      <c r="L138" s="236">
        <v>26.1999</v>
      </c>
      <c r="M138" s="236"/>
      <c r="N138" s="236"/>
      <c r="O138" s="236">
        <v>28.082799999999999</v>
      </c>
      <c r="P138" s="236"/>
      <c r="Q138" s="236"/>
      <c r="R138" s="236"/>
      <c r="S138" s="236"/>
      <c r="T138" s="236"/>
      <c r="U138" s="236"/>
      <c r="V138" s="236"/>
      <c r="W138" s="236"/>
      <c r="X138" s="236"/>
      <c r="Y138" s="236"/>
      <c r="Z138" s="236">
        <v>30.063199999999998</v>
      </c>
      <c r="AA138" s="236">
        <v>25.9725</v>
      </c>
      <c r="AB138" s="236">
        <v>28.180199999999999</v>
      </c>
      <c r="AC138" s="236"/>
      <c r="AD138" s="236"/>
      <c r="AE138" s="236"/>
      <c r="AF138" s="236">
        <v>22.336400000000001</v>
      </c>
      <c r="AG138" s="236">
        <v>22.9208</v>
      </c>
      <c r="AH138" s="236">
        <v>24.6739</v>
      </c>
      <c r="AI138" s="236">
        <v>31.1022</v>
      </c>
      <c r="AJ138" s="236">
        <v>27.433599999999998</v>
      </c>
      <c r="AK138" s="236">
        <v>25.0959</v>
      </c>
      <c r="AL138" s="236">
        <v>31.296900000000001</v>
      </c>
      <c r="AM138" s="236">
        <v>23.9922</v>
      </c>
      <c r="AN138" s="236">
        <v>22.6935</v>
      </c>
      <c r="AO138" s="236">
        <v>29.154199999999999</v>
      </c>
      <c r="AP138" s="236"/>
      <c r="AQ138" s="236">
        <v>23.829799999999999</v>
      </c>
      <c r="AR138" s="236"/>
      <c r="AS138" s="236">
        <v>19.869</v>
      </c>
      <c r="AW138" s="236"/>
      <c r="AX138" s="3">
        <v>28.212600000000002</v>
      </c>
      <c r="AZ138" s="236">
        <v>22.855899999999998</v>
      </c>
      <c r="BA138" s="236">
        <v>25.4207</v>
      </c>
      <c r="BB138" s="236">
        <v>24.7713</v>
      </c>
      <c r="BC138" s="236">
        <v>25.030999999999999</v>
      </c>
      <c r="BD138" s="236">
        <v>27.855599999999999</v>
      </c>
      <c r="BE138" s="236"/>
      <c r="BF138" s="236">
        <v>18.927499999999998</v>
      </c>
      <c r="BG138" s="236"/>
      <c r="BH138" s="236"/>
      <c r="BI138" s="236"/>
      <c r="BJ138" s="236"/>
      <c r="BK138" s="236"/>
      <c r="BL138" s="236"/>
      <c r="BM138" s="236"/>
      <c r="BN138" s="236"/>
      <c r="BO138" s="236"/>
      <c r="BP138" s="236"/>
      <c r="BQ138" s="236"/>
      <c r="BR138" s="236"/>
      <c r="BS138" s="236"/>
      <c r="BT138" s="236"/>
      <c r="BU138" s="236"/>
      <c r="BV138" s="236">
        <v>24.154499999999999</v>
      </c>
      <c r="BW138" s="236">
        <v>22.6935</v>
      </c>
      <c r="BX138" s="236">
        <v>23.407699999999998</v>
      </c>
      <c r="BY138" s="236">
        <v>20.453299999999999</v>
      </c>
      <c r="BZ138" s="236">
        <v>26.134799999999998</v>
      </c>
      <c r="CA138" s="236">
        <v>21.622199999999999</v>
      </c>
      <c r="CB138" s="236">
        <v>19.674199999999999</v>
      </c>
      <c r="CC138" s="236"/>
      <c r="CD138" s="236">
        <v>22.953299999999999</v>
      </c>
      <c r="CE138" s="236">
        <v>24.6739</v>
      </c>
      <c r="CF138" s="236">
        <v>21.459900000000001</v>
      </c>
      <c r="CG138" s="236">
        <v>23.148</v>
      </c>
      <c r="CH138" s="236">
        <v>24.511600000000001</v>
      </c>
      <c r="CI138" s="236">
        <v>20.680599999999998</v>
      </c>
      <c r="CJ138" s="236">
        <v>21.232500000000002</v>
      </c>
      <c r="CK138" s="236"/>
      <c r="CL138" s="236"/>
      <c r="CM138" s="236"/>
      <c r="CN138" s="236">
        <v>26.751799999999999</v>
      </c>
      <c r="CO138" s="236"/>
      <c r="CP138" s="236"/>
      <c r="CQ138" s="236"/>
      <c r="CR138" s="236"/>
      <c r="CS138" s="236"/>
      <c r="CT138" s="236"/>
      <c r="CU138" s="236">
        <v>27.466000000000001</v>
      </c>
      <c r="CV138" s="236">
        <v>17.499099999999999</v>
      </c>
      <c r="CW138" s="236">
        <v>21.3949</v>
      </c>
      <c r="CX138" s="236">
        <v>23.050599999999999</v>
      </c>
      <c r="CY138" s="236">
        <v>26.134899999999998</v>
      </c>
      <c r="CZ138" s="236">
        <v>27.855499999999999</v>
      </c>
      <c r="DA138" s="236">
        <v>21.3948</v>
      </c>
      <c r="DB138" s="236">
        <v>20.7456</v>
      </c>
      <c r="DC138" s="236">
        <v>19.803999999999998</v>
      </c>
      <c r="DD138" s="236">
        <v>23.635100000000001</v>
      </c>
      <c r="DE138" s="236"/>
      <c r="DF138" s="236">
        <v>21.200099999999999</v>
      </c>
      <c r="DG138" s="236">
        <v>22.011700000000001</v>
      </c>
      <c r="DH138" s="236"/>
      <c r="DI138" s="236">
        <v>26.492000000000001</v>
      </c>
      <c r="DJ138" s="236"/>
      <c r="DK138" s="236">
        <v>18.700199999999999</v>
      </c>
      <c r="DL138" s="236">
        <v>18.375599999999999</v>
      </c>
      <c r="DM138" s="236"/>
      <c r="DN138" s="236"/>
    </row>
    <row r="139" spans="1:118" x14ac:dyDescent="0.35">
      <c r="A139" s="236">
        <v>10</v>
      </c>
      <c r="B139" s="236">
        <v>31.1995</v>
      </c>
      <c r="C139" s="236">
        <v>27.7257</v>
      </c>
      <c r="D139" s="236">
        <v>27.011500000000002</v>
      </c>
      <c r="E139" s="236">
        <v>27.855499999999999</v>
      </c>
      <c r="I139" s="236">
        <v>29.738499999999998</v>
      </c>
      <c r="J139" s="236"/>
      <c r="K139" s="236">
        <v>32.238399999999999</v>
      </c>
      <c r="L139" s="236">
        <v>27.7258</v>
      </c>
      <c r="M139" s="236"/>
      <c r="N139" s="236"/>
      <c r="O139" s="236">
        <v>30.257999999999999</v>
      </c>
      <c r="P139" s="236"/>
      <c r="Q139" s="236"/>
      <c r="R139" s="236"/>
      <c r="S139" s="236"/>
      <c r="T139" s="236"/>
      <c r="U139" s="236"/>
      <c r="V139" s="236"/>
      <c r="W139" s="236"/>
      <c r="X139" s="236"/>
      <c r="Y139" s="236"/>
      <c r="Z139" s="236">
        <v>32.140999999999998</v>
      </c>
      <c r="AA139" s="236">
        <v>27.920500000000001</v>
      </c>
      <c r="AB139" s="236">
        <v>30.095700000000001</v>
      </c>
      <c r="AC139" s="236"/>
      <c r="AD139" s="236"/>
      <c r="AE139" s="236"/>
      <c r="AF139" s="236">
        <v>23.8948</v>
      </c>
      <c r="AG139" s="236">
        <v>24.803799999999999</v>
      </c>
      <c r="AH139" s="236">
        <v>26.686800000000002</v>
      </c>
      <c r="AI139" s="236">
        <v>33.601999999999997</v>
      </c>
      <c r="AJ139" s="236">
        <v>29.089300000000001</v>
      </c>
      <c r="AK139" s="236">
        <v>27.0763</v>
      </c>
      <c r="AL139" s="236">
        <v>33.439700000000002</v>
      </c>
      <c r="AM139" s="236">
        <v>25.940100000000001</v>
      </c>
      <c r="AN139" s="236">
        <v>24.738900000000001</v>
      </c>
      <c r="AO139" s="236">
        <v>31.3294</v>
      </c>
      <c r="AP139" s="236"/>
      <c r="AQ139" s="236">
        <v>25.9726</v>
      </c>
      <c r="AR139" s="236"/>
      <c r="AS139" s="236">
        <v>21.362400000000001</v>
      </c>
      <c r="AW139" s="236"/>
      <c r="AX139" s="3">
        <v>30.193100000000001</v>
      </c>
      <c r="AZ139" s="236">
        <v>24.414200000000001</v>
      </c>
      <c r="BA139" s="236">
        <v>27.466000000000001</v>
      </c>
      <c r="BB139" s="236">
        <v>26.881599999999999</v>
      </c>
      <c r="BC139" s="236">
        <v>26.816700000000001</v>
      </c>
      <c r="BD139" s="236">
        <v>29.803599999999999</v>
      </c>
      <c r="BE139" s="236"/>
      <c r="BF139" s="236">
        <v>20.810500000000001</v>
      </c>
      <c r="BG139" s="236"/>
      <c r="BH139" s="236"/>
      <c r="BI139" s="236"/>
      <c r="BJ139" s="236"/>
      <c r="BK139" s="236"/>
      <c r="BL139" s="236"/>
      <c r="BM139" s="236"/>
      <c r="BN139" s="236"/>
      <c r="BO139" s="236"/>
      <c r="BP139" s="236"/>
      <c r="BQ139" s="236"/>
      <c r="BR139" s="236"/>
      <c r="BS139" s="236"/>
      <c r="BT139" s="236"/>
      <c r="BU139" s="236"/>
      <c r="BV139" s="236">
        <v>26.07</v>
      </c>
      <c r="BW139" s="236">
        <v>24.316800000000001</v>
      </c>
      <c r="BX139" s="236">
        <v>25.030999999999999</v>
      </c>
      <c r="BY139" s="236">
        <v>22.239000000000001</v>
      </c>
      <c r="BZ139" s="236">
        <v>28.115300000000001</v>
      </c>
      <c r="CA139" s="236">
        <v>23.213000000000001</v>
      </c>
      <c r="CB139" s="236">
        <v>21.037700000000001</v>
      </c>
      <c r="CC139" s="236"/>
      <c r="CD139" s="236">
        <v>24.706399999999999</v>
      </c>
      <c r="CE139" s="236">
        <v>26.589400000000001</v>
      </c>
      <c r="CF139" s="236">
        <v>23.180599999999998</v>
      </c>
      <c r="CG139" s="236">
        <v>24.9986</v>
      </c>
      <c r="CH139" s="236">
        <v>26.6219</v>
      </c>
      <c r="CI139" s="236">
        <v>22.563600000000001</v>
      </c>
      <c r="CJ139" s="236">
        <v>23.148</v>
      </c>
      <c r="CK139" s="236"/>
      <c r="CL139" s="236"/>
      <c r="CM139" s="236"/>
      <c r="CN139" s="236">
        <v>28.959499999999998</v>
      </c>
      <c r="CO139" s="236"/>
      <c r="CP139" s="236"/>
      <c r="CQ139" s="236"/>
      <c r="CR139" s="236"/>
      <c r="CS139" s="236"/>
      <c r="CT139" s="236"/>
      <c r="CU139" s="236">
        <v>29.349</v>
      </c>
      <c r="CV139" s="236">
        <v>19.122299999999999</v>
      </c>
      <c r="CW139" s="236">
        <v>23.375299999999999</v>
      </c>
      <c r="CX139" s="236">
        <v>24.901199999999999</v>
      </c>
      <c r="CY139" s="236">
        <v>28.180199999999999</v>
      </c>
      <c r="CZ139" s="236">
        <v>29.965800000000002</v>
      </c>
      <c r="DA139" s="236">
        <v>23.3428</v>
      </c>
      <c r="DB139" s="236">
        <v>22.401299999999999</v>
      </c>
      <c r="DC139" s="236">
        <v>21.589700000000001</v>
      </c>
      <c r="DD139" s="236">
        <v>25.5505</v>
      </c>
      <c r="DE139" s="236"/>
      <c r="DF139" s="236">
        <v>22.9208</v>
      </c>
      <c r="DG139" s="236">
        <v>23.732399999999998</v>
      </c>
      <c r="DH139" s="236"/>
      <c r="DI139" s="236">
        <v>28.667200000000001</v>
      </c>
      <c r="DJ139" s="236"/>
      <c r="DK139" s="236">
        <v>20.096299999999999</v>
      </c>
      <c r="DL139" s="236">
        <v>19.9664</v>
      </c>
      <c r="DM139" s="236"/>
      <c r="DN139" s="236"/>
    </row>
    <row r="140" spans="1:118" x14ac:dyDescent="0.35">
      <c r="A140" s="236">
        <v>11</v>
      </c>
      <c r="B140" s="236">
        <v>33.049999999999997</v>
      </c>
      <c r="C140" s="236">
        <v>29.121700000000001</v>
      </c>
      <c r="D140" s="236">
        <v>28.407499999999999</v>
      </c>
      <c r="E140" s="236">
        <v>29.186599999999999</v>
      </c>
      <c r="I140" s="236">
        <v>31.3294</v>
      </c>
      <c r="J140" s="236"/>
      <c r="K140" s="236">
        <v>34.088999999999999</v>
      </c>
      <c r="L140" s="236">
        <v>29.738600000000002</v>
      </c>
      <c r="M140" s="236"/>
      <c r="N140" s="236"/>
      <c r="O140" s="236">
        <v>31.9787</v>
      </c>
      <c r="P140" s="236"/>
      <c r="Q140" s="236"/>
      <c r="R140" s="236"/>
      <c r="S140" s="236"/>
      <c r="T140" s="236"/>
      <c r="U140" s="236"/>
      <c r="V140" s="236"/>
      <c r="W140" s="236"/>
      <c r="X140" s="236"/>
      <c r="Y140" s="236"/>
      <c r="Z140" s="236">
        <v>34.381100000000004</v>
      </c>
      <c r="AA140" s="236">
        <v>29.738499999999998</v>
      </c>
      <c r="AB140" s="236">
        <v>32.2059</v>
      </c>
      <c r="AC140" s="236"/>
      <c r="AD140" s="236"/>
      <c r="AE140" s="236"/>
      <c r="AF140" s="236">
        <v>25.355799999999999</v>
      </c>
      <c r="AG140" s="236">
        <v>26.07</v>
      </c>
      <c r="AH140" s="236">
        <v>28.569800000000001</v>
      </c>
      <c r="AI140" s="236">
        <v>35.809699999999999</v>
      </c>
      <c r="AJ140" s="236">
        <v>31.069700000000001</v>
      </c>
      <c r="AK140" s="236">
        <v>28.9269</v>
      </c>
      <c r="AL140" s="236">
        <v>35.549900000000001</v>
      </c>
      <c r="AM140" s="236">
        <v>27.5959</v>
      </c>
      <c r="AN140" s="236">
        <v>26.264800000000001</v>
      </c>
      <c r="AO140" s="236">
        <v>33.309800000000003</v>
      </c>
      <c r="AP140" s="236"/>
      <c r="AQ140" s="236">
        <v>27.628299999999999</v>
      </c>
      <c r="AR140" s="236"/>
      <c r="AS140" s="236">
        <v>22.953199999999999</v>
      </c>
      <c r="AW140" s="236"/>
      <c r="AX140" s="3">
        <v>32.270899999999997</v>
      </c>
      <c r="AZ140" s="236">
        <v>25.940100000000001</v>
      </c>
      <c r="BA140" s="236">
        <v>29.349</v>
      </c>
      <c r="BB140" s="236">
        <v>28.764600000000002</v>
      </c>
      <c r="BC140" s="236">
        <v>28.7971</v>
      </c>
      <c r="BD140" s="236">
        <v>31.7515</v>
      </c>
      <c r="BE140" s="236"/>
      <c r="BF140" s="236">
        <v>22.5962</v>
      </c>
      <c r="BG140" s="236"/>
      <c r="BH140" s="236"/>
      <c r="BI140" s="236"/>
      <c r="BJ140" s="236"/>
      <c r="BK140" s="236"/>
      <c r="BL140" s="236"/>
      <c r="BM140" s="236"/>
      <c r="BN140" s="236"/>
      <c r="BO140" s="236"/>
      <c r="BP140" s="236"/>
      <c r="BQ140" s="236"/>
      <c r="BR140" s="236"/>
      <c r="BS140" s="236"/>
      <c r="BT140" s="236"/>
      <c r="BU140" s="236"/>
      <c r="BV140" s="236">
        <v>27.660799999999998</v>
      </c>
      <c r="BW140" s="236">
        <v>25.907599999999999</v>
      </c>
      <c r="BX140" s="236">
        <v>26.784199999999998</v>
      </c>
      <c r="BY140" s="236">
        <v>23.732399999999998</v>
      </c>
      <c r="BZ140" s="236">
        <v>29.706099999999999</v>
      </c>
      <c r="CA140" s="236">
        <v>24.7714</v>
      </c>
      <c r="CB140" s="236">
        <v>22.725999999999999</v>
      </c>
      <c r="CC140" s="236"/>
      <c r="CD140" s="236">
        <v>26.394600000000001</v>
      </c>
      <c r="CE140" s="236">
        <v>28.407499999999999</v>
      </c>
      <c r="CF140" s="236">
        <v>24.673999999999999</v>
      </c>
      <c r="CG140" s="236">
        <v>26.2972</v>
      </c>
      <c r="CH140" s="236">
        <v>28.504899999999999</v>
      </c>
      <c r="CI140" s="236">
        <v>24.2194</v>
      </c>
      <c r="CJ140" s="236">
        <v>24.966100000000001</v>
      </c>
      <c r="CK140" s="236"/>
      <c r="CL140" s="236"/>
      <c r="CM140" s="236"/>
      <c r="CN140" s="236">
        <v>30.972300000000001</v>
      </c>
      <c r="CO140" s="236"/>
      <c r="CP140" s="236"/>
      <c r="CQ140" s="236"/>
      <c r="CR140" s="236"/>
      <c r="CS140" s="236"/>
      <c r="CT140" s="236"/>
      <c r="CU140" s="236">
        <v>31.361899999999999</v>
      </c>
      <c r="CV140" s="236">
        <v>20.258600000000001</v>
      </c>
      <c r="CW140" s="236">
        <v>24.738900000000001</v>
      </c>
      <c r="CX140" s="236">
        <v>26.5244</v>
      </c>
      <c r="CY140" s="236">
        <v>30.095700000000001</v>
      </c>
      <c r="CZ140" s="236">
        <v>32.043599999999998</v>
      </c>
      <c r="DA140" s="236">
        <v>24.609000000000002</v>
      </c>
      <c r="DB140" s="236">
        <v>23.829799999999999</v>
      </c>
      <c r="DC140" s="236">
        <v>23.407699999999998</v>
      </c>
      <c r="DD140" s="236">
        <v>27.2712</v>
      </c>
      <c r="DE140" s="236"/>
      <c r="DF140" s="236">
        <v>24.7713</v>
      </c>
      <c r="DG140" s="236">
        <v>25.290700000000001</v>
      </c>
      <c r="DH140" s="236"/>
      <c r="DI140" s="236">
        <v>30.387899999999998</v>
      </c>
      <c r="DJ140" s="236"/>
      <c r="DK140" s="236">
        <v>21.654599999999999</v>
      </c>
      <c r="DL140" s="236">
        <v>21.622199999999999</v>
      </c>
      <c r="DM140" s="236"/>
      <c r="DN140" s="236"/>
    </row>
    <row r="141" spans="1:118" x14ac:dyDescent="0.35">
      <c r="A141" s="236">
        <v>12</v>
      </c>
      <c r="B141" s="236">
        <v>34.640900000000002</v>
      </c>
      <c r="C141" s="236">
        <v>30.485299999999999</v>
      </c>
      <c r="D141" s="236">
        <v>29.6737</v>
      </c>
      <c r="E141" s="236">
        <v>30.582699999999999</v>
      </c>
      <c r="I141" s="236">
        <v>32.985100000000003</v>
      </c>
      <c r="J141" s="236"/>
      <c r="K141" s="236">
        <v>35.6798</v>
      </c>
      <c r="L141" s="236">
        <v>31.231999999999999</v>
      </c>
      <c r="M141" s="236"/>
      <c r="N141" s="236"/>
      <c r="O141" s="236">
        <v>33.472099999999998</v>
      </c>
      <c r="P141" s="236"/>
      <c r="Q141" s="236"/>
      <c r="R141" s="236"/>
      <c r="S141" s="236"/>
      <c r="T141" s="236"/>
      <c r="U141" s="236"/>
      <c r="V141" s="236"/>
      <c r="W141" s="236"/>
      <c r="X141" s="236"/>
      <c r="Y141" s="236"/>
      <c r="Z141" s="236">
        <v>36.134300000000003</v>
      </c>
      <c r="AA141" s="236">
        <v>31.491700000000002</v>
      </c>
      <c r="AB141" s="236">
        <v>33.634399999999999</v>
      </c>
      <c r="AC141" s="236"/>
      <c r="AD141" s="236"/>
      <c r="AE141" s="236"/>
      <c r="AF141" s="236">
        <v>26.881599999999999</v>
      </c>
      <c r="AG141" s="236">
        <v>27.466000000000001</v>
      </c>
      <c r="AH141" s="236">
        <v>30.355399999999999</v>
      </c>
      <c r="AI141" s="236">
        <v>37.822600000000001</v>
      </c>
      <c r="AJ141" s="236">
        <v>32.725499999999997</v>
      </c>
      <c r="AK141" s="236">
        <v>30.517700000000001</v>
      </c>
      <c r="AL141" s="236">
        <v>37.335500000000003</v>
      </c>
      <c r="AM141" s="236">
        <v>29.219200000000001</v>
      </c>
      <c r="AN141" s="236">
        <v>27.8231</v>
      </c>
      <c r="AO141" s="236">
        <v>35.192799999999998</v>
      </c>
      <c r="AP141" s="236"/>
      <c r="AQ141" s="236">
        <v>29.284099999999999</v>
      </c>
      <c r="AR141" s="236"/>
      <c r="AS141" s="236">
        <v>24.0246</v>
      </c>
      <c r="AW141" s="236"/>
      <c r="AX141" s="3">
        <v>33.796699999999994</v>
      </c>
      <c r="AZ141" s="236">
        <v>27.0764</v>
      </c>
      <c r="BA141" s="236">
        <v>30.8749</v>
      </c>
      <c r="BB141" s="236">
        <v>30.485299999999999</v>
      </c>
      <c r="BC141" s="236">
        <v>30.4528</v>
      </c>
      <c r="BD141" s="236">
        <v>33.764400000000002</v>
      </c>
      <c r="BE141" s="236"/>
      <c r="BF141" s="236">
        <v>24.187000000000001</v>
      </c>
      <c r="BG141" s="236"/>
      <c r="BH141" s="236"/>
      <c r="BI141" s="236"/>
      <c r="BJ141" s="236"/>
      <c r="BK141" s="236"/>
      <c r="BL141" s="236"/>
      <c r="BM141" s="236"/>
      <c r="BN141" s="236"/>
      <c r="BO141" s="236"/>
      <c r="BP141" s="236"/>
      <c r="BQ141" s="236"/>
      <c r="BR141" s="236"/>
      <c r="BS141" s="236"/>
      <c r="BT141" s="236"/>
      <c r="BU141" s="236"/>
      <c r="BV141" s="236">
        <v>29.121700000000001</v>
      </c>
      <c r="BW141" s="236">
        <v>27.303699999999999</v>
      </c>
      <c r="BX141" s="236">
        <v>28.245100000000001</v>
      </c>
      <c r="BY141" s="236">
        <v>25.160900000000002</v>
      </c>
      <c r="BZ141" s="236">
        <v>31.1995</v>
      </c>
      <c r="CA141" s="236">
        <v>26.134899999999998</v>
      </c>
      <c r="CB141" s="236">
        <v>23.7973</v>
      </c>
      <c r="CC141" s="236"/>
      <c r="CD141" s="236">
        <v>27.660799999999998</v>
      </c>
      <c r="CE141" s="236">
        <v>29.8035</v>
      </c>
      <c r="CF141" s="236">
        <v>26.232299999999999</v>
      </c>
      <c r="CG141" s="236">
        <v>27.693200000000001</v>
      </c>
      <c r="CH141" s="236">
        <v>30.1282</v>
      </c>
      <c r="CI141" s="236">
        <v>25.485499999999998</v>
      </c>
      <c r="CJ141" s="236">
        <v>26.264700000000001</v>
      </c>
      <c r="CK141" s="236"/>
      <c r="CL141" s="236"/>
      <c r="CM141" s="236"/>
      <c r="CN141" s="236">
        <v>32.530700000000003</v>
      </c>
      <c r="CO141" s="236"/>
      <c r="CP141" s="236"/>
      <c r="CQ141" s="236"/>
      <c r="CR141" s="236"/>
      <c r="CS141" s="236"/>
      <c r="CT141" s="236"/>
      <c r="CU141" s="236">
        <v>33.147500000000001</v>
      </c>
      <c r="CV141" s="236">
        <v>21.524799999999999</v>
      </c>
      <c r="CW141" s="236">
        <v>26.1998</v>
      </c>
      <c r="CX141" s="236">
        <v>28.180199999999999</v>
      </c>
      <c r="CY141" s="236">
        <v>31.8813</v>
      </c>
      <c r="CZ141" s="236">
        <v>33.666899999999998</v>
      </c>
      <c r="DA141" s="236">
        <v>25.842700000000001</v>
      </c>
      <c r="DB141" s="236">
        <v>25.128499999999999</v>
      </c>
      <c r="DC141" s="236">
        <v>24.511600000000001</v>
      </c>
      <c r="DD141" s="236">
        <v>28.991900000000001</v>
      </c>
      <c r="DE141" s="236"/>
      <c r="DF141" s="236">
        <v>26.004999999999999</v>
      </c>
      <c r="DG141" s="236">
        <v>26.556899999999999</v>
      </c>
      <c r="DH141" s="236"/>
      <c r="DI141" s="236">
        <v>32.043599999999998</v>
      </c>
      <c r="DJ141" s="236"/>
      <c r="DK141" s="236">
        <v>23.148</v>
      </c>
      <c r="DL141" s="236">
        <v>23.0182</v>
      </c>
      <c r="DM141" s="236"/>
      <c r="DN141" s="236"/>
    </row>
    <row r="142" spans="1:118" x14ac:dyDescent="0.35">
      <c r="A142" s="236">
        <v>13</v>
      </c>
      <c r="B142" s="236">
        <v>36.231699999999996</v>
      </c>
      <c r="C142" s="236">
        <v>31.7514</v>
      </c>
      <c r="D142" s="236">
        <v>30.939900000000002</v>
      </c>
      <c r="E142" s="236">
        <v>31.654</v>
      </c>
      <c r="I142" s="236">
        <v>34.381100000000004</v>
      </c>
      <c r="J142" s="236"/>
      <c r="K142" s="236">
        <v>37.303100000000001</v>
      </c>
      <c r="L142" s="236">
        <v>32.628100000000003</v>
      </c>
      <c r="M142" s="236"/>
      <c r="N142" s="236"/>
      <c r="O142" s="236">
        <v>34.900599999999997</v>
      </c>
      <c r="P142" s="236"/>
      <c r="Q142" s="236"/>
      <c r="R142" s="236"/>
      <c r="S142" s="236"/>
      <c r="T142" s="236"/>
      <c r="U142" s="236"/>
      <c r="V142" s="236"/>
      <c r="W142" s="236"/>
      <c r="X142" s="236"/>
      <c r="Y142" s="236"/>
      <c r="Z142" s="236">
        <v>37.9848</v>
      </c>
      <c r="AA142" s="236">
        <v>33.147399999999998</v>
      </c>
      <c r="AB142" s="236">
        <v>35.42</v>
      </c>
      <c r="AC142" s="236"/>
      <c r="AD142" s="236"/>
      <c r="AE142" s="236"/>
      <c r="AF142" s="236">
        <v>27.985499999999998</v>
      </c>
      <c r="AG142" s="236">
        <v>28.732199999999999</v>
      </c>
      <c r="AH142" s="236">
        <v>32.011200000000002</v>
      </c>
      <c r="AI142" s="236">
        <v>39.543300000000002</v>
      </c>
      <c r="AJ142" s="236">
        <v>34.283799999999999</v>
      </c>
      <c r="AK142" s="236">
        <v>31.816299999999998</v>
      </c>
      <c r="AL142" s="236">
        <v>39.121200000000002</v>
      </c>
      <c r="AM142" s="236">
        <v>30.680099999999999</v>
      </c>
      <c r="AN142" s="236">
        <v>29.089300000000001</v>
      </c>
      <c r="AO142" s="236">
        <v>36.686199999999999</v>
      </c>
      <c r="AP142" s="236"/>
      <c r="AQ142" s="236">
        <v>30.712599999999998</v>
      </c>
      <c r="AR142" s="236"/>
      <c r="AS142" s="236">
        <v>25.388100000000001</v>
      </c>
      <c r="AW142" s="236"/>
      <c r="AX142" s="3">
        <v>35.484999999999999</v>
      </c>
      <c r="AZ142" s="236">
        <v>28.212700000000002</v>
      </c>
      <c r="BA142" s="236">
        <v>32.368299999999998</v>
      </c>
      <c r="BB142" s="236">
        <v>31.9787</v>
      </c>
      <c r="BC142" s="236">
        <v>31.654</v>
      </c>
      <c r="BD142" s="236">
        <v>35.582500000000003</v>
      </c>
      <c r="BE142" s="236"/>
      <c r="BF142" s="236">
        <v>25.712900000000001</v>
      </c>
      <c r="BG142" s="236"/>
      <c r="BH142" s="236"/>
      <c r="BI142" s="236"/>
      <c r="BJ142" s="236"/>
      <c r="BK142" s="236"/>
      <c r="BL142" s="236"/>
      <c r="BM142" s="236"/>
      <c r="BN142" s="236"/>
      <c r="BO142" s="236"/>
      <c r="BP142" s="236"/>
      <c r="BQ142" s="236"/>
      <c r="BR142" s="236"/>
      <c r="BS142" s="236"/>
      <c r="BT142" s="236"/>
      <c r="BU142" s="236"/>
      <c r="BV142" s="236">
        <v>30.647600000000001</v>
      </c>
      <c r="BW142" s="236">
        <v>28.634799999999998</v>
      </c>
      <c r="BX142" s="236">
        <v>29.413900000000002</v>
      </c>
      <c r="BY142" s="236">
        <v>26.1998</v>
      </c>
      <c r="BZ142" s="236">
        <v>32.5306</v>
      </c>
      <c r="CA142" s="236">
        <v>27.7257</v>
      </c>
      <c r="CB142" s="236">
        <v>25.0959</v>
      </c>
      <c r="CC142" s="236"/>
      <c r="CD142" s="236">
        <v>28.991900000000001</v>
      </c>
      <c r="CE142" s="236">
        <v>31.231999999999999</v>
      </c>
      <c r="CF142" s="236">
        <v>27.563400000000001</v>
      </c>
      <c r="CG142" s="236">
        <v>29.121700000000001</v>
      </c>
      <c r="CH142" s="236">
        <v>31.621600000000001</v>
      </c>
      <c r="CI142" s="236">
        <v>26.719200000000001</v>
      </c>
      <c r="CJ142" s="236">
        <v>27.530899999999999</v>
      </c>
      <c r="CK142" s="236"/>
      <c r="CL142" s="236"/>
      <c r="CM142" s="236"/>
      <c r="CN142" s="236">
        <v>33.959200000000003</v>
      </c>
      <c r="CO142" s="236"/>
      <c r="CP142" s="236"/>
      <c r="CQ142" s="236"/>
      <c r="CR142" s="236"/>
      <c r="CS142" s="236"/>
      <c r="CT142" s="236"/>
      <c r="CU142" s="236">
        <v>34.673400000000001</v>
      </c>
      <c r="CV142" s="236">
        <v>22.823399999999999</v>
      </c>
      <c r="CW142" s="236">
        <v>27.660799999999998</v>
      </c>
      <c r="CX142" s="236">
        <v>29.381399999999999</v>
      </c>
      <c r="CY142" s="236">
        <v>33.666899999999998</v>
      </c>
      <c r="CZ142" s="236">
        <v>35.614800000000002</v>
      </c>
      <c r="DA142" s="236">
        <v>26.816600000000001</v>
      </c>
      <c r="DB142" s="236">
        <v>26.264800000000001</v>
      </c>
      <c r="DC142" s="236">
        <v>26.264700000000001</v>
      </c>
      <c r="DD142" s="236">
        <v>30.420400000000001</v>
      </c>
      <c r="DE142" s="236"/>
      <c r="DF142" s="236">
        <v>27.4984</v>
      </c>
      <c r="DG142" s="236">
        <v>27.7257</v>
      </c>
      <c r="DH142" s="236"/>
      <c r="DI142" s="236">
        <v>33.7318</v>
      </c>
      <c r="DJ142" s="236"/>
      <c r="DK142" s="236">
        <v>24.4467</v>
      </c>
      <c r="DL142" s="236">
        <v>24.186900000000001</v>
      </c>
      <c r="DM142" s="236"/>
      <c r="DN142" s="236"/>
    </row>
    <row r="143" spans="1:118" x14ac:dyDescent="0.35">
      <c r="A143" s="236">
        <v>14</v>
      </c>
      <c r="B143" s="236">
        <v>37.627699999999997</v>
      </c>
      <c r="C143" s="236">
        <v>32.628</v>
      </c>
      <c r="D143" s="236">
        <v>31.913799999999998</v>
      </c>
      <c r="E143" s="236">
        <v>32.985100000000003</v>
      </c>
      <c r="I143" s="236">
        <v>35.549900000000001</v>
      </c>
      <c r="J143" s="236"/>
      <c r="K143" s="236">
        <v>38.471899999999998</v>
      </c>
      <c r="L143" s="236">
        <v>34.088999999999999</v>
      </c>
      <c r="M143" s="236"/>
      <c r="N143" s="236"/>
      <c r="O143" s="236">
        <v>36.036900000000003</v>
      </c>
      <c r="P143" s="236"/>
      <c r="Q143" s="236"/>
      <c r="R143" s="236"/>
      <c r="S143" s="236"/>
      <c r="T143" s="236"/>
      <c r="U143" s="236"/>
      <c r="V143" s="236"/>
      <c r="W143" s="236"/>
      <c r="X143" s="236"/>
      <c r="Y143" s="236"/>
      <c r="Z143" s="236">
        <v>39.543199999999999</v>
      </c>
      <c r="AA143" s="236">
        <v>34.738300000000002</v>
      </c>
      <c r="AB143" s="236">
        <v>36.523899999999998</v>
      </c>
      <c r="AC143" s="236"/>
      <c r="AD143" s="236"/>
      <c r="AE143" s="236"/>
      <c r="AF143" s="236">
        <v>29.089300000000001</v>
      </c>
      <c r="AG143" s="236">
        <v>29.771100000000001</v>
      </c>
      <c r="AH143" s="236">
        <v>33.472200000000001</v>
      </c>
      <c r="AI143" s="236">
        <v>41.004199999999997</v>
      </c>
      <c r="AJ143" s="236">
        <v>35.9071</v>
      </c>
      <c r="AK143" s="236">
        <v>33.407200000000003</v>
      </c>
      <c r="AL143" s="236">
        <v>40.452300000000001</v>
      </c>
      <c r="AM143" s="236">
        <v>32.173499999999997</v>
      </c>
      <c r="AN143" s="236">
        <v>30.387899999999998</v>
      </c>
      <c r="AO143" s="236">
        <v>38.2121</v>
      </c>
      <c r="AP143" s="236"/>
      <c r="AQ143" s="236">
        <v>32.011200000000002</v>
      </c>
      <c r="AR143" s="236"/>
      <c r="AS143" s="236">
        <v>26.2972</v>
      </c>
      <c r="AW143" s="236"/>
      <c r="AX143" s="3">
        <v>36.881</v>
      </c>
      <c r="AZ143" s="236">
        <v>29.413900000000002</v>
      </c>
      <c r="BA143" s="236">
        <v>33.894199999999998</v>
      </c>
      <c r="BB143" s="236">
        <v>33.536999999999999</v>
      </c>
      <c r="BC143" s="236">
        <v>33.0501</v>
      </c>
      <c r="BD143" s="236">
        <v>36.945999999999998</v>
      </c>
      <c r="BE143" s="236"/>
      <c r="BF143" s="236">
        <v>27.141400000000001</v>
      </c>
      <c r="BG143" s="236"/>
      <c r="BH143" s="236"/>
      <c r="BI143" s="236"/>
      <c r="BJ143" s="236"/>
      <c r="BK143" s="236"/>
      <c r="BL143" s="236"/>
      <c r="BM143" s="236"/>
      <c r="BN143" s="236"/>
      <c r="BO143" s="236"/>
      <c r="BP143" s="236"/>
      <c r="BQ143" s="236"/>
      <c r="BR143" s="236"/>
      <c r="BS143" s="236"/>
      <c r="BT143" s="236"/>
      <c r="BU143" s="236"/>
      <c r="BV143" s="236">
        <v>31.816400000000002</v>
      </c>
      <c r="BW143" s="236">
        <v>29.933399999999999</v>
      </c>
      <c r="BX143" s="236">
        <v>30.5502</v>
      </c>
      <c r="BY143" s="236">
        <v>27.563300000000002</v>
      </c>
      <c r="BZ143" s="236">
        <v>34.088900000000002</v>
      </c>
      <c r="CA143" s="236">
        <v>28.6023</v>
      </c>
      <c r="CB143" s="236">
        <v>26.329599999999999</v>
      </c>
      <c r="CC143" s="236"/>
      <c r="CD143" s="236">
        <v>30.323</v>
      </c>
      <c r="CE143" s="236">
        <v>32.498100000000001</v>
      </c>
      <c r="CF143" s="236">
        <v>28.862100000000002</v>
      </c>
      <c r="CG143" s="236">
        <v>30.420400000000001</v>
      </c>
      <c r="CH143" s="236">
        <v>33.212400000000002</v>
      </c>
      <c r="CI143" s="236">
        <v>27.790600000000001</v>
      </c>
      <c r="CJ143" s="236">
        <v>28.894500000000001</v>
      </c>
      <c r="CK143" s="236"/>
      <c r="CL143" s="236"/>
      <c r="CM143" s="236"/>
      <c r="CN143" s="236">
        <v>35.387700000000002</v>
      </c>
      <c r="CO143" s="236"/>
      <c r="CP143" s="236"/>
      <c r="CQ143" s="236"/>
      <c r="CR143" s="236"/>
      <c r="CS143" s="236"/>
      <c r="CT143" s="236"/>
      <c r="CU143" s="236">
        <v>36.134300000000003</v>
      </c>
      <c r="CV143" s="236">
        <v>23.732500000000002</v>
      </c>
      <c r="CW143" s="236">
        <v>28.7971</v>
      </c>
      <c r="CX143" s="236">
        <v>30.680099999999999</v>
      </c>
      <c r="CY143" s="236">
        <v>35.063000000000002</v>
      </c>
      <c r="CZ143" s="236">
        <v>37.010899999999999</v>
      </c>
      <c r="DA143" s="236">
        <v>28.2776</v>
      </c>
      <c r="DB143" s="236">
        <v>27.563400000000001</v>
      </c>
      <c r="DC143" s="236">
        <v>26.978999999999999</v>
      </c>
      <c r="DD143" s="236">
        <v>31.621600000000001</v>
      </c>
      <c r="DE143" s="236"/>
      <c r="DF143" s="236">
        <v>28.4724</v>
      </c>
      <c r="DG143" s="236">
        <v>28.9269</v>
      </c>
      <c r="DH143" s="236"/>
      <c r="DI143" s="236">
        <v>35.127800000000001</v>
      </c>
      <c r="DJ143" s="236"/>
      <c r="DK143" s="236">
        <v>25.518000000000001</v>
      </c>
      <c r="DL143" s="236">
        <v>25.355699999999999</v>
      </c>
      <c r="DM143" s="236"/>
      <c r="DN143" s="236"/>
    </row>
    <row r="144" spans="1:118" x14ac:dyDescent="0.35">
      <c r="A144" s="236">
        <v>15</v>
      </c>
      <c r="B144" s="236">
        <v>38.796500000000002</v>
      </c>
      <c r="C144" s="236">
        <v>33.634399999999999</v>
      </c>
      <c r="D144" s="236">
        <v>32.887799999999999</v>
      </c>
      <c r="E144" s="236">
        <v>33.796799999999998</v>
      </c>
      <c r="I144" s="236">
        <v>36.751100000000001</v>
      </c>
      <c r="J144" s="236"/>
      <c r="K144" s="236">
        <v>39.673099999999998</v>
      </c>
      <c r="L144" s="236">
        <v>35.225299999999997</v>
      </c>
      <c r="M144" s="236"/>
      <c r="N144" s="236"/>
      <c r="O144" s="236">
        <v>37.302999999999997</v>
      </c>
      <c r="P144" s="236"/>
      <c r="Q144" s="236"/>
      <c r="R144" s="236"/>
      <c r="S144" s="236"/>
      <c r="T144" s="236"/>
      <c r="U144" s="236"/>
      <c r="V144" s="236"/>
      <c r="W144" s="236"/>
      <c r="X144" s="236"/>
      <c r="Y144" s="236"/>
      <c r="Z144" s="236">
        <v>40.874299999999998</v>
      </c>
      <c r="AA144" s="236">
        <v>35.842100000000002</v>
      </c>
      <c r="AB144" s="236">
        <v>37.822499999999998</v>
      </c>
      <c r="AC144" s="236"/>
      <c r="AD144" s="236"/>
      <c r="AE144" s="236"/>
      <c r="AF144" s="236">
        <v>30.258099999999999</v>
      </c>
      <c r="AG144" s="236">
        <v>30.615200000000002</v>
      </c>
      <c r="AH144" s="236">
        <v>34.705800000000004</v>
      </c>
      <c r="AI144" s="236">
        <v>42.497599999999998</v>
      </c>
      <c r="AJ144" s="236">
        <v>37.2057</v>
      </c>
      <c r="AK144" s="236">
        <v>34.543500000000002</v>
      </c>
      <c r="AL144" s="236">
        <v>41.815800000000003</v>
      </c>
      <c r="AM144" s="236">
        <v>33.439700000000002</v>
      </c>
      <c r="AN144" s="236">
        <v>31.589099999999998</v>
      </c>
      <c r="AO144" s="236">
        <v>39.315899999999999</v>
      </c>
      <c r="AP144" s="236"/>
      <c r="AQ144" s="236">
        <v>33.309800000000003</v>
      </c>
      <c r="AR144" s="236"/>
      <c r="AS144" s="236">
        <v>27.303599999999999</v>
      </c>
      <c r="AW144" s="236"/>
      <c r="AX144" s="3">
        <v>38.114699999999999</v>
      </c>
      <c r="AZ144" s="236">
        <v>30.355399999999999</v>
      </c>
      <c r="BA144" s="236">
        <v>35.290300000000002</v>
      </c>
      <c r="BB144" s="236">
        <v>34.900599999999997</v>
      </c>
      <c r="BC144" s="236">
        <v>34.316200000000002</v>
      </c>
      <c r="BD144" s="236">
        <v>38.277099999999997</v>
      </c>
      <c r="BE144" s="236"/>
      <c r="BF144" s="236">
        <v>28.407499999999999</v>
      </c>
      <c r="BG144" s="236"/>
      <c r="BH144" s="236"/>
      <c r="BI144" s="236"/>
      <c r="BJ144" s="236"/>
      <c r="BK144" s="236"/>
      <c r="BL144" s="236"/>
      <c r="BM144" s="236"/>
      <c r="BN144" s="236"/>
      <c r="BO144" s="236"/>
      <c r="BP144" s="236"/>
      <c r="BQ144" s="236"/>
      <c r="BR144" s="236"/>
      <c r="BS144" s="236"/>
      <c r="BT144" s="236"/>
      <c r="BU144" s="236"/>
      <c r="BV144" s="236">
        <v>32.9527</v>
      </c>
      <c r="BW144" s="236">
        <v>31.037199999999999</v>
      </c>
      <c r="BX144" s="236">
        <v>31.816400000000002</v>
      </c>
      <c r="BY144" s="236">
        <v>28.439900000000002</v>
      </c>
      <c r="BZ144" s="236">
        <v>35.0304</v>
      </c>
      <c r="CA144" s="236">
        <v>29.868500000000001</v>
      </c>
      <c r="CB144" s="236">
        <v>27.011399999999998</v>
      </c>
      <c r="CC144" s="236"/>
      <c r="CD144" s="236">
        <v>31.686499999999999</v>
      </c>
      <c r="CE144" s="236">
        <v>33.7318</v>
      </c>
      <c r="CF144" s="236">
        <v>29.771100000000001</v>
      </c>
      <c r="CG144" s="236">
        <v>31.394300000000001</v>
      </c>
      <c r="CH144" s="236">
        <v>34.4786</v>
      </c>
      <c r="CI144" s="236">
        <v>28.732099999999999</v>
      </c>
      <c r="CJ144" s="236">
        <v>30.2255</v>
      </c>
      <c r="CK144" s="236"/>
      <c r="CL144" s="236"/>
      <c r="CM144" s="236"/>
      <c r="CN144" s="236">
        <v>36.848599999999998</v>
      </c>
      <c r="CO144" s="236"/>
      <c r="CP144" s="236"/>
      <c r="CQ144" s="236"/>
      <c r="CR144" s="236"/>
      <c r="CS144" s="236"/>
      <c r="CT144" s="236"/>
      <c r="CU144" s="236">
        <v>37.465400000000002</v>
      </c>
      <c r="CV144" s="236">
        <v>24.706399999999999</v>
      </c>
      <c r="CW144" s="236">
        <v>30.030799999999999</v>
      </c>
      <c r="CX144" s="236">
        <v>31.848800000000001</v>
      </c>
      <c r="CY144" s="236">
        <v>36.459000000000003</v>
      </c>
      <c r="CZ144" s="236">
        <v>38.601700000000001</v>
      </c>
      <c r="DA144" s="236">
        <v>29.738499999999998</v>
      </c>
      <c r="DB144" s="236">
        <v>28.537400000000002</v>
      </c>
      <c r="DC144" s="236">
        <v>28.439900000000002</v>
      </c>
      <c r="DD144" s="236">
        <v>33.017699999999998</v>
      </c>
      <c r="DE144" s="236"/>
      <c r="DF144" s="236">
        <v>29.771000000000001</v>
      </c>
      <c r="DG144" s="236">
        <v>30.160599999999999</v>
      </c>
      <c r="DH144" s="236"/>
      <c r="DI144" s="236">
        <v>36.426499999999997</v>
      </c>
      <c r="DJ144" s="236"/>
      <c r="DK144" s="236">
        <v>26.881599999999999</v>
      </c>
      <c r="DL144" s="236">
        <v>26.459499999999998</v>
      </c>
      <c r="DM144" s="236"/>
      <c r="DN144" s="236"/>
    </row>
    <row r="145" spans="1:118" x14ac:dyDescent="0.35">
      <c r="A145" s="236">
        <v>16</v>
      </c>
      <c r="B145" s="236">
        <v>39.997700000000002</v>
      </c>
      <c r="C145" s="236">
        <v>34.218800000000002</v>
      </c>
      <c r="D145" s="236">
        <v>33.601999999999997</v>
      </c>
      <c r="E145" s="236">
        <v>34.413600000000002</v>
      </c>
      <c r="I145" s="236">
        <v>37.627699999999997</v>
      </c>
      <c r="J145" s="236"/>
      <c r="K145" s="236">
        <v>40.582099999999997</v>
      </c>
      <c r="L145" s="236">
        <v>36.361600000000003</v>
      </c>
      <c r="M145" s="236"/>
      <c r="N145" s="236"/>
      <c r="O145" s="236">
        <v>38.114699999999999</v>
      </c>
      <c r="P145" s="236"/>
      <c r="Q145" s="236"/>
      <c r="R145" s="236"/>
      <c r="S145" s="236"/>
      <c r="T145" s="236"/>
      <c r="U145" s="236"/>
      <c r="V145" s="236"/>
      <c r="W145" s="236"/>
      <c r="X145" s="236"/>
      <c r="Y145" s="236"/>
      <c r="Z145" s="236">
        <v>42.205399999999997</v>
      </c>
      <c r="AA145" s="236">
        <v>37.140700000000002</v>
      </c>
      <c r="AB145" s="236">
        <v>39.186100000000003</v>
      </c>
      <c r="AC145" s="236"/>
      <c r="AD145" s="236"/>
      <c r="AE145" s="236"/>
      <c r="AF145" s="236">
        <v>31.037299999999998</v>
      </c>
      <c r="AG145" s="236">
        <v>31.621600000000001</v>
      </c>
      <c r="AH145" s="236">
        <v>36.166800000000002</v>
      </c>
      <c r="AI145" s="236">
        <v>43.991100000000003</v>
      </c>
      <c r="AJ145" s="236">
        <v>38.179699999999997</v>
      </c>
      <c r="AK145" s="236">
        <v>35.5824</v>
      </c>
      <c r="AL145" s="236">
        <v>42.919600000000003</v>
      </c>
      <c r="AM145" s="236">
        <v>34.608499999999999</v>
      </c>
      <c r="AN145" s="236">
        <v>32.8553</v>
      </c>
      <c r="AO145" s="236">
        <v>40.582099999999997</v>
      </c>
      <c r="AP145" s="236"/>
      <c r="AQ145" s="236">
        <v>34.251300000000001</v>
      </c>
      <c r="AR145" s="236"/>
      <c r="AS145" s="236">
        <v>28.180199999999999</v>
      </c>
      <c r="AW145" s="236"/>
      <c r="AX145" s="3">
        <v>39.348399999999998</v>
      </c>
      <c r="AZ145" s="236">
        <v>31.037199999999999</v>
      </c>
      <c r="BA145" s="236">
        <v>36.459000000000003</v>
      </c>
      <c r="BB145" s="236">
        <v>36.101799999999997</v>
      </c>
      <c r="BC145" s="236">
        <v>35.225299999999997</v>
      </c>
      <c r="BD145" s="236">
        <v>39.575699999999998</v>
      </c>
      <c r="BE145" s="236"/>
      <c r="BF145" s="236">
        <v>29.6737</v>
      </c>
      <c r="BG145" s="236"/>
      <c r="BH145" s="236"/>
      <c r="BI145" s="236"/>
      <c r="BJ145" s="236"/>
      <c r="BK145" s="236"/>
      <c r="BL145" s="236"/>
      <c r="BM145" s="236"/>
      <c r="BN145" s="236"/>
      <c r="BO145" s="236"/>
      <c r="BP145" s="236"/>
      <c r="BQ145" s="236"/>
      <c r="BR145" s="236"/>
      <c r="BS145" s="236"/>
      <c r="BT145" s="236"/>
      <c r="BU145" s="236"/>
      <c r="BV145" s="236">
        <v>34.121400000000001</v>
      </c>
      <c r="BW145" s="236">
        <v>32.238500000000002</v>
      </c>
      <c r="BX145" s="236">
        <v>32.692900000000002</v>
      </c>
      <c r="BY145" s="236">
        <v>29.543700000000001</v>
      </c>
      <c r="BZ145" s="236">
        <v>36.166699999999999</v>
      </c>
      <c r="CA145" s="236">
        <v>30.680099999999999</v>
      </c>
      <c r="CB145" s="236">
        <v>28.0503</v>
      </c>
      <c r="CC145" s="236"/>
      <c r="CD145" s="236">
        <v>32.498199999999997</v>
      </c>
      <c r="CE145" s="236">
        <v>34.900599999999997</v>
      </c>
      <c r="CF145" s="236">
        <v>30.842500000000001</v>
      </c>
      <c r="CG145" s="236">
        <v>32.335799999999999</v>
      </c>
      <c r="CH145" s="236">
        <v>35.614899999999999</v>
      </c>
      <c r="CI145" s="236">
        <v>29.6736</v>
      </c>
      <c r="CJ145" s="236">
        <v>31.231999999999999</v>
      </c>
      <c r="CK145" s="236"/>
      <c r="CL145" s="236"/>
      <c r="CM145" s="236"/>
      <c r="CN145" s="236">
        <v>37.984900000000003</v>
      </c>
      <c r="CO145" s="236"/>
      <c r="CP145" s="236"/>
      <c r="CQ145" s="236"/>
      <c r="CR145" s="236"/>
      <c r="CS145" s="236"/>
      <c r="CT145" s="236"/>
      <c r="CU145" s="236">
        <v>38.601700000000001</v>
      </c>
      <c r="CV145" s="236">
        <v>25.940100000000001</v>
      </c>
      <c r="CW145" s="236">
        <v>31.037199999999999</v>
      </c>
      <c r="CX145" s="236">
        <v>32.790300000000002</v>
      </c>
      <c r="CY145" s="236">
        <v>37.790100000000002</v>
      </c>
      <c r="CZ145" s="236">
        <v>39.575699999999998</v>
      </c>
      <c r="DA145" s="236">
        <v>30.939800000000002</v>
      </c>
      <c r="DB145" s="236">
        <v>29.349</v>
      </c>
      <c r="DC145" s="236">
        <v>29.186599999999999</v>
      </c>
      <c r="DD145" s="236">
        <v>34.121499999999997</v>
      </c>
      <c r="DE145" s="236"/>
      <c r="DF145" s="236">
        <v>30.582699999999999</v>
      </c>
      <c r="DG145" s="236">
        <v>31.037199999999999</v>
      </c>
      <c r="DH145" s="236"/>
      <c r="DI145" s="236">
        <v>37.692599999999999</v>
      </c>
      <c r="DJ145" s="236"/>
      <c r="DK145" s="236">
        <v>27.7257</v>
      </c>
      <c r="DL145" s="236">
        <v>27.595800000000001</v>
      </c>
      <c r="DM145" s="236"/>
      <c r="DN145" s="236"/>
    </row>
    <row r="146" spans="1:118" x14ac:dyDescent="0.35">
      <c r="A146" s="236">
        <v>17</v>
      </c>
      <c r="B146" s="236">
        <v>40.712000000000003</v>
      </c>
      <c r="C146" s="236">
        <v>34.738300000000002</v>
      </c>
      <c r="D146" s="236">
        <v>34.088999999999999</v>
      </c>
      <c r="E146" s="236">
        <v>35.127899999999997</v>
      </c>
      <c r="I146" s="236">
        <v>38.4069</v>
      </c>
      <c r="J146" s="236"/>
      <c r="K146" s="236">
        <v>41.556100000000001</v>
      </c>
      <c r="L146" s="236">
        <v>37.465499999999999</v>
      </c>
      <c r="M146" s="236"/>
      <c r="N146" s="236"/>
      <c r="O146" s="236">
        <v>39.023699999999998</v>
      </c>
      <c r="P146" s="236"/>
      <c r="Q146" s="236"/>
      <c r="R146" s="236"/>
      <c r="S146" s="236"/>
      <c r="T146" s="236"/>
      <c r="U146" s="236"/>
      <c r="V146" s="236"/>
      <c r="W146" s="236"/>
      <c r="X146" s="236"/>
      <c r="Y146" s="236"/>
      <c r="Z146" s="236">
        <v>43.698799999999999</v>
      </c>
      <c r="AA146" s="236">
        <v>38.3095</v>
      </c>
      <c r="AB146" s="236">
        <v>39.965200000000003</v>
      </c>
      <c r="AC146" s="236"/>
      <c r="AD146" s="236"/>
      <c r="AE146" s="236"/>
      <c r="AF146" s="236">
        <v>31.9788</v>
      </c>
      <c r="AG146" s="236">
        <v>32.433300000000003</v>
      </c>
      <c r="AH146" s="236">
        <v>37.335599999999999</v>
      </c>
      <c r="AI146" s="236">
        <v>44.900100000000002</v>
      </c>
      <c r="AJ146" s="236">
        <v>39.348500000000001</v>
      </c>
      <c r="AK146" s="236">
        <v>36.751100000000001</v>
      </c>
      <c r="AL146" s="236">
        <v>43.958500000000001</v>
      </c>
      <c r="AM146" s="236">
        <v>35.614899999999999</v>
      </c>
      <c r="AN146" s="236">
        <v>33.764400000000002</v>
      </c>
      <c r="AO146" s="236">
        <v>41.588500000000003</v>
      </c>
      <c r="AP146" s="236"/>
      <c r="AQ146" s="236">
        <v>35.355200000000004</v>
      </c>
      <c r="AR146" s="236"/>
      <c r="AS146" s="236">
        <v>28.829499999999999</v>
      </c>
      <c r="AW146" s="236"/>
      <c r="AX146" s="3">
        <v>40.452199999999998</v>
      </c>
      <c r="AZ146" s="236">
        <v>31.8489</v>
      </c>
      <c r="BA146" s="236">
        <v>37.368099999999998</v>
      </c>
      <c r="BB146" s="236">
        <v>37.238100000000003</v>
      </c>
      <c r="BC146" s="236">
        <v>36.329099999999997</v>
      </c>
      <c r="BD146" s="236">
        <v>40.874400000000001</v>
      </c>
      <c r="BE146" s="236"/>
      <c r="BF146" s="236">
        <v>30.7775</v>
      </c>
      <c r="BG146" s="236"/>
      <c r="BH146" s="236"/>
      <c r="BI146" s="236"/>
      <c r="BJ146" s="236"/>
      <c r="BK146" s="236"/>
      <c r="BL146" s="236"/>
      <c r="BM146" s="236"/>
      <c r="BN146" s="236"/>
      <c r="BO146" s="236"/>
      <c r="BP146" s="236"/>
      <c r="BQ146" s="236"/>
      <c r="BR146" s="236"/>
      <c r="BS146" s="236"/>
      <c r="BT146" s="236"/>
      <c r="BU146" s="236"/>
      <c r="BV146" s="236">
        <v>35.095399999999998</v>
      </c>
      <c r="BW146" s="236">
        <v>33.18</v>
      </c>
      <c r="BX146" s="236">
        <v>33.569499999999998</v>
      </c>
      <c r="BY146" s="236">
        <v>30.257999999999999</v>
      </c>
      <c r="BZ146" s="236">
        <v>37.140700000000002</v>
      </c>
      <c r="CA146" s="236">
        <v>31.913799999999998</v>
      </c>
      <c r="CB146" s="236">
        <v>28.764600000000002</v>
      </c>
      <c r="CC146" s="236"/>
      <c r="CD146" s="236">
        <v>33.2774</v>
      </c>
      <c r="CE146" s="236">
        <v>35.712200000000003</v>
      </c>
      <c r="CF146" s="236">
        <v>31.6541</v>
      </c>
      <c r="CG146" s="236">
        <v>33.212400000000002</v>
      </c>
      <c r="CH146" s="236">
        <v>36.881100000000004</v>
      </c>
      <c r="CI146" s="236">
        <v>30.647600000000001</v>
      </c>
      <c r="CJ146" s="236">
        <v>32.270899999999997</v>
      </c>
      <c r="CK146" s="236"/>
      <c r="CL146" s="236"/>
      <c r="CM146" s="236"/>
      <c r="CN146" s="236">
        <v>39.0563</v>
      </c>
      <c r="CO146" s="236"/>
      <c r="CP146" s="236"/>
      <c r="CQ146" s="236"/>
      <c r="CR146" s="236"/>
      <c r="CS146" s="236"/>
      <c r="CT146" s="236"/>
      <c r="CU146" s="236">
        <v>39.770499999999998</v>
      </c>
      <c r="CV146" s="236">
        <v>26.5245</v>
      </c>
      <c r="CW146" s="236">
        <v>32.011200000000002</v>
      </c>
      <c r="CX146" s="236">
        <v>33.569499999999998</v>
      </c>
      <c r="CY146" s="236">
        <v>38.991300000000003</v>
      </c>
      <c r="CZ146" s="236">
        <v>40.9392</v>
      </c>
      <c r="DA146" s="236">
        <v>32.2059</v>
      </c>
      <c r="DB146" s="236">
        <v>30.095700000000001</v>
      </c>
      <c r="DC146" s="236">
        <v>30.290500000000002</v>
      </c>
      <c r="DD146" s="236">
        <v>35.225299999999997</v>
      </c>
      <c r="DE146" s="236"/>
      <c r="DF146" s="236">
        <v>31.589099999999998</v>
      </c>
      <c r="DG146" s="236">
        <v>32.043599999999998</v>
      </c>
      <c r="DH146" s="236"/>
      <c r="DI146" s="236">
        <v>38.699100000000001</v>
      </c>
      <c r="DJ146" s="236"/>
      <c r="DK146" s="236">
        <v>28.7971</v>
      </c>
      <c r="DL146" s="236">
        <v>28.407499999999999</v>
      </c>
      <c r="DM146" s="236"/>
      <c r="DN146" s="236"/>
    </row>
    <row r="147" spans="1:118" x14ac:dyDescent="0.35">
      <c r="A147" s="236">
        <v>18</v>
      </c>
      <c r="B147" s="236">
        <v>41.685899999999997</v>
      </c>
      <c r="C147" s="236">
        <v>35.290199999999999</v>
      </c>
      <c r="D147" s="236">
        <v>34.7059</v>
      </c>
      <c r="E147" s="236">
        <v>35.809600000000003</v>
      </c>
      <c r="I147" s="236">
        <v>39.186100000000003</v>
      </c>
      <c r="J147" s="236"/>
      <c r="K147" s="236">
        <v>42.367699999999999</v>
      </c>
      <c r="L147" s="236">
        <v>38.212200000000003</v>
      </c>
      <c r="M147" s="236"/>
      <c r="N147" s="236"/>
      <c r="O147" s="236">
        <v>39.705500000000001</v>
      </c>
      <c r="P147" s="236"/>
      <c r="Q147" s="236"/>
      <c r="R147" s="236"/>
      <c r="S147" s="236"/>
      <c r="T147" s="236"/>
      <c r="U147" s="236"/>
      <c r="V147" s="236"/>
      <c r="W147" s="236"/>
      <c r="X147" s="236"/>
      <c r="Y147" s="236"/>
      <c r="Z147" s="236">
        <v>44.542900000000003</v>
      </c>
      <c r="AA147" s="236">
        <v>39.445799999999998</v>
      </c>
      <c r="AB147" s="236">
        <v>41.0366</v>
      </c>
      <c r="AC147" s="236"/>
      <c r="AD147" s="236"/>
      <c r="AE147" s="236"/>
      <c r="AF147" s="236">
        <v>32.660499999999999</v>
      </c>
      <c r="AG147" s="236">
        <v>32.920299999999997</v>
      </c>
      <c r="AH147" s="236">
        <v>38.471899999999998</v>
      </c>
      <c r="AI147" s="236">
        <v>46.133800000000001</v>
      </c>
      <c r="AJ147" s="236">
        <v>40.225000000000001</v>
      </c>
      <c r="AK147" s="236">
        <v>37.692599999999999</v>
      </c>
      <c r="AL147" s="236">
        <v>44.705300000000001</v>
      </c>
      <c r="AM147" s="236">
        <v>36.881100000000004</v>
      </c>
      <c r="AN147" s="236">
        <v>34.608499999999999</v>
      </c>
      <c r="AO147" s="236">
        <v>42.6599</v>
      </c>
      <c r="AP147" s="236"/>
      <c r="AQ147" s="236">
        <v>36.199300000000001</v>
      </c>
      <c r="AR147" s="236"/>
      <c r="AS147" s="236">
        <v>29.641200000000001</v>
      </c>
      <c r="AW147" s="236"/>
      <c r="AX147" s="3">
        <v>41.198900000000002</v>
      </c>
      <c r="AZ147" s="236">
        <v>32.595599999999997</v>
      </c>
      <c r="BA147" s="236">
        <v>38.341999999999999</v>
      </c>
      <c r="BB147" s="236">
        <v>38.4069</v>
      </c>
      <c r="BC147" s="236">
        <v>37.303100000000001</v>
      </c>
      <c r="BD147" s="236">
        <v>41.9133</v>
      </c>
      <c r="BE147" s="236"/>
      <c r="BF147" s="236">
        <v>31.913799999999998</v>
      </c>
      <c r="BG147" s="236"/>
      <c r="BH147" s="236"/>
      <c r="BI147" s="236"/>
      <c r="BJ147" s="236"/>
      <c r="BK147" s="236"/>
      <c r="BL147" s="236"/>
      <c r="BM147" s="236"/>
      <c r="BN147" s="236"/>
      <c r="BO147" s="236"/>
      <c r="BP147" s="236"/>
      <c r="BQ147" s="236"/>
      <c r="BR147" s="236"/>
      <c r="BS147" s="236"/>
      <c r="BT147" s="236"/>
      <c r="BU147" s="236"/>
      <c r="BV147" s="236">
        <v>36.166800000000002</v>
      </c>
      <c r="BW147" s="236">
        <v>34.186399999999999</v>
      </c>
      <c r="BX147" s="236">
        <v>34.575899999999997</v>
      </c>
      <c r="BY147" s="236">
        <v>31.167000000000002</v>
      </c>
      <c r="BZ147" s="236">
        <v>38.114699999999999</v>
      </c>
      <c r="CA147" s="236">
        <v>32.368299999999998</v>
      </c>
      <c r="CB147" s="236">
        <v>29.8035</v>
      </c>
      <c r="CC147" s="236"/>
      <c r="CD147" s="236">
        <v>33.959099999999999</v>
      </c>
      <c r="CE147" s="236">
        <v>36.653799999999997</v>
      </c>
      <c r="CF147" s="236">
        <v>32.433300000000003</v>
      </c>
      <c r="CG147" s="236">
        <v>34.0565</v>
      </c>
      <c r="CH147" s="236">
        <v>37.854999999999997</v>
      </c>
      <c r="CI147" s="236">
        <v>31.524100000000001</v>
      </c>
      <c r="CJ147" s="236">
        <v>33.212400000000002</v>
      </c>
      <c r="CK147" s="236"/>
      <c r="CL147" s="236"/>
      <c r="CM147" s="236"/>
      <c r="CN147" s="236">
        <v>39.867899999999999</v>
      </c>
      <c r="CO147" s="236"/>
      <c r="CP147" s="236"/>
      <c r="CQ147" s="236"/>
      <c r="CR147" s="236"/>
      <c r="CS147" s="236"/>
      <c r="CT147" s="236"/>
      <c r="CU147" s="236">
        <v>40.906799999999997</v>
      </c>
      <c r="CV147" s="236">
        <v>27.336200000000002</v>
      </c>
      <c r="CW147" s="236">
        <v>32.887799999999999</v>
      </c>
      <c r="CX147" s="236">
        <v>34.446100000000001</v>
      </c>
      <c r="CY147" s="236">
        <v>39.900399999999998</v>
      </c>
      <c r="CZ147" s="236">
        <v>41.848199999999999</v>
      </c>
      <c r="DA147" s="236">
        <v>33.049999999999997</v>
      </c>
      <c r="DB147" s="236">
        <v>30.7775</v>
      </c>
      <c r="DC147" s="236">
        <v>31.037199999999999</v>
      </c>
      <c r="DD147" s="236">
        <v>36.264200000000002</v>
      </c>
      <c r="DE147" s="236"/>
      <c r="DF147" s="236">
        <v>32.368299999999998</v>
      </c>
      <c r="DG147" s="236">
        <v>32.757800000000003</v>
      </c>
      <c r="DH147" s="236"/>
      <c r="DI147" s="236">
        <v>40.062600000000003</v>
      </c>
      <c r="DJ147" s="236"/>
      <c r="DK147" s="236">
        <v>29.511299999999999</v>
      </c>
      <c r="DL147" s="236">
        <v>29.543800000000001</v>
      </c>
      <c r="DM147" s="236"/>
      <c r="DN147" s="236"/>
    </row>
    <row r="148" spans="1:118" x14ac:dyDescent="0.35">
      <c r="A148" s="236">
        <v>19</v>
      </c>
      <c r="B148" s="236">
        <v>42.400199999999998</v>
      </c>
      <c r="C148" s="236">
        <v>35.452500000000001</v>
      </c>
      <c r="D148" s="236">
        <v>35.095500000000001</v>
      </c>
      <c r="E148" s="236">
        <v>36.134300000000003</v>
      </c>
      <c r="I148" s="236">
        <v>39.673000000000002</v>
      </c>
      <c r="J148" s="236"/>
      <c r="K148" s="236">
        <v>42.854700000000001</v>
      </c>
      <c r="L148" s="236">
        <v>39.088700000000003</v>
      </c>
      <c r="M148" s="236"/>
      <c r="N148" s="236"/>
      <c r="O148" s="236">
        <v>40.225000000000001</v>
      </c>
      <c r="P148" s="236"/>
      <c r="Q148" s="236"/>
      <c r="R148" s="236"/>
      <c r="S148" s="236"/>
      <c r="T148" s="236"/>
      <c r="U148" s="236"/>
      <c r="V148" s="236"/>
      <c r="W148" s="236"/>
      <c r="X148" s="236"/>
      <c r="Y148" s="236"/>
      <c r="Z148" s="236">
        <v>45.581800000000001</v>
      </c>
      <c r="AA148" s="236">
        <v>40.322400000000002</v>
      </c>
      <c r="AB148" s="236">
        <v>41.913200000000003</v>
      </c>
      <c r="AC148" s="236"/>
      <c r="AD148" s="236"/>
      <c r="AE148" s="236"/>
      <c r="AF148" s="236">
        <v>33.309899999999999</v>
      </c>
      <c r="AG148" s="236">
        <v>33.537100000000002</v>
      </c>
      <c r="AH148" s="236">
        <v>39.250999999999998</v>
      </c>
      <c r="AI148" s="236">
        <v>47.0428</v>
      </c>
      <c r="AJ148" s="236">
        <v>41.069099999999999</v>
      </c>
      <c r="AK148" s="236">
        <v>38.439300000000003</v>
      </c>
      <c r="AL148" s="236">
        <v>45.419499999999999</v>
      </c>
      <c r="AM148" s="236">
        <v>37.757599999999996</v>
      </c>
      <c r="AN148" s="236">
        <v>35.549999999999997</v>
      </c>
      <c r="AO148" s="236">
        <v>43.471499999999999</v>
      </c>
      <c r="AP148" s="236"/>
      <c r="AQ148" s="236">
        <v>37.140799999999999</v>
      </c>
      <c r="AR148" s="236"/>
      <c r="AS148" s="236">
        <v>30.0307</v>
      </c>
      <c r="AW148" s="236"/>
      <c r="AX148" s="3">
        <v>41.913200000000003</v>
      </c>
      <c r="AZ148" s="236">
        <v>33.309800000000003</v>
      </c>
      <c r="BA148" s="236">
        <v>39.575699999999998</v>
      </c>
      <c r="BB148" s="236">
        <v>39.283499999999997</v>
      </c>
      <c r="BC148" s="236">
        <v>38.017299999999999</v>
      </c>
      <c r="BD148" s="236">
        <v>42.952199999999998</v>
      </c>
      <c r="BE148" s="236"/>
      <c r="BF148" s="236">
        <v>32.790399999999998</v>
      </c>
      <c r="BG148" s="236"/>
      <c r="BH148" s="236"/>
      <c r="BI148" s="236"/>
      <c r="BJ148" s="236"/>
      <c r="BK148" s="236"/>
      <c r="BL148" s="236"/>
      <c r="BM148" s="236"/>
      <c r="BN148" s="236"/>
      <c r="BO148" s="236"/>
      <c r="BP148" s="236"/>
      <c r="BQ148" s="236"/>
      <c r="BR148" s="236"/>
      <c r="BS148" s="236"/>
      <c r="BT148" s="236"/>
      <c r="BU148" s="236"/>
      <c r="BV148" s="236">
        <v>36.7836</v>
      </c>
      <c r="BW148" s="236">
        <v>34.933100000000003</v>
      </c>
      <c r="BX148" s="236">
        <v>35.095399999999998</v>
      </c>
      <c r="BY148" s="236">
        <v>31.686499999999999</v>
      </c>
      <c r="BZ148" s="236">
        <v>38.764000000000003</v>
      </c>
      <c r="CA148" s="236">
        <v>33.407200000000003</v>
      </c>
      <c r="CB148" s="236">
        <v>30.095700000000001</v>
      </c>
      <c r="CC148" s="236"/>
      <c r="CD148" s="236">
        <v>34.868200000000002</v>
      </c>
      <c r="CE148" s="236">
        <v>37.595300000000002</v>
      </c>
      <c r="CF148" s="236">
        <v>33.082599999999999</v>
      </c>
      <c r="CG148" s="236">
        <v>34.770800000000001</v>
      </c>
      <c r="CH148" s="236">
        <v>38.893900000000002</v>
      </c>
      <c r="CI148" s="236">
        <v>32.238399999999999</v>
      </c>
      <c r="CJ148" s="236">
        <v>33.991599999999998</v>
      </c>
      <c r="CK148" s="236"/>
      <c r="CL148" s="236"/>
      <c r="CM148" s="236"/>
      <c r="CN148" s="236">
        <v>40.971800000000002</v>
      </c>
      <c r="CO148" s="236"/>
      <c r="CP148" s="236"/>
      <c r="CQ148" s="236"/>
      <c r="CR148" s="236"/>
      <c r="CS148" s="236"/>
      <c r="CT148" s="236"/>
      <c r="CU148" s="236">
        <v>41.913200000000003</v>
      </c>
      <c r="CV148" s="236">
        <v>28.0504</v>
      </c>
      <c r="CW148" s="236">
        <v>33.634500000000003</v>
      </c>
      <c r="CX148" s="236">
        <v>35.127899999999997</v>
      </c>
      <c r="CY148" s="236">
        <v>41.101599999999998</v>
      </c>
      <c r="CZ148" s="236">
        <v>42.757300000000001</v>
      </c>
      <c r="DA148" s="236">
        <v>33.504600000000003</v>
      </c>
      <c r="DB148" s="236">
        <v>31.459299999999999</v>
      </c>
      <c r="DC148" s="236">
        <v>31.848800000000001</v>
      </c>
      <c r="DD148" s="236">
        <v>37.270699999999998</v>
      </c>
      <c r="DE148" s="236"/>
      <c r="DF148" s="236">
        <v>33.179900000000004</v>
      </c>
      <c r="DG148" s="236">
        <v>33.569499999999998</v>
      </c>
      <c r="DH148" s="236"/>
      <c r="DI148" s="236">
        <v>40.9392</v>
      </c>
      <c r="DJ148" s="236"/>
      <c r="DK148" s="236">
        <v>30.355399999999999</v>
      </c>
      <c r="DL148" s="236">
        <v>29.965800000000002</v>
      </c>
      <c r="DM148" s="236"/>
      <c r="DN148" s="236"/>
    </row>
    <row r="149" spans="1:118" x14ac:dyDescent="0.35">
      <c r="A149" s="236">
        <v>20</v>
      </c>
      <c r="B149" s="236">
        <v>43.081899999999997</v>
      </c>
      <c r="C149" s="236">
        <v>35.809600000000003</v>
      </c>
      <c r="D149" s="236">
        <v>35.484999999999999</v>
      </c>
      <c r="E149" s="236">
        <v>36.460250000000002</v>
      </c>
      <c r="I149" s="236">
        <v>40.062600000000003</v>
      </c>
      <c r="J149" s="236"/>
      <c r="K149" s="236">
        <v>43.601399999999998</v>
      </c>
      <c r="L149" s="236">
        <v>39.705599999999997</v>
      </c>
      <c r="M149" s="236"/>
      <c r="N149" s="236"/>
      <c r="O149" s="236">
        <v>40.646999999999998</v>
      </c>
      <c r="P149" s="236"/>
      <c r="Q149" s="236"/>
      <c r="R149" s="236"/>
      <c r="S149" s="236"/>
      <c r="T149" s="236"/>
      <c r="U149" s="236"/>
      <c r="V149" s="236"/>
      <c r="W149" s="236"/>
      <c r="X149" s="236"/>
      <c r="Y149" s="236"/>
      <c r="Z149" s="236">
        <v>46.393500000000003</v>
      </c>
      <c r="AA149" s="236">
        <v>41.134</v>
      </c>
      <c r="AB149" s="236">
        <v>42.497599999999998</v>
      </c>
      <c r="AC149" s="236"/>
      <c r="AD149" s="236"/>
      <c r="AE149" s="236"/>
      <c r="AF149" s="236">
        <v>34.121499999999997</v>
      </c>
      <c r="AG149" s="236">
        <v>34.154000000000003</v>
      </c>
      <c r="AH149" s="236">
        <v>40.29</v>
      </c>
      <c r="AI149" s="236">
        <v>47.919400000000003</v>
      </c>
      <c r="AJ149" s="236">
        <v>42.107999999999997</v>
      </c>
      <c r="AK149" s="236">
        <v>39.153599999999997</v>
      </c>
      <c r="AL149" s="236">
        <v>46.068800000000003</v>
      </c>
      <c r="AM149" s="236">
        <v>38.666699999999999</v>
      </c>
      <c r="AN149" s="236">
        <v>36.264200000000002</v>
      </c>
      <c r="AO149" s="236">
        <v>44.023499999999999</v>
      </c>
      <c r="AP149" s="236"/>
      <c r="AQ149" s="236">
        <v>37.692700000000002</v>
      </c>
      <c r="AR149" s="236"/>
      <c r="AS149" s="236">
        <v>30.647600000000001</v>
      </c>
      <c r="AW149" s="236"/>
      <c r="AX149" s="3">
        <v>42.822199999999995</v>
      </c>
      <c r="AZ149" s="236">
        <v>33.699399999999997</v>
      </c>
      <c r="BA149" s="236">
        <v>40.1601</v>
      </c>
      <c r="BB149" s="236">
        <v>40.030200000000001</v>
      </c>
      <c r="BC149" s="236">
        <v>38.666600000000003</v>
      </c>
      <c r="BD149" s="236">
        <v>43.828699999999998</v>
      </c>
      <c r="BE149" s="236"/>
      <c r="BF149" s="236">
        <v>33.667000000000002</v>
      </c>
      <c r="BG149" s="236"/>
      <c r="BH149" s="236"/>
      <c r="BI149" s="236"/>
      <c r="BJ149" s="236"/>
      <c r="BK149" s="236"/>
      <c r="BL149" s="236"/>
      <c r="BM149" s="236"/>
      <c r="BN149" s="236"/>
      <c r="BO149" s="236"/>
      <c r="BP149" s="236"/>
      <c r="BQ149" s="236"/>
      <c r="BR149" s="236"/>
      <c r="BS149" s="236"/>
      <c r="BT149" s="236"/>
      <c r="BU149" s="236"/>
      <c r="BV149" s="236">
        <v>37.595300000000002</v>
      </c>
      <c r="BW149" s="236">
        <v>35.9071</v>
      </c>
      <c r="BX149" s="236">
        <v>35.874600000000001</v>
      </c>
      <c r="BY149" s="236">
        <v>32.270899999999997</v>
      </c>
      <c r="BZ149" s="236">
        <v>39.4133</v>
      </c>
      <c r="CA149" s="236">
        <v>33.926699999999997</v>
      </c>
      <c r="CB149" s="236">
        <v>31.037199999999999</v>
      </c>
      <c r="CC149" s="236"/>
      <c r="CD149" s="236">
        <v>35.452599999999997</v>
      </c>
      <c r="CE149" s="236">
        <v>38.277000000000001</v>
      </c>
      <c r="CF149" s="236">
        <v>34.088999999999999</v>
      </c>
      <c r="CG149" s="236">
        <v>35.5824</v>
      </c>
      <c r="CH149" s="236">
        <v>39.673099999999998</v>
      </c>
      <c r="CI149" s="236">
        <v>32.920200000000001</v>
      </c>
      <c r="CJ149" s="236">
        <v>34.738300000000002</v>
      </c>
      <c r="CK149" s="236"/>
      <c r="CL149" s="236"/>
      <c r="CM149" s="236"/>
      <c r="CN149" s="236">
        <v>41.750900000000001</v>
      </c>
      <c r="CO149" s="236"/>
      <c r="CP149" s="236"/>
      <c r="CQ149" s="236"/>
      <c r="CR149" s="236"/>
      <c r="CS149" s="236"/>
      <c r="CT149" s="236"/>
      <c r="CU149" s="236">
        <v>42.822299999999998</v>
      </c>
      <c r="CV149" s="236">
        <v>28.7971</v>
      </c>
      <c r="CW149" s="236">
        <v>34.251300000000001</v>
      </c>
      <c r="CX149" s="236">
        <v>35.906999999999996</v>
      </c>
      <c r="CY149" s="236">
        <v>41.945700000000002</v>
      </c>
      <c r="CZ149" s="236">
        <v>43.536499999999997</v>
      </c>
      <c r="DA149" s="236">
        <v>34.218800000000002</v>
      </c>
      <c r="DB149" s="236">
        <v>31.8813</v>
      </c>
      <c r="DC149" s="236">
        <v>32.790300000000002</v>
      </c>
      <c r="DD149" s="236">
        <v>38.049799999999998</v>
      </c>
      <c r="DE149" s="236"/>
      <c r="DF149" s="236">
        <v>33.861699999999999</v>
      </c>
      <c r="DG149" s="236">
        <v>34.1539</v>
      </c>
      <c r="DH149" s="236"/>
      <c r="DI149" s="236">
        <v>41.588500000000003</v>
      </c>
      <c r="DJ149" s="236"/>
      <c r="DK149" s="236">
        <v>31.264500000000002</v>
      </c>
      <c r="DL149" s="236">
        <v>30.5502</v>
      </c>
      <c r="DM149" s="236"/>
      <c r="DN149" s="236"/>
    </row>
    <row r="150" spans="1:118" x14ac:dyDescent="0.35">
      <c r="A150" s="236">
        <v>21</v>
      </c>
      <c r="B150" s="236">
        <v>43.7637</v>
      </c>
      <c r="C150" s="236">
        <v>35.842100000000002</v>
      </c>
      <c r="D150" s="236">
        <v>35.842199999999998</v>
      </c>
      <c r="E150" s="236">
        <v>36.686199999999999</v>
      </c>
      <c r="I150" s="236">
        <v>40.549599999999998</v>
      </c>
      <c r="J150" s="236"/>
      <c r="K150" s="236">
        <v>43.926099999999998</v>
      </c>
      <c r="L150" s="236">
        <v>40.1601</v>
      </c>
      <c r="M150" s="236"/>
      <c r="N150" s="236"/>
      <c r="O150" s="236">
        <v>41.198900000000002</v>
      </c>
      <c r="P150" s="236"/>
      <c r="Q150" s="236"/>
      <c r="R150" s="236"/>
      <c r="S150" s="236"/>
      <c r="T150" s="236"/>
      <c r="U150" s="236"/>
      <c r="V150" s="236"/>
      <c r="W150" s="236"/>
      <c r="X150" s="236"/>
      <c r="Y150" s="236"/>
      <c r="Z150" s="236">
        <v>47.2376</v>
      </c>
      <c r="AA150" s="236">
        <v>41.978099999999998</v>
      </c>
      <c r="AB150" s="236">
        <v>43.341700000000003</v>
      </c>
      <c r="AC150" s="236"/>
      <c r="AD150" s="236"/>
      <c r="AE150" s="236"/>
      <c r="AF150" s="236">
        <v>34.446100000000001</v>
      </c>
      <c r="AG150" s="236">
        <v>34.576000000000001</v>
      </c>
      <c r="AH150" s="236">
        <v>41.134099999999997</v>
      </c>
      <c r="AI150" s="236">
        <v>48.731000000000002</v>
      </c>
      <c r="AJ150" s="236">
        <v>42.66</v>
      </c>
      <c r="AK150" s="236">
        <v>39.997700000000002</v>
      </c>
      <c r="AL150" s="236">
        <v>46.653199999999998</v>
      </c>
      <c r="AM150" s="236">
        <v>39.251100000000001</v>
      </c>
      <c r="AN150" s="236">
        <v>37.1083</v>
      </c>
      <c r="AO150" s="236">
        <v>44.802599999999998</v>
      </c>
      <c r="AP150" s="236"/>
      <c r="AQ150" s="236">
        <v>38.536799999999999</v>
      </c>
      <c r="AR150" s="236"/>
      <c r="AS150" s="236">
        <v>30.809899999999999</v>
      </c>
      <c r="AW150" s="236"/>
      <c r="AX150" s="3">
        <v>43.471499999999999</v>
      </c>
      <c r="AZ150" s="236">
        <v>34.251300000000001</v>
      </c>
      <c r="BA150" s="236">
        <v>40.841900000000003</v>
      </c>
      <c r="BB150" s="236">
        <v>41.0366</v>
      </c>
      <c r="BC150" s="236">
        <v>39.445799999999998</v>
      </c>
      <c r="BD150" s="236">
        <v>44.900100000000002</v>
      </c>
      <c r="BE150" s="236"/>
      <c r="BF150" s="236">
        <v>34.4786</v>
      </c>
      <c r="BG150" s="236"/>
      <c r="BH150" s="236"/>
      <c r="BI150" s="236"/>
      <c r="BJ150" s="236"/>
      <c r="BK150" s="236"/>
      <c r="BL150" s="236"/>
      <c r="BM150" s="236"/>
      <c r="BN150" s="236"/>
      <c r="BO150" s="236"/>
      <c r="BP150" s="236"/>
      <c r="BQ150" s="236"/>
      <c r="BR150" s="236"/>
      <c r="BS150" s="236"/>
      <c r="BT150" s="236"/>
      <c r="BU150" s="236"/>
      <c r="BV150" s="236">
        <v>38.4069</v>
      </c>
      <c r="BW150" s="236">
        <v>36.621299999999998</v>
      </c>
      <c r="BX150" s="236">
        <v>36.361600000000003</v>
      </c>
      <c r="BY150" s="236">
        <v>32.920200000000001</v>
      </c>
      <c r="BZ150" s="236">
        <v>40.030200000000001</v>
      </c>
      <c r="CA150" s="236">
        <v>34.738300000000002</v>
      </c>
      <c r="CB150" s="236">
        <v>31.3294</v>
      </c>
      <c r="CC150" s="236"/>
      <c r="CD150" s="236">
        <v>36.0045</v>
      </c>
      <c r="CE150" s="236">
        <v>38.7316</v>
      </c>
      <c r="CF150" s="236">
        <v>34.543500000000002</v>
      </c>
      <c r="CG150" s="236">
        <v>36.459000000000003</v>
      </c>
      <c r="CH150" s="236">
        <v>40.322400000000002</v>
      </c>
      <c r="CI150" s="236">
        <v>33.536999999999999</v>
      </c>
      <c r="CJ150" s="236">
        <v>35.420099999999998</v>
      </c>
      <c r="CK150" s="236"/>
      <c r="CL150" s="236"/>
      <c r="CM150" s="236"/>
      <c r="CN150" s="236">
        <v>42.400300000000001</v>
      </c>
      <c r="CO150" s="236"/>
      <c r="CP150" s="236"/>
      <c r="CQ150" s="236"/>
      <c r="CR150" s="236"/>
      <c r="CS150" s="236"/>
      <c r="CT150" s="236"/>
      <c r="CU150" s="236">
        <v>43.666400000000003</v>
      </c>
      <c r="CV150" s="236">
        <v>29.6737</v>
      </c>
      <c r="CW150" s="236">
        <v>34.900599999999997</v>
      </c>
      <c r="CX150" s="236">
        <v>36.393999999999998</v>
      </c>
      <c r="CY150" s="236">
        <v>42.530099999999997</v>
      </c>
      <c r="CZ150" s="236">
        <v>44.250700000000002</v>
      </c>
      <c r="DA150" s="236">
        <v>34.673299999999998</v>
      </c>
      <c r="DB150" s="236">
        <v>32.433199999999999</v>
      </c>
      <c r="DC150" s="236">
        <v>33.342199999999998</v>
      </c>
      <c r="DD150" s="236">
        <v>38.829000000000001</v>
      </c>
      <c r="DE150" s="236"/>
      <c r="DF150" s="236">
        <v>34.381100000000004</v>
      </c>
      <c r="DG150" s="236">
        <v>34.575899999999997</v>
      </c>
      <c r="DH150" s="236"/>
      <c r="DI150" s="236">
        <v>42.5625</v>
      </c>
      <c r="DJ150" s="236"/>
      <c r="DK150" s="236">
        <v>31.7515</v>
      </c>
      <c r="DL150" s="236">
        <v>31.1021</v>
      </c>
      <c r="DM150" s="236"/>
      <c r="DN150" s="236"/>
    </row>
    <row r="151" spans="1:118" x14ac:dyDescent="0.35">
      <c r="A151" s="236">
        <v>22</v>
      </c>
      <c r="B151" s="236">
        <v>44.218200000000003</v>
      </c>
      <c r="C151" s="236">
        <v>35.874600000000001</v>
      </c>
      <c r="D151" s="236">
        <v>36.101900000000001</v>
      </c>
      <c r="E151" s="236">
        <v>36.7836</v>
      </c>
      <c r="I151" s="236">
        <v>40.646999999999998</v>
      </c>
      <c r="J151" s="236"/>
      <c r="K151" s="236">
        <v>44.283200000000001</v>
      </c>
      <c r="L151" s="236">
        <v>40.874400000000001</v>
      </c>
      <c r="M151" s="236"/>
      <c r="N151" s="236"/>
      <c r="O151" s="236">
        <v>41.3613</v>
      </c>
      <c r="P151" s="236"/>
      <c r="Q151" s="236"/>
      <c r="R151" s="236"/>
      <c r="S151" s="236"/>
      <c r="T151" s="236"/>
      <c r="U151" s="236"/>
      <c r="V151" s="236"/>
      <c r="W151" s="236"/>
      <c r="X151" s="236"/>
      <c r="Y151" s="236"/>
      <c r="Z151" s="236">
        <v>48.114100000000001</v>
      </c>
      <c r="AA151" s="236">
        <v>42.724800000000002</v>
      </c>
      <c r="AB151" s="236">
        <v>43.633899999999997</v>
      </c>
      <c r="AC151" s="236"/>
      <c r="AD151" s="236"/>
      <c r="AE151" s="236"/>
      <c r="AF151" s="236">
        <v>35.127899999999997</v>
      </c>
      <c r="AG151" s="236">
        <v>35.030500000000004</v>
      </c>
      <c r="AH151" s="236">
        <v>41.913200000000003</v>
      </c>
      <c r="AI151" s="236">
        <v>49.250500000000002</v>
      </c>
      <c r="AJ151" s="236">
        <v>43.439100000000003</v>
      </c>
      <c r="AK151" s="236">
        <v>40.679499999999997</v>
      </c>
      <c r="AL151" s="236">
        <v>46.9129</v>
      </c>
      <c r="AM151" s="236">
        <v>40.1601</v>
      </c>
      <c r="AN151" s="236">
        <v>37.757599999999996</v>
      </c>
      <c r="AO151" s="236">
        <v>45.484400000000001</v>
      </c>
      <c r="AP151" s="236"/>
      <c r="AQ151" s="236">
        <v>38.926400000000001</v>
      </c>
      <c r="AR151" s="236"/>
      <c r="AS151" s="236">
        <v>31.296900000000001</v>
      </c>
      <c r="AW151" s="236"/>
      <c r="AX151" s="3">
        <v>43.893599999999992</v>
      </c>
      <c r="AZ151" s="236">
        <v>34.770800000000001</v>
      </c>
      <c r="BA151" s="236">
        <v>41.491199999999999</v>
      </c>
      <c r="BB151" s="236">
        <v>41.491100000000003</v>
      </c>
      <c r="BC151" s="236">
        <v>39.997700000000002</v>
      </c>
      <c r="BD151" s="236">
        <v>45.322200000000002</v>
      </c>
      <c r="BE151" s="236"/>
      <c r="BF151" s="236">
        <v>35.160400000000003</v>
      </c>
      <c r="BG151" s="236"/>
      <c r="BH151" s="236"/>
      <c r="BI151" s="236"/>
      <c r="BJ151" s="236"/>
      <c r="BK151" s="236"/>
      <c r="BL151" s="236"/>
      <c r="BM151" s="236"/>
      <c r="BN151" s="236"/>
      <c r="BO151" s="236"/>
      <c r="BP151" s="236"/>
      <c r="BQ151" s="236"/>
      <c r="BR151" s="236"/>
      <c r="BS151" s="236"/>
      <c r="BT151" s="236"/>
      <c r="BU151" s="236"/>
      <c r="BV151" s="236">
        <v>39.088700000000003</v>
      </c>
      <c r="BW151" s="236">
        <v>37.238199999999999</v>
      </c>
      <c r="BX151" s="236">
        <v>37.043300000000002</v>
      </c>
      <c r="BY151" s="236">
        <v>33.374699999999997</v>
      </c>
      <c r="BZ151" s="236">
        <v>40.841799999999999</v>
      </c>
      <c r="CA151" s="236">
        <v>35.192900000000002</v>
      </c>
      <c r="CB151" s="236">
        <v>31.783899999999999</v>
      </c>
      <c r="CC151" s="236"/>
      <c r="CD151" s="236">
        <v>36.588900000000002</v>
      </c>
      <c r="CE151" s="236">
        <v>39.543199999999999</v>
      </c>
      <c r="CF151" s="236">
        <v>35.127899999999997</v>
      </c>
      <c r="CG151" s="236">
        <v>36.653799999999997</v>
      </c>
      <c r="CH151" s="236">
        <v>41.231499999999997</v>
      </c>
      <c r="CI151" s="236">
        <v>34.0565</v>
      </c>
      <c r="CJ151" s="236">
        <v>36.036900000000003</v>
      </c>
      <c r="CK151" s="236"/>
      <c r="CL151" s="236"/>
      <c r="CM151" s="236"/>
      <c r="CN151" s="236">
        <v>42.952199999999998</v>
      </c>
      <c r="CO151" s="236"/>
      <c r="CP151" s="236"/>
      <c r="CQ151" s="236"/>
      <c r="CR151" s="236"/>
      <c r="CS151" s="236"/>
      <c r="CT151" s="236"/>
      <c r="CU151" s="236">
        <v>44.0884</v>
      </c>
      <c r="CV151" s="236">
        <v>29.868500000000001</v>
      </c>
      <c r="CW151" s="236">
        <v>35.484999999999999</v>
      </c>
      <c r="CX151" s="236">
        <v>37.1083</v>
      </c>
      <c r="CY151" s="236">
        <v>43.439100000000003</v>
      </c>
      <c r="CZ151" s="236">
        <v>45.029899999999998</v>
      </c>
      <c r="DA151" s="236">
        <v>35.42</v>
      </c>
      <c r="DB151" s="236">
        <v>32.887799999999999</v>
      </c>
      <c r="DC151" s="236">
        <v>33.991599999999998</v>
      </c>
      <c r="DD151" s="236">
        <v>39.608199999999997</v>
      </c>
      <c r="DE151" s="236"/>
      <c r="DF151" s="236">
        <v>35.030500000000004</v>
      </c>
      <c r="DG151" s="236">
        <v>35.127800000000001</v>
      </c>
      <c r="DH151" s="236"/>
      <c r="DI151" s="236">
        <v>43.341700000000003</v>
      </c>
      <c r="DJ151" s="236"/>
      <c r="DK151" s="236">
        <v>32.498199999999997</v>
      </c>
      <c r="DL151" s="236">
        <v>31.6541</v>
      </c>
      <c r="DM151" s="236"/>
      <c r="DN151" s="236"/>
    </row>
    <row r="152" spans="1:118" x14ac:dyDescent="0.35">
      <c r="A152" s="236">
        <v>23</v>
      </c>
      <c r="B152" s="236">
        <v>44.737699999999997</v>
      </c>
      <c r="C152" s="236">
        <v>35.744700000000002</v>
      </c>
      <c r="D152" s="236">
        <v>35.939599999999999</v>
      </c>
      <c r="E152" s="236">
        <v>36.718699999999998</v>
      </c>
      <c r="I152" s="236">
        <v>40.776899999999998</v>
      </c>
      <c r="J152" s="236"/>
      <c r="K152" s="236">
        <v>44.607900000000001</v>
      </c>
      <c r="L152" s="236">
        <v>41.134099999999997</v>
      </c>
      <c r="M152" s="236"/>
      <c r="N152" s="236"/>
      <c r="O152" s="236">
        <v>41.621000000000002</v>
      </c>
      <c r="P152" s="236"/>
      <c r="Q152" s="236"/>
      <c r="R152" s="236"/>
      <c r="S152" s="236"/>
      <c r="T152" s="236"/>
      <c r="U152" s="236"/>
      <c r="V152" s="236"/>
      <c r="W152" s="236"/>
      <c r="X152" s="236"/>
      <c r="Y152" s="236"/>
      <c r="Z152" s="236">
        <v>48.438800000000001</v>
      </c>
      <c r="AA152" s="236">
        <v>43.114400000000003</v>
      </c>
      <c r="AB152" s="236">
        <v>44.412999999999997</v>
      </c>
      <c r="AC152" s="236"/>
      <c r="AD152" s="236"/>
      <c r="AE152" s="236"/>
      <c r="AF152" s="236">
        <v>35.290300000000002</v>
      </c>
      <c r="AG152" s="236">
        <v>35.420099999999998</v>
      </c>
      <c r="AH152" s="236">
        <v>42.6599</v>
      </c>
      <c r="AI152" s="236">
        <v>50.0946</v>
      </c>
      <c r="AJ152" s="236">
        <v>43.991100000000003</v>
      </c>
      <c r="AK152" s="236">
        <v>41.069099999999999</v>
      </c>
      <c r="AL152" s="236">
        <v>47.1402</v>
      </c>
      <c r="AM152" s="236">
        <v>40.744500000000002</v>
      </c>
      <c r="AN152" s="236">
        <v>38.212200000000003</v>
      </c>
      <c r="AO152" s="236">
        <v>45.971400000000003</v>
      </c>
      <c r="AP152" s="236"/>
      <c r="AQ152" s="236">
        <v>39.673099999999998</v>
      </c>
      <c r="AR152" s="236"/>
      <c r="AS152" s="236">
        <v>31.4268</v>
      </c>
      <c r="AW152" s="236"/>
      <c r="AX152" s="3">
        <v>44.542900000000003</v>
      </c>
      <c r="AZ152" s="236">
        <v>35.030500000000004</v>
      </c>
      <c r="BA152" s="236">
        <v>42.0107</v>
      </c>
      <c r="BB152" s="236">
        <v>42.367699999999999</v>
      </c>
      <c r="BC152" s="236">
        <v>40.517200000000003</v>
      </c>
      <c r="BD152" s="236">
        <v>46.0364</v>
      </c>
      <c r="BE152" s="236"/>
      <c r="BF152" s="236">
        <v>35.842199999999998</v>
      </c>
      <c r="BG152" s="236"/>
      <c r="BH152" s="236"/>
      <c r="BI152" s="236"/>
      <c r="BJ152" s="236"/>
      <c r="BK152" s="236"/>
      <c r="BL152" s="236"/>
      <c r="BM152" s="236"/>
      <c r="BN152" s="236"/>
      <c r="BO152" s="236"/>
      <c r="BP152" s="236"/>
      <c r="BQ152" s="236"/>
      <c r="BR152" s="236"/>
      <c r="BS152" s="236"/>
      <c r="BT152" s="236"/>
      <c r="BU152" s="236"/>
      <c r="BV152" s="236">
        <v>39.543199999999999</v>
      </c>
      <c r="BW152" s="236">
        <v>38.017299999999999</v>
      </c>
      <c r="BX152" s="236">
        <v>37.400500000000001</v>
      </c>
      <c r="BY152" s="236">
        <v>33.780500000000004</v>
      </c>
      <c r="BZ152" s="236">
        <v>41.101500000000001</v>
      </c>
      <c r="CA152" s="236">
        <v>35.614899999999999</v>
      </c>
      <c r="CB152" s="236">
        <v>32.238399999999999</v>
      </c>
      <c r="CC152" s="236"/>
      <c r="CD152" s="236">
        <v>37.1083</v>
      </c>
      <c r="CE152" s="236">
        <v>39.9328</v>
      </c>
      <c r="CF152" s="236">
        <v>35.549999999999997</v>
      </c>
      <c r="CG152" s="236">
        <v>37.010899999999999</v>
      </c>
      <c r="CH152" s="236">
        <v>41.880800000000001</v>
      </c>
      <c r="CI152" s="236">
        <v>34.543500000000002</v>
      </c>
      <c r="CJ152" s="236">
        <v>36.751199999999997</v>
      </c>
      <c r="CK152" s="236"/>
      <c r="CL152" s="236"/>
      <c r="CM152" s="236"/>
      <c r="CN152" s="236">
        <v>43.4392</v>
      </c>
      <c r="CO152" s="236"/>
      <c r="CP152" s="236"/>
      <c r="CQ152" s="236"/>
      <c r="CR152" s="236"/>
      <c r="CS152" s="236"/>
      <c r="CT152" s="236"/>
      <c r="CU152" s="236">
        <v>44.965000000000003</v>
      </c>
      <c r="CV152" s="236">
        <v>30.5503</v>
      </c>
      <c r="CW152" s="236">
        <v>36.069400000000002</v>
      </c>
      <c r="CX152" s="236">
        <v>37.368000000000002</v>
      </c>
      <c r="CY152" s="236">
        <v>44.023499999999999</v>
      </c>
      <c r="CZ152" s="236">
        <v>45.5169</v>
      </c>
      <c r="DA152" s="236">
        <v>36.523899999999998</v>
      </c>
      <c r="DB152" s="236">
        <v>33.2774</v>
      </c>
      <c r="DC152" s="236">
        <v>34.478499999999997</v>
      </c>
      <c r="DD152" s="236">
        <v>40.192599999999999</v>
      </c>
      <c r="DE152" s="236"/>
      <c r="DF152" s="236">
        <v>35.42</v>
      </c>
      <c r="DG152" s="236">
        <v>35.744700000000002</v>
      </c>
      <c r="DH152" s="236"/>
      <c r="DI152" s="236">
        <v>43.828699999999998</v>
      </c>
      <c r="DJ152" s="236"/>
      <c r="DK152" s="236">
        <v>33.147500000000001</v>
      </c>
      <c r="DL152" s="236">
        <v>32.173499999999997</v>
      </c>
      <c r="DM152" s="236"/>
      <c r="DN152" s="236"/>
    </row>
    <row r="153" spans="1:118" x14ac:dyDescent="0.35">
      <c r="A153" s="236">
        <v>24</v>
      </c>
      <c r="B153" s="236">
        <v>44.867600000000003</v>
      </c>
      <c r="C153" s="236">
        <v>35.484999999999999</v>
      </c>
      <c r="D153" s="236">
        <v>35.842199999999998</v>
      </c>
      <c r="E153" s="236">
        <v>36.622599999999998</v>
      </c>
      <c r="I153" s="236">
        <v>40.874299999999998</v>
      </c>
      <c r="J153" s="236"/>
      <c r="K153" s="236">
        <v>44.705300000000001</v>
      </c>
      <c r="L153" s="236">
        <v>41.653500000000001</v>
      </c>
      <c r="M153" s="236"/>
      <c r="N153" s="236"/>
      <c r="O153" s="236">
        <v>41.815800000000003</v>
      </c>
      <c r="P153" s="236"/>
      <c r="Q153" s="236"/>
      <c r="R153" s="236"/>
      <c r="S153" s="236"/>
      <c r="T153" s="236"/>
      <c r="U153" s="236"/>
      <c r="V153" s="236"/>
      <c r="W153" s="236"/>
      <c r="X153" s="236"/>
      <c r="Y153" s="236"/>
      <c r="Z153" s="236">
        <v>49.120600000000003</v>
      </c>
      <c r="AA153" s="236">
        <v>43.828699999999998</v>
      </c>
      <c r="AB153" s="236">
        <v>44.640300000000003</v>
      </c>
      <c r="AC153" s="236"/>
      <c r="AD153" s="236"/>
      <c r="AE153" s="236"/>
      <c r="AF153" s="236">
        <v>35.517499999999998</v>
      </c>
      <c r="AG153" s="236">
        <v>35.591200000000001</v>
      </c>
      <c r="AH153" s="236">
        <v>43.406700000000001</v>
      </c>
      <c r="AI153" s="236">
        <v>50.354300000000002</v>
      </c>
      <c r="AJ153" s="236">
        <v>44.5105</v>
      </c>
      <c r="AK153" s="236">
        <v>41.523600000000002</v>
      </c>
      <c r="AL153" s="236">
        <v>47.302500000000002</v>
      </c>
      <c r="AM153" s="236">
        <v>41.101599999999998</v>
      </c>
      <c r="AN153" s="236">
        <v>38.536799999999999</v>
      </c>
      <c r="AO153" s="236">
        <v>46.296100000000003</v>
      </c>
      <c r="AP153" s="236"/>
      <c r="AQ153" s="236">
        <v>39.9328</v>
      </c>
      <c r="AR153" s="236"/>
      <c r="AS153" s="236">
        <v>31.7514</v>
      </c>
      <c r="AW153" s="236"/>
      <c r="AX153" s="3">
        <v>44.932500000000005</v>
      </c>
      <c r="AZ153" s="236">
        <v>35.420099999999998</v>
      </c>
      <c r="BA153" s="236">
        <v>42.497599999999998</v>
      </c>
      <c r="BB153" s="236">
        <v>42.822200000000002</v>
      </c>
      <c r="BC153" s="236">
        <v>41.069099999999999</v>
      </c>
      <c r="BD153" s="236">
        <v>46.750599999999999</v>
      </c>
      <c r="BE153" s="236"/>
      <c r="BF153" s="236">
        <v>36.394100000000002</v>
      </c>
      <c r="BG153" s="236"/>
      <c r="BH153" s="236"/>
      <c r="BI153" s="236"/>
      <c r="BJ153" s="236"/>
      <c r="BK153" s="236"/>
      <c r="BL153" s="236"/>
      <c r="BM153" s="236"/>
      <c r="BN153" s="236"/>
      <c r="BO153" s="236"/>
      <c r="BP153" s="236"/>
      <c r="BQ153" s="236"/>
      <c r="BR153" s="236"/>
      <c r="BS153" s="236"/>
      <c r="BT153" s="236"/>
      <c r="BU153" s="236"/>
      <c r="BV153" s="236">
        <v>40.127600000000001</v>
      </c>
      <c r="BW153" s="236">
        <v>38.536799999999999</v>
      </c>
      <c r="BX153" s="236">
        <v>37.692700000000002</v>
      </c>
      <c r="BY153" s="236">
        <v>34.186300000000003</v>
      </c>
      <c r="BZ153" s="236">
        <v>41.393700000000003</v>
      </c>
      <c r="CA153" s="236">
        <v>36.0045</v>
      </c>
      <c r="CB153" s="236">
        <v>32.51435</v>
      </c>
      <c r="CC153" s="236"/>
      <c r="CD153" s="236">
        <v>37.433</v>
      </c>
      <c r="CE153" s="236">
        <v>40.225000000000001</v>
      </c>
      <c r="CF153" s="236">
        <v>36.036999999999999</v>
      </c>
      <c r="CG153" s="236">
        <v>37.433</v>
      </c>
      <c r="CH153" s="236">
        <v>42.237900000000003</v>
      </c>
      <c r="CI153" s="236">
        <v>35.062899999999999</v>
      </c>
      <c r="CJ153" s="236">
        <v>37.335500000000003</v>
      </c>
      <c r="CK153" s="236"/>
      <c r="CL153" s="236"/>
      <c r="CM153" s="236"/>
      <c r="CN153" s="236">
        <v>44.055999999999997</v>
      </c>
      <c r="CO153" s="236"/>
      <c r="CP153" s="236"/>
      <c r="CQ153" s="236"/>
      <c r="CR153" s="236"/>
      <c r="CS153" s="236"/>
      <c r="CT153" s="236"/>
      <c r="CU153" s="236">
        <v>45.224699999999999</v>
      </c>
      <c r="CV153" s="236">
        <v>31.1022</v>
      </c>
      <c r="CW153" s="236">
        <v>36.394100000000002</v>
      </c>
      <c r="CX153" s="236">
        <v>37.952399999999997</v>
      </c>
      <c r="CY153" s="236">
        <v>44.705300000000001</v>
      </c>
      <c r="CZ153" s="236">
        <v>45.971400000000003</v>
      </c>
      <c r="DA153" s="236">
        <v>37.010899999999999</v>
      </c>
      <c r="DB153" s="236">
        <v>33.601999999999997</v>
      </c>
      <c r="DC153" s="236">
        <v>34.997999999999998</v>
      </c>
      <c r="DD153" s="236">
        <v>40.809399999999997</v>
      </c>
      <c r="DE153" s="236"/>
      <c r="DF153" s="236">
        <v>35.939500000000002</v>
      </c>
      <c r="DG153" s="236">
        <v>36.166699999999999</v>
      </c>
      <c r="DH153" s="236"/>
      <c r="DI153" s="236">
        <v>44.770200000000003</v>
      </c>
      <c r="DJ153" s="236"/>
      <c r="DK153" s="236">
        <v>33.439700000000002</v>
      </c>
      <c r="DL153" s="236">
        <v>32.628</v>
      </c>
      <c r="DM153" s="236"/>
      <c r="DN153" s="236"/>
    </row>
    <row r="154" spans="1:118" x14ac:dyDescent="0.35">
      <c r="A154" s="236">
        <v>25</v>
      </c>
      <c r="B154" s="236">
        <v>45.094799999999999</v>
      </c>
      <c r="C154" s="236">
        <v>35.225299999999997</v>
      </c>
      <c r="D154" s="236">
        <v>35.517499999999998</v>
      </c>
      <c r="E154" s="236">
        <v>36.426499999999997</v>
      </c>
      <c r="I154" s="236">
        <v>40.549599999999998</v>
      </c>
      <c r="J154" s="236"/>
      <c r="K154" s="236">
        <v>44.640300000000003</v>
      </c>
      <c r="L154" s="236">
        <v>42.075600000000001</v>
      </c>
      <c r="M154" s="236"/>
      <c r="N154" s="236"/>
      <c r="O154" s="236">
        <v>41.685899999999997</v>
      </c>
      <c r="P154" s="236"/>
      <c r="Q154" s="236"/>
      <c r="R154" s="236"/>
      <c r="S154" s="236"/>
      <c r="T154" s="236"/>
      <c r="U154" s="236"/>
      <c r="V154" s="236"/>
      <c r="W154" s="236"/>
      <c r="X154" s="236"/>
      <c r="Y154" s="236"/>
      <c r="Z154" s="236">
        <v>49.64</v>
      </c>
      <c r="AA154" s="236">
        <v>44.380600000000001</v>
      </c>
      <c r="AB154" s="236">
        <v>44.965000000000003</v>
      </c>
      <c r="AC154" s="236"/>
      <c r="AD154" s="236"/>
      <c r="AE154" s="236"/>
      <c r="AF154" s="236">
        <v>35.9071</v>
      </c>
      <c r="AG154" s="236">
        <v>35.712299999999999</v>
      </c>
      <c r="AH154" s="236">
        <v>44.0884</v>
      </c>
      <c r="AI154" s="236">
        <v>50.711500000000001</v>
      </c>
      <c r="AJ154" s="236">
        <v>44.8352</v>
      </c>
      <c r="AK154" s="236">
        <v>41.945599999999999</v>
      </c>
      <c r="AL154" s="236">
        <v>47.594700000000003</v>
      </c>
      <c r="AM154" s="236">
        <v>41.523699999999998</v>
      </c>
      <c r="AN154" s="236">
        <v>39.380899999999997</v>
      </c>
      <c r="AO154" s="236">
        <v>46.588200000000001</v>
      </c>
      <c r="AP154" s="236"/>
      <c r="AQ154" s="236">
        <v>40.549700000000001</v>
      </c>
      <c r="AR154" s="236"/>
      <c r="AS154" s="236">
        <v>31.848800000000001</v>
      </c>
      <c r="AW154" s="236"/>
      <c r="AX154" s="3">
        <v>45.127299999999998</v>
      </c>
      <c r="AZ154" s="236">
        <v>35.744700000000002</v>
      </c>
      <c r="BA154" s="236">
        <v>42.692399999999999</v>
      </c>
      <c r="BB154" s="236">
        <v>43.503999999999998</v>
      </c>
      <c r="BC154" s="236">
        <v>41.393799999999999</v>
      </c>
      <c r="BD154" s="236">
        <v>47.335000000000001</v>
      </c>
      <c r="BE154" s="236"/>
      <c r="BF154" s="236">
        <v>37.075899999999997</v>
      </c>
      <c r="BG154" s="236"/>
      <c r="BH154" s="236"/>
      <c r="BI154" s="236"/>
      <c r="BJ154" s="236"/>
      <c r="BK154" s="236"/>
      <c r="BL154" s="236"/>
      <c r="BM154" s="236"/>
      <c r="BN154" s="236"/>
      <c r="BO154" s="236"/>
      <c r="BP154" s="236"/>
      <c r="BQ154" s="236"/>
      <c r="BR154" s="236"/>
      <c r="BS154" s="236"/>
      <c r="BT154" s="236"/>
      <c r="BU154" s="236"/>
      <c r="BV154" s="236">
        <v>40.452300000000001</v>
      </c>
      <c r="BW154" s="236">
        <v>38.991300000000003</v>
      </c>
      <c r="BX154" s="236">
        <v>38.114699999999999</v>
      </c>
      <c r="BY154" s="236">
        <v>34.413600000000002</v>
      </c>
      <c r="BZ154" s="236">
        <v>41.978099999999998</v>
      </c>
      <c r="CA154" s="236">
        <v>36.361600000000003</v>
      </c>
      <c r="CB154" s="236">
        <v>32.790300000000002</v>
      </c>
      <c r="CC154" s="236"/>
      <c r="CD154" s="236">
        <v>37.5304</v>
      </c>
      <c r="CE154" s="236">
        <v>40.744399999999999</v>
      </c>
      <c r="CF154" s="236">
        <v>36.394100000000002</v>
      </c>
      <c r="CG154" s="236">
        <v>37.725149999999999</v>
      </c>
      <c r="CH154" s="236">
        <v>42.8872</v>
      </c>
      <c r="CI154" s="236">
        <v>35.387599999999999</v>
      </c>
      <c r="CJ154" s="236">
        <v>37.562800000000003</v>
      </c>
      <c r="CK154" s="236"/>
      <c r="CL154" s="236"/>
      <c r="CM154" s="236"/>
      <c r="CN154" s="236">
        <v>44.380699999999997</v>
      </c>
      <c r="CO154" s="236"/>
      <c r="CP154" s="236"/>
      <c r="CQ154" s="236"/>
      <c r="CR154" s="236"/>
      <c r="CS154" s="236"/>
      <c r="CT154" s="236"/>
      <c r="CU154" s="236">
        <v>45.8416</v>
      </c>
      <c r="CV154" s="236">
        <v>31.394400000000001</v>
      </c>
      <c r="CW154" s="236">
        <v>36.783650000000002</v>
      </c>
      <c r="CX154" s="236">
        <v>38.114699999999999</v>
      </c>
      <c r="CY154" s="236">
        <v>45.029899999999998</v>
      </c>
      <c r="CZ154" s="236">
        <v>46.166200000000003</v>
      </c>
      <c r="DA154" s="236">
        <v>37.173200000000001</v>
      </c>
      <c r="DB154" s="236">
        <v>33.861699999999999</v>
      </c>
      <c r="DC154" s="236">
        <v>35.387599999999999</v>
      </c>
      <c r="DD154" s="236">
        <v>41.296399999999998</v>
      </c>
      <c r="DE154" s="236"/>
      <c r="DF154" s="236">
        <v>36.361600000000003</v>
      </c>
      <c r="DG154" s="236">
        <v>36.491399999999999</v>
      </c>
      <c r="DH154" s="236"/>
      <c r="DI154" s="236">
        <v>44.9</v>
      </c>
      <c r="DJ154" s="236"/>
      <c r="DK154" s="236">
        <v>33.991599999999998</v>
      </c>
      <c r="DL154" s="236">
        <v>32.920200000000001</v>
      </c>
      <c r="DM154" s="236"/>
      <c r="DN154" s="236"/>
    </row>
    <row r="155" spans="1:118" x14ac:dyDescent="0.35">
      <c r="A155" s="236">
        <v>26</v>
      </c>
      <c r="B155" s="236">
        <v>45.257100000000001</v>
      </c>
      <c r="C155" s="236">
        <v>34.770699999999998</v>
      </c>
      <c r="D155" s="236">
        <v>35.355200000000004</v>
      </c>
      <c r="E155" s="236">
        <v>36.036900000000003</v>
      </c>
      <c r="I155" s="236">
        <v>40.419699999999999</v>
      </c>
      <c r="J155" s="236"/>
      <c r="K155" s="236">
        <v>44.705300000000001</v>
      </c>
      <c r="L155" s="236">
        <v>42.302849999999999</v>
      </c>
      <c r="M155" s="236"/>
      <c r="N155" s="236"/>
      <c r="O155" s="236">
        <v>41.621000000000002</v>
      </c>
      <c r="P155" s="236"/>
      <c r="Q155" s="236"/>
      <c r="R155" s="236"/>
      <c r="S155" s="236"/>
      <c r="T155" s="236"/>
      <c r="U155" s="236"/>
      <c r="V155" s="236"/>
      <c r="W155" s="236"/>
      <c r="X155" s="236"/>
      <c r="Y155" s="236"/>
      <c r="Z155" s="236">
        <v>49.899700000000003</v>
      </c>
      <c r="AA155" s="236">
        <v>44.802599999999998</v>
      </c>
      <c r="AB155" s="236">
        <v>45.257100000000001</v>
      </c>
      <c r="AC155" s="236"/>
      <c r="AD155" s="236"/>
      <c r="AE155" s="236"/>
      <c r="AF155" s="236">
        <v>35.972000000000001</v>
      </c>
      <c r="AG155" s="236">
        <v>35.769750000000002</v>
      </c>
      <c r="AH155" s="236">
        <v>44.575400000000002</v>
      </c>
      <c r="AI155" s="236">
        <v>51.100999999999999</v>
      </c>
      <c r="AJ155" s="236">
        <v>45.192300000000003</v>
      </c>
      <c r="AK155" s="236">
        <v>42.432600000000001</v>
      </c>
      <c r="AL155" s="236">
        <v>47.497300000000003</v>
      </c>
      <c r="AM155" s="236">
        <v>42.107999999999997</v>
      </c>
      <c r="AN155" s="236">
        <v>39.575699999999998</v>
      </c>
      <c r="AO155" s="236">
        <v>46.880400000000002</v>
      </c>
      <c r="AP155" s="236"/>
      <c r="AQ155" s="236">
        <v>40.712000000000003</v>
      </c>
      <c r="AR155" s="236"/>
      <c r="AS155" s="236">
        <v>31.946200000000001</v>
      </c>
      <c r="AW155" s="236"/>
      <c r="AX155" s="3">
        <v>45.484400000000001</v>
      </c>
      <c r="AZ155" s="236">
        <v>36.0045</v>
      </c>
      <c r="BA155" s="236">
        <v>43.017099999999999</v>
      </c>
      <c r="BB155" s="236">
        <v>43.828699999999998</v>
      </c>
      <c r="BC155" s="236">
        <v>41.653500000000001</v>
      </c>
      <c r="BD155" s="236">
        <v>47.594799999999999</v>
      </c>
      <c r="BE155" s="236"/>
      <c r="BF155" s="236">
        <v>37.660200000000003</v>
      </c>
      <c r="BG155" s="236"/>
      <c r="BH155" s="236"/>
      <c r="BI155" s="236"/>
      <c r="BJ155" s="236"/>
      <c r="BK155" s="236"/>
      <c r="BL155" s="236"/>
      <c r="BM155" s="236"/>
      <c r="BN155" s="236"/>
      <c r="BO155" s="236"/>
      <c r="BP155" s="236"/>
      <c r="BQ155" s="236"/>
      <c r="BR155" s="236"/>
      <c r="BS155" s="236"/>
      <c r="BT155" s="236"/>
      <c r="BU155" s="236"/>
      <c r="BV155" s="236">
        <v>41.101599999999998</v>
      </c>
      <c r="BW155" s="236">
        <v>39.478299999999997</v>
      </c>
      <c r="BX155" s="236">
        <v>38.374400000000001</v>
      </c>
      <c r="BY155" s="236">
        <v>34.608400000000003</v>
      </c>
      <c r="BZ155" s="236">
        <v>42.1404</v>
      </c>
      <c r="CA155" s="236">
        <v>36.718699999999998</v>
      </c>
      <c r="CB155" s="236">
        <v>33.033799999999999</v>
      </c>
      <c r="CC155" s="236"/>
      <c r="CD155" s="236">
        <v>37.822600000000001</v>
      </c>
      <c r="CE155" s="236">
        <v>41.069099999999999</v>
      </c>
      <c r="CF155" s="236">
        <v>36.718800000000002</v>
      </c>
      <c r="CG155" s="236">
        <v>38.017299999999999</v>
      </c>
      <c r="CH155" s="236">
        <v>43.374200000000002</v>
      </c>
      <c r="CI155" s="236">
        <v>35.517400000000002</v>
      </c>
      <c r="CJ155" s="236">
        <v>37.887500000000003</v>
      </c>
      <c r="CK155" s="236"/>
      <c r="CL155" s="236"/>
      <c r="CM155" s="236"/>
      <c r="CN155" s="236">
        <v>44.802700000000002</v>
      </c>
      <c r="CO155" s="236"/>
      <c r="CP155" s="236"/>
      <c r="CQ155" s="236"/>
      <c r="CR155" s="236"/>
      <c r="CS155" s="236"/>
      <c r="CT155" s="236"/>
      <c r="CU155" s="236">
        <v>46.133800000000001</v>
      </c>
      <c r="CV155" s="236">
        <v>31.686599999999999</v>
      </c>
      <c r="CW155" s="236">
        <v>37.173200000000001</v>
      </c>
      <c r="CX155" s="236">
        <v>38.504300000000001</v>
      </c>
      <c r="CY155" s="236">
        <v>45.419499999999999</v>
      </c>
      <c r="CZ155" s="236">
        <v>46.620699999999999</v>
      </c>
      <c r="DA155" s="236">
        <v>37.335500000000003</v>
      </c>
      <c r="DB155" s="236">
        <v>33.926699999999997</v>
      </c>
      <c r="DC155" s="236">
        <v>35.744700000000002</v>
      </c>
      <c r="DD155" s="236">
        <v>41.815899999999999</v>
      </c>
      <c r="DE155" s="236"/>
      <c r="DF155" s="236">
        <v>36.637549999999997</v>
      </c>
      <c r="DG155" s="236">
        <v>36.5563</v>
      </c>
      <c r="DH155" s="236"/>
      <c r="DI155" s="236">
        <v>45.451900000000002</v>
      </c>
      <c r="DJ155" s="236"/>
      <c r="DK155" s="236">
        <v>34.370370000000001</v>
      </c>
      <c r="DL155" s="236">
        <v>33.082500000000003</v>
      </c>
      <c r="DM155" s="236"/>
      <c r="DN155" s="236"/>
    </row>
    <row r="156" spans="1:118" x14ac:dyDescent="0.35">
      <c r="A156" s="236">
        <v>27</v>
      </c>
      <c r="B156" s="236">
        <v>45.387</v>
      </c>
      <c r="C156" s="236">
        <v>34.478499999999997</v>
      </c>
      <c r="D156" s="236">
        <v>35.063000000000002</v>
      </c>
      <c r="E156" s="236">
        <v>35.712200000000003</v>
      </c>
      <c r="I156" s="236">
        <v>40.159999999999997</v>
      </c>
      <c r="J156" s="236"/>
      <c r="K156" s="236">
        <v>44.607900000000001</v>
      </c>
      <c r="L156" s="236">
        <v>42.530099999999997</v>
      </c>
      <c r="M156" s="236"/>
      <c r="N156" s="236"/>
      <c r="O156" s="236">
        <v>41.328800000000001</v>
      </c>
      <c r="P156" s="236"/>
      <c r="Q156" s="236"/>
      <c r="R156" s="236"/>
      <c r="S156" s="236"/>
      <c r="T156" s="236"/>
      <c r="U156" s="236"/>
      <c r="V156" s="236"/>
      <c r="W156" s="236"/>
      <c r="X156" s="236"/>
      <c r="Y156" s="236"/>
      <c r="Z156" s="236">
        <v>50.256900000000002</v>
      </c>
      <c r="AA156" s="236">
        <v>44.997399999999999</v>
      </c>
      <c r="AB156" s="236">
        <v>45.322099999999999</v>
      </c>
      <c r="AC156" s="236"/>
      <c r="AD156" s="236"/>
      <c r="AE156" s="236"/>
      <c r="AF156" s="236">
        <v>36.036999999999999</v>
      </c>
      <c r="AG156" s="236">
        <v>35.777200000000001</v>
      </c>
      <c r="AH156" s="236">
        <v>45.094900000000003</v>
      </c>
      <c r="AI156" s="236">
        <v>51.2958</v>
      </c>
      <c r="AJ156" s="236">
        <v>45.549399999999999</v>
      </c>
      <c r="AK156" s="236">
        <v>42.5625</v>
      </c>
      <c r="AL156" s="236">
        <v>47.432400000000001</v>
      </c>
      <c r="AM156" s="236">
        <v>42.530099999999997</v>
      </c>
      <c r="AN156" s="236">
        <v>39.8354</v>
      </c>
      <c r="AO156" s="236">
        <v>47.026499999999999</v>
      </c>
      <c r="AP156" s="236"/>
      <c r="AQ156" s="236">
        <v>41.069099999999999</v>
      </c>
      <c r="AR156" s="236"/>
      <c r="AS156" s="236">
        <v>31.8813</v>
      </c>
      <c r="AW156" s="236"/>
      <c r="AX156" s="3">
        <v>45.6143</v>
      </c>
      <c r="AZ156" s="236">
        <v>36.199300000000001</v>
      </c>
      <c r="BA156" s="236">
        <v>43.374200000000002</v>
      </c>
      <c r="BB156" s="236">
        <v>44.250700000000002</v>
      </c>
      <c r="BC156" s="236">
        <v>42.010599999999997</v>
      </c>
      <c r="BD156" s="236">
        <v>47.7896</v>
      </c>
      <c r="BE156" s="236"/>
      <c r="BF156" s="236">
        <v>38.341999999999999</v>
      </c>
      <c r="BG156" s="236"/>
      <c r="BH156" s="236"/>
      <c r="BI156" s="236"/>
      <c r="BJ156" s="236"/>
      <c r="BK156" s="236"/>
      <c r="BL156" s="236"/>
      <c r="BM156" s="236"/>
      <c r="BN156" s="236"/>
      <c r="BO156" s="236"/>
      <c r="BP156" s="236"/>
      <c r="BQ156" s="236"/>
      <c r="BR156" s="236"/>
      <c r="BS156" s="236"/>
      <c r="BT156" s="236"/>
      <c r="BU156" s="236"/>
      <c r="BV156" s="236">
        <v>41.198999999999998</v>
      </c>
      <c r="BW156" s="236">
        <v>39.770499999999998</v>
      </c>
      <c r="BX156" s="236">
        <v>38.666600000000003</v>
      </c>
      <c r="BY156" s="236">
        <v>34.868099999999998</v>
      </c>
      <c r="BZ156" s="236">
        <v>42.3352</v>
      </c>
      <c r="CA156" s="236">
        <v>37.173299999999998</v>
      </c>
      <c r="CB156" s="236">
        <v>33.277299999999997</v>
      </c>
      <c r="CC156" s="236"/>
      <c r="CD156" s="236">
        <v>38.114800000000002</v>
      </c>
      <c r="CE156" s="236">
        <v>41.069099999999999</v>
      </c>
      <c r="CF156" s="236">
        <v>36.913499999999999</v>
      </c>
      <c r="CG156" s="236">
        <v>38.2121</v>
      </c>
      <c r="CH156" s="236">
        <v>43.601500000000001</v>
      </c>
      <c r="CI156" s="236">
        <v>35.777200000000001</v>
      </c>
      <c r="CJ156" s="236">
        <v>38.504300000000001</v>
      </c>
      <c r="CK156" s="236"/>
      <c r="CL156" s="236"/>
      <c r="CM156" s="236"/>
      <c r="CN156" s="236">
        <v>44.867600000000003</v>
      </c>
      <c r="CO156" s="236"/>
      <c r="CP156" s="236"/>
      <c r="CQ156" s="236"/>
      <c r="CR156" s="236"/>
      <c r="CS156" s="236"/>
      <c r="CT156" s="236"/>
      <c r="CU156" s="236">
        <v>46.4422</v>
      </c>
      <c r="CV156" s="236">
        <v>32.173499999999997</v>
      </c>
      <c r="CW156" s="236">
        <v>37.562800000000003</v>
      </c>
      <c r="CX156" s="236">
        <v>38.601700000000001</v>
      </c>
      <c r="CY156" s="236">
        <v>45.809100000000001</v>
      </c>
      <c r="CZ156" s="236">
        <v>46.588200000000001</v>
      </c>
      <c r="DA156" s="236">
        <v>37.432899999999997</v>
      </c>
      <c r="DB156" s="236">
        <v>34.088999999999999</v>
      </c>
      <c r="DC156" s="236">
        <v>36.199199999999998</v>
      </c>
      <c r="DD156" s="236">
        <v>42.140500000000003</v>
      </c>
      <c r="DE156" s="236"/>
      <c r="DF156" s="236">
        <v>36.913499999999999</v>
      </c>
      <c r="DG156" s="236">
        <v>36.848500000000001</v>
      </c>
      <c r="DH156" s="236"/>
      <c r="DI156" s="236">
        <v>46.003900000000002</v>
      </c>
      <c r="DJ156" s="236"/>
      <c r="DK156" s="236">
        <v>34.749130000000001</v>
      </c>
      <c r="DL156" s="236">
        <v>33.407200000000003</v>
      </c>
      <c r="DM156" s="236"/>
      <c r="DN156" s="236"/>
    </row>
    <row r="157" spans="1:118" x14ac:dyDescent="0.35">
      <c r="A157" s="236">
        <v>28</v>
      </c>
      <c r="B157" s="236">
        <v>45.387</v>
      </c>
      <c r="C157" s="236">
        <v>33.7318</v>
      </c>
      <c r="D157" s="236">
        <v>34.835700000000003</v>
      </c>
      <c r="E157" s="236">
        <v>34.997999999999998</v>
      </c>
      <c r="I157" s="236">
        <v>39.705500000000001</v>
      </c>
      <c r="J157" s="236"/>
      <c r="K157" s="236">
        <v>44.4131</v>
      </c>
      <c r="L157" s="236">
        <v>42.611199999999997</v>
      </c>
      <c r="M157" s="236"/>
      <c r="N157" s="236"/>
      <c r="O157" s="236">
        <v>41.296300000000002</v>
      </c>
      <c r="P157" s="236"/>
      <c r="Q157" s="236"/>
      <c r="R157" s="236"/>
      <c r="S157" s="236"/>
      <c r="T157" s="236"/>
      <c r="U157" s="236"/>
      <c r="V157" s="236"/>
      <c r="W157" s="236"/>
      <c r="X157" s="236"/>
      <c r="Y157" s="236"/>
      <c r="Z157" s="236">
        <v>50.484099999999998</v>
      </c>
      <c r="AA157" s="236">
        <v>45.257100000000001</v>
      </c>
      <c r="AB157" s="236">
        <v>45.581800000000001</v>
      </c>
      <c r="AC157" s="236"/>
      <c r="AD157" s="236"/>
      <c r="AE157" s="236"/>
      <c r="AF157" s="236">
        <v>36.2318</v>
      </c>
      <c r="AG157" s="236">
        <v>35.5824</v>
      </c>
      <c r="AH157" s="236">
        <v>45.484499999999997</v>
      </c>
      <c r="AI157" s="236">
        <v>51.490600000000001</v>
      </c>
      <c r="AJ157" s="236">
        <v>45.809100000000001</v>
      </c>
      <c r="AK157" s="236">
        <v>42.854700000000001</v>
      </c>
      <c r="AL157" s="236">
        <v>47.302500000000002</v>
      </c>
      <c r="AM157" s="236">
        <v>42.757399999999997</v>
      </c>
      <c r="AN157" s="236">
        <v>39.997799999999998</v>
      </c>
      <c r="AO157" s="236">
        <v>47.172600000000003</v>
      </c>
      <c r="AP157" s="236"/>
      <c r="AQ157" s="236">
        <v>41.198999999999998</v>
      </c>
      <c r="AR157" s="236"/>
      <c r="AS157" s="236">
        <v>31.816400000000002</v>
      </c>
      <c r="AW157" s="236"/>
      <c r="AX157" s="3">
        <v>45.646700000000003</v>
      </c>
      <c r="AZ157" s="236">
        <v>36.329099999999997</v>
      </c>
      <c r="BA157" s="236">
        <v>43.569000000000003</v>
      </c>
      <c r="BB157" s="236">
        <v>44.607799999999997</v>
      </c>
      <c r="BC157" s="236">
        <v>41.945700000000002</v>
      </c>
      <c r="BD157" s="236">
        <v>48.341500000000003</v>
      </c>
      <c r="BE157" s="236"/>
      <c r="BF157" s="236">
        <v>38.601700000000001</v>
      </c>
      <c r="BG157" s="236"/>
      <c r="BH157" s="236"/>
      <c r="BI157" s="236"/>
      <c r="BJ157" s="236"/>
      <c r="BK157" s="236"/>
      <c r="BL157" s="236"/>
      <c r="BM157" s="236"/>
      <c r="BN157" s="236"/>
      <c r="BO157" s="236"/>
      <c r="BP157" s="236"/>
      <c r="BQ157" s="236"/>
      <c r="BR157" s="236"/>
      <c r="BS157" s="236"/>
      <c r="BT157" s="236"/>
      <c r="BU157" s="236"/>
      <c r="BV157" s="236">
        <v>41.815800000000003</v>
      </c>
      <c r="BW157" s="236">
        <v>40.322400000000002</v>
      </c>
      <c r="BX157" s="236">
        <v>38.699100000000001</v>
      </c>
      <c r="BY157" s="236">
        <v>35.079149999999998</v>
      </c>
      <c r="BZ157" s="236">
        <v>42.5625</v>
      </c>
      <c r="CA157" s="236">
        <v>37.433</v>
      </c>
      <c r="CB157" s="236">
        <v>33.407150000000001</v>
      </c>
      <c r="CC157" s="236"/>
      <c r="CD157" s="236">
        <v>38.309550000000002</v>
      </c>
      <c r="CE157" s="236">
        <v>41.296300000000002</v>
      </c>
      <c r="CF157" s="236">
        <v>37.2057</v>
      </c>
      <c r="CG157" s="236">
        <v>38.301400000000001</v>
      </c>
      <c r="CH157" s="236">
        <v>43.893700000000003</v>
      </c>
      <c r="CI157" s="236">
        <v>35.971899999999998</v>
      </c>
      <c r="CJ157" s="236">
        <v>38.7316</v>
      </c>
      <c r="CK157" s="236"/>
      <c r="CL157" s="236"/>
      <c r="CM157" s="236"/>
      <c r="CN157" s="236">
        <v>45.127400000000002</v>
      </c>
      <c r="CO157" s="236"/>
      <c r="CP157" s="236"/>
      <c r="CQ157" s="236"/>
      <c r="CR157" s="236"/>
      <c r="CS157" s="236"/>
      <c r="CT157" s="236"/>
      <c r="CU157" s="236">
        <v>46.750599999999999</v>
      </c>
      <c r="CV157" s="236">
        <v>32.563099999999999</v>
      </c>
      <c r="CW157" s="236">
        <v>37.790100000000002</v>
      </c>
      <c r="CX157" s="236">
        <v>38.861400000000003</v>
      </c>
      <c r="CY157" s="236">
        <v>46.263599999999997</v>
      </c>
      <c r="CZ157" s="236">
        <v>46.750599999999999</v>
      </c>
      <c r="DA157" s="236">
        <v>37.530299999999997</v>
      </c>
      <c r="DB157" s="236">
        <v>34.316299999999998</v>
      </c>
      <c r="DC157" s="236">
        <v>36.541400000000003</v>
      </c>
      <c r="DD157" s="236">
        <v>42.530099999999997</v>
      </c>
      <c r="DE157" s="236"/>
      <c r="DF157" s="236">
        <v>37.054169999999999</v>
      </c>
      <c r="DG157" s="236">
        <v>37.140700000000002</v>
      </c>
      <c r="DH157" s="236"/>
      <c r="DI157" s="236">
        <v>46.231099999999998</v>
      </c>
      <c r="DJ157" s="236"/>
      <c r="DK157" s="236">
        <v>35.127899999999997</v>
      </c>
      <c r="DL157" s="236">
        <v>33.504600000000003</v>
      </c>
      <c r="DM157" s="236"/>
      <c r="DN157" s="236"/>
    </row>
    <row r="158" spans="1:118" x14ac:dyDescent="0.35">
      <c r="A158" s="236">
        <v>29</v>
      </c>
      <c r="B158" s="236">
        <v>45.2896</v>
      </c>
      <c r="C158" s="236">
        <v>33.309800000000003</v>
      </c>
      <c r="D158" s="236">
        <v>34.511099999999999</v>
      </c>
      <c r="E158" s="236">
        <v>34.413600000000002</v>
      </c>
      <c r="I158" s="236">
        <v>39.543199999999999</v>
      </c>
      <c r="J158" s="236"/>
      <c r="K158" s="236">
        <v>44.023499999999999</v>
      </c>
      <c r="L158" s="236">
        <v>42.604399999999998</v>
      </c>
      <c r="M158" s="236"/>
      <c r="N158" s="236"/>
      <c r="O158" s="236">
        <v>40.874299999999998</v>
      </c>
      <c r="P158" s="236"/>
      <c r="Q158" s="236"/>
      <c r="R158" s="236"/>
      <c r="S158" s="236"/>
      <c r="T158" s="236"/>
      <c r="U158" s="236"/>
      <c r="V158" s="236"/>
      <c r="W158" s="236"/>
      <c r="X158" s="236"/>
      <c r="Y158" s="236"/>
      <c r="Z158" s="236">
        <v>50.727600000000002</v>
      </c>
      <c r="AA158" s="236">
        <v>45.484400000000001</v>
      </c>
      <c r="AB158" s="236">
        <v>45.387</v>
      </c>
      <c r="AC158" s="236"/>
      <c r="AD158" s="236"/>
      <c r="AE158" s="236"/>
      <c r="AF158" s="236">
        <v>36.036999999999999</v>
      </c>
      <c r="AG158" s="236">
        <v>35.371400000000001</v>
      </c>
      <c r="AH158" s="236">
        <v>45.971400000000003</v>
      </c>
      <c r="AI158" s="236">
        <v>51.3932</v>
      </c>
      <c r="AJ158" s="236">
        <v>45.957799999999999</v>
      </c>
      <c r="AK158" s="236">
        <v>43.081899999999997</v>
      </c>
      <c r="AL158" s="236">
        <v>47.270099999999999</v>
      </c>
      <c r="AM158" s="236">
        <v>43.082000000000001</v>
      </c>
      <c r="AN158" s="236">
        <v>40.419800000000002</v>
      </c>
      <c r="AO158" s="236">
        <v>47.206600000000002</v>
      </c>
      <c r="AP158" s="236"/>
      <c r="AQ158" s="236">
        <v>41.3613</v>
      </c>
      <c r="AR158" s="236"/>
      <c r="AS158" s="236">
        <v>31.605350000000001</v>
      </c>
      <c r="AW158" s="236"/>
      <c r="AX158" s="3">
        <v>45.679200000000002</v>
      </c>
      <c r="AZ158" s="236">
        <v>36.458970000000001</v>
      </c>
      <c r="BA158" s="236">
        <v>43.471600000000002</v>
      </c>
      <c r="BB158" s="236">
        <v>44.867600000000003</v>
      </c>
      <c r="BC158" s="236">
        <v>41.945700000000002</v>
      </c>
      <c r="BD158" s="236">
        <v>48.763500000000001</v>
      </c>
      <c r="BE158" s="236"/>
      <c r="BF158" s="236">
        <v>39.0563</v>
      </c>
      <c r="BG158" s="236"/>
      <c r="BH158" s="236"/>
      <c r="BI158" s="236"/>
      <c r="BJ158" s="236"/>
      <c r="BK158" s="236"/>
      <c r="BL158" s="236"/>
      <c r="BM158" s="236"/>
      <c r="BN158" s="236"/>
      <c r="BO158" s="236"/>
      <c r="BP158" s="236"/>
      <c r="BQ158" s="236"/>
      <c r="BR158" s="236"/>
      <c r="BS158" s="236"/>
      <c r="BT158" s="236"/>
      <c r="BU158" s="236"/>
      <c r="BV158" s="236">
        <v>41.815800000000003</v>
      </c>
      <c r="BW158" s="236">
        <v>40.582099999999997</v>
      </c>
      <c r="BX158" s="236">
        <v>38.764000000000003</v>
      </c>
      <c r="BY158" s="236">
        <v>35.290199999999999</v>
      </c>
      <c r="BZ158" s="236">
        <v>42.692300000000003</v>
      </c>
      <c r="CA158" s="236">
        <v>37.552030000000002</v>
      </c>
      <c r="CB158" s="236">
        <v>33.536999999999999</v>
      </c>
      <c r="CC158" s="236"/>
      <c r="CD158" s="236">
        <v>38.504300000000001</v>
      </c>
      <c r="CE158" s="236">
        <v>41.393700000000003</v>
      </c>
      <c r="CF158" s="236">
        <v>37.400500000000001</v>
      </c>
      <c r="CG158" s="236">
        <v>38.350099999999998</v>
      </c>
      <c r="CH158" s="236">
        <v>44.445599999999999</v>
      </c>
      <c r="CI158" s="236">
        <v>36.199199999999998</v>
      </c>
      <c r="CJ158" s="236">
        <v>38.893900000000002</v>
      </c>
      <c r="CK158" s="236"/>
      <c r="CL158" s="236"/>
      <c r="CM158" s="236"/>
      <c r="CN158" s="236">
        <v>45.419600000000003</v>
      </c>
      <c r="CO158" s="236"/>
      <c r="CP158" s="236"/>
      <c r="CQ158" s="236"/>
      <c r="CR158" s="236"/>
      <c r="CS158" s="236"/>
      <c r="CT158" s="236"/>
      <c r="CU158" s="236">
        <v>46.92915</v>
      </c>
      <c r="CV158" s="236">
        <v>32.790399999999998</v>
      </c>
      <c r="CW158" s="236">
        <v>37.952399999999997</v>
      </c>
      <c r="CX158" s="236">
        <v>38.893900000000002</v>
      </c>
      <c r="CY158" s="236">
        <v>46.508400000000002</v>
      </c>
      <c r="CZ158" s="236">
        <v>46.783000000000001</v>
      </c>
      <c r="DA158" s="236">
        <v>37.9848</v>
      </c>
      <c r="DB158" s="236">
        <v>34.283799999999999</v>
      </c>
      <c r="DC158" s="236">
        <v>36.7836</v>
      </c>
      <c r="DD158" s="236">
        <v>42.854799999999997</v>
      </c>
      <c r="DE158" s="236"/>
      <c r="DF158" s="236">
        <v>37.194830000000003</v>
      </c>
      <c r="DG158" s="236">
        <v>37.302999999999997</v>
      </c>
      <c r="DH158" s="236"/>
      <c r="DI158" s="236">
        <v>46.425899999999999</v>
      </c>
      <c r="DJ158" s="236"/>
      <c r="DK158" s="236">
        <v>35.517499999999998</v>
      </c>
      <c r="DL158" s="236">
        <v>33.472099999999998</v>
      </c>
      <c r="DM158" s="236"/>
      <c r="DN158" s="236"/>
    </row>
    <row r="159" spans="1:118" x14ac:dyDescent="0.35">
      <c r="A159" s="236">
        <v>30</v>
      </c>
      <c r="B159" s="236">
        <v>44.932499999999997</v>
      </c>
      <c r="C159" s="236">
        <v>32.628</v>
      </c>
      <c r="D159" s="236">
        <v>33.894199999999998</v>
      </c>
      <c r="E159" s="236">
        <v>33.666899999999998</v>
      </c>
      <c r="I159" s="236">
        <v>38.893900000000002</v>
      </c>
      <c r="J159" s="236"/>
      <c r="K159" s="236">
        <v>43.666400000000003</v>
      </c>
      <c r="L159" s="236">
        <v>42.497599999999998</v>
      </c>
      <c r="M159" s="236"/>
      <c r="N159" s="236"/>
      <c r="O159" s="236">
        <v>40.646999999999998</v>
      </c>
      <c r="P159" s="236"/>
      <c r="Q159" s="236"/>
      <c r="R159" s="236"/>
      <c r="S159" s="236"/>
      <c r="T159" s="236"/>
      <c r="U159" s="236"/>
      <c r="V159" s="236"/>
      <c r="W159" s="236"/>
      <c r="X159" s="236"/>
      <c r="Y159" s="236"/>
      <c r="Z159" s="236">
        <v>50.833100000000002</v>
      </c>
      <c r="AA159" s="236">
        <v>45.679200000000002</v>
      </c>
      <c r="AB159" s="236">
        <v>45.354500000000002</v>
      </c>
      <c r="AC159" s="236"/>
      <c r="AD159" s="236"/>
      <c r="AE159" s="236"/>
      <c r="AF159" s="236">
        <v>35.939599999999999</v>
      </c>
      <c r="AG159" s="236">
        <v>35.160400000000003</v>
      </c>
      <c r="AH159" s="236">
        <v>46.296100000000003</v>
      </c>
      <c r="AI159" s="236">
        <v>51.2958</v>
      </c>
      <c r="AJ159" s="236">
        <v>46.006500000000003</v>
      </c>
      <c r="AK159" s="236">
        <v>43.244300000000003</v>
      </c>
      <c r="AL159" s="236">
        <v>46.847999999999999</v>
      </c>
      <c r="AM159" s="236">
        <v>43.146900000000002</v>
      </c>
      <c r="AN159" s="236">
        <v>40.582099999999997</v>
      </c>
      <c r="AO159" s="236">
        <v>47.1402</v>
      </c>
      <c r="AP159" s="236"/>
      <c r="AQ159" s="236">
        <v>41.2639</v>
      </c>
      <c r="AR159" s="236"/>
      <c r="AS159" s="236">
        <v>31.394300000000001</v>
      </c>
      <c r="AW159" s="236"/>
      <c r="AX159" s="3">
        <v>45.451899999999995</v>
      </c>
      <c r="AZ159" s="236">
        <v>36.588830000000002</v>
      </c>
      <c r="BA159" s="236">
        <v>43.439100000000003</v>
      </c>
      <c r="BB159" s="236">
        <v>45.094799999999999</v>
      </c>
      <c r="BC159" s="236">
        <v>42.075499999999998</v>
      </c>
      <c r="BD159" s="236">
        <v>48.828499999999998</v>
      </c>
      <c r="BE159" s="236"/>
      <c r="BF159" s="236">
        <v>39.478299999999997</v>
      </c>
      <c r="BG159" s="236"/>
      <c r="BH159" s="236"/>
      <c r="BI159" s="236"/>
      <c r="BJ159" s="236"/>
      <c r="BK159" s="236"/>
      <c r="BL159" s="236"/>
      <c r="BM159" s="236"/>
      <c r="BN159" s="236"/>
      <c r="BO159" s="236"/>
      <c r="BP159" s="236"/>
      <c r="BQ159" s="236"/>
      <c r="BR159" s="236"/>
      <c r="BS159" s="236"/>
      <c r="BT159" s="236"/>
      <c r="BU159" s="236"/>
      <c r="BV159" s="236">
        <v>41.913200000000003</v>
      </c>
      <c r="BW159" s="236">
        <v>40.776899999999998</v>
      </c>
      <c r="BX159" s="236">
        <v>38.829000000000001</v>
      </c>
      <c r="BY159" s="236">
        <v>35.27525</v>
      </c>
      <c r="BZ159" s="236">
        <v>42.692300000000003</v>
      </c>
      <c r="CA159" s="236">
        <v>37.67107</v>
      </c>
      <c r="CB159" s="236">
        <v>33.666899999999998</v>
      </c>
      <c r="CC159" s="236"/>
      <c r="CD159" s="236">
        <v>38.569299999999998</v>
      </c>
      <c r="CE159" s="236">
        <v>41.328800000000001</v>
      </c>
      <c r="CF159" s="236">
        <v>37.465499999999999</v>
      </c>
      <c r="CG159" s="236">
        <v>38.3095</v>
      </c>
      <c r="CH159" s="236">
        <v>44.705300000000001</v>
      </c>
      <c r="CI159" s="236">
        <v>36.426499999999997</v>
      </c>
      <c r="CJ159" s="236">
        <v>39.121099999999998</v>
      </c>
      <c r="CK159" s="236"/>
      <c r="CL159" s="236"/>
      <c r="CM159" s="236"/>
      <c r="CN159" s="236">
        <v>45.257199999999997</v>
      </c>
      <c r="CO159" s="236"/>
      <c r="CP159" s="236"/>
      <c r="CQ159" s="236"/>
      <c r="CR159" s="236"/>
      <c r="CS159" s="236"/>
      <c r="CT159" s="236"/>
      <c r="CU159" s="236">
        <v>47.107700000000001</v>
      </c>
      <c r="CV159" s="236">
        <v>32.9527</v>
      </c>
      <c r="CW159" s="236">
        <v>38.049799999999998</v>
      </c>
      <c r="CX159" s="236">
        <v>38.861400000000003</v>
      </c>
      <c r="CY159" s="236">
        <v>46.653199999999998</v>
      </c>
      <c r="CZ159" s="236">
        <v>46.7181</v>
      </c>
      <c r="DA159" s="236">
        <v>38.277000000000001</v>
      </c>
      <c r="DB159" s="236">
        <v>34.218899999999998</v>
      </c>
      <c r="DC159" s="236">
        <v>36.89855</v>
      </c>
      <c r="DD159" s="236">
        <v>43.082000000000001</v>
      </c>
      <c r="DE159" s="236"/>
      <c r="DF159" s="236">
        <v>37.335500000000003</v>
      </c>
      <c r="DG159" s="236">
        <v>37.497799999999998</v>
      </c>
      <c r="DH159" s="236"/>
      <c r="DI159" s="236">
        <v>46.783000000000001</v>
      </c>
      <c r="DJ159" s="236"/>
      <c r="DK159" s="236">
        <v>35.712299999999999</v>
      </c>
      <c r="DL159" s="236">
        <v>33.309800000000003</v>
      </c>
      <c r="DM159" s="236"/>
      <c r="DN159" s="236"/>
    </row>
    <row r="160" spans="1:118" x14ac:dyDescent="0.35">
      <c r="A160" s="236">
        <v>31</v>
      </c>
      <c r="B160" s="236">
        <v>44.770200000000003</v>
      </c>
      <c r="C160" s="236">
        <v>31.7514</v>
      </c>
      <c r="D160" s="236">
        <v>33.212499999999999</v>
      </c>
      <c r="E160" s="236">
        <v>33.0501</v>
      </c>
      <c r="I160" s="236">
        <v>38.374400000000001</v>
      </c>
      <c r="J160" s="236"/>
      <c r="K160" s="236">
        <v>43.082000000000001</v>
      </c>
      <c r="L160" s="236">
        <v>42.302849999999999</v>
      </c>
      <c r="M160" s="236"/>
      <c r="N160" s="236"/>
      <c r="O160" s="236">
        <v>40.322400000000002</v>
      </c>
      <c r="P160" s="236"/>
      <c r="Q160" s="236"/>
      <c r="R160" s="236"/>
      <c r="S160" s="236"/>
      <c r="T160" s="236"/>
      <c r="U160" s="236"/>
      <c r="V160" s="236"/>
      <c r="W160" s="236"/>
      <c r="X160" s="236"/>
      <c r="Y160" s="236"/>
      <c r="Z160" s="236">
        <v>50.885849999999998</v>
      </c>
      <c r="AA160" s="236">
        <v>45.646700000000003</v>
      </c>
      <c r="AB160" s="236">
        <v>45.322099999999999</v>
      </c>
      <c r="AC160" s="236"/>
      <c r="AD160" s="236"/>
      <c r="AE160" s="236"/>
      <c r="AF160" s="236">
        <v>35.874600000000001</v>
      </c>
      <c r="AG160" s="236">
        <v>34.851950000000002</v>
      </c>
      <c r="AH160" s="236">
        <v>46.458399999999997</v>
      </c>
      <c r="AI160" s="236">
        <v>51.2958</v>
      </c>
      <c r="AJ160" s="236">
        <v>45.981499999999997</v>
      </c>
      <c r="AK160" s="236">
        <v>43.114400000000003</v>
      </c>
      <c r="AL160" s="236">
        <v>46.296100000000003</v>
      </c>
      <c r="AM160" s="236">
        <v>43.244300000000003</v>
      </c>
      <c r="AN160" s="236">
        <v>40.874299999999998</v>
      </c>
      <c r="AO160" s="236">
        <v>47.0428</v>
      </c>
      <c r="AP160" s="236"/>
      <c r="AQ160" s="236">
        <v>41.231499999999997</v>
      </c>
      <c r="AR160" s="236"/>
      <c r="AS160" s="236">
        <v>30.972200000000001</v>
      </c>
      <c r="AW160" s="236"/>
      <c r="AX160" s="3">
        <v>45.257100000000001</v>
      </c>
      <c r="AZ160" s="236">
        <v>36.718699999999998</v>
      </c>
      <c r="BA160" s="236">
        <v>43.569000000000003</v>
      </c>
      <c r="BB160" s="236">
        <v>45.159799999999997</v>
      </c>
      <c r="BC160" s="236">
        <v>42.010599999999997</v>
      </c>
      <c r="BD160" s="236">
        <v>48.8934</v>
      </c>
      <c r="BE160" s="236"/>
      <c r="BF160" s="236">
        <v>39.543300000000002</v>
      </c>
      <c r="BG160" s="236"/>
      <c r="BH160" s="236"/>
      <c r="BI160" s="236"/>
      <c r="BJ160" s="236"/>
      <c r="BK160" s="236"/>
      <c r="BL160" s="236"/>
      <c r="BM160" s="236"/>
      <c r="BN160" s="236"/>
      <c r="BO160" s="236"/>
      <c r="BP160" s="236"/>
      <c r="BQ160" s="236"/>
      <c r="BR160" s="236"/>
      <c r="BS160" s="236"/>
      <c r="BT160" s="236"/>
      <c r="BU160" s="236"/>
      <c r="BV160" s="236">
        <v>42.140500000000003</v>
      </c>
      <c r="BW160" s="236">
        <v>41.036700000000003</v>
      </c>
      <c r="BX160" s="236">
        <v>38.666600000000003</v>
      </c>
      <c r="BY160" s="236">
        <v>35.160299999999999</v>
      </c>
      <c r="BZ160" s="236">
        <v>42.594999999999999</v>
      </c>
      <c r="CA160" s="236">
        <v>37.790100000000002</v>
      </c>
      <c r="CB160" s="236">
        <v>33.535229999999999</v>
      </c>
      <c r="CC160" s="236"/>
      <c r="CD160" s="236">
        <v>38.601700000000001</v>
      </c>
      <c r="CE160" s="236">
        <v>41.296300000000002</v>
      </c>
      <c r="CF160" s="236">
        <v>37.444699999999997</v>
      </c>
      <c r="CG160" s="236">
        <v>38.179699999999997</v>
      </c>
      <c r="CH160" s="236">
        <v>44.6404</v>
      </c>
      <c r="CI160" s="236">
        <v>36.540100000000002</v>
      </c>
      <c r="CJ160" s="236">
        <v>39.121099999999998</v>
      </c>
      <c r="CK160" s="236"/>
      <c r="CL160" s="236"/>
      <c r="CM160" s="236"/>
      <c r="CN160" s="236">
        <v>44.965000000000003</v>
      </c>
      <c r="CO160" s="236"/>
      <c r="CP160" s="236"/>
      <c r="CQ160" s="236"/>
      <c r="CR160" s="236"/>
      <c r="CS160" s="236"/>
      <c r="CT160" s="236"/>
      <c r="CU160" s="236">
        <v>47.2376</v>
      </c>
      <c r="CV160" s="236">
        <v>33.18</v>
      </c>
      <c r="CW160" s="236">
        <v>38.147199999999998</v>
      </c>
      <c r="CX160" s="236">
        <v>38.828899999999997</v>
      </c>
      <c r="CY160" s="236">
        <v>46.768149999999999</v>
      </c>
      <c r="CZ160" s="236">
        <v>46.750599999999999</v>
      </c>
      <c r="DA160" s="236">
        <v>38.4069</v>
      </c>
      <c r="DB160" s="236">
        <v>34.088999999999999</v>
      </c>
      <c r="DC160" s="236">
        <v>36.913499999999999</v>
      </c>
      <c r="DD160" s="236">
        <v>43.179400000000001</v>
      </c>
      <c r="DE160" s="236"/>
      <c r="DF160" s="236">
        <v>37.368000000000002</v>
      </c>
      <c r="DG160" s="236">
        <v>37.270600000000002</v>
      </c>
      <c r="DH160" s="236"/>
      <c r="DI160" s="236">
        <v>47.075200000000002</v>
      </c>
      <c r="DJ160" s="236"/>
      <c r="DK160" s="236">
        <v>35.9071</v>
      </c>
      <c r="DL160" s="236">
        <v>33.212400000000002</v>
      </c>
      <c r="DM160" s="236"/>
      <c r="DN160" s="236"/>
    </row>
    <row r="161" spans="1:118" x14ac:dyDescent="0.35">
      <c r="A161" s="236">
        <v>32</v>
      </c>
      <c r="B161" s="236">
        <v>44.250700000000002</v>
      </c>
      <c r="C161" s="236">
        <v>31.167000000000002</v>
      </c>
      <c r="D161" s="236">
        <v>32.692999999999998</v>
      </c>
      <c r="E161" s="236">
        <v>31.848800000000001</v>
      </c>
      <c r="I161" s="236">
        <v>37.854999999999997</v>
      </c>
      <c r="J161" s="236"/>
      <c r="K161" s="236">
        <v>42.854700000000001</v>
      </c>
      <c r="L161" s="236">
        <v>42.1081</v>
      </c>
      <c r="M161" s="236"/>
      <c r="N161" s="236"/>
      <c r="O161" s="236">
        <v>39.802900000000001</v>
      </c>
      <c r="P161" s="236"/>
      <c r="Q161" s="236"/>
      <c r="R161" s="236"/>
      <c r="S161" s="236"/>
      <c r="T161" s="236"/>
      <c r="U161" s="236"/>
      <c r="V161" s="236"/>
      <c r="W161" s="236"/>
      <c r="X161" s="236"/>
      <c r="Y161" s="236"/>
      <c r="Z161" s="236">
        <v>50.711399999999998</v>
      </c>
      <c r="AA161" s="236">
        <v>45.7117</v>
      </c>
      <c r="AB161" s="236">
        <v>44.835099999999997</v>
      </c>
      <c r="AC161" s="236"/>
      <c r="AD161" s="236"/>
      <c r="AE161" s="236"/>
      <c r="AF161" s="236">
        <v>35.420099999999998</v>
      </c>
      <c r="AG161" s="236">
        <v>34.543500000000002</v>
      </c>
      <c r="AH161" s="236">
        <v>46.555799999999998</v>
      </c>
      <c r="AI161" s="236">
        <v>50.873800000000003</v>
      </c>
      <c r="AJ161" s="236">
        <v>45.906500000000001</v>
      </c>
      <c r="AK161" s="236">
        <v>43.017000000000003</v>
      </c>
      <c r="AL161" s="236">
        <v>45.7117</v>
      </c>
      <c r="AM161" s="236">
        <v>43.276800000000001</v>
      </c>
      <c r="AN161" s="236">
        <v>40.906799999999997</v>
      </c>
      <c r="AO161" s="236">
        <v>46.750599999999999</v>
      </c>
      <c r="AP161" s="236"/>
      <c r="AQ161" s="236">
        <v>41.101599999999998</v>
      </c>
      <c r="AR161" s="236"/>
      <c r="AS161" s="236">
        <v>30.745000000000001</v>
      </c>
      <c r="AW161" s="236"/>
      <c r="AX161" s="3">
        <v>45.094799999999999</v>
      </c>
      <c r="AZ161" s="236">
        <v>36.751199999999997</v>
      </c>
      <c r="BA161" s="236">
        <v>43.439100000000003</v>
      </c>
      <c r="BB161" s="236">
        <v>45.419499999999999</v>
      </c>
      <c r="BC161" s="236">
        <v>41.5886</v>
      </c>
      <c r="BD161" s="236">
        <v>49.023200000000003</v>
      </c>
      <c r="BE161" s="236"/>
      <c r="BF161" s="236">
        <v>39.727269999999997</v>
      </c>
      <c r="BG161" s="236"/>
      <c r="BH161" s="236"/>
      <c r="BI161" s="236"/>
      <c r="BJ161" s="236"/>
      <c r="BK161" s="236"/>
      <c r="BL161" s="236"/>
      <c r="BM161" s="236"/>
      <c r="BN161" s="236"/>
      <c r="BO161" s="236"/>
      <c r="BP161" s="236"/>
      <c r="BQ161" s="236"/>
      <c r="BR161" s="236"/>
      <c r="BS161" s="236"/>
      <c r="BT161" s="236"/>
      <c r="BU161" s="236"/>
      <c r="BV161" s="236">
        <v>42.367699999999999</v>
      </c>
      <c r="BW161" s="236">
        <v>41.231499999999997</v>
      </c>
      <c r="BX161" s="236">
        <v>38.6342</v>
      </c>
      <c r="BY161" s="236">
        <v>34.9681</v>
      </c>
      <c r="BZ161" s="236">
        <v>42.4651</v>
      </c>
      <c r="CA161" s="236">
        <v>37.887500000000003</v>
      </c>
      <c r="CB161" s="236">
        <v>33.403559999999999</v>
      </c>
      <c r="CC161" s="236"/>
      <c r="CD161" s="236">
        <v>38.455599999999997</v>
      </c>
      <c r="CE161" s="236">
        <v>41.231400000000001</v>
      </c>
      <c r="CF161" s="236">
        <v>37.423900000000003</v>
      </c>
      <c r="CG161" s="236">
        <v>37.91995</v>
      </c>
      <c r="CH161" s="236">
        <v>44.705300000000001</v>
      </c>
      <c r="CI161" s="236">
        <v>36.653700000000001</v>
      </c>
      <c r="CJ161" s="236">
        <v>38.991300000000003</v>
      </c>
      <c r="CK161" s="236"/>
      <c r="CL161" s="236"/>
      <c r="CM161" s="236"/>
      <c r="CN161" s="236">
        <v>44.867600000000003</v>
      </c>
      <c r="CO161" s="236"/>
      <c r="CP161" s="236"/>
      <c r="CQ161" s="236"/>
      <c r="CR161" s="236"/>
      <c r="CS161" s="236"/>
      <c r="CT161" s="236"/>
      <c r="CU161" s="236">
        <v>47.2376</v>
      </c>
      <c r="CV161" s="236">
        <v>33.3748</v>
      </c>
      <c r="CW161" s="236">
        <v>38.219650000000001</v>
      </c>
      <c r="CX161" s="236">
        <v>38.828899999999997</v>
      </c>
      <c r="CY161" s="236">
        <v>46.783099999999997</v>
      </c>
      <c r="CZ161" s="236">
        <v>46.166200000000003</v>
      </c>
      <c r="DA161" s="236">
        <v>38.017299999999999</v>
      </c>
      <c r="DB161" s="236">
        <v>34.024099999999997</v>
      </c>
      <c r="DC161" s="236">
        <v>37.010899999999999</v>
      </c>
      <c r="DD161" s="236">
        <v>43.374200000000002</v>
      </c>
      <c r="DE161" s="236"/>
      <c r="DF161" s="236">
        <v>37.400500000000001</v>
      </c>
      <c r="DG161" s="236">
        <v>37.173200000000001</v>
      </c>
      <c r="DH161" s="236"/>
      <c r="DI161" s="236">
        <v>47.156350000000003</v>
      </c>
      <c r="DJ161" s="236"/>
      <c r="DK161" s="236">
        <v>36.101900000000001</v>
      </c>
      <c r="DL161" s="236">
        <v>33.0501</v>
      </c>
      <c r="DM161" s="236"/>
      <c r="DN161" s="236"/>
    </row>
    <row r="162" spans="1:118" x14ac:dyDescent="0.35">
      <c r="A162" s="236">
        <v>33</v>
      </c>
      <c r="B162" s="236">
        <v>43.731299999999997</v>
      </c>
      <c r="C162" s="236">
        <v>30.193100000000001</v>
      </c>
      <c r="D162" s="236">
        <v>32.108600000000003</v>
      </c>
      <c r="E162" s="236">
        <v>31.1995</v>
      </c>
      <c r="I162" s="236">
        <v>36.848500000000001</v>
      </c>
      <c r="J162" s="236"/>
      <c r="K162" s="236">
        <v>42.075600000000001</v>
      </c>
      <c r="L162" s="236">
        <v>41.750900000000001</v>
      </c>
      <c r="M162" s="236"/>
      <c r="N162" s="236"/>
      <c r="O162" s="236">
        <v>39.315899999999999</v>
      </c>
      <c r="P162" s="236"/>
      <c r="Q162" s="236"/>
      <c r="R162" s="236"/>
      <c r="S162" s="236"/>
      <c r="T162" s="236"/>
      <c r="U162" s="236"/>
      <c r="V162" s="236"/>
      <c r="W162" s="236"/>
      <c r="X162" s="236"/>
      <c r="Y162" s="236"/>
      <c r="Z162" s="236">
        <v>50.451650000000001</v>
      </c>
      <c r="AA162" s="236">
        <v>45.549300000000002</v>
      </c>
      <c r="AB162" s="236">
        <v>44.640300000000003</v>
      </c>
      <c r="AC162" s="236"/>
      <c r="AD162" s="236"/>
      <c r="AE162" s="236"/>
      <c r="AF162" s="236">
        <v>35.225299999999997</v>
      </c>
      <c r="AG162" s="236">
        <v>34.218899999999998</v>
      </c>
      <c r="AH162" s="236">
        <v>46.620800000000003</v>
      </c>
      <c r="AI162" s="236">
        <v>50.321899999999999</v>
      </c>
      <c r="AJ162" s="236">
        <v>45.7117</v>
      </c>
      <c r="AK162" s="236">
        <v>43.017000000000003</v>
      </c>
      <c r="AL162" s="236">
        <v>45.062399999999997</v>
      </c>
      <c r="AM162" s="236">
        <v>43.179400000000001</v>
      </c>
      <c r="AN162" s="236">
        <v>40.744500000000002</v>
      </c>
      <c r="AO162" s="236">
        <v>46.198700000000002</v>
      </c>
      <c r="AP162" s="236"/>
      <c r="AQ162" s="236">
        <v>40.939300000000003</v>
      </c>
      <c r="AR162" s="236"/>
      <c r="AS162" s="236">
        <v>30.290500000000002</v>
      </c>
      <c r="AW162" s="236"/>
      <c r="AX162" s="3">
        <v>44.445500000000003</v>
      </c>
      <c r="AZ162" s="236">
        <v>36.734949999999998</v>
      </c>
      <c r="BA162" s="236">
        <v>43.2119</v>
      </c>
      <c r="BB162" s="236">
        <v>45.451900000000002</v>
      </c>
      <c r="BC162" s="236">
        <v>41.491199999999999</v>
      </c>
      <c r="BD162" s="236">
        <v>49.023200000000003</v>
      </c>
      <c r="BE162" s="236"/>
      <c r="BF162" s="236">
        <v>39.911230000000003</v>
      </c>
      <c r="BG162" s="236"/>
      <c r="BH162" s="236"/>
      <c r="BI162" s="236"/>
      <c r="BJ162" s="236"/>
      <c r="BK162" s="236"/>
      <c r="BL162" s="236"/>
      <c r="BM162" s="236"/>
      <c r="BN162" s="236"/>
      <c r="BO162" s="236"/>
      <c r="BP162" s="236"/>
      <c r="BQ162" s="236"/>
      <c r="BR162" s="236"/>
      <c r="BS162" s="236"/>
      <c r="BT162" s="236"/>
      <c r="BU162" s="236"/>
      <c r="BV162" s="236">
        <v>42.335299999999997</v>
      </c>
      <c r="BW162" s="236">
        <v>41.523600000000002</v>
      </c>
      <c r="BX162" s="236">
        <v>38.471800000000002</v>
      </c>
      <c r="BY162" s="236">
        <v>34.739550000000001</v>
      </c>
      <c r="BZ162" s="236">
        <v>42.205399999999997</v>
      </c>
      <c r="CA162" s="236">
        <v>38.017400000000002</v>
      </c>
      <c r="CB162" s="236">
        <v>33.271880000000003</v>
      </c>
      <c r="CC162" s="236"/>
      <c r="CD162" s="236">
        <v>38.3095</v>
      </c>
      <c r="CE162" s="236">
        <v>41.0366</v>
      </c>
      <c r="CF162" s="236">
        <v>37.403100000000002</v>
      </c>
      <c r="CG162" s="236">
        <v>37.660200000000003</v>
      </c>
      <c r="CH162" s="236">
        <v>44.867600000000003</v>
      </c>
      <c r="CI162" s="236">
        <v>36.5563</v>
      </c>
      <c r="CJ162" s="236">
        <v>39.283499999999997</v>
      </c>
      <c r="CK162" s="236"/>
      <c r="CL162" s="236"/>
      <c r="CM162" s="236"/>
      <c r="CN162" s="236">
        <v>44.705300000000001</v>
      </c>
      <c r="CO162" s="236"/>
      <c r="CP162" s="236"/>
      <c r="CQ162" s="236"/>
      <c r="CR162" s="236"/>
      <c r="CS162" s="236"/>
      <c r="CT162" s="236"/>
      <c r="CU162" s="236">
        <v>47.0428</v>
      </c>
      <c r="CV162" s="236">
        <v>33.493830000000003</v>
      </c>
      <c r="CW162" s="236">
        <v>38.2121</v>
      </c>
      <c r="CX162" s="236">
        <v>38.536799999999999</v>
      </c>
      <c r="CY162" s="236">
        <v>46.800649999999997</v>
      </c>
      <c r="CZ162" s="236">
        <v>45.679200000000002</v>
      </c>
      <c r="DA162" s="236">
        <v>37.530299999999997</v>
      </c>
      <c r="DB162" s="236">
        <v>33.764299999999999</v>
      </c>
      <c r="DC162" s="236">
        <v>36.99465</v>
      </c>
      <c r="DD162" s="236">
        <v>43.3093</v>
      </c>
      <c r="DE162" s="236"/>
      <c r="DF162" s="236">
        <v>37.368000000000002</v>
      </c>
      <c r="DG162" s="236">
        <v>37.140700000000002</v>
      </c>
      <c r="DH162" s="236"/>
      <c r="DI162" s="236">
        <v>47.237499999999997</v>
      </c>
      <c r="DJ162" s="236"/>
      <c r="DK162" s="236">
        <v>36.199280000000002</v>
      </c>
      <c r="DL162" s="236">
        <v>32.985100000000003</v>
      </c>
      <c r="DM162" s="236"/>
      <c r="DN162" s="236"/>
    </row>
    <row r="163" spans="1:118" x14ac:dyDescent="0.35">
      <c r="A163" s="236">
        <v>34</v>
      </c>
      <c r="B163" s="236">
        <v>43.017000000000003</v>
      </c>
      <c r="C163" s="236">
        <v>29.381399999999999</v>
      </c>
      <c r="D163" s="236">
        <v>31.459299999999999</v>
      </c>
      <c r="E163" s="236">
        <v>30.257999999999999</v>
      </c>
      <c r="I163" s="236">
        <v>36.361499999999999</v>
      </c>
      <c r="J163" s="236"/>
      <c r="K163" s="236">
        <v>41.3613</v>
      </c>
      <c r="L163" s="236">
        <v>41.523699999999998</v>
      </c>
      <c r="M163" s="236"/>
      <c r="N163" s="236"/>
      <c r="O163" s="236">
        <v>38.699100000000001</v>
      </c>
      <c r="P163" s="236"/>
      <c r="Q163" s="236"/>
      <c r="R163" s="236"/>
      <c r="S163" s="236"/>
      <c r="T163" s="236"/>
      <c r="U163" s="236"/>
      <c r="V163" s="236"/>
      <c r="W163" s="236"/>
      <c r="X163" s="236"/>
      <c r="Y163" s="236"/>
      <c r="Z163" s="236">
        <v>50.191899999999997</v>
      </c>
      <c r="AA163" s="236">
        <v>45.354500000000002</v>
      </c>
      <c r="AB163" s="236">
        <v>44.153300000000002</v>
      </c>
      <c r="AC163" s="236"/>
      <c r="AD163" s="236"/>
      <c r="AE163" s="236"/>
      <c r="AF163" s="236">
        <v>34.640900000000002</v>
      </c>
      <c r="AG163" s="236">
        <v>33.601999999999997</v>
      </c>
      <c r="AH163" s="236">
        <v>46.815600000000003</v>
      </c>
      <c r="AI163" s="236">
        <v>50.062100000000001</v>
      </c>
      <c r="AJ163" s="236">
        <v>45.5169</v>
      </c>
      <c r="AK163" s="236">
        <v>42.822200000000002</v>
      </c>
      <c r="AL163" s="236">
        <v>44.283200000000001</v>
      </c>
      <c r="AM163" s="236">
        <v>42.8872</v>
      </c>
      <c r="AN163" s="236">
        <v>40.582099999999997</v>
      </c>
      <c r="AO163" s="236">
        <v>45.7117</v>
      </c>
      <c r="AP163" s="236"/>
      <c r="AQ163" s="236">
        <v>40.484699999999997</v>
      </c>
      <c r="AR163" s="236"/>
      <c r="AS163" s="236">
        <v>29.965800000000002</v>
      </c>
      <c r="AW163" s="236"/>
      <c r="AX163" s="3">
        <v>43.893599999999992</v>
      </c>
      <c r="AZ163" s="236">
        <v>36.718699999999998</v>
      </c>
      <c r="BA163" s="236">
        <v>42.822299999999998</v>
      </c>
      <c r="BB163" s="236">
        <v>45.354599999999998</v>
      </c>
      <c r="BC163" s="236">
        <v>41.069099999999999</v>
      </c>
      <c r="BD163" s="236">
        <v>48.860900000000001</v>
      </c>
      <c r="BE163" s="236"/>
      <c r="BF163" s="236">
        <v>40.095199999999998</v>
      </c>
      <c r="BG163" s="236"/>
      <c r="BH163" s="236"/>
      <c r="BI163" s="236"/>
      <c r="BJ163" s="236"/>
      <c r="BK163" s="236"/>
      <c r="BL163" s="236"/>
      <c r="BM163" s="236"/>
      <c r="BN163" s="236"/>
      <c r="BO163" s="236"/>
      <c r="BP163" s="236"/>
      <c r="BQ163" s="236"/>
      <c r="BR163" s="236"/>
      <c r="BS163" s="236"/>
      <c r="BT163" s="236"/>
      <c r="BU163" s="236"/>
      <c r="BV163" s="236">
        <v>42.172899999999998</v>
      </c>
      <c r="BW163" s="236">
        <v>41.491199999999999</v>
      </c>
      <c r="BX163" s="236">
        <v>38.341999999999999</v>
      </c>
      <c r="BY163" s="236">
        <v>34.511000000000003</v>
      </c>
      <c r="BZ163" s="236">
        <v>42.107999999999997</v>
      </c>
      <c r="CA163" s="236">
        <v>37.871299999999998</v>
      </c>
      <c r="CB163" s="236">
        <v>33.049999999999997</v>
      </c>
      <c r="CC163" s="236"/>
      <c r="CD163" s="236">
        <v>38.179699999999997</v>
      </c>
      <c r="CE163" s="236">
        <v>40.712000000000003</v>
      </c>
      <c r="CF163" s="236">
        <v>37.288200000000003</v>
      </c>
      <c r="CG163" s="236">
        <v>37.238199999999999</v>
      </c>
      <c r="CH163" s="236">
        <v>44.8352</v>
      </c>
      <c r="CI163" s="236">
        <v>36.426499999999997</v>
      </c>
      <c r="CJ163" s="236">
        <v>39.283499999999997</v>
      </c>
      <c r="CK163" s="236"/>
      <c r="CL163" s="236"/>
      <c r="CM163" s="236"/>
      <c r="CN163" s="236">
        <v>44.542999999999999</v>
      </c>
      <c r="CO163" s="236"/>
      <c r="CP163" s="236"/>
      <c r="CQ163" s="236"/>
      <c r="CR163" s="236"/>
      <c r="CS163" s="236"/>
      <c r="CT163" s="236"/>
      <c r="CU163" s="236">
        <v>46.766849999999998</v>
      </c>
      <c r="CV163" s="236">
        <v>33.612870000000001</v>
      </c>
      <c r="CW163" s="236">
        <v>38.098500000000001</v>
      </c>
      <c r="CX163" s="236">
        <v>38.4069</v>
      </c>
      <c r="CY163" s="236">
        <v>46.718200000000003</v>
      </c>
      <c r="CZ163" s="236">
        <v>45.2896</v>
      </c>
      <c r="DA163" s="236">
        <v>37.173200000000001</v>
      </c>
      <c r="DB163" s="236">
        <v>33.537100000000002</v>
      </c>
      <c r="DC163" s="236">
        <v>36.978400000000001</v>
      </c>
      <c r="DD163" s="236">
        <v>43.374200000000002</v>
      </c>
      <c r="DE163" s="236"/>
      <c r="DF163" s="236">
        <v>37.173200000000001</v>
      </c>
      <c r="DG163" s="236">
        <v>36.945900000000002</v>
      </c>
      <c r="DH163" s="236"/>
      <c r="DI163" s="236">
        <v>47.237499999999997</v>
      </c>
      <c r="DJ163" s="236"/>
      <c r="DK163" s="236">
        <v>36.296669999999999</v>
      </c>
      <c r="DL163" s="236">
        <v>32.8553</v>
      </c>
      <c r="DM163" s="236"/>
      <c r="DN163" s="236"/>
    </row>
    <row r="164" spans="1:118" x14ac:dyDescent="0.35">
      <c r="A164" s="236">
        <v>35</v>
      </c>
      <c r="B164" s="236">
        <v>42.367699999999999</v>
      </c>
      <c r="C164" s="236">
        <v>28.4724</v>
      </c>
      <c r="D164" s="236">
        <v>30.6477</v>
      </c>
      <c r="E164" s="236">
        <v>29.219100000000001</v>
      </c>
      <c r="I164" s="236">
        <v>35.387599999999999</v>
      </c>
      <c r="J164" s="236"/>
      <c r="K164" s="236">
        <v>40.419800000000002</v>
      </c>
      <c r="L164" s="236">
        <v>41.069200000000002</v>
      </c>
      <c r="M164" s="236"/>
      <c r="N164" s="236"/>
      <c r="O164" s="236">
        <v>38.179600000000001</v>
      </c>
      <c r="P164" s="236"/>
      <c r="Q164" s="236"/>
      <c r="R164" s="236"/>
      <c r="S164" s="236"/>
      <c r="T164" s="236"/>
      <c r="U164" s="236"/>
      <c r="V164" s="236"/>
      <c r="W164" s="236"/>
      <c r="X164" s="236"/>
      <c r="Y164" s="236"/>
      <c r="Z164" s="236">
        <v>49.899700000000003</v>
      </c>
      <c r="AA164" s="236">
        <v>45.062399999999997</v>
      </c>
      <c r="AB164" s="236">
        <v>43.568899999999999</v>
      </c>
      <c r="AC164" s="236"/>
      <c r="AD164" s="236"/>
      <c r="AE164" s="236"/>
      <c r="AF164" s="236">
        <v>34.316299999999998</v>
      </c>
      <c r="AG164" s="236">
        <v>33.082599999999999</v>
      </c>
      <c r="AH164" s="236">
        <v>46.783099999999997</v>
      </c>
      <c r="AI164" s="236">
        <v>49.347900000000003</v>
      </c>
      <c r="AJ164" s="236">
        <v>45.03</v>
      </c>
      <c r="AK164" s="236">
        <v>42.5625</v>
      </c>
      <c r="AL164" s="236">
        <v>43.244300000000003</v>
      </c>
      <c r="AM164" s="236">
        <v>42.757399999999997</v>
      </c>
      <c r="AN164" s="236">
        <v>40.517200000000003</v>
      </c>
      <c r="AO164" s="236">
        <v>45.2896</v>
      </c>
      <c r="AP164" s="236"/>
      <c r="AQ164" s="236">
        <v>40.192599999999999</v>
      </c>
      <c r="AR164" s="236"/>
      <c r="AS164" s="236">
        <v>29.381399999999999</v>
      </c>
      <c r="AW164" s="236"/>
      <c r="AX164" s="3">
        <v>43.276699999999998</v>
      </c>
      <c r="AZ164" s="236">
        <v>36.702449999999999</v>
      </c>
      <c r="BA164" s="236">
        <v>42.335299999999997</v>
      </c>
      <c r="BB164" s="236">
        <v>45.127299999999998</v>
      </c>
      <c r="BC164" s="236">
        <v>40.679499999999997</v>
      </c>
      <c r="BD164" s="236">
        <v>48.6661</v>
      </c>
      <c r="BE164" s="236"/>
      <c r="BF164" s="236">
        <v>40.2575</v>
      </c>
      <c r="BG164" s="236"/>
      <c r="BH164" s="236"/>
      <c r="BI164" s="236"/>
      <c r="BJ164" s="236"/>
      <c r="BK164" s="236"/>
      <c r="BL164" s="236"/>
      <c r="BM164" s="236"/>
      <c r="BN164" s="236"/>
      <c r="BO164" s="236"/>
      <c r="BP164" s="236"/>
      <c r="BQ164" s="236"/>
      <c r="BR164" s="236"/>
      <c r="BS164" s="236"/>
      <c r="BT164" s="236"/>
      <c r="BU164" s="236"/>
      <c r="BV164" s="236">
        <v>42.043100000000003</v>
      </c>
      <c r="BW164" s="236">
        <v>41.491199999999999</v>
      </c>
      <c r="BX164" s="236">
        <v>38.114699999999999</v>
      </c>
      <c r="BY164" s="236">
        <v>34.218800000000002</v>
      </c>
      <c r="BZ164" s="236">
        <v>41.815800000000003</v>
      </c>
      <c r="CA164" s="236">
        <v>37.725200000000001</v>
      </c>
      <c r="CB164" s="236">
        <v>32.790300000000002</v>
      </c>
      <c r="CC164" s="236"/>
      <c r="CD164" s="236">
        <v>37.984900000000003</v>
      </c>
      <c r="CE164" s="236">
        <v>40.387300000000003</v>
      </c>
      <c r="CF164" s="236">
        <v>37.173299999999998</v>
      </c>
      <c r="CG164" s="236">
        <v>36.816099999999999</v>
      </c>
      <c r="CH164" s="236">
        <v>44.705300000000001</v>
      </c>
      <c r="CI164" s="236">
        <v>36.231699999999996</v>
      </c>
      <c r="CJ164" s="236">
        <v>38.893900000000002</v>
      </c>
      <c r="CK164" s="236"/>
      <c r="CL164" s="236"/>
      <c r="CM164" s="236"/>
      <c r="CN164" s="236">
        <v>43.926099999999998</v>
      </c>
      <c r="CO164" s="236"/>
      <c r="CP164" s="236"/>
      <c r="CQ164" s="236"/>
      <c r="CR164" s="236"/>
      <c r="CS164" s="236"/>
      <c r="CT164" s="236"/>
      <c r="CU164" s="236">
        <v>46.490900000000003</v>
      </c>
      <c r="CV164" s="236">
        <v>33.731900000000003</v>
      </c>
      <c r="CW164" s="236">
        <v>37.984900000000003</v>
      </c>
      <c r="CX164" s="236">
        <v>37.9848</v>
      </c>
      <c r="CY164" s="236">
        <v>46.589599999999997</v>
      </c>
      <c r="CZ164" s="236">
        <v>44.737699999999997</v>
      </c>
      <c r="DA164" s="236">
        <v>36.848500000000001</v>
      </c>
      <c r="DB164" s="236">
        <v>33.244900000000001</v>
      </c>
      <c r="DC164" s="236">
        <v>36.848550000000003</v>
      </c>
      <c r="DD164" s="236">
        <v>43.276800000000001</v>
      </c>
      <c r="DE164" s="236"/>
      <c r="DF164" s="236">
        <v>36.929699999999997</v>
      </c>
      <c r="DG164" s="236">
        <v>36.718699999999998</v>
      </c>
      <c r="DH164" s="236"/>
      <c r="DI164" s="236">
        <v>47.20505</v>
      </c>
      <c r="DJ164" s="236"/>
      <c r="DK164" s="236">
        <v>36.39405</v>
      </c>
      <c r="DL164" s="236">
        <v>32.043599999999998</v>
      </c>
      <c r="DM164" s="236"/>
      <c r="DN164" s="236"/>
    </row>
    <row r="165" spans="1:118" x14ac:dyDescent="0.35">
      <c r="A165" s="236">
        <v>36</v>
      </c>
      <c r="B165" s="236">
        <v>41.718400000000003</v>
      </c>
      <c r="C165" s="236">
        <v>27.401</v>
      </c>
      <c r="D165" s="236">
        <v>29.771100000000001</v>
      </c>
      <c r="E165" s="236">
        <v>28.180199999999999</v>
      </c>
      <c r="I165" s="236">
        <v>34.446100000000001</v>
      </c>
      <c r="J165" s="236"/>
      <c r="K165" s="236">
        <v>39.608199999999997</v>
      </c>
      <c r="L165" s="236">
        <v>40.5822</v>
      </c>
      <c r="M165" s="236"/>
      <c r="N165" s="236"/>
      <c r="O165" s="236">
        <v>37.400399999999998</v>
      </c>
      <c r="P165" s="236"/>
      <c r="Q165" s="236"/>
      <c r="R165" s="236"/>
      <c r="S165" s="236"/>
      <c r="T165" s="236"/>
      <c r="U165" s="236"/>
      <c r="V165" s="236"/>
      <c r="W165" s="236"/>
      <c r="X165" s="236"/>
      <c r="Y165" s="236"/>
      <c r="Z165" s="236">
        <v>49.250399999999999</v>
      </c>
      <c r="AA165" s="236">
        <v>44.802599999999998</v>
      </c>
      <c r="AB165" s="236">
        <v>43.017000000000003</v>
      </c>
      <c r="AC165" s="236"/>
      <c r="AD165" s="236"/>
      <c r="AE165" s="236"/>
      <c r="AF165" s="236">
        <v>33.667000000000002</v>
      </c>
      <c r="AG165" s="236">
        <v>32.563099999999999</v>
      </c>
      <c r="AH165" s="236">
        <v>46.588299999999997</v>
      </c>
      <c r="AI165" s="236">
        <v>48.633600000000001</v>
      </c>
      <c r="AJ165" s="236">
        <v>44.4131</v>
      </c>
      <c r="AK165" s="236">
        <v>42.172899999999998</v>
      </c>
      <c r="AL165" s="236">
        <v>42.237900000000003</v>
      </c>
      <c r="AM165" s="236">
        <v>42.367800000000003</v>
      </c>
      <c r="AN165" s="236">
        <v>40.3874</v>
      </c>
      <c r="AO165" s="236">
        <v>44.640300000000003</v>
      </c>
      <c r="AP165" s="236"/>
      <c r="AQ165" s="236">
        <v>39.543199999999999</v>
      </c>
      <c r="AR165" s="236"/>
      <c r="AS165" s="236">
        <v>29.0243</v>
      </c>
      <c r="AW165" s="236"/>
      <c r="AX165" s="3">
        <v>42.627400000000002</v>
      </c>
      <c r="AZ165" s="236">
        <v>36.686199999999999</v>
      </c>
      <c r="BA165" s="236">
        <v>42.0107</v>
      </c>
      <c r="BB165" s="236">
        <v>45.127299999999998</v>
      </c>
      <c r="BC165" s="236">
        <v>40.0627</v>
      </c>
      <c r="BD165" s="236">
        <v>48.5687</v>
      </c>
      <c r="BE165" s="236"/>
      <c r="BF165" s="236">
        <v>40.323749999999997</v>
      </c>
      <c r="BG165" s="236"/>
      <c r="BH165" s="236"/>
      <c r="BI165" s="236"/>
      <c r="BJ165" s="236"/>
      <c r="BK165" s="236"/>
      <c r="BL165" s="236"/>
      <c r="BM165" s="236"/>
      <c r="BN165" s="236"/>
      <c r="BO165" s="236"/>
      <c r="BP165" s="236"/>
      <c r="BQ165" s="236"/>
      <c r="BR165" s="236"/>
      <c r="BS165" s="236"/>
      <c r="BT165" s="236"/>
      <c r="BU165" s="236"/>
      <c r="BV165" s="236">
        <v>41.880699999999997</v>
      </c>
      <c r="BW165" s="236">
        <v>41.556100000000001</v>
      </c>
      <c r="BX165" s="236">
        <v>37.790100000000002</v>
      </c>
      <c r="BY165" s="236">
        <v>33.926600000000001</v>
      </c>
      <c r="BZ165" s="236">
        <v>41.328800000000001</v>
      </c>
      <c r="CA165" s="236">
        <v>37.5304</v>
      </c>
      <c r="CB165" s="236">
        <v>32.51435</v>
      </c>
      <c r="CC165" s="236"/>
      <c r="CD165" s="236">
        <v>37.806350000000002</v>
      </c>
      <c r="CE165" s="236">
        <v>39.900300000000001</v>
      </c>
      <c r="CF165" s="236">
        <v>36.816099999999999</v>
      </c>
      <c r="CG165" s="236">
        <v>36.426499999999997</v>
      </c>
      <c r="CH165" s="236">
        <v>44.5105</v>
      </c>
      <c r="CI165" s="236">
        <v>36.101799999999997</v>
      </c>
      <c r="CJ165" s="236">
        <v>38.796500000000002</v>
      </c>
      <c r="CK165" s="236"/>
      <c r="CL165" s="236"/>
      <c r="CM165" s="236"/>
      <c r="CN165" s="236">
        <v>43.406700000000001</v>
      </c>
      <c r="CO165" s="236"/>
      <c r="CP165" s="236"/>
      <c r="CQ165" s="236"/>
      <c r="CR165" s="236"/>
      <c r="CS165" s="236"/>
      <c r="CT165" s="236"/>
      <c r="CU165" s="236">
        <v>46.231200000000001</v>
      </c>
      <c r="CV165" s="236">
        <v>33.774430000000002</v>
      </c>
      <c r="CW165" s="236">
        <v>37.757649999999998</v>
      </c>
      <c r="CX165" s="236">
        <v>37.660200000000003</v>
      </c>
      <c r="CY165" s="236">
        <v>46.360999999999997</v>
      </c>
      <c r="CZ165" s="236">
        <v>44.120800000000003</v>
      </c>
      <c r="DA165" s="236">
        <v>36.686199999999999</v>
      </c>
      <c r="DB165" s="236">
        <v>32.920200000000001</v>
      </c>
      <c r="DC165" s="236">
        <v>36.718699999999998</v>
      </c>
      <c r="DD165" s="236">
        <v>43.049599999999998</v>
      </c>
      <c r="DE165" s="236"/>
      <c r="DF165" s="236">
        <v>36.686199999999999</v>
      </c>
      <c r="DG165" s="236">
        <v>36.4589</v>
      </c>
      <c r="DH165" s="236"/>
      <c r="DI165" s="236">
        <v>47.172600000000003</v>
      </c>
      <c r="DJ165" s="236"/>
      <c r="DK165" s="236">
        <v>36.329129999999999</v>
      </c>
      <c r="DL165" s="236">
        <v>31.556699999999999</v>
      </c>
      <c r="DM165" s="236"/>
      <c r="DN165" s="236"/>
    </row>
    <row r="166" spans="1:118" x14ac:dyDescent="0.35">
      <c r="A166" s="236">
        <v>37</v>
      </c>
      <c r="B166" s="236">
        <v>40.8093</v>
      </c>
      <c r="C166" s="236">
        <v>26.556899999999999</v>
      </c>
      <c r="D166" s="236">
        <v>28.959399999999999</v>
      </c>
      <c r="E166" s="236">
        <v>27.206199999999999</v>
      </c>
      <c r="I166" s="236">
        <v>33.666899999999998</v>
      </c>
      <c r="J166" s="236"/>
      <c r="K166" s="236">
        <v>39.023800000000001</v>
      </c>
      <c r="L166" s="236">
        <v>40.127699999999997</v>
      </c>
      <c r="M166" s="236"/>
      <c r="N166" s="236"/>
      <c r="O166" s="236">
        <v>36.718699999999998</v>
      </c>
      <c r="P166" s="236"/>
      <c r="Q166" s="236"/>
      <c r="R166" s="236"/>
      <c r="S166" s="236"/>
      <c r="T166" s="236"/>
      <c r="U166" s="236"/>
      <c r="V166" s="236"/>
      <c r="W166" s="236"/>
      <c r="X166" s="236"/>
      <c r="Y166" s="236"/>
      <c r="Z166" s="236">
        <v>48.860799999999998</v>
      </c>
      <c r="AA166" s="236">
        <v>44.478000000000002</v>
      </c>
      <c r="AB166" s="236">
        <v>42.2378</v>
      </c>
      <c r="AC166" s="236"/>
      <c r="AD166" s="236"/>
      <c r="AE166" s="236"/>
      <c r="AF166" s="236">
        <v>32.985199999999999</v>
      </c>
      <c r="AG166" s="236">
        <v>31.6541</v>
      </c>
      <c r="AH166" s="236">
        <v>46.490900000000003</v>
      </c>
      <c r="AI166" s="236">
        <v>47.627200000000002</v>
      </c>
      <c r="AJ166" s="236">
        <v>43.861199999999997</v>
      </c>
      <c r="AK166" s="236">
        <v>41.945599999999999</v>
      </c>
      <c r="AL166" s="236">
        <v>41.198999999999998</v>
      </c>
      <c r="AM166" s="236">
        <v>42.270400000000002</v>
      </c>
      <c r="AN166" s="236">
        <v>40.1601</v>
      </c>
      <c r="AO166" s="236">
        <v>43.7637</v>
      </c>
      <c r="AP166" s="236"/>
      <c r="AQ166" s="236">
        <v>39.0563</v>
      </c>
      <c r="AR166" s="236"/>
      <c r="AS166" s="236">
        <v>28.310099999999998</v>
      </c>
      <c r="AW166" s="236"/>
      <c r="AX166" s="3">
        <v>41.815799999999996</v>
      </c>
      <c r="AZ166" s="236">
        <v>36.637500000000003</v>
      </c>
      <c r="BA166" s="236">
        <v>41.393799999999999</v>
      </c>
      <c r="BB166" s="236">
        <v>44.640300000000003</v>
      </c>
      <c r="BC166" s="236">
        <v>39.543199999999999</v>
      </c>
      <c r="BD166" s="236">
        <v>48.179099999999998</v>
      </c>
      <c r="BE166" s="236"/>
      <c r="BF166" s="236">
        <v>40.29</v>
      </c>
      <c r="BG166" s="236"/>
      <c r="BH166" s="236"/>
      <c r="BI166" s="236"/>
      <c r="BJ166" s="236"/>
      <c r="BK166" s="236"/>
      <c r="BL166" s="236"/>
      <c r="BM166" s="236"/>
      <c r="BN166" s="236"/>
      <c r="BO166" s="236"/>
      <c r="BP166" s="236"/>
      <c r="BQ166" s="236"/>
      <c r="BR166" s="236"/>
      <c r="BS166" s="236"/>
      <c r="BT166" s="236"/>
      <c r="BU166" s="236"/>
      <c r="BV166" s="236">
        <v>41.686</v>
      </c>
      <c r="BW166" s="236">
        <v>41.3613</v>
      </c>
      <c r="BX166" s="236">
        <v>37.497900000000001</v>
      </c>
      <c r="BY166" s="236">
        <v>33.634399999999999</v>
      </c>
      <c r="BZ166" s="236">
        <v>40.776899999999998</v>
      </c>
      <c r="CA166" s="236">
        <v>37.433</v>
      </c>
      <c r="CB166" s="236">
        <v>32.238399999999999</v>
      </c>
      <c r="CC166" s="236"/>
      <c r="CD166" s="236">
        <v>37.627800000000001</v>
      </c>
      <c r="CE166" s="236">
        <v>39.770499999999998</v>
      </c>
      <c r="CF166" s="236">
        <v>36.426600000000001</v>
      </c>
      <c r="CG166" s="236">
        <v>35.842100000000002</v>
      </c>
      <c r="CH166" s="236">
        <v>44.283200000000001</v>
      </c>
      <c r="CI166" s="236">
        <v>35.971899999999998</v>
      </c>
      <c r="CJ166" s="236">
        <v>38.374400000000001</v>
      </c>
      <c r="CK166" s="236"/>
      <c r="CL166" s="236"/>
      <c r="CM166" s="236"/>
      <c r="CN166" s="236">
        <v>42.822299999999998</v>
      </c>
      <c r="CO166" s="236"/>
      <c r="CP166" s="236"/>
      <c r="CQ166" s="236"/>
      <c r="CR166" s="236"/>
      <c r="CS166" s="236"/>
      <c r="CT166" s="236"/>
      <c r="CU166" s="236">
        <v>45.7117</v>
      </c>
      <c r="CV166" s="236">
        <v>33.741970000000002</v>
      </c>
      <c r="CW166" s="236">
        <v>37.5304</v>
      </c>
      <c r="CX166" s="236">
        <v>37.173200000000001</v>
      </c>
      <c r="CY166" s="236">
        <v>45.939</v>
      </c>
      <c r="CZ166" s="236">
        <v>43.341700000000003</v>
      </c>
      <c r="DA166" s="236">
        <v>36.621299999999998</v>
      </c>
      <c r="DB166" s="236">
        <v>32.433199999999999</v>
      </c>
      <c r="DC166" s="236">
        <v>36.361550000000001</v>
      </c>
      <c r="DD166" s="236">
        <v>42.7898</v>
      </c>
      <c r="DE166" s="236"/>
      <c r="DF166" s="236">
        <v>36.393999999999998</v>
      </c>
      <c r="DG166" s="236">
        <v>36.069299999999998</v>
      </c>
      <c r="DH166" s="236"/>
      <c r="DI166" s="236">
        <v>46.945349999999998</v>
      </c>
      <c r="DJ166" s="236"/>
      <c r="DK166" s="236">
        <v>36.264220000000002</v>
      </c>
      <c r="DL166" s="236">
        <v>30.907299999999999</v>
      </c>
      <c r="DM166" s="236"/>
      <c r="DN166" s="236"/>
    </row>
    <row r="167" spans="1:118" x14ac:dyDescent="0.35">
      <c r="A167" s="236">
        <v>38</v>
      </c>
      <c r="B167" s="236">
        <v>39.900300000000001</v>
      </c>
      <c r="C167" s="236">
        <v>25.615400000000001</v>
      </c>
      <c r="D167" s="236">
        <v>28.180299999999999</v>
      </c>
      <c r="E167" s="236">
        <v>26.134899999999998</v>
      </c>
      <c r="I167" s="236">
        <v>32.433199999999999</v>
      </c>
      <c r="J167" s="236"/>
      <c r="K167" s="236">
        <v>37.984900000000003</v>
      </c>
      <c r="L167" s="236">
        <v>39.608199999999997</v>
      </c>
      <c r="M167" s="236"/>
      <c r="N167" s="236"/>
      <c r="O167" s="236">
        <v>35.809600000000003</v>
      </c>
      <c r="P167" s="236"/>
      <c r="Q167" s="236"/>
      <c r="R167" s="236"/>
      <c r="S167" s="236"/>
      <c r="T167" s="236"/>
      <c r="U167" s="236"/>
      <c r="V167" s="236"/>
      <c r="W167" s="236"/>
      <c r="X167" s="236"/>
      <c r="Y167" s="236"/>
      <c r="Z167" s="236">
        <v>48.146599999999999</v>
      </c>
      <c r="AA167" s="236">
        <v>43.828699999999998</v>
      </c>
      <c r="AB167" s="236">
        <v>41.588500000000003</v>
      </c>
      <c r="AC167" s="236"/>
      <c r="AD167" s="236"/>
      <c r="AE167" s="236"/>
      <c r="AF167" s="236">
        <v>32.238500000000002</v>
      </c>
      <c r="AG167" s="236">
        <v>31.004799999999999</v>
      </c>
      <c r="AH167" s="236">
        <v>46.231200000000001</v>
      </c>
      <c r="AI167" s="236">
        <v>46.653199999999998</v>
      </c>
      <c r="AJ167" s="236">
        <v>43.049500000000002</v>
      </c>
      <c r="AK167" s="236">
        <v>41.393700000000003</v>
      </c>
      <c r="AL167" s="236">
        <v>40.0627</v>
      </c>
      <c r="AM167" s="236">
        <v>41.718499999999999</v>
      </c>
      <c r="AN167" s="236">
        <v>39.802999999999997</v>
      </c>
      <c r="AO167" s="236">
        <v>42.8872</v>
      </c>
      <c r="AP167" s="236"/>
      <c r="AQ167" s="236">
        <v>38.4069</v>
      </c>
      <c r="AR167" s="236"/>
      <c r="AS167" s="236">
        <v>27.790600000000001</v>
      </c>
      <c r="AW167" s="236"/>
      <c r="AX167" s="3">
        <v>40.906700000000001</v>
      </c>
      <c r="AZ167" s="236">
        <v>36.588799999999999</v>
      </c>
      <c r="BA167" s="236">
        <v>40.679600000000001</v>
      </c>
      <c r="BB167" s="236">
        <v>44.510399999999997</v>
      </c>
      <c r="BC167" s="236">
        <v>38.796500000000002</v>
      </c>
      <c r="BD167" s="236">
        <v>47.854500000000002</v>
      </c>
      <c r="BE167" s="236"/>
      <c r="BF167" s="236">
        <v>40.225000000000001</v>
      </c>
      <c r="BG167" s="236"/>
      <c r="BH167" s="236"/>
      <c r="BI167" s="236"/>
      <c r="BJ167" s="236"/>
      <c r="BK167" s="236"/>
      <c r="BL167" s="236"/>
      <c r="BM167" s="236"/>
      <c r="BN167" s="236"/>
      <c r="BO167" s="236"/>
      <c r="BP167" s="236"/>
      <c r="BQ167" s="236"/>
      <c r="BR167" s="236"/>
      <c r="BS167" s="236"/>
      <c r="BT167" s="236"/>
      <c r="BU167" s="236"/>
      <c r="BV167" s="236">
        <v>41.2639</v>
      </c>
      <c r="BW167" s="236">
        <v>41.134099999999997</v>
      </c>
      <c r="BX167" s="236">
        <v>37.075800000000001</v>
      </c>
      <c r="BY167" s="236">
        <v>33.277299999999997</v>
      </c>
      <c r="BZ167" s="236">
        <v>40.387300000000003</v>
      </c>
      <c r="CA167" s="236">
        <v>37.043399999999998</v>
      </c>
      <c r="CB167" s="236">
        <v>31.816299999999998</v>
      </c>
      <c r="CC167" s="236"/>
      <c r="CD167" s="236">
        <v>37.140799999999999</v>
      </c>
      <c r="CE167" s="236">
        <v>39.023699999999998</v>
      </c>
      <c r="CF167" s="236">
        <v>35.939599999999999</v>
      </c>
      <c r="CG167" s="236">
        <v>35.063000000000002</v>
      </c>
      <c r="CH167" s="236">
        <v>43.893700000000003</v>
      </c>
      <c r="CI167" s="236">
        <v>35.744700000000002</v>
      </c>
      <c r="CJ167" s="236">
        <v>38.114699999999999</v>
      </c>
      <c r="CK167" s="236"/>
      <c r="CL167" s="236"/>
      <c r="CM167" s="236"/>
      <c r="CN167" s="236">
        <v>42.335299999999997</v>
      </c>
      <c r="CO167" s="236"/>
      <c r="CP167" s="236"/>
      <c r="CQ167" s="236"/>
      <c r="CR167" s="236"/>
      <c r="CS167" s="236"/>
      <c r="CT167" s="236"/>
      <c r="CU167" s="236">
        <v>45.484499999999997</v>
      </c>
      <c r="CV167" s="236">
        <v>33.634500000000003</v>
      </c>
      <c r="CW167" s="236">
        <v>37.303100000000001</v>
      </c>
      <c r="CX167" s="236">
        <v>36.816099999999999</v>
      </c>
      <c r="CY167" s="236">
        <v>45.581899999999997</v>
      </c>
      <c r="CZ167" s="236">
        <v>42.724800000000002</v>
      </c>
      <c r="DA167" s="236">
        <v>35.647300000000001</v>
      </c>
      <c r="DB167" s="236">
        <v>31.946300000000001</v>
      </c>
      <c r="DC167" s="236">
        <v>36.004399999999997</v>
      </c>
      <c r="DD167" s="236">
        <v>42.400199999999998</v>
      </c>
      <c r="DE167" s="236"/>
      <c r="DF167" s="236">
        <v>35.939500000000002</v>
      </c>
      <c r="DG167" s="236">
        <v>35.777200000000001</v>
      </c>
      <c r="DH167" s="236"/>
      <c r="DI167" s="236">
        <v>46.7181</v>
      </c>
      <c r="DJ167" s="236"/>
      <c r="DK167" s="236">
        <v>36.199300000000001</v>
      </c>
      <c r="DL167" s="236">
        <v>30.4528</v>
      </c>
      <c r="DM167" s="236"/>
      <c r="DN167" s="236"/>
    </row>
    <row r="168" spans="1:118" x14ac:dyDescent="0.35">
      <c r="A168" s="236">
        <v>39</v>
      </c>
      <c r="B168" s="236">
        <v>38.958799999999997</v>
      </c>
      <c r="C168" s="236">
        <v>24.641400000000001</v>
      </c>
      <c r="D168" s="236">
        <v>27.466000000000001</v>
      </c>
      <c r="E168" s="236">
        <v>25.030999999999999</v>
      </c>
      <c r="I168" s="236">
        <v>31.459199999999999</v>
      </c>
      <c r="J168" s="236"/>
      <c r="K168" s="236">
        <v>36.816099999999999</v>
      </c>
      <c r="L168" s="236">
        <v>38.7316</v>
      </c>
      <c r="M168" s="236"/>
      <c r="N168" s="236"/>
      <c r="O168" s="236">
        <v>35.0304</v>
      </c>
      <c r="P168" s="236"/>
      <c r="Q168" s="236"/>
      <c r="R168" s="236"/>
      <c r="S168" s="236"/>
      <c r="T168" s="236"/>
      <c r="U168" s="236"/>
      <c r="V168" s="236"/>
      <c r="W168" s="236"/>
      <c r="X168" s="236"/>
      <c r="Y168" s="236"/>
      <c r="Z168" s="236">
        <v>47.594700000000003</v>
      </c>
      <c r="AA168" s="236">
        <v>43.179299999999998</v>
      </c>
      <c r="AB168" s="236">
        <v>40.744399999999999</v>
      </c>
      <c r="AC168" s="236"/>
      <c r="AD168" s="236"/>
      <c r="AE168" s="236"/>
      <c r="AF168" s="236">
        <v>31.5242</v>
      </c>
      <c r="AG168" s="236">
        <v>30.4529</v>
      </c>
      <c r="AH168" s="236">
        <v>45.809100000000001</v>
      </c>
      <c r="AI168" s="236">
        <v>45.874099999999999</v>
      </c>
      <c r="AJ168" s="236">
        <v>42.400199999999998</v>
      </c>
      <c r="AK168" s="236">
        <v>40.776899999999998</v>
      </c>
      <c r="AL168" s="236">
        <v>38.764000000000003</v>
      </c>
      <c r="AM168" s="236">
        <v>41.069099999999999</v>
      </c>
      <c r="AN168" s="236">
        <v>39.413400000000003</v>
      </c>
      <c r="AO168" s="236">
        <v>41.913200000000003</v>
      </c>
      <c r="AP168" s="236"/>
      <c r="AQ168" s="236">
        <v>37.757599999999996</v>
      </c>
      <c r="AR168" s="236"/>
      <c r="AS168" s="236">
        <v>27.206199999999999</v>
      </c>
      <c r="AW168" s="236"/>
      <c r="AX168" s="3">
        <v>39.997699999999995</v>
      </c>
      <c r="AZ168" s="236">
        <v>36.458950000000002</v>
      </c>
      <c r="BA168" s="236">
        <v>39.802999999999997</v>
      </c>
      <c r="BB168" s="236">
        <v>43.731299999999997</v>
      </c>
      <c r="BC168" s="236">
        <v>37.984900000000003</v>
      </c>
      <c r="BD168" s="236">
        <v>47.3675</v>
      </c>
      <c r="BE168" s="236"/>
      <c r="BF168" s="236">
        <v>40.127600000000001</v>
      </c>
      <c r="BG168" s="236"/>
      <c r="BH168" s="236"/>
      <c r="BI168" s="236"/>
      <c r="BJ168" s="236"/>
      <c r="BK168" s="236"/>
      <c r="BL168" s="236"/>
      <c r="BM168" s="236"/>
      <c r="BN168" s="236"/>
      <c r="BO168" s="236"/>
      <c r="BP168" s="236"/>
      <c r="BQ168" s="236"/>
      <c r="BR168" s="236"/>
      <c r="BS168" s="236"/>
      <c r="BT168" s="236"/>
      <c r="BU168" s="236"/>
      <c r="BV168" s="236">
        <v>40.679499999999997</v>
      </c>
      <c r="BW168" s="236">
        <v>40.906799999999997</v>
      </c>
      <c r="BX168" s="236">
        <v>36.751199999999997</v>
      </c>
      <c r="BY168" s="236">
        <v>32.790300000000002</v>
      </c>
      <c r="BZ168" s="236">
        <v>39.770400000000002</v>
      </c>
      <c r="CA168" s="236">
        <v>36.913499999999999</v>
      </c>
      <c r="CB168" s="236">
        <v>31.361799999999999</v>
      </c>
      <c r="CC168" s="236"/>
      <c r="CD168" s="236">
        <v>36.816099999999999</v>
      </c>
      <c r="CE168" s="236">
        <v>38.341999999999999</v>
      </c>
      <c r="CF168" s="236">
        <v>35.387700000000002</v>
      </c>
      <c r="CG168" s="236">
        <v>34.3812</v>
      </c>
      <c r="CH168" s="236">
        <v>43.3093</v>
      </c>
      <c r="CI168" s="236">
        <v>35.3551</v>
      </c>
      <c r="CJ168" s="236">
        <v>37.660200000000003</v>
      </c>
      <c r="CK168" s="236"/>
      <c r="CL168" s="236"/>
      <c r="CM168" s="236"/>
      <c r="CN168" s="236">
        <v>41.621099999999998</v>
      </c>
      <c r="CO168" s="236"/>
      <c r="CP168" s="236"/>
      <c r="CQ168" s="236"/>
      <c r="CR168" s="236"/>
      <c r="CS168" s="236"/>
      <c r="CT168" s="236"/>
      <c r="CU168" s="236">
        <v>44.802700000000002</v>
      </c>
      <c r="CV168" s="236">
        <v>33.455950000000001</v>
      </c>
      <c r="CW168" s="236">
        <v>36.718699999999998</v>
      </c>
      <c r="CX168" s="236">
        <v>36.264200000000002</v>
      </c>
      <c r="CY168" s="236">
        <v>45.127299999999998</v>
      </c>
      <c r="CZ168" s="236">
        <v>41.880699999999997</v>
      </c>
      <c r="DA168" s="236">
        <v>35.095399999999998</v>
      </c>
      <c r="DB168" s="236">
        <v>31.5242</v>
      </c>
      <c r="DC168" s="236">
        <v>35.647300000000001</v>
      </c>
      <c r="DD168" s="236">
        <v>42.140500000000003</v>
      </c>
      <c r="DE168" s="236"/>
      <c r="DF168" s="236">
        <v>35.549900000000001</v>
      </c>
      <c r="DG168" s="236">
        <v>35.2577</v>
      </c>
      <c r="DH168" s="236"/>
      <c r="DI168" s="236">
        <v>46.458399999999997</v>
      </c>
      <c r="DJ168" s="236"/>
      <c r="DK168" s="236">
        <v>35.972000000000001</v>
      </c>
      <c r="DL168" s="236">
        <v>29.738600000000002</v>
      </c>
      <c r="DM168" s="236"/>
      <c r="DN168" s="236"/>
    </row>
    <row r="169" spans="1:118" x14ac:dyDescent="0.35">
      <c r="A169" s="236">
        <v>40</v>
      </c>
      <c r="B169" s="236">
        <v>37.8874</v>
      </c>
      <c r="C169" s="236">
        <v>23.6675</v>
      </c>
      <c r="D169" s="236">
        <v>26.686800000000002</v>
      </c>
      <c r="E169" s="236">
        <v>24.057099999999998</v>
      </c>
      <c r="I169" s="236">
        <v>30.4528</v>
      </c>
      <c r="J169" s="236"/>
      <c r="K169" s="236">
        <v>35.777200000000001</v>
      </c>
      <c r="L169" s="236">
        <v>38.147199999999998</v>
      </c>
      <c r="M169" s="236"/>
      <c r="N169" s="236"/>
      <c r="O169" s="236">
        <v>34.024000000000001</v>
      </c>
      <c r="P169" s="236"/>
      <c r="Q169" s="236"/>
      <c r="R169" s="236"/>
      <c r="S169" s="236"/>
      <c r="T169" s="236"/>
      <c r="U169" s="236"/>
      <c r="V169" s="236"/>
      <c r="W169" s="236"/>
      <c r="X169" s="236"/>
      <c r="Y169" s="236"/>
      <c r="Z169" s="236">
        <v>46.9129</v>
      </c>
      <c r="AA169" s="236">
        <v>42.4651</v>
      </c>
      <c r="AB169" s="236">
        <v>39.867800000000003</v>
      </c>
      <c r="AC169" s="236"/>
      <c r="AD169" s="236"/>
      <c r="AE169" s="236"/>
      <c r="AF169" s="236">
        <v>30.582699999999999</v>
      </c>
      <c r="AG169" s="236">
        <v>29.641200000000001</v>
      </c>
      <c r="AH169" s="236">
        <v>45.451999999999998</v>
      </c>
      <c r="AI169" s="236">
        <v>44.348199999999999</v>
      </c>
      <c r="AJ169" s="236">
        <v>41.750900000000001</v>
      </c>
      <c r="AK169" s="236">
        <v>40.354799999999997</v>
      </c>
      <c r="AL169" s="236">
        <v>37.335500000000003</v>
      </c>
      <c r="AM169" s="236">
        <v>40.712000000000003</v>
      </c>
      <c r="AN169" s="236">
        <v>38.926400000000001</v>
      </c>
      <c r="AO169" s="236">
        <v>41.069099999999999</v>
      </c>
      <c r="AP169" s="236"/>
      <c r="AQ169" s="236">
        <v>36.945999999999998</v>
      </c>
      <c r="AR169" s="236"/>
      <c r="AS169" s="236">
        <v>26.459499999999998</v>
      </c>
      <c r="AW169" s="236"/>
      <c r="AX169" s="3">
        <v>38.926299999999998</v>
      </c>
      <c r="AZ169" s="236">
        <v>36.329099999999997</v>
      </c>
      <c r="BA169" s="236">
        <v>39.088700000000003</v>
      </c>
      <c r="BB169" s="236">
        <v>43.374099999999999</v>
      </c>
      <c r="BC169" s="236">
        <v>37.173200000000001</v>
      </c>
      <c r="BD169" s="236">
        <v>47.0428</v>
      </c>
      <c r="BE169" s="236"/>
      <c r="BF169" s="236">
        <v>39.9328</v>
      </c>
      <c r="BG169" s="236"/>
      <c r="BH169" s="236"/>
      <c r="BI169" s="236"/>
      <c r="BJ169" s="236"/>
      <c r="BK169" s="236"/>
      <c r="BL169" s="236"/>
      <c r="BM169" s="236"/>
      <c r="BN169" s="236"/>
      <c r="BO169" s="236"/>
      <c r="BP169" s="236"/>
      <c r="BQ169" s="236"/>
      <c r="BR169" s="236"/>
      <c r="BS169" s="236"/>
      <c r="BT169" s="236"/>
      <c r="BU169" s="236"/>
      <c r="BV169" s="236">
        <v>40.322400000000002</v>
      </c>
      <c r="BW169" s="236">
        <v>40.712000000000003</v>
      </c>
      <c r="BX169" s="236">
        <v>36.166800000000002</v>
      </c>
      <c r="BY169" s="236">
        <v>32.433199999999999</v>
      </c>
      <c r="BZ169" s="236">
        <v>39.088700000000003</v>
      </c>
      <c r="CA169" s="236">
        <v>36.491500000000002</v>
      </c>
      <c r="CB169" s="236">
        <v>30.8748</v>
      </c>
      <c r="CC169" s="236"/>
      <c r="CD169" s="236">
        <v>36.491500000000002</v>
      </c>
      <c r="CE169" s="236">
        <v>37.822499999999998</v>
      </c>
      <c r="CF169" s="236">
        <v>34.835700000000003</v>
      </c>
      <c r="CG169" s="236">
        <v>33.439700000000002</v>
      </c>
      <c r="CH169" s="236">
        <v>42.8872</v>
      </c>
      <c r="CI169" s="236">
        <v>35.160299999999999</v>
      </c>
      <c r="CJ169" s="236">
        <v>37.270600000000002</v>
      </c>
      <c r="CK169" s="236"/>
      <c r="CL169" s="236"/>
      <c r="CM169" s="236"/>
      <c r="CN169" s="236">
        <v>40.647100000000002</v>
      </c>
      <c r="CO169" s="236"/>
      <c r="CP169" s="236"/>
      <c r="CQ169" s="236"/>
      <c r="CR169" s="236"/>
      <c r="CS169" s="236"/>
      <c r="CT169" s="236"/>
      <c r="CU169" s="236">
        <v>44.478000000000002</v>
      </c>
      <c r="CV169" s="236">
        <v>33.2774</v>
      </c>
      <c r="CW169" s="236">
        <v>36.523899999999998</v>
      </c>
      <c r="CX169" s="236">
        <v>35.712200000000003</v>
      </c>
      <c r="CY169" s="236">
        <v>44.802700000000002</v>
      </c>
      <c r="CZ169" s="236">
        <v>40.9392</v>
      </c>
      <c r="DA169" s="236">
        <v>34.381100000000004</v>
      </c>
      <c r="DB169" s="236">
        <v>31.134599999999999</v>
      </c>
      <c r="DC169" s="236">
        <v>35.322600000000001</v>
      </c>
      <c r="DD169" s="236">
        <v>41.686</v>
      </c>
      <c r="DE169" s="236"/>
      <c r="DF169" s="236">
        <v>34.835700000000003</v>
      </c>
      <c r="DG169" s="236">
        <v>34.835700000000003</v>
      </c>
      <c r="DH169" s="236"/>
      <c r="DI169" s="236">
        <v>46.068800000000003</v>
      </c>
      <c r="DJ169" s="236"/>
      <c r="DK169" s="236">
        <v>35.614899999999999</v>
      </c>
      <c r="DL169" s="236">
        <v>29.2516</v>
      </c>
      <c r="DM169" s="236"/>
      <c r="DN169" s="236"/>
    </row>
    <row r="170" spans="1:118" x14ac:dyDescent="0.35">
      <c r="A170" s="236">
        <v>41</v>
      </c>
      <c r="B170" s="236">
        <v>36.588799999999999</v>
      </c>
      <c r="C170" s="236">
        <v>22.790900000000001</v>
      </c>
      <c r="D170" s="236">
        <v>26.005099999999999</v>
      </c>
      <c r="E170" s="236">
        <v>23.050599999999999</v>
      </c>
      <c r="I170" s="236">
        <v>29.381399999999999</v>
      </c>
      <c r="J170" s="236"/>
      <c r="K170" s="236">
        <v>34.705800000000004</v>
      </c>
      <c r="L170" s="236">
        <v>37.497900000000001</v>
      </c>
      <c r="M170" s="236"/>
      <c r="N170" s="236"/>
      <c r="O170" s="236">
        <v>33.277299999999997</v>
      </c>
      <c r="P170" s="236"/>
      <c r="Q170" s="236"/>
      <c r="R170" s="236"/>
      <c r="S170" s="236"/>
      <c r="T170" s="236"/>
      <c r="U170" s="236"/>
      <c r="V170" s="236"/>
      <c r="W170" s="236"/>
      <c r="X170" s="236"/>
      <c r="Y170" s="236"/>
      <c r="Z170" s="236">
        <v>45.906500000000001</v>
      </c>
      <c r="AA170" s="236">
        <v>41.978099999999998</v>
      </c>
      <c r="AB170" s="236">
        <v>39.153599999999997</v>
      </c>
      <c r="AC170" s="236"/>
      <c r="AD170" s="236"/>
      <c r="AE170" s="236"/>
      <c r="AF170" s="236">
        <v>29.835999999999999</v>
      </c>
      <c r="AG170" s="236">
        <v>28.894500000000001</v>
      </c>
      <c r="AH170" s="236">
        <v>45.192300000000003</v>
      </c>
      <c r="AI170" s="236">
        <v>43.082000000000001</v>
      </c>
      <c r="AJ170" s="236">
        <v>40.971699999999998</v>
      </c>
      <c r="AK170" s="236">
        <v>39.770400000000002</v>
      </c>
      <c r="AL170" s="236">
        <v>36.069400000000002</v>
      </c>
      <c r="AM170" s="236">
        <v>39.997799999999998</v>
      </c>
      <c r="AN170" s="236">
        <v>38.601700000000001</v>
      </c>
      <c r="AO170" s="236">
        <v>39.965200000000003</v>
      </c>
      <c r="AP170" s="236"/>
      <c r="AQ170" s="236">
        <v>36.0045</v>
      </c>
      <c r="AR170" s="236"/>
      <c r="AS170" s="236">
        <v>25.810199999999998</v>
      </c>
      <c r="AW170" s="236"/>
      <c r="AX170" s="3">
        <v>37.9848</v>
      </c>
      <c r="AZ170" s="236">
        <v>36.2209</v>
      </c>
      <c r="BA170" s="236">
        <v>38.179699999999997</v>
      </c>
      <c r="BB170" s="236">
        <v>42.692399999999999</v>
      </c>
      <c r="BC170" s="236">
        <v>36.264200000000002</v>
      </c>
      <c r="BD170" s="236">
        <v>46.523400000000002</v>
      </c>
      <c r="BE170" s="236"/>
      <c r="BF170" s="236">
        <v>39.738</v>
      </c>
      <c r="BG170" s="236"/>
      <c r="BH170" s="236"/>
      <c r="BI170" s="236"/>
      <c r="BJ170" s="236"/>
      <c r="BK170" s="236"/>
      <c r="BL170" s="236"/>
      <c r="BM170" s="236"/>
      <c r="BN170" s="236"/>
      <c r="BO170" s="236"/>
      <c r="BP170" s="236"/>
      <c r="BQ170" s="236"/>
      <c r="BR170" s="236"/>
      <c r="BS170" s="236"/>
      <c r="BT170" s="236"/>
      <c r="BU170" s="236"/>
      <c r="BV170" s="236">
        <v>39.802900000000001</v>
      </c>
      <c r="BW170" s="236">
        <v>40.354900000000001</v>
      </c>
      <c r="BX170" s="236">
        <v>35.744700000000002</v>
      </c>
      <c r="BY170" s="236">
        <v>31.783899999999999</v>
      </c>
      <c r="BZ170" s="236">
        <v>38.114699999999999</v>
      </c>
      <c r="CA170" s="236">
        <v>36.199300000000001</v>
      </c>
      <c r="CB170" s="236">
        <v>30.355399999999999</v>
      </c>
      <c r="CC170" s="236"/>
      <c r="CD170" s="236">
        <v>36.101900000000001</v>
      </c>
      <c r="CE170" s="236">
        <v>37.465400000000002</v>
      </c>
      <c r="CF170" s="236">
        <v>34.511099999999999</v>
      </c>
      <c r="CG170" s="236">
        <v>32.5306</v>
      </c>
      <c r="CH170" s="236">
        <v>42.335299999999997</v>
      </c>
      <c r="CI170" s="236">
        <v>34.770699999999998</v>
      </c>
      <c r="CJ170" s="236">
        <v>36.686199999999999</v>
      </c>
      <c r="CK170" s="236"/>
      <c r="CL170" s="236"/>
      <c r="CM170" s="236"/>
      <c r="CN170" s="236">
        <v>39.867899999999999</v>
      </c>
      <c r="CO170" s="236"/>
      <c r="CP170" s="236"/>
      <c r="CQ170" s="236"/>
      <c r="CR170" s="236"/>
      <c r="CS170" s="236"/>
      <c r="CT170" s="236"/>
      <c r="CU170" s="236">
        <v>43.796199999999999</v>
      </c>
      <c r="CV170" s="236">
        <v>33.0501</v>
      </c>
      <c r="CW170" s="236">
        <v>35.972000000000001</v>
      </c>
      <c r="CX170" s="236">
        <v>35.290199999999999</v>
      </c>
      <c r="CY170" s="236">
        <v>44.023499999999999</v>
      </c>
      <c r="CZ170" s="236">
        <v>39.965200000000003</v>
      </c>
      <c r="DA170" s="236">
        <v>33.407200000000003</v>
      </c>
      <c r="DB170" s="236">
        <v>30.582699999999999</v>
      </c>
      <c r="DC170" s="236">
        <v>34.868099999999998</v>
      </c>
      <c r="DD170" s="236">
        <v>41.198999999999998</v>
      </c>
      <c r="DE170" s="236"/>
      <c r="DF170" s="236">
        <v>34.543500000000002</v>
      </c>
      <c r="DG170" s="236">
        <v>34.218800000000002</v>
      </c>
      <c r="DH170" s="236"/>
      <c r="DI170" s="236">
        <v>45.6143</v>
      </c>
      <c r="DJ170" s="236"/>
      <c r="DK170" s="236">
        <v>35.452500000000001</v>
      </c>
      <c r="DL170" s="236">
        <v>28.375</v>
      </c>
      <c r="DM170" s="236"/>
      <c r="DN170" s="236"/>
    </row>
    <row r="171" spans="1:118" x14ac:dyDescent="0.35">
      <c r="A171" s="236">
        <v>42</v>
      </c>
      <c r="B171" s="236">
        <v>35.484999999999999</v>
      </c>
      <c r="C171" s="236">
        <v>21.914300000000001</v>
      </c>
      <c r="D171" s="236">
        <v>25.128499999999999</v>
      </c>
      <c r="E171" s="236">
        <v>22.173999999999999</v>
      </c>
      <c r="I171" s="236">
        <v>28.375</v>
      </c>
      <c r="J171" s="236"/>
      <c r="K171" s="236">
        <v>33.829300000000003</v>
      </c>
      <c r="L171" s="236">
        <v>36.491500000000002</v>
      </c>
      <c r="M171" s="236"/>
      <c r="N171" s="236"/>
      <c r="O171" s="236">
        <v>32.3033</v>
      </c>
      <c r="P171" s="236"/>
      <c r="Q171" s="236"/>
      <c r="R171" s="236"/>
      <c r="S171" s="236"/>
      <c r="T171" s="236"/>
      <c r="U171" s="236"/>
      <c r="V171" s="236"/>
      <c r="W171" s="236"/>
      <c r="X171" s="236"/>
      <c r="Y171" s="236"/>
      <c r="Z171" s="236">
        <v>45.224699999999999</v>
      </c>
      <c r="AA171" s="236">
        <v>41.069099999999999</v>
      </c>
      <c r="AB171" s="236">
        <v>37.9848</v>
      </c>
      <c r="AC171" s="236"/>
      <c r="AD171" s="236"/>
      <c r="AE171" s="236"/>
      <c r="AF171" s="236">
        <v>28.861999999999998</v>
      </c>
      <c r="AG171" s="236">
        <v>28.212700000000002</v>
      </c>
      <c r="AH171" s="236">
        <v>44.770200000000003</v>
      </c>
      <c r="AI171" s="236">
        <v>41.750900000000001</v>
      </c>
      <c r="AJ171" s="236">
        <v>39.997799999999998</v>
      </c>
      <c r="AK171" s="236">
        <v>38.893900000000002</v>
      </c>
      <c r="AL171" s="236">
        <v>34.900599999999997</v>
      </c>
      <c r="AM171" s="236">
        <v>39.218600000000002</v>
      </c>
      <c r="AN171" s="236">
        <v>37.887500000000003</v>
      </c>
      <c r="AO171" s="236">
        <v>38.764000000000003</v>
      </c>
      <c r="AP171" s="236"/>
      <c r="AQ171" s="236">
        <v>35.355200000000004</v>
      </c>
      <c r="AR171" s="236"/>
      <c r="AS171" s="236">
        <v>25.128399999999999</v>
      </c>
      <c r="AW171" s="236"/>
      <c r="AX171" s="3">
        <v>36.945900000000002</v>
      </c>
      <c r="AZ171" s="236">
        <v>36.112699999999997</v>
      </c>
      <c r="BA171" s="236">
        <v>37.270699999999998</v>
      </c>
      <c r="BB171" s="236">
        <v>41.913200000000003</v>
      </c>
      <c r="BC171" s="236">
        <v>35.452500000000001</v>
      </c>
      <c r="BD171" s="236">
        <v>45.874099999999999</v>
      </c>
      <c r="BE171" s="236"/>
      <c r="BF171" s="236">
        <v>39.543300000000002</v>
      </c>
      <c r="BG171" s="236"/>
      <c r="BH171" s="236"/>
      <c r="BI171" s="236"/>
      <c r="BJ171" s="236"/>
      <c r="BK171" s="236"/>
      <c r="BL171" s="236"/>
      <c r="BM171" s="236"/>
      <c r="BN171" s="236"/>
      <c r="BO171" s="236"/>
      <c r="BP171" s="236"/>
      <c r="BQ171" s="236"/>
      <c r="BR171" s="236"/>
      <c r="BS171" s="236"/>
      <c r="BT171" s="236"/>
      <c r="BU171" s="236"/>
      <c r="BV171" s="236">
        <v>39.056199999999997</v>
      </c>
      <c r="BW171" s="236">
        <v>39.997799999999998</v>
      </c>
      <c r="BX171" s="236">
        <v>35.290199999999999</v>
      </c>
      <c r="BY171" s="236">
        <v>31.589099999999998</v>
      </c>
      <c r="BZ171" s="236">
        <v>37.692599999999999</v>
      </c>
      <c r="CA171" s="236">
        <v>35.647399999999998</v>
      </c>
      <c r="CB171" s="236">
        <v>29.965800000000002</v>
      </c>
      <c r="CC171" s="236"/>
      <c r="CD171" s="236">
        <v>35.452599999999997</v>
      </c>
      <c r="CE171" s="236">
        <v>36.588799999999999</v>
      </c>
      <c r="CF171" s="236">
        <v>33.796799999999998</v>
      </c>
      <c r="CG171" s="236">
        <v>31.783899999999999</v>
      </c>
      <c r="CH171" s="236">
        <v>41.750900000000001</v>
      </c>
      <c r="CI171" s="236">
        <v>34.575899999999997</v>
      </c>
      <c r="CJ171" s="236">
        <v>36.199199999999998</v>
      </c>
      <c r="CK171" s="236"/>
      <c r="CL171" s="236"/>
      <c r="CM171" s="236"/>
      <c r="CN171" s="236">
        <v>38.991399999999999</v>
      </c>
      <c r="CO171" s="236"/>
      <c r="CP171" s="236"/>
      <c r="CQ171" s="236"/>
      <c r="CR171" s="236"/>
      <c r="CS171" s="236"/>
      <c r="CT171" s="236"/>
      <c r="CU171" s="236">
        <v>43.244300000000003</v>
      </c>
      <c r="CV171" s="236">
        <v>32.920299999999997</v>
      </c>
      <c r="CW171" s="236">
        <v>35.614899999999999</v>
      </c>
      <c r="CX171" s="236">
        <v>34.446100000000001</v>
      </c>
      <c r="CY171" s="236">
        <v>43.698799999999999</v>
      </c>
      <c r="CZ171" s="236">
        <v>39.088700000000003</v>
      </c>
      <c r="DA171" s="236">
        <v>32.822800000000001</v>
      </c>
      <c r="DB171" s="236">
        <v>30.030799999999999</v>
      </c>
      <c r="DC171" s="236">
        <v>34.413600000000002</v>
      </c>
      <c r="DD171" s="236">
        <v>40.549700000000001</v>
      </c>
      <c r="DE171" s="236"/>
      <c r="DF171" s="236">
        <v>33.764299999999999</v>
      </c>
      <c r="DG171" s="236">
        <v>33.666899999999998</v>
      </c>
      <c r="DH171" s="236"/>
      <c r="DI171" s="236">
        <v>45.127299999999998</v>
      </c>
      <c r="DJ171" s="236"/>
      <c r="DK171" s="236">
        <v>34.997999999999998</v>
      </c>
      <c r="DL171" s="236">
        <v>27.563400000000001</v>
      </c>
      <c r="DM171" s="236"/>
      <c r="DN171" s="236"/>
    </row>
    <row r="172" spans="1:118" x14ac:dyDescent="0.35">
      <c r="A172" s="236">
        <v>43</v>
      </c>
      <c r="B172" s="236">
        <v>34.446100000000001</v>
      </c>
      <c r="C172" s="236">
        <v>21.037700000000001</v>
      </c>
      <c r="D172" s="236">
        <v>24.2195</v>
      </c>
      <c r="E172" s="236">
        <v>21.005299999999998</v>
      </c>
      <c r="I172" s="236">
        <v>27.4984</v>
      </c>
      <c r="J172" s="236"/>
      <c r="K172" s="236">
        <v>32.692999999999998</v>
      </c>
      <c r="L172" s="236">
        <v>35.972000000000001</v>
      </c>
      <c r="M172" s="236"/>
      <c r="N172" s="236"/>
      <c r="O172" s="236">
        <v>31.167000000000002</v>
      </c>
      <c r="P172" s="236"/>
      <c r="Q172" s="236"/>
      <c r="R172" s="236"/>
      <c r="S172" s="236"/>
      <c r="T172" s="236"/>
      <c r="U172" s="236"/>
      <c r="V172" s="236"/>
      <c r="W172" s="236"/>
      <c r="X172" s="236"/>
      <c r="Y172" s="236"/>
      <c r="Z172" s="236">
        <v>44.445500000000003</v>
      </c>
      <c r="AA172" s="236">
        <v>40.257399999999997</v>
      </c>
      <c r="AB172" s="236">
        <v>37.075800000000001</v>
      </c>
      <c r="AC172" s="236"/>
      <c r="AD172" s="236"/>
      <c r="AE172" s="236"/>
      <c r="AF172" s="236">
        <v>27.985499999999998</v>
      </c>
      <c r="AG172" s="236">
        <v>27.336200000000002</v>
      </c>
      <c r="AH172" s="236">
        <v>44.153399999999998</v>
      </c>
      <c r="AI172" s="236">
        <v>40.322400000000002</v>
      </c>
      <c r="AJ172" s="236">
        <v>39.088700000000003</v>
      </c>
      <c r="AK172" s="236">
        <v>38.114699999999999</v>
      </c>
      <c r="AL172" s="236">
        <v>33.569499999999998</v>
      </c>
      <c r="AM172" s="236">
        <v>38.277099999999997</v>
      </c>
      <c r="AN172" s="236">
        <v>37.400500000000001</v>
      </c>
      <c r="AO172" s="236">
        <v>37.725099999999998</v>
      </c>
      <c r="AP172" s="236"/>
      <c r="AQ172" s="236">
        <v>34.316299999999998</v>
      </c>
      <c r="AR172" s="236"/>
      <c r="AS172" s="236">
        <v>24.381699999999999</v>
      </c>
      <c r="AW172" s="236"/>
      <c r="AX172" s="3">
        <v>35.809599999999996</v>
      </c>
      <c r="AZ172" s="236">
        <v>36.0045</v>
      </c>
      <c r="BA172" s="236">
        <v>36.3292</v>
      </c>
      <c r="BB172" s="236">
        <v>41.166499999999999</v>
      </c>
      <c r="BC172" s="236">
        <v>34.511000000000003</v>
      </c>
      <c r="BD172" s="236">
        <v>45.03</v>
      </c>
      <c r="BE172" s="236"/>
      <c r="BF172" s="236">
        <v>39.283499999999997</v>
      </c>
      <c r="BG172" s="236"/>
      <c r="BH172" s="236"/>
      <c r="BI172" s="236"/>
      <c r="BJ172" s="236"/>
      <c r="BK172" s="236"/>
      <c r="BL172" s="236"/>
      <c r="BM172" s="236"/>
      <c r="BN172" s="236"/>
      <c r="BO172" s="236"/>
      <c r="BP172" s="236"/>
      <c r="BQ172" s="236"/>
      <c r="BR172" s="236"/>
      <c r="BS172" s="236"/>
      <c r="BT172" s="236"/>
      <c r="BU172" s="236"/>
      <c r="BV172" s="236">
        <v>38.341999999999999</v>
      </c>
      <c r="BW172" s="236">
        <v>39.575699999999998</v>
      </c>
      <c r="BX172" s="236">
        <v>34.640900000000002</v>
      </c>
      <c r="BY172" s="236">
        <v>30.68</v>
      </c>
      <c r="BZ172" s="236">
        <v>36.588799999999999</v>
      </c>
      <c r="CA172" s="236">
        <v>35.127899999999997</v>
      </c>
      <c r="CB172" s="236">
        <v>29.186599999999999</v>
      </c>
      <c r="CC172" s="236"/>
      <c r="CD172" s="236">
        <v>35.160400000000003</v>
      </c>
      <c r="CE172" s="236">
        <v>35.744700000000002</v>
      </c>
      <c r="CF172" s="236">
        <v>33.212499999999999</v>
      </c>
      <c r="CG172" s="236">
        <v>30.8749</v>
      </c>
      <c r="CH172" s="236">
        <v>40.841900000000003</v>
      </c>
      <c r="CI172" s="236">
        <v>34.1539</v>
      </c>
      <c r="CJ172" s="236">
        <v>35.387599999999999</v>
      </c>
      <c r="CK172" s="236"/>
      <c r="CL172" s="236"/>
      <c r="CM172" s="236"/>
      <c r="CN172" s="236">
        <v>38.212200000000003</v>
      </c>
      <c r="CO172" s="236"/>
      <c r="CP172" s="236"/>
      <c r="CQ172" s="236"/>
      <c r="CR172" s="236"/>
      <c r="CS172" s="236"/>
      <c r="CT172" s="236"/>
      <c r="CU172" s="236">
        <v>42.302799999999998</v>
      </c>
      <c r="CV172" s="236">
        <v>32.8553</v>
      </c>
      <c r="CW172" s="236">
        <v>35.063000000000002</v>
      </c>
      <c r="CX172" s="236">
        <v>34.024000000000001</v>
      </c>
      <c r="CY172" s="236">
        <v>42.9846</v>
      </c>
      <c r="CZ172" s="236">
        <v>37.9848</v>
      </c>
      <c r="DA172" s="236">
        <v>32.368299999999998</v>
      </c>
      <c r="DB172" s="236">
        <v>29.608699999999999</v>
      </c>
      <c r="DC172" s="236">
        <v>34.121400000000001</v>
      </c>
      <c r="DD172" s="236">
        <v>39.997799999999998</v>
      </c>
      <c r="DE172" s="236"/>
      <c r="DF172" s="236">
        <v>33.147399999999998</v>
      </c>
      <c r="DG172" s="236">
        <v>33.536999999999999</v>
      </c>
      <c r="DH172" s="236"/>
      <c r="DI172" s="236">
        <v>44.510399999999997</v>
      </c>
      <c r="DJ172" s="236"/>
      <c r="DK172" s="236">
        <v>34.770800000000001</v>
      </c>
      <c r="DL172" s="236">
        <v>26.8491</v>
      </c>
      <c r="DM172" s="236"/>
      <c r="DN172" s="236"/>
    </row>
    <row r="173" spans="1:118" x14ac:dyDescent="0.35">
      <c r="A173" s="236">
        <v>44</v>
      </c>
      <c r="B173" s="236">
        <v>33.374699999999997</v>
      </c>
      <c r="C173" s="236">
        <v>20.388400000000001</v>
      </c>
      <c r="D173" s="236">
        <v>23.2455</v>
      </c>
      <c r="E173" s="236">
        <v>20.1936</v>
      </c>
      <c r="I173" s="236">
        <v>26.362100000000002</v>
      </c>
      <c r="J173" s="236"/>
      <c r="K173" s="236">
        <v>31.4268</v>
      </c>
      <c r="L173" s="236">
        <v>34.8033</v>
      </c>
      <c r="M173" s="236"/>
      <c r="N173" s="236"/>
      <c r="O173" s="236">
        <v>30.5502</v>
      </c>
      <c r="P173" s="236"/>
      <c r="Q173" s="236"/>
      <c r="R173" s="236"/>
      <c r="S173" s="236"/>
      <c r="T173" s="236"/>
      <c r="U173" s="236"/>
      <c r="V173" s="236"/>
      <c r="W173" s="236"/>
      <c r="X173" s="236"/>
      <c r="Y173" s="236"/>
      <c r="Z173" s="236">
        <v>43.341700000000003</v>
      </c>
      <c r="AA173" s="236">
        <v>39.5107</v>
      </c>
      <c r="AB173" s="236">
        <v>35.972000000000001</v>
      </c>
      <c r="AC173" s="236"/>
      <c r="AD173" s="236"/>
      <c r="AE173" s="236"/>
      <c r="AF173" s="236">
        <v>27.2712</v>
      </c>
      <c r="AG173" s="236">
        <v>26.589500000000001</v>
      </c>
      <c r="AH173" s="236">
        <v>43.666400000000003</v>
      </c>
      <c r="AI173" s="236">
        <v>38.829000000000001</v>
      </c>
      <c r="AJ173" s="236">
        <v>38.179699999999997</v>
      </c>
      <c r="AK173" s="236">
        <v>37.302999999999997</v>
      </c>
      <c r="AL173" s="236">
        <v>32.140999999999998</v>
      </c>
      <c r="AM173" s="236">
        <v>37.433</v>
      </c>
      <c r="AN173" s="236">
        <v>36.556399999999996</v>
      </c>
      <c r="AO173" s="236">
        <v>36.686199999999999</v>
      </c>
      <c r="AP173" s="236"/>
      <c r="AQ173" s="236">
        <v>33.439700000000002</v>
      </c>
      <c r="AR173" s="236"/>
      <c r="AS173" s="236">
        <v>23.537600000000001</v>
      </c>
      <c r="AW173" s="236"/>
      <c r="AX173" s="3">
        <v>34.770699999999998</v>
      </c>
      <c r="AZ173" s="236">
        <v>35.809699999999999</v>
      </c>
      <c r="BA173" s="236">
        <v>35.549999999999997</v>
      </c>
      <c r="BB173" s="236">
        <v>40.452199999999998</v>
      </c>
      <c r="BC173" s="236">
        <v>33.537100000000002</v>
      </c>
      <c r="BD173" s="236">
        <v>44.445599999999999</v>
      </c>
      <c r="BE173" s="236"/>
      <c r="BF173" s="236">
        <v>38.893900000000002</v>
      </c>
      <c r="BG173" s="236"/>
      <c r="BH173" s="236"/>
      <c r="BI173" s="236"/>
      <c r="BJ173" s="236"/>
      <c r="BK173" s="236"/>
      <c r="BL173" s="236"/>
      <c r="BM173" s="236"/>
      <c r="BN173" s="236"/>
      <c r="BO173" s="236"/>
      <c r="BP173" s="236"/>
      <c r="BQ173" s="236"/>
      <c r="BR173" s="236"/>
      <c r="BS173" s="236"/>
      <c r="BT173" s="236"/>
      <c r="BU173" s="236"/>
      <c r="BV173" s="236">
        <v>37.465400000000002</v>
      </c>
      <c r="BW173" s="236">
        <v>39.218600000000002</v>
      </c>
      <c r="BX173" s="236">
        <v>34.024000000000001</v>
      </c>
      <c r="BY173" s="236">
        <v>30.1281</v>
      </c>
      <c r="BZ173" s="236">
        <v>35.939500000000002</v>
      </c>
      <c r="CA173" s="236">
        <v>34.770800000000001</v>
      </c>
      <c r="CB173" s="236">
        <v>28.894400000000001</v>
      </c>
      <c r="CC173" s="236"/>
      <c r="CD173" s="236">
        <v>34.543500000000002</v>
      </c>
      <c r="CE173" s="236">
        <v>35.549900000000001</v>
      </c>
      <c r="CF173" s="236">
        <v>32.563099999999999</v>
      </c>
      <c r="CG173" s="236">
        <v>29.738600000000002</v>
      </c>
      <c r="CH173" s="236">
        <v>39.997799999999998</v>
      </c>
      <c r="CI173" s="236">
        <v>33.699300000000001</v>
      </c>
      <c r="CJ173" s="236">
        <v>34.543500000000002</v>
      </c>
      <c r="CK173" s="236"/>
      <c r="CL173" s="236"/>
      <c r="CM173" s="236"/>
      <c r="CN173" s="236">
        <v>37.497900000000001</v>
      </c>
      <c r="CO173" s="236"/>
      <c r="CP173" s="236"/>
      <c r="CQ173" s="236"/>
      <c r="CR173" s="236"/>
      <c r="CS173" s="236"/>
      <c r="CT173" s="236"/>
      <c r="CU173" s="236">
        <v>41.686</v>
      </c>
      <c r="CV173" s="236">
        <v>32.530700000000003</v>
      </c>
      <c r="CW173" s="236">
        <v>34.608499999999999</v>
      </c>
      <c r="CX173" s="236">
        <v>33.244799999999998</v>
      </c>
      <c r="CY173" s="236">
        <v>42.302799999999998</v>
      </c>
      <c r="CZ173" s="236">
        <v>37.140700000000002</v>
      </c>
      <c r="DA173" s="236">
        <v>31.524100000000001</v>
      </c>
      <c r="DB173" s="236">
        <v>28.7971</v>
      </c>
      <c r="DC173" s="236">
        <v>33.309800000000003</v>
      </c>
      <c r="DD173" s="236">
        <v>39.153700000000001</v>
      </c>
      <c r="DE173" s="236"/>
      <c r="DF173" s="236">
        <v>32.3033</v>
      </c>
      <c r="DG173" s="236">
        <v>32.692900000000002</v>
      </c>
      <c r="DH173" s="236"/>
      <c r="DI173" s="236">
        <v>43.926000000000002</v>
      </c>
      <c r="DJ173" s="236"/>
      <c r="DK173" s="236">
        <v>34.413600000000002</v>
      </c>
      <c r="DL173" s="236">
        <v>26.1998</v>
      </c>
      <c r="DM173" s="236"/>
      <c r="DN173" s="236"/>
    </row>
    <row r="174" spans="1:118" x14ac:dyDescent="0.35">
      <c r="A174" s="236">
        <v>45</v>
      </c>
      <c r="B174" s="236">
        <v>32.2059</v>
      </c>
      <c r="C174" s="236">
        <v>19.284600000000001</v>
      </c>
      <c r="D174" s="236">
        <v>22.4663</v>
      </c>
      <c r="E174" s="236">
        <v>19.252099999999999</v>
      </c>
      <c r="I174" s="236">
        <v>25.582899999999999</v>
      </c>
      <c r="J174" s="236"/>
      <c r="K174" s="236">
        <v>30.420400000000001</v>
      </c>
      <c r="L174" s="236">
        <v>33.991599999999998</v>
      </c>
      <c r="M174" s="236"/>
      <c r="N174" s="236"/>
      <c r="O174" s="236">
        <v>29.413900000000002</v>
      </c>
      <c r="P174" s="236"/>
      <c r="Q174" s="236"/>
      <c r="R174" s="236"/>
      <c r="S174" s="236"/>
      <c r="T174" s="236"/>
      <c r="U174" s="236"/>
      <c r="V174" s="236"/>
      <c r="W174" s="236"/>
      <c r="X174" s="236"/>
      <c r="Y174" s="236"/>
      <c r="Z174" s="236">
        <v>42.5625</v>
      </c>
      <c r="AA174" s="236">
        <v>38.666600000000003</v>
      </c>
      <c r="AB174" s="236">
        <v>35.062899999999999</v>
      </c>
      <c r="AC174" s="236"/>
      <c r="AD174" s="236"/>
      <c r="AE174" s="236"/>
      <c r="AF174" s="236">
        <v>26.102499999999999</v>
      </c>
      <c r="AG174" s="236">
        <v>25.8752</v>
      </c>
      <c r="AH174" s="236">
        <v>43.2119</v>
      </c>
      <c r="AI174" s="236">
        <v>37.173299999999998</v>
      </c>
      <c r="AJ174" s="236">
        <v>37.173299999999998</v>
      </c>
      <c r="AK174" s="236">
        <v>36.588799999999999</v>
      </c>
      <c r="AL174" s="236">
        <v>30.8749</v>
      </c>
      <c r="AM174" s="236">
        <v>36.718699999999998</v>
      </c>
      <c r="AN174" s="236">
        <v>36.036900000000003</v>
      </c>
      <c r="AO174" s="236">
        <v>35.647300000000001</v>
      </c>
      <c r="AP174" s="236"/>
      <c r="AQ174" s="236">
        <v>32.5306</v>
      </c>
      <c r="AR174" s="236"/>
      <c r="AS174" s="236">
        <v>22.823399999999999</v>
      </c>
      <c r="AW174" s="236"/>
      <c r="AX174" s="3">
        <v>33.764299999999999</v>
      </c>
      <c r="AZ174" s="236">
        <v>35.517499999999998</v>
      </c>
      <c r="BA174" s="236">
        <v>34.7059</v>
      </c>
      <c r="BB174" s="236">
        <v>39.186100000000003</v>
      </c>
      <c r="BC174" s="236">
        <v>32.692999999999998</v>
      </c>
      <c r="BD174" s="236">
        <v>43.828699999999998</v>
      </c>
      <c r="BE174" s="236"/>
      <c r="BF174" s="236">
        <v>38.439399999999999</v>
      </c>
      <c r="BG174" s="236"/>
      <c r="BH174" s="236"/>
      <c r="BI174" s="236"/>
      <c r="BJ174" s="236"/>
      <c r="BK174" s="236"/>
      <c r="BL174" s="236"/>
      <c r="BM174" s="236"/>
      <c r="BN174" s="236"/>
      <c r="BO174" s="236"/>
      <c r="BP174" s="236"/>
      <c r="BQ174" s="236"/>
      <c r="BR174" s="236"/>
      <c r="BS174" s="236"/>
      <c r="BT174" s="236"/>
      <c r="BU174" s="236"/>
      <c r="BV174" s="236">
        <v>36.7836</v>
      </c>
      <c r="BW174" s="236">
        <v>38.569299999999998</v>
      </c>
      <c r="BX174" s="236">
        <v>33.407200000000003</v>
      </c>
      <c r="BY174" s="236">
        <v>29.381399999999999</v>
      </c>
      <c r="BZ174" s="236">
        <v>35.0304</v>
      </c>
      <c r="CA174" s="236">
        <v>34.283799999999999</v>
      </c>
      <c r="CB174" s="236">
        <v>28.017900000000001</v>
      </c>
      <c r="CC174" s="236"/>
      <c r="CD174" s="236">
        <v>34.024099999999997</v>
      </c>
      <c r="CE174" s="236">
        <v>34.511000000000003</v>
      </c>
      <c r="CF174" s="236">
        <v>31.719000000000001</v>
      </c>
      <c r="CG174" s="236">
        <v>28.6023</v>
      </c>
      <c r="CH174" s="236">
        <v>39.283499999999997</v>
      </c>
      <c r="CI174" s="236">
        <v>33.049999999999997</v>
      </c>
      <c r="CJ174" s="236">
        <v>33.959099999999999</v>
      </c>
      <c r="CK174" s="236"/>
      <c r="CL174" s="236"/>
      <c r="CM174" s="236"/>
      <c r="CN174" s="236">
        <v>36.459000000000003</v>
      </c>
      <c r="CO174" s="236"/>
      <c r="CP174" s="236"/>
      <c r="CQ174" s="236"/>
      <c r="CR174" s="236"/>
      <c r="CS174" s="236"/>
      <c r="CT174" s="236"/>
      <c r="CU174" s="236">
        <v>40.647100000000002</v>
      </c>
      <c r="CV174" s="236">
        <v>31.9788</v>
      </c>
      <c r="CW174" s="236">
        <v>34.283799999999999</v>
      </c>
      <c r="CX174" s="236">
        <v>32.757899999999999</v>
      </c>
      <c r="CY174" s="236">
        <v>41.718400000000003</v>
      </c>
      <c r="CZ174" s="236">
        <v>35.972000000000001</v>
      </c>
      <c r="DA174" s="236">
        <v>30.842400000000001</v>
      </c>
      <c r="DB174" s="236">
        <v>28.115300000000001</v>
      </c>
      <c r="DC174" s="236">
        <v>32.822800000000001</v>
      </c>
      <c r="DD174" s="236">
        <v>38.504399999999997</v>
      </c>
      <c r="DE174" s="236"/>
      <c r="DF174" s="236">
        <v>31.5566</v>
      </c>
      <c r="DG174" s="236">
        <v>32.011099999999999</v>
      </c>
      <c r="DH174" s="236"/>
      <c r="DI174" s="236">
        <v>43.179299999999998</v>
      </c>
      <c r="DJ174" s="236"/>
      <c r="DK174" s="236">
        <v>34.088999999999999</v>
      </c>
      <c r="DL174" s="236">
        <v>25.355699999999999</v>
      </c>
      <c r="DM174" s="236"/>
      <c r="DN174" s="236"/>
    </row>
    <row r="175" spans="1:118" x14ac:dyDescent="0.35">
      <c r="A175" s="236">
        <v>46</v>
      </c>
      <c r="B175" s="236">
        <v>30.972200000000001</v>
      </c>
      <c r="C175" s="236">
        <v>18.700199999999999</v>
      </c>
      <c r="D175" s="236">
        <v>21.687100000000001</v>
      </c>
      <c r="E175" s="236">
        <v>18.635300000000001</v>
      </c>
      <c r="I175" s="236">
        <v>24.479099999999999</v>
      </c>
      <c r="J175" s="236"/>
      <c r="K175" s="236">
        <v>29.413900000000002</v>
      </c>
      <c r="L175" s="236">
        <v>33.537100000000002</v>
      </c>
      <c r="M175" s="236"/>
      <c r="N175" s="236"/>
      <c r="O175" s="236">
        <v>28.861999999999998</v>
      </c>
      <c r="P175" s="236"/>
      <c r="Q175" s="236"/>
      <c r="R175" s="236"/>
      <c r="S175" s="236"/>
      <c r="T175" s="236"/>
      <c r="U175" s="236"/>
      <c r="V175" s="236"/>
      <c r="W175" s="236"/>
      <c r="X175" s="236"/>
      <c r="Y175" s="236"/>
      <c r="Z175" s="236">
        <v>41.491100000000003</v>
      </c>
      <c r="AA175" s="236">
        <v>37.595199999999998</v>
      </c>
      <c r="AB175" s="236">
        <v>34.088900000000002</v>
      </c>
      <c r="AC175" s="236"/>
      <c r="AD175" s="236"/>
      <c r="AE175" s="236"/>
      <c r="AF175" s="236">
        <v>24.966200000000001</v>
      </c>
      <c r="AG175" s="236">
        <v>25.290800000000001</v>
      </c>
      <c r="AH175" s="236">
        <v>42.7898</v>
      </c>
      <c r="AI175" s="236">
        <v>35.777200000000001</v>
      </c>
      <c r="AJ175" s="236">
        <v>36.394100000000002</v>
      </c>
      <c r="AK175" s="236">
        <v>35.517400000000002</v>
      </c>
      <c r="AL175" s="236">
        <v>29.835999999999999</v>
      </c>
      <c r="AM175" s="236">
        <v>35.9071</v>
      </c>
      <c r="AN175" s="236">
        <v>35.387599999999999</v>
      </c>
      <c r="AO175" s="236">
        <v>34.348700000000001</v>
      </c>
      <c r="AP175" s="236"/>
      <c r="AQ175" s="236">
        <v>31.556699999999999</v>
      </c>
      <c r="AR175" s="236"/>
      <c r="AS175" s="236">
        <v>22.0442</v>
      </c>
      <c r="AW175" s="236"/>
      <c r="AX175" s="3">
        <v>32.660400000000003</v>
      </c>
      <c r="AZ175" s="236">
        <v>35.2577</v>
      </c>
      <c r="BA175" s="236">
        <v>33.731900000000003</v>
      </c>
      <c r="BB175" s="236">
        <v>38.569200000000002</v>
      </c>
      <c r="BC175" s="236">
        <v>31.719000000000001</v>
      </c>
      <c r="BD175" s="236">
        <v>43.1145</v>
      </c>
      <c r="BE175" s="236"/>
      <c r="BF175" s="236">
        <v>38.147199999999998</v>
      </c>
      <c r="BG175" s="236"/>
      <c r="BH175" s="236"/>
      <c r="BI175" s="236"/>
      <c r="BJ175" s="236"/>
      <c r="BK175" s="236"/>
      <c r="BL175" s="236"/>
      <c r="BM175" s="236"/>
      <c r="BN175" s="236"/>
      <c r="BO175" s="236"/>
      <c r="BP175" s="236"/>
      <c r="BQ175" s="236"/>
      <c r="BR175" s="236"/>
      <c r="BS175" s="236"/>
      <c r="BT175" s="236"/>
      <c r="BU175" s="236"/>
      <c r="BV175" s="236">
        <v>35.9071</v>
      </c>
      <c r="BW175" s="236">
        <v>38.179699999999997</v>
      </c>
      <c r="BX175" s="236">
        <v>32.822800000000001</v>
      </c>
      <c r="BY175" s="236">
        <v>28.829499999999999</v>
      </c>
      <c r="BZ175" s="236">
        <v>34.348700000000001</v>
      </c>
      <c r="CA175" s="236">
        <v>33.634500000000003</v>
      </c>
      <c r="CB175" s="236">
        <v>27.660699999999999</v>
      </c>
      <c r="CC175" s="236"/>
      <c r="CD175" s="236">
        <v>33.2774</v>
      </c>
      <c r="CE175" s="236">
        <v>33.764299999999999</v>
      </c>
      <c r="CF175" s="236">
        <v>30.972300000000001</v>
      </c>
      <c r="CG175" s="236">
        <v>27.7257</v>
      </c>
      <c r="CH175" s="236">
        <v>38.374499999999998</v>
      </c>
      <c r="CI175" s="236">
        <v>32.498100000000001</v>
      </c>
      <c r="CJ175" s="236">
        <v>33.212400000000002</v>
      </c>
      <c r="CK175" s="236"/>
      <c r="CL175" s="236"/>
      <c r="CM175" s="236"/>
      <c r="CN175" s="236">
        <v>35.452599999999997</v>
      </c>
      <c r="CO175" s="236"/>
      <c r="CP175" s="236"/>
      <c r="CQ175" s="236"/>
      <c r="CR175" s="236"/>
      <c r="CS175" s="236"/>
      <c r="CT175" s="236"/>
      <c r="CU175" s="236">
        <v>39.997799999999998</v>
      </c>
      <c r="CV175" s="236">
        <v>31.913799999999998</v>
      </c>
      <c r="CW175" s="236">
        <v>33.342300000000002</v>
      </c>
      <c r="CX175" s="236">
        <v>32.011200000000002</v>
      </c>
      <c r="CY175" s="236">
        <v>41.004199999999997</v>
      </c>
      <c r="CZ175" s="236">
        <v>35.225200000000001</v>
      </c>
      <c r="DA175" s="236">
        <v>29.965800000000002</v>
      </c>
      <c r="DB175" s="236">
        <v>27.433499999999999</v>
      </c>
      <c r="DC175" s="236">
        <v>32.238399999999999</v>
      </c>
      <c r="DD175" s="236">
        <v>38.017400000000002</v>
      </c>
      <c r="DE175" s="236"/>
      <c r="DF175" s="236">
        <v>31.0047</v>
      </c>
      <c r="DG175" s="236">
        <v>31.1995</v>
      </c>
      <c r="DH175" s="236"/>
      <c r="DI175" s="236">
        <v>42.302799999999998</v>
      </c>
      <c r="DJ175" s="236"/>
      <c r="DK175" s="236">
        <v>33.601999999999997</v>
      </c>
      <c r="DL175" s="236">
        <v>24.5441</v>
      </c>
      <c r="DM175" s="236"/>
      <c r="DN175" s="236"/>
    </row>
    <row r="176" spans="1:118" x14ac:dyDescent="0.35">
      <c r="A176" s="236">
        <v>47</v>
      </c>
      <c r="B176" s="236">
        <v>29.771000000000001</v>
      </c>
      <c r="C176" s="236">
        <v>18.0184</v>
      </c>
      <c r="D176" s="236">
        <v>20.9404</v>
      </c>
      <c r="E176" s="236">
        <v>17.531400000000001</v>
      </c>
      <c r="I176" s="236">
        <v>23.6999</v>
      </c>
      <c r="J176" s="236"/>
      <c r="K176" s="236">
        <v>28.44</v>
      </c>
      <c r="L176" s="236">
        <v>32.1736</v>
      </c>
      <c r="M176" s="236"/>
      <c r="N176" s="236"/>
      <c r="O176" s="236">
        <v>27.7257</v>
      </c>
      <c r="P176" s="236"/>
      <c r="Q176" s="236"/>
      <c r="R176" s="236"/>
      <c r="S176" s="236"/>
      <c r="T176" s="236"/>
      <c r="U176" s="236"/>
      <c r="V176" s="236"/>
      <c r="W176" s="236"/>
      <c r="X176" s="236"/>
      <c r="Y176" s="236"/>
      <c r="Z176" s="236">
        <v>40.646999999999998</v>
      </c>
      <c r="AA176" s="236">
        <v>36.621299999999998</v>
      </c>
      <c r="AB176" s="236">
        <v>32.855200000000004</v>
      </c>
      <c r="AC176" s="236"/>
      <c r="AD176" s="236"/>
      <c r="AE176" s="236"/>
      <c r="AF176" s="236">
        <v>24.057099999999998</v>
      </c>
      <c r="AG176" s="236">
        <v>24.349299999999999</v>
      </c>
      <c r="AH176" s="236">
        <v>42.010599999999997</v>
      </c>
      <c r="AI176" s="236">
        <v>34.413699999999999</v>
      </c>
      <c r="AJ176" s="236">
        <v>35.387599999999999</v>
      </c>
      <c r="AK176" s="236">
        <v>34.575899999999997</v>
      </c>
      <c r="AL176" s="236">
        <v>28.6023</v>
      </c>
      <c r="AM176" s="236">
        <v>34.900700000000001</v>
      </c>
      <c r="AN176" s="236">
        <v>34.933100000000003</v>
      </c>
      <c r="AO176" s="236">
        <v>33.147399999999998</v>
      </c>
      <c r="AP176" s="236"/>
      <c r="AQ176" s="236">
        <v>30.582699999999999</v>
      </c>
      <c r="AR176" s="236"/>
      <c r="AS176" s="236">
        <v>21.362400000000001</v>
      </c>
      <c r="AW176" s="236"/>
      <c r="AX176" s="3">
        <v>31.621499999999997</v>
      </c>
      <c r="AZ176" s="236">
        <v>35.192799999999998</v>
      </c>
      <c r="BA176" s="236">
        <v>32.563099999999999</v>
      </c>
      <c r="BB176" s="236">
        <v>37.335500000000003</v>
      </c>
      <c r="BC176" s="236">
        <v>30.647600000000001</v>
      </c>
      <c r="BD176" s="236">
        <v>42.173000000000002</v>
      </c>
      <c r="BE176" s="236"/>
      <c r="BF176" s="236">
        <v>37.692700000000002</v>
      </c>
      <c r="BG176" s="236"/>
      <c r="BH176" s="236"/>
      <c r="BI176" s="236"/>
      <c r="BJ176" s="236"/>
      <c r="BK176" s="236"/>
      <c r="BL176" s="236"/>
      <c r="BM176" s="236"/>
      <c r="BN176" s="236"/>
      <c r="BO176" s="236"/>
      <c r="BP176" s="236"/>
      <c r="BQ176" s="236"/>
      <c r="BR176" s="236"/>
      <c r="BS176" s="236"/>
      <c r="BT176" s="236"/>
      <c r="BU176" s="236"/>
      <c r="BV176" s="236">
        <v>35.2577</v>
      </c>
      <c r="BW176" s="236">
        <v>37.433</v>
      </c>
      <c r="BX176" s="236">
        <v>32.173499999999997</v>
      </c>
      <c r="BY176" s="236">
        <v>28.1477</v>
      </c>
      <c r="BZ176" s="236">
        <v>33.536999999999999</v>
      </c>
      <c r="CA176" s="236">
        <v>33.017699999999998</v>
      </c>
      <c r="CB176" s="236">
        <v>26.784199999999998</v>
      </c>
      <c r="CC176" s="236"/>
      <c r="CD176" s="236">
        <v>32.595599999999997</v>
      </c>
      <c r="CE176" s="236">
        <v>33.179900000000004</v>
      </c>
      <c r="CF176" s="236">
        <v>30.290500000000002</v>
      </c>
      <c r="CG176" s="236">
        <v>26.816700000000001</v>
      </c>
      <c r="CH176" s="236">
        <v>37.497900000000001</v>
      </c>
      <c r="CI176" s="236">
        <v>32.011099999999999</v>
      </c>
      <c r="CJ176" s="236">
        <v>32.303400000000003</v>
      </c>
      <c r="CK176" s="236"/>
      <c r="CL176" s="236"/>
      <c r="CM176" s="236"/>
      <c r="CN176" s="236">
        <v>34.543599999999998</v>
      </c>
      <c r="CO176" s="236"/>
      <c r="CP176" s="236"/>
      <c r="CQ176" s="236"/>
      <c r="CR176" s="236"/>
      <c r="CS176" s="236"/>
      <c r="CT176" s="236"/>
      <c r="CU176" s="236">
        <v>38.9589</v>
      </c>
      <c r="CV176" s="236">
        <v>31.394400000000001</v>
      </c>
      <c r="CW176" s="236">
        <v>32.757899999999999</v>
      </c>
      <c r="CX176" s="236">
        <v>31.5242</v>
      </c>
      <c r="CY176" s="236">
        <v>40.322400000000002</v>
      </c>
      <c r="CZ176" s="236">
        <v>34.1539</v>
      </c>
      <c r="DA176" s="236">
        <v>28.829499999999999</v>
      </c>
      <c r="DB176" s="236">
        <v>26.784199999999998</v>
      </c>
      <c r="DC176" s="236">
        <v>31.5566</v>
      </c>
      <c r="DD176" s="236">
        <v>37.140799999999999</v>
      </c>
      <c r="DE176" s="236"/>
      <c r="DF176" s="236">
        <v>30.0307</v>
      </c>
      <c r="DG176" s="236">
        <v>30.647600000000001</v>
      </c>
      <c r="DH176" s="236"/>
      <c r="DI176" s="236">
        <v>41.621000000000002</v>
      </c>
      <c r="DJ176" s="236"/>
      <c r="DK176" s="236">
        <v>33.082500000000003</v>
      </c>
      <c r="DL176" s="236">
        <v>23.732399999999998</v>
      </c>
      <c r="DM176" s="236"/>
      <c r="DN176" s="236"/>
    </row>
    <row r="177" spans="1:118" x14ac:dyDescent="0.35">
      <c r="A177" s="236">
        <v>48</v>
      </c>
      <c r="B177" s="236">
        <v>28.6996</v>
      </c>
      <c r="C177" s="236">
        <v>17.174299999999999</v>
      </c>
      <c r="D177" s="236">
        <v>20.031400000000001</v>
      </c>
      <c r="E177" s="236">
        <v>16.784700000000001</v>
      </c>
      <c r="I177" s="236">
        <v>22.888300000000001</v>
      </c>
      <c r="J177" s="236"/>
      <c r="K177" s="236">
        <v>27.303699999999999</v>
      </c>
      <c r="L177" s="236">
        <v>31.491800000000001</v>
      </c>
      <c r="M177" s="236"/>
      <c r="N177" s="236"/>
      <c r="O177" s="236">
        <v>26.9465</v>
      </c>
      <c r="P177" s="236"/>
      <c r="Q177" s="236"/>
      <c r="R177" s="236"/>
      <c r="S177" s="236"/>
      <c r="T177" s="236"/>
      <c r="U177" s="236"/>
      <c r="V177" s="236"/>
      <c r="W177" s="236"/>
      <c r="X177" s="236"/>
      <c r="Y177" s="236"/>
      <c r="Z177" s="236">
        <v>39.4133</v>
      </c>
      <c r="AA177" s="236">
        <v>35.6798</v>
      </c>
      <c r="AB177" s="236">
        <v>32.076099999999997</v>
      </c>
      <c r="AC177" s="236"/>
      <c r="AD177" s="236"/>
      <c r="AE177" s="236"/>
      <c r="AF177" s="236">
        <v>23.083200000000001</v>
      </c>
      <c r="AG177" s="236">
        <v>23.7</v>
      </c>
      <c r="AH177" s="236">
        <v>41.328899999999997</v>
      </c>
      <c r="AI177" s="236">
        <v>32.887799999999999</v>
      </c>
      <c r="AJ177" s="236">
        <v>34.316299999999998</v>
      </c>
      <c r="AK177" s="236">
        <v>33.634399999999999</v>
      </c>
      <c r="AL177" s="236">
        <v>27.401</v>
      </c>
      <c r="AM177" s="236">
        <v>33.959200000000003</v>
      </c>
      <c r="AN177" s="236">
        <v>33.731900000000003</v>
      </c>
      <c r="AO177" s="236">
        <v>32.076099999999997</v>
      </c>
      <c r="AP177" s="236"/>
      <c r="AQ177" s="236">
        <v>29.543800000000001</v>
      </c>
      <c r="AR177" s="236"/>
      <c r="AS177" s="236">
        <v>20.550799999999999</v>
      </c>
      <c r="AW177" s="236"/>
      <c r="AX177" s="3">
        <v>30.647599999999997</v>
      </c>
      <c r="AZ177" s="236">
        <v>34.803199999999997</v>
      </c>
      <c r="BA177" s="236">
        <v>31.7515</v>
      </c>
      <c r="BB177" s="236">
        <v>36.459000000000003</v>
      </c>
      <c r="BC177" s="236">
        <v>29.8035</v>
      </c>
      <c r="BD177" s="236">
        <v>41.296399999999998</v>
      </c>
      <c r="BE177" s="236"/>
      <c r="BF177" s="236">
        <v>37.010899999999999</v>
      </c>
      <c r="BG177" s="236"/>
      <c r="BH177" s="236"/>
      <c r="BI177" s="236"/>
      <c r="BJ177" s="236"/>
      <c r="BK177" s="236"/>
      <c r="BL177" s="236"/>
      <c r="BM177" s="236"/>
      <c r="BN177" s="236"/>
      <c r="BO177" s="236"/>
      <c r="BP177" s="236"/>
      <c r="BQ177" s="236"/>
      <c r="BR177" s="236"/>
      <c r="BS177" s="236"/>
      <c r="BT177" s="236"/>
      <c r="BU177" s="236"/>
      <c r="BV177" s="236">
        <v>34.283799999999999</v>
      </c>
      <c r="BW177" s="236">
        <v>36.783700000000003</v>
      </c>
      <c r="BX177" s="236">
        <v>31.816400000000002</v>
      </c>
      <c r="BY177" s="236">
        <v>27.628299999999999</v>
      </c>
      <c r="BZ177" s="236">
        <v>32.400700000000001</v>
      </c>
      <c r="CA177" s="236">
        <v>32.465699999999998</v>
      </c>
      <c r="CB177" s="236">
        <v>26.2972</v>
      </c>
      <c r="CC177" s="236"/>
      <c r="CD177" s="236">
        <v>32.011200000000002</v>
      </c>
      <c r="CE177" s="236">
        <v>32.238399999999999</v>
      </c>
      <c r="CF177" s="236">
        <v>29.511399999999998</v>
      </c>
      <c r="CG177" s="236">
        <v>25.810199999999998</v>
      </c>
      <c r="CH177" s="236">
        <v>36.556399999999996</v>
      </c>
      <c r="CI177" s="236">
        <v>31.394300000000001</v>
      </c>
      <c r="CJ177" s="236">
        <v>31.459199999999999</v>
      </c>
      <c r="CK177" s="236"/>
      <c r="CL177" s="236"/>
      <c r="CM177" s="236"/>
      <c r="CN177" s="236">
        <v>33.569600000000001</v>
      </c>
      <c r="CO177" s="236"/>
      <c r="CP177" s="236"/>
      <c r="CQ177" s="236"/>
      <c r="CR177" s="236"/>
      <c r="CS177" s="236"/>
      <c r="CT177" s="236"/>
      <c r="CU177" s="236">
        <v>38.3095</v>
      </c>
      <c r="CV177" s="236">
        <v>31.037199999999999</v>
      </c>
      <c r="CW177" s="236">
        <v>32.335900000000002</v>
      </c>
      <c r="CX177" s="236">
        <v>30.680099999999999</v>
      </c>
      <c r="CY177" s="236">
        <v>39.543199999999999</v>
      </c>
      <c r="CZ177" s="236">
        <v>33.115000000000002</v>
      </c>
      <c r="DA177" s="236">
        <v>28.180199999999999</v>
      </c>
      <c r="DB177" s="236">
        <v>26.07</v>
      </c>
      <c r="DC177" s="236">
        <v>30.7774</v>
      </c>
      <c r="DD177" s="236">
        <v>36.296700000000001</v>
      </c>
      <c r="DE177" s="236"/>
      <c r="DF177" s="236">
        <v>29.121700000000001</v>
      </c>
      <c r="DG177" s="236">
        <v>30.0307</v>
      </c>
      <c r="DH177" s="236"/>
      <c r="DI177" s="236">
        <v>40.8093</v>
      </c>
      <c r="DJ177" s="236"/>
      <c r="DK177" s="236">
        <v>32.7254</v>
      </c>
      <c r="DL177" s="236">
        <v>22.985700000000001</v>
      </c>
      <c r="DM177" s="236"/>
      <c r="DN177" s="236"/>
    </row>
    <row r="178" spans="1:118" x14ac:dyDescent="0.35">
      <c r="A178" s="236">
        <v>49</v>
      </c>
      <c r="B178" s="236">
        <v>27.7257</v>
      </c>
      <c r="C178" s="236">
        <v>16.5899</v>
      </c>
      <c r="D178" s="236">
        <v>19.382100000000001</v>
      </c>
      <c r="E178" s="236">
        <v>15.9406</v>
      </c>
      <c r="I178" s="236">
        <v>22.011700000000001</v>
      </c>
      <c r="J178" s="236"/>
      <c r="K178" s="236">
        <v>26.264800000000001</v>
      </c>
      <c r="L178" s="236">
        <v>30.615200000000002</v>
      </c>
      <c r="M178" s="236"/>
      <c r="N178" s="236"/>
      <c r="O178" s="236">
        <v>26.102399999999999</v>
      </c>
      <c r="P178" s="236"/>
      <c r="Q178" s="236"/>
      <c r="R178" s="236"/>
      <c r="S178" s="236"/>
      <c r="T178" s="236"/>
      <c r="U178" s="236"/>
      <c r="V178" s="236"/>
      <c r="W178" s="236"/>
      <c r="X178" s="236"/>
      <c r="Y178" s="236"/>
      <c r="Z178" s="236">
        <v>38.601700000000001</v>
      </c>
      <c r="AA178" s="236">
        <v>34.803199999999997</v>
      </c>
      <c r="AB178" s="236">
        <v>30.842400000000001</v>
      </c>
      <c r="AC178" s="236"/>
      <c r="AD178" s="236"/>
      <c r="AE178" s="236"/>
      <c r="AF178" s="236">
        <v>22.303999999999998</v>
      </c>
      <c r="AG178" s="236">
        <v>23.083200000000001</v>
      </c>
      <c r="AH178" s="236">
        <v>40.419800000000002</v>
      </c>
      <c r="AI178" s="236">
        <v>31.491800000000001</v>
      </c>
      <c r="AJ178" s="236">
        <v>33.569600000000001</v>
      </c>
      <c r="AK178" s="236">
        <v>32.757800000000003</v>
      </c>
      <c r="AL178" s="236">
        <v>26.102399999999999</v>
      </c>
      <c r="AM178" s="236">
        <v>33.18</v>
      </c>
      <c r="AN178" s="236">
        <v>33.0501</v>
      </c>
      <c r="AO178" s="236">
        <v>31.167000000000002</v>
      </c>
      <c r="AP178" s="236"/>
      <c r="AQ178" s="236">
        <v>28.569800000000001</v>
      </c>
      <c r="AR178" s="236"/>
      <c r="AS178" s="236">
        <v>19.9664</v>
      </c>
      <c r="AW178" s="236"/>
      <c r="AX178" s="3">
        <v>29.641100000000002</v>
      </c>
      <c r="AZ178" s="236">
        <v>34.251300000000001</v>
      </c>
      <c r="BA178" s="236">
        <v>31.004799999999999</v>
      </c>
      <c r="BB178" s="236">
        <v>35.2577</v>
      </c>
      <c r="BC178" s="236">
        <v>28.9269</v>
      </c>
      <c r="BD178" s="236">
        <v>40.614600000000003</v>
      </c>
      <c r="BE178" s="236"/>
      <c r="BF178" s="236">
        <v>36.491500000000002</v>
      </c>
      <c r="BG178" s="236"/>
      <c r="BH178" s="236"/>
      <c r="BI178" s="236"/>
      <c r="BJ178" s="236"/>
      <c r="BK178" s="236"/>
      <c r="BL178" s="236"/>
      <c r="BM178" s="236"/>
      <c r="BN178" s="236"/>
      <c r="BO178" s="236"/>
      <c r="BP178" s="236"/>
      <c r="BQ178" s="236"/>
      <c r="BR178" s="236"/>
      <c r="BS178" s="236"/>
      <c r="BT178" s="236"/>
      <c r="BU178" s="236"/>
      <c r="BV178" s="236">
        <v>33.407200000000003</v>
      </c>
      <c r="BW178" s="236">
        <v>35.939500000000002</v>
      </c>
      <c r="BX178" s="236">
        <v>31.0047</v>
      </c>
      <c r="BY178" s="236">
        <v>26.881599999999999</v>
      </c>
      <c r="BZ178" s="236">
        <v>31.686499999999999</v>
      </c>
      <c r="CA178" s="236">
        <v>31.8489</v>
      </c>
      <c r="CB178" s="236">
        <v>25.453099999999999</v>
      </c>
      <c r="CC178" s="236"/>
      <c r="CD178" s="236">
        <v>31.686499999999999</v>
      </c>
      <c r="CE178" s="236">
        <v>31.491700000000002</v>
      </c>
      <c r="CF178" s="236">
        <v>28.829599999999999</v>
      </c>
      <c r="CG178" s="236">
        <v>24.738900000000001</v>
      </c>
      <c r="CH178" s="236">
        <v>35.712299999999999</v>
      </c>
      <c r="CI178" s="236">
        <v>30.907299999999999</v>
      </c>
      <c r="CJ178" s="236">
        <v>30.680099999999999</v>
      </c>
      <c r="CK178" s="236"/>
      <c r="CL178" s="236"/>
      <c r="CM178" s="236"/>
      <c r="CN178" s="236">
        <v>32.757899999999999</v>
      </c>
      <c r="CO178" s="236"/>
      <c r="CP178" s="236"/>
      <c r="CQ178" s="236"/>
      <c r="CR178" s="236"/>
      <c r="CS178" s="236"/>
      <c r="CT178" s="236"/>
      <c r="CU178" s="236">
        <v>37.173200000000001</v>
      </c>
      <c r="CV178" s="236">
        <v>30.745100000000001</v>
      </c>
      <c r="CW178" s="236">
        <v>31.394400000000001</v>
      </c>
      <c r="CX178" s="236">
        <v>30.1281</v>
      </c>
      <c r="CY178" s="236">
        <v>38.893900000000002</v>
      </c>
      <c r="CZ178" s="236">
        <v>32.173499999999997</v>
      </c>
      <c r="DA178" s="236">
        <v>27.433499999999999</v>
      </c>
      <c r="DB178" s="236">
        <v>25.485600000000002</v>
      </c>
      <c r="DC178" s="236">
        <v>30.257999999999999</v>
      </c>
      <c r="DD178" s="236">
        <v>35.322699999999998</v>
      </c>
      <c r="DE178" s="236"/>
      <c r="DF178" s="236">
        <v>28.407499999999999</v>
      </c>
      <c r="DG178" s="236">
        <v>29.4788</v>
      </c>
      <c r="DH178" s="236"/>
      <c r="DI178" s="236">
        <v>39.8354</v>
      </c>
      <c r="DJ178" s="236"/>
      <c r="DK178" s="236">
        <v>32.140999999999998</v>
      </c>
      <c r="DL178" s="236">
        <v>22.401299999999999</v>
      </c>
      <c r="DM178" s="236"/>
      <c r="DN178" s="236"/>
    </row>
    <row r="179" spans="1:118" x14ac:dyDescent="0.35">
      <c r="A179" s="236">
        <v>50</v>
      </c>
      <c r="B179" s="236">
        <v>26.654299999999999</v>
      </c>
      <c r="C179" s="236">
        <v>15.7134</v>
      </c>
      <c r="D179" s="236">
        <v>18.570399999999999</v>
      </c>
      <c r="E179" s="236">
        <v>15.4861</v>
      </c>
      <c r="I179" s="236">
        <v>21.265000000000001</v>
      </c>
      <c r="J179" s="236"/>
      <c r="K179" s="236">
        <v>25.290800000000001</v>
      </c>
      <c r="L179" s="236">
        <v>29.738600000000002</v>
      </c>
      <c r="M179" s="236"/>
      <c r="N179" s="236"/>
      <c r="O179" s="236">
        <v>25.193300000000001</v>
      </c>
      <c r="P179" s="236"/>
      <c r="Q179" s="236"/>
      <c r="R179" s="236"/>
      <c r="S179" s="236"/>
      <c r="T179" s="236"/>
      <c r="U179" s="236"/>
      <c r="V179" s="236"/>
      <c r="W179" s="236"/>
      <c r="X179" s="236"/>
      <c r="Y179" s="236"/>
      <c r="Z179" s="236">
        <v>37.725099999999998</v>
      </c>
      <c r="AA179" s="236">
        <v>33.926600000000001</v>
      </c>
      <c r="AB179" s="236">
        <v>29.9009</v>
      </c>
      <c r="AC179" s="236"/>
      <c r="AD179" s="236"/>
      <c r="AE179" s="236"/>
      <c r="AF179" s="236">
        <v>21.2651</v>
      </c>
      <c r="AG179" s="236">
        <v>22.3689</v>
      </c>
      <c r="AH179" s="236">
        <v>39.867899999999999</v>
      </c>
      <c r="AI179" s="236">
        <v>30.323</v>
      </c>
      <c r="AJ179" s="236">
        <v>32.303400000000003</v>
      </c>
      <c r="AK179" s="236">
        <v>31.5566</v>
      </c>
      <c r="AL179" s="236">
        <v>25.128399999999999</v>
      </c>
      <c r="AM179" s="236">
        <v>32.400799999999997</v>
      </c>
      <c r="AN179" s="236">
        <v>32.141100000000002</v>
      </c>
      <c r="AO179" s="236">
        <v>30.1281</v>
      </c>
      <c r="AP179" s="236"/>
      <c r="AQ179" s="236">
        <v>27.7257</v>
      </c>
      <c r="AR179" s="236"/>
      <c r="AS179" s="236">
        <v>19.2197</v>
      </c>
      <c r="AW179" s="236"/>
      <c r="AX179" s="3">
        <v>28.667200000000001</v>
      </c>
      <c r="AZ179" s="236">
        <v>33.861699999999999</v>
      </c>
      <c r="BA179" s="236">
        <v>29.9983</v>
      </c>
      <c r="BB179" s="236">
        <v>34.348700000000001</v>
      </c>
      <c r="BC179" s="236">
        <v>27.920500000000001</v>
      </c>
      <c r="BD179" s="236">
        <v>39.705599999999997</v>
      </c>
      <c r="BE179" s="236"/>
      <c r="BF179" s="236">
        <v>36.069400000000002</v>
      </c>
      <c r="BG179" s="236"/>
      <c r="BH179" s="236"/>
      <c r="BI179" s="236"/>
      <c r="BJ179" s="236"/>
      <c r="BK179" s="236"/>
      <c r="BL179" s="236"/>
      <c r="BM179" s="236"/>
      <c r="BN179" s="236"/>
      <c r="BO179" s="236"/>
      <c r="BP179" s="236"/>
      <c r="BQ179" s="236"/>
      <c r="BR179" s="236"/>
      <c r="BS179" s="236"/>
      <c r="BT179" s="236"/>
      <c r="BU179" s="236"/>
      <c r="BV179" s="236">
        <v>32.5306</v>
      </c>
      <c r="BW179" s="236">
        <v>35.225299999999997</v>
      </c>
      <c r="BX179" s="236">
        <v>30.257999999999999</v>
      </c>
      <c r="BY179" s="236">
        <v>26.264700000000001</v>
      </c>
      <c r="BZ179" s="236">
        <v>30.68</v>
      </c>
      <c r="CA179" s="236">
        <v>31.069700000000001</v>
      </c>
      <c r="CB179" s="236">
        <v>24.8687</v>
      </c>
      <c r="CC179" s="236"/>
      <c r="CD179" s="236">
        <v>30.972300000000001</v>
      </c>
      <c r="CE179" s="236">
        <v>30.809899999999999</v>
      </c>
      <c r="CF179" s="236">
        <v>28.1478</v>
      </c>
      <c r="CG179" s="236">
        <v>23.829799999999999</v>
      </c>
      <c r="CH179" s="236">
        <v>34.576000000000001</v>
      </c>
      <c r="CI179" s="236">
        <v>30.2255</v>
      </c>
      <c r="CJ179" s="236">
        <v>29.8035</v>
      </c>
      <c r="CK179" s="236"/>
      <c r="CL179" s="236"/>
      <c r="CM179" s="236"/>
      <c r="CN179" s="236">
        <v>31.946300000000001</v>
      </c>
      <c r="CO179" s="236"/>
      <c r="CP179" s="236"/>
      <c r="CQ179" s="236"/>
      <c r="CR179" s="236"/>
      <c r="CS179" s="236"/>
      <c r="CT179" s="236"/>
      <c r="CU179" s="236">
        <v>36.556399999999996</v>
      </c>
      <c r="CV179" s="236">
        <v>30.258099999999999</v>
      </c>
      <c r="CW179" s="236">
        <v>31.069700000000001</v>
      </c>
      <c r="CX179" s="236">
        <v>29.2516</v>
      </c>
      <c r="CY179" s="236">
        <v>38.017299999999999</v>
      </c>
      <c r="CZ179" s="236">
        <v>31.167000000000002</v>
      </c>
      <c r="DA179" s="236">
        <v>26.8491</v>
      </c>
      <c r="DB179" s="236">
        <v>24.901199999999999</v>
      </c>
      <c r="DC179" s="236">
        <v>29.608699999999999</v>
      </c>
      <c r="DD179" s="236">
        <v>34.576000000000001</v>
      </c>
      <c r="DE179" s="236"/>
      <c r="DF179" s="236">
        <v>27.628299999999999</v>
      </c>
      <c r="DG179" s="236">
        <v>28.764600000000002</v>
      </c>
      <c r="DH179" s="236"/>
      <c r="DI179" s="236">
        <v>38.991300000000003</v>
      </c>
      <c r="DJ179" s="236"/>
      <c r="DK179" s="236">
        <v>31.556699999999999</v>
      </c>
      <c r="DL179" s="236">
        <v>21.622199999999999</v>
      </c>
      <c r="DM179" s="236"/>
      <c r="DN179" s="236"/>
    </row>
    <row r="180" spans="1:118" x14ac:dyDescent="0.35">
      <c r="A180" s="236">
        <v>51</v>
      </c>
      <c r="B180" s="236">
        <v>25.6479</v>
      </c>
      <c r="C180" s="236">
        <v>15.193899999999999</v>
      </c>
      <c r="D180" s="236">
        <v>17.856200000000001</v>
      </c>
      <c r="E180" s="236">
        <v>14.3498</v>
      </c>
      <c r="I180" s="236">
        <v>20.388400000000001</v>
      </c>
      <c r="J180" s="236"/>
      <c r="K180" s="236">
        <v>24.316800000000001</v>
      </c>
      <c r="L180" s="236">
        <v>28.927</v>
      </c>
      <c r="M180" s="236"/>
      <c r="N180" s="236"/>
      <c r="O180" s="236">
        <v>24.511600000000001</v>
      </c>
      <c r="P180" s="236"/>
      <c r="Q180" s="236"/>
      <c r="R180" s="236"/>
      <c r="S180" s="236"/>
      <c r="T180" s="236"/>
      <c r="U180" s="236"/>
      <c r="V180" s="236"/>
      <c r="W180" s="236"/>
      <c r="X180" s="236"/>
      <c r="Y180" s="236"/>
      <c r="Z180" s="236">
        <v>36.426499999999997</v>
      </c>
      <c r="AA180" s="236">
        <v>32.920200000000001</v>
      </c>
      <c r="AB180" s="236">
        <v>28.894400000000001</v>
      </c>
      <c r="AC180" s="236"/>
      <c r="AD180" s="236"/>
      <c r="AE180" s="236"/>
      <c r="AF180" s="236">
        <v>20.258600000000001</v>
      </c>
      <c r="AG180" s="236">
        <v>21.4923</v>
      </c>
      <c r="AH180" s="236">
        <v>39.218600000000002</v>
      </c>
      <c r="AI180" s="236">
        <v>28.829599999999999</v>
      </c>
      <c r="AJ180" s="236">
        <v>31.491800000000001</v>
      </c>
      <c r="AK180" s="236">
        <v>30.582599999999999</v>
      </c>
      <c r="AL180" s="236">
        <v>24.122</v>
      </c>
      <c r="AM180" s="236">
        <v>31.297000000000001</v>
      </c>
      <c r="AN180" s="236">
        <v>31.4268</v>
      </c>
      <c r="AO180" s="236">
        <v>29.089200000000002</v>
      </c>
      <c r="AP180" s="236"/>
      <c r="AQ180" s="236">
        <v>26.654399999999999</v>
      </c>
      <c r="AR180" s="236"/>
      <c r="AS180" s="236">
        <v>18.700199999999999</v>
      </c>
      <c r="AW180" s="236"/>
      <c r="AX180" s="3">
        <v>27.758099999999999</v>
      </c>
      <c r="AZ180" s="236">
        <v>33.537100000000002</v>
      </c>
      <c r="BA180" s="236">
        <v>29.0244</v>
      </c>
      <c r="BB180" s="236">
        <v>33.472099999999998</v>
      </c>
      <c r="BC180" s="236">
        <v>26.881599999999999</v>
      </c>
      <c r="BD180" s="236">
        <v>38.764099999999999</v>
      </c>
      <c r="BE180" s="236"/>
      <c r="BF180" s="236">
        <v>35.290199999999999</v>
      </c>
      <c r="BG180" s="236"/>
      <c r="BH180" s="236"/>
      <c r="BI180" s="236"/>
      <c r="BJ180" s="236"/>
      <c r="BK180" s="236"/>
      <c r="BL180" s="236"/>
      <c r="BM180" s="236"/>
      <c r="BN180" s="236"/>
      <c r="BO180" s="236"/>
      <c r="BP180" s="236"/>
      <c r="BQ180" s="236"/>
      <c r="BR180" s="236"/>
      <c r="BS180" s="236"/>
      <c r="BT180" s="236"/>
      <c r="BU180" s="236"/>
      <c r="BV180" s="236">
        <v>31.783899999999999</v>
      </c>
      <c r="BW180" s="236">
        <v>34.608400000000003</v>
      </c>
      <c r="BX180" s="236">
        <v>29.608699999999999</v>
      </c>
      <c r="BY180" s="236">
        <v>25.485499999999998</v>
      </c>
      <c r="BZ180" s="236">
        <v>29.9983</v>
      </c>
      <c r="CA180" s="236">
        <v>30.5503</v>
      </c>
      <c r="CB180" s="236">
        <v>24.122</v>
      </c>
      <c r="CC180" s="236"/>
      <c r="CD180" s="236">
        <v>30.160699999999999</v>
      </c>
      <c r="CE180" s="236">
        <v>29.9983</v>
      </c>
      <c r="CF180" s="236">
        <v>27.303699999999999</v>
      </c>
      <c r="CG180" s="236">
        <v>22.9208</v>
      </c>
      <c r="CH180" s="236">
        <v>33.667000000000002</v>
      </c>
      <c r="CI180" s="236">
        <v>29.8035</v>
      </c>
      <c r="CJ180" s="236">
        <v>29.056799999999999</v>
      </c>
      <c r="CK180" s="236"/>
      <c r="CL180" s="236"/>
      <c r="CM180" s="236"/>
      <c r="CN180" s="236">
        <v>31.231999999999999</v>
      </c>
      <c r="CO180" s="236"/>
      <c r="CP180" s="236"/>
      <c r="CQ180" s="236"/>
      <c r="CR180" s="236"/>
      <c r="CS180" s="236"/>
      <c r="CT180" s="236"/>
      <c r="CU180" s="236">
        <v>35.712299999999999</v>
      </c>
      <c r="CV180" s="236">
        <v>29.803599999999999</v>
      </c>
      <c r="CW180" s="236">
        <v>30.1282</v>
      </c>
      <c r="CX180" s="236">
        <v>28.634699999999999</v>
      </c>
      <c r="CY180" s="236">
        <v>37.173200000000001</v>
      </c>
      <c r="CZ180" s="236">
        <v>30.290500000000002</v>
      </c>
      <c r="DA180" s="236">
        <v>26.004999999999999</v>
      </c>
      <c r="DB180" s="236">
        <v>24.284400000000002</v>
      </c>
      <c r="DC180" s="236">
        <v>28.764600000000002</v>
      </c>
      <c r="DD180" s="236">
        <v>33.764400000000002</v>
      </c>
      <c r="DE180" s="236"/>
      <c r="DF180" s="236">
        <v>26.881599999999999</v>
      </c>
      <c r="DG180" s="236">
        <v>28.082799999999999</v>
      </c>
      <c r="DH180" s="236"/>
      <c r="DI180" s="236">
        <v>38.114699999999999</v>
      </c>
      <c r="DJ180" s="236"/>
      <c r="DK180" s="236">
        <v>31.069700000000001</v>
      </c>
      <c r="DL180" s="236">
        <v>21.005299999999998</v>
      </c>
      <c r="DM180" s="236"/>
      <c r="DN180" s="236"/>
    </row>
    <row r="181" spans="1:118" x14ac:dyDescent="0.35">
      <c r="A181" s="236">
        <v>52</v>
      </c>
      <c r="B181" s="236">
        <v>24.479099999999999</v>
      </c>
      <c r="C181" s="236">
        <v>14.5121</v>
      </c>
      <c r="D181" s="236">
        <v>17.304300000000001</v>
      </c>
      <c r="E181" s="236">
        <v>13.895300000000001</v>
      </c>
      <c r="I181" s="236">
        <v>19.446899999999999</v>
      </c>
      <c r="J181" s="236"/>
      <c r="K181" s="236">
        <v>23.440200000000001</v>
      </c>
      <c r="L181" s="236">
        <v>28.082899999999999</v>
      </c>
      <c r="M181" s="236"/>
      <c r="N181" s="236"/>
      <c r="O181" s="236">
        <v>23.6675</v>
      </c>
      <c r="P181" s="236"/>
      <c r="Q181" s="236"/>
      <c r="R181" s="236"/>
      <c r="S181" s="236"/>
      <c r="T181" s="236"/>
      <c r="U181" s="236"/>
      <c r="V181" s="236"/>
      <c r="W181" s="236"/>
      <c r="X181" s="236"/>
      <c r="Y181" s="236"/>
      <c r="Z181" s="236">
        <v>35.5824</v>
      </c>
      <c r="AA181" s="236">
        <v>31.9787</v>
      </c>
      <c r="AB181" s="236">
        <v>27.920500000000001</v>
      </c>
      <c r="AC181" s="236"/>
      <c r="AD181" s="236"/>
      <c r="AE181" s="236"/>
      <c r="AF181" s="236">
        <v>19.576899999999998</v>
      </c>
      <c r="AG181" s="236">
        <v>21.102699999999999</v>
      </c>
      <c r="AH181" s="236">
        <v>38.4069</v>
      </c>
      <c r="AI181" s="236">
        <v>27.628299999999999</v>
      </c>
      <c r="AJ181" s="236">
        <v>30.6477</v>
      </c>
      <c r="AK181" s="236">
        <v>29.8035</v>
      </c>
      <c r="AL181" s="236">
        <v>23.148</v>
      </c>
      <c r="AM181" s="236">
        <v>30.355499999999999</v>
      </c>
      <c r="AN181" s="236">
        <v>30.485299999999999</v>
      </c>
      <c r="AO181" s="236">
        <v>28.017900000000001</v>
      </c>
      <c r="AP181" s="236"/>
      <c r="AQ181" s="236">
        <v>25.7453</v>
      </c>
      <c r="AR181" s="236"/>
      <c r="AS181" s="236">
        <v>17.8886</v>
      </c>
      <c r="AW181" s="236"/>
      <c r="AX181" s="3">
        <v>26.654299999999999</v>
      </c>
      <c r="AZ181" s="236">
        <v>33.147500000000001</v>
      </c>
      <c r="BA181" s="236">
        <v>28.0504</v>
      </c>
      <c r="BB181" s="236">
        <v>32.270899999999997</v>
      </c>
      <c r="BC181" s="236">
        <v>25.9726</v>
      </c>
      <c r="BD181" s="236">
        <v>37.822600000000001</v>
      </c>
      <c r="BE181" s="236"/>
      <c r="BF181" s="236">
        <v>34.7059</v>
      </c>
      <c r="BG181" s="236"/>
      <c r="BH181" s="236"/>
      <c r="BI181" s="236"/>
      <c r="BJ181" s="236"/>
      <c r="BK181" s="236"/>
      <c r="BL181" s="236"/>
      <c r="BM181" s="236"/>
      <c r="BN181" s="236"/>
      <c r="BO181" s="236"/>
      <c r="BP181" s="236"/>
      <c r="BQ181" s="236"/>
      <c r="BR181" s="236"/>
      <c r="BS181" s="236"/>
      <c r="BT181" s="236"/>
      <c r="BU181" s="236"/>
      <c r="BV181" s="236">
        <v>31.037199999999999</v>
      </c>
      <c r="BW181" s="236">
        <v>33.764299999999999</v>
      </c>
      <c r="BX181" s="236">
        <v>29.121700000000001</v>
      </c>
      <c r="BY181" s="236">
        <v>24.966100000000001</v>
      </c>
      <c r="BZ181" s="236">
        <v>29.154199999999999</v>
      </c>
      <c r="CA181" s="236">
        <v>29.868500000000001</v>
      </c>
      <c r="CB181" s="236">
        <v>23.505099999999999</v>
      </c>
      <c r="CC181" s="236"/>
      <c r="CD181" s="236">
        <v>29.349</v>
      </c>
      <c r="CE181" s="236">
        <v>29.283999999999999</v>
      </c>
      <c r="CF181" s="236">
        <v>26.2973</v>
      </c>
      <c r="CG181" s="236">
        <v>21.914300000000001</v>
      </c>
      <c r="CH181" s="236">
        <v>32.757899999999999</v>
      </c>
      <c r="CI181" s="236">
        <v>29.121700000000001</v>
      </c>
      <c r="CJ181" s="236">
        <v>28.375</v>
      </c>
      <c r="CK181" s="236"/>
      <c r="CL181" s="236"/>
      <c r="CM181" s="236"/>
      <c r="CN181" s="236">
        <v>30.323</v>
      </c>
      <c r="CO181" s="236"/>
      <c r="CP181" s="236"/>
      <c r="CQ181" s="236"/>
      <c r="CR181" s="236"/>
      <c r="CS181" s="236"/>
      <c r="CT181" s="236"/>
      <c r="CU181" s="236">
        <v>34.900599999999997</v>
      </c>
      <c r="CV181" s="236">
        <v>29.2516</v>
      </c>
      <c r="CW181" s="236">
        <v>29.738600000000002</v>
      </c>
      <c r="CX181" s="236">
        <v>27.888000000000002</v>
      </c>
      <c r="CY181" s="236">
        <v>36.394100000000002</v>
      </c>
      <c r="CZ181" s="236">
        <v>29.283999999999999</v>
      </c>
      <c r="DA181" s="236">
        <v>25.2258</v>
      </c>
      <c r="DB181" s="236">
        <v>23.7</v>
      </c>
      <c r="DC181" s="236">
        <v>28.1477</v>
      </c>
      <c r="DD181" s="236">
        <v>32.8553</v>
      </c>
      <c r="DE181" s="236"/>
      <c r="DF181" s="236">
        <v>25.9725</v>
      </c>
      <c r="DG181" s="236">
        <v>27.433499999999999</v>
      </c>
      <c r="DH181" s="236"/>
      <c r="DI181" s="236">
        <v>37.140700000000002</v>
      </c>
      <c r="DJ181" s="236"/>
      <c r="DK181" s="236">
        <v>30.485299999999999</v>
      </c>
      <c r="DL181" s="236">
        <v>20.258600000000001</v>
      </c>
      <c r="DM181" s="236"/>
      <c r="DN181" s="236"/>
    </row>
    <row r="182" spans="1:118" x14ac:dyDescent="0.35">
      <c r="A182" s="236">
        <v>53</v>
      </c>
      <c r="B182" s="236">
        <v>23.5701</v>
      </c>
      <c r="C182" s="236">
        <v>13.7654</v>
      </c>
      <c r="D182" s="236">
        <v>17.077000000000002</v>
      </c>
      <c r="E182" s="236">
        <v>13.246</v>
      </c>
      <c r="I182" s="236">
        <v>18.959900000000001</v>
      </c>
      <c r="J182" s="236"/>
      <c r="K182" s="236">
        <v>22.401299999999999</v>
      </c>
      <c r="L182" s="236">
        <v>27.141400000000001</v>
      </c>
      <c r="M182" s="236"/>
      <c r="N182" s="236"/>
      <c r="O182" s="236">
        <v>23.050599999999999</v>
      </c>
      <c r="P182" s="236"/>
      <c r="Q182" s="236"/>
      <c r="R182" s="236"/>
      <c r="S182" s="236"/>
      <c r="T182" s="236"/>
      <c r="U182" s="236"/>
      <c r="V182" s="236"/>
      <c r="W182" s="236"/>
      <c r="X182" s="236"/>
      <c r="Y182" s="236"/>
      <c r="Z182" s="236">
        <v>34.608400000000003</v>
      </c>
      <c r="AA182" s="236">
        <v>31.264399999999998</v>
      </c>
      <c r="AB182" s="236">
        <v>27.0764</v>
      </c>
      <c r="AC182" s="236"/>
      <c r="AD182" s="236"/>
      <c r="AE182" s="236"/>
      <c r="AF182" s="236">
        <v>18.6678</v>
      </c>
      <c r="AG182" s="236">
        <v>20.420999999999999</v>
      </c>
      <c r="AH182" s="236">
        <v>37.433</v>
      </c>
      <c r="AI182" s="236">
        <v>26.492000000000001</v>
      </c>
      <c r="AJ182" s="236">
        <v>29.608799999999999</v>
      </c>
      <c r="AK182" s="236">
        <v>28.894400000000001</v>
      </c>
      <c r="AL182" s="236">
        <v>21.979299999999999</v>
      </c>
      <c r="AM182" s="236">
        <v>29.446400000000001</v>
      </c>
      <c r="AN182" s="236">
        <v>29.868500000000001</v>
      </c>
      <c r="AO182" s="236">
        <v>27.043900000000001</v>
      </c>
      <c r="AP182" s="236"/>
      <c r="AQ182" s="236">
        <v>24.8687</v>
      </c>
      <c r="AR182" s="236"/>
      <c r="AS182" s="236">
        <v>17.3691</v>
      </c>
      <c r="AW182" s="236"/>
      <c r="AX182" s="3">
        <v>25.810200000000002</v>
      </c>
      <c r="AZ182" s="236">
        <v>32.660499999999999</v>
      </c>
      <c r="BA182" s="236">
        <v>27.206299999999999</v>
      </c>
      <c r="BB182" s="236">
        <v>31.491700000000002</v>
      </c>
      <c r="BC182" s="236">
        <v>24.9986</v>
      </c>
      <c r="BD182" s="236">
        <v>37.1083</v>
      </c>
      <c r="BE182" s="236"/>
      <c r="BF182" s="236">
        <v>34.0565</v>
      </c>
      <c r="BG182" s="236"/>
      <c r="BH182" s="236"/>
      <c r="BI182" s="236"/>
      <c r="BJ182" s="236"/>
      <c r="BK182" s="236"/>
      <c r="BL182" s="236"/>
      <c r="BM182" s="236"/>
      <c r="BN182" s="236"/>
      <c r="BO182" s="236"/>
      <c r="BP182" s="236"/>
      <c r="BQ182" s="236"/>
      <c r="BR182" s="236"/>
      <c r="BS182" s="236"/>
      <c r="BT182" s="236"/>
      <c r="BU182" s="236"/>
      <c r="BV182" s="236">
        <v>30.030799999999999</v>
      </c>
      <c r="BW182" s="236">
        <v>33.017600000000002</v>
      </c>
      <c r="BX182" s="236">
        <v>28.212700000000002</v>
      </c>
      <c r="BY182" s="236">
        <v>24.316800000000001</v>
      </c>
      <c r="BZ182" s="236">
        <v>28.017900000000001</v>
      </c>
      <c r="CA182" s="236">
        <v>29.089300000000001</v>
      </c>
      <c r="CB182" s="236">
        <v>22.790900000000001</v>
      </c>
      <c r="CC182" s="236"/>
      <c r="CD182" s="236">
        <v>28.861999999999998</v>
      </c>
      <c r="CE182" s="236">
        <v>28.537299999999998</v>
      </c>
      <c r="CF182" s="236">
        <v>25.5181</v>
      </c>
      <c r="CG182" s="236">
        <v>21.005299999999998</v>
      </c>
      <c r="CH182" s="236">
        <v>31.8489</v>
      </c>
      <c r="CI182" s="236">
        <v>28.407399999999999</v>
      </c>
      <c r="CJ182" s="236">
        <v>27.303599999999999</v>
      </c>
      <c r="CK182" s="236"/>
      <c r="CL182" s="236"/>
      <c r="CM182" s="236"/>
      <c r="CN182" s="236">
        <v>29.349</v>
      </c>
      <c r="CO182" s="236"/>
      <c r="CP182" s="236"/>
      <c r="CQ182" s="236"/>
      <c r="CR182" s="236"/>
      <c r="CS182" s="236"/>
      <c r="CT182" s="236"/>
      <c r="CU182" s="236">
        <v>33.991599999999998</v>
      </c>
      <c r="CV182" s="236">
        <v>28.829599999999999</v>
      </c>
      <c r="CW182" s="236">
        <v>28.894500000000001</v>
      </c>
      <c r="CX182" s="236">
        <v>27.2712</v>
      </c>
      <c r="CY182" s="236">
        <v>35.809699999999999</v>
      </c>
      <c r="CZ182" s="236">
        <v>28.6022</v>
      </c>
      <c r="DA182" s="236">
        <v>24.479099999999999</v>
      </c>
      <c r="DB182" s="236">
        <v>23.180499999999999</v>
      </c>
      <c r="DC182" s="236">
        <v>27.433499999999999</v>
      </c>
      <c r="DD182" s="236">
        <v>32.076099999999997</v>
      </c>
      <c r="DE182" s="236"/>
      <c r="DF182" s="236">
        <v>25.160900000000002</v>
      </c>
      <c r="DG182" s="236">
        <v>26.784199999999998</v>
      </c>
      <c r="DH182" s="236"/>
      <c r="DI182" s="236">
        <v>36.296599999999998</v>
      </c>
      <c r="DJ182" s="236"/>
      <c r="DK182" s="236">
        <v>29.9009</v>
      </c>
      <c r="DL182" s="236">
        <v>19.382000000000001</v>
      </c>
      <c r="DM182" s="236"/>
      <c r="DN182" s="236"/>
    </row>
    <row r="183" spans="1:118" x14ac:dyDescent="0.35">
      <c r="A183" s="236">
        <v>54</v>
      </c>
      <c r="B183" s="236">
        <v>22.563600000000001</v>
      </c>
      <c r="C183" s="236">
        <v>13.3109</v>
      </c>
      <c r="D183" s="236">
        <v>16.1355</v>
      </c>
      <c r="E183" s="236">
        <v>12.5967</v>
      </c>
      <c r="I183" s="236">
        <v>17.986000000000001</v>
      </c>
      <c r="J183" s="236"/>
      <c r="K183" s="236">
        <v>21.524799999999999</v>
      </c>
      <c r="L183" s="236">
        <v>26.556999999999999</v>
      </c>
      <c r="M183" s="236"/>
      <c r="N183" s="236"/>
      <c r="O183" s="236">
        <v>22.336400000000001</v>
      </c>
      <c r="P183" s="236"/>
      <c r="Q183" s="236"/>
      <c r="R183" s="236"/>
      <c r="S183" s="236"/>
      <c r="T183" s="236"/>
      <c r="U183" s="236"/>
      <c r="V183" s="236"/>
      <c r="W183" s="236"/>
      <c r="X183" s="236"/>
      <c r="Y183" s="236"/>
      <c r="Z183" s="236">
        <v>33.7318</v>
      </c>
      <c r="AA183" s="236">
        <v>30.387899999999998</v>
      </c>
      <c r="AB183" s="236">
        <v>26.069900000000001</v>
      </c>
      <c r="AC183" s="236"/>
      <c r="AD183" s="236"/>
      <c r="AE183" s="236"/>
      <c r="AF183" s="236">
        <v>17.921099999999999</v>
      </c>
      <c r="AG183" s="236">
        <v>19.674299999999999</v>
      </c>
      <c r="AH183" s="236">
        <v>36.523899999999998</v>
      </c>
      <c r="AI183" s="236">
        <v>25.355699999999999</v>
      </c>
      <c r="AJ183" s="236">
        <v>28.764600000000002</v>
      </c>
      <c r="AK183" s="236">
        <v>27.790600000000001</v>
      </c>
      <c r="AL183" s="236">
        <v>21.0702</v>
      </c>
      <c r="AM183" s="236">
        <v>28.569900000000001</v>
      </c>
      <c r="AN183" s="236">
        <v>28.7971</v>
      </c>
      <c r="AO183" s="236">
        <v>26.037500000000001</v>
      </c>
      <c r="AP183" s="236"/>
      <c r="AQ183" s="236">
        <v>24.057099999999998</v>
      </c>
      <c r="AR183" s="236"/>
      <c r="AS183" s="236">
        <v>16.654900000000001</v>
      </c>
      <c r="AW183" s="236"/>
      <c r="AX183" s="3">
        <v>24.998499999999993</v>
      </c>
      <c r="AZ183" s="236">
        <v>32.011200000000002</v>
      </c>
      <c r="BA183" s="236">
        <v>26.459599999999998</v>
      </c>
      <c r="BB183" s="236">
        <v>30.160599999999999</v>
      </c>
      <c r="BC183" s="236">
        <v>24.154499999999999</v>
      </c>
      <c r="BD183" s="236">
        <v>36.199300000000001</v>
      </c>
      <c r="BE183" s="236"/>
      <c r="BF183" s="236">
        <v>33.309800000000003</v>
      </c>
      <c r="BG183" s="236"/>
      <c r="BH183" s="236"/>
      <c r="BI183" s="236"/>
      <c r="BJ183" s="236"/>
      <c r="BK183" s="236"/>
      <c r="BL183" s="236"/>
      <c r="BM183" s="236"/>
      <c r="BN183" s="236"/>
      <c r="BO183" s="236"/>
      <c r="BP183" s="236"/>
      <c r="BQ183" s="236"/>
      <c r="BR183" s="236"/>
      <c r="BS183" s="236"/>
      <c r="BT183" s="236"/>
      <c r="BU183" s="236"/>
      <c r="BV183" s="236">
        <v>29.154199999999999</v>
      </c>
      <c r="BW183" s="236">
        <v>32.465699999999998</v>
      </c>
      <c r="BX183" s="236">
        <v>27.628299999999999</v>
      </c>
      <c r="BY183" s="236">
        <v>23.7973</v>
      </c>
      <c r="BZ183" s="236">
        <v>27.368500000000001</v>
      </c>
      <c r="CA183" s="236">
        <v>28.277699999999999</v>
      </c>
      <c r="CB183" s="236">
        <v>22.0442</v>
      </c>
      <c r="CC183" s="236"/>
      <c r="CD183" s="236">
        <v>28.115300000000001</v>
      </c>
      <c r="CE183" s="236">
        <v>27.628299999999999</v>
      </c>
      <c r="CF183" s="236">
        <v>24.933700000000002</v>
      </c>
      <c r="CG183" s="236">
        <v>20.323499999999999</v>
      </c>
      <c r="CH183" s="236">
        <v>30.81</v>
      </c>
      <c r="CI183" s="236">
        <v>27.9529</v>
      </c>
      <c r="CJ183" s="236">
        <v>26.459499999999998</v>
      </c>
      <c r="CK183" s="236"/>
      <c r="CL183" s="236"/>
      <c r="CM183" s="236"/>
      <c r="CN183" s="236">
        <v>28.504899999999999</v>
      </c>
      <c r="CO183" s="236"/>
      <c r="CP183" s="236"/>
      <c r="CQ183" s="236"/>
      <c r="CR183" s="236"/>
      <c r="CS183" s="236"/>
      <c r="CT183" s="236"/>
      <c r="CU183" s="236">
        <v>33.2774</v>
      </c>
      <c r="CV183" s="236">
        <v>28.44</v>
      </c>
      <c r="CW183" s="236">
        <v>28.2776</v>
      </c>
      <c r="CX183" s="236">
        <v>26.589400000000001</v>
      </c>
      <c r="CY183" s="236">
        <v>34.900599999999997</v>
      </c>
      <c r="CZ183" s="236">
        <v>27.563300000000002</v>
      </c>
      <c r="DA183" s="236">
        <v>23.505099999999999</v>
      </c>
      <c r="DB183" s="236">
        <v>22.531199999999998</v>
      </c>
      <c r="DC183" s="236">
        <v>26.589400000000001</v>
      </c>
      <c r="DD183" s="236">
        <v>31.1996</v>
      </c>
      <c r="DE183" s="236"/>
      <c r="DF183" s="236">
        <v>24.609000000000002</v>
      </c>
      <c r="DG183" s="236">
        <v>26.134799999999998</v>
      </c>
      <c r="DH183" s="236"/>
      <c r="DI183" s="236">
        <v>35.484999999999999</v>
      </c>
      <c r="DJ183" s="236"/>
      <c r="DK183" s="236">
        <v>29.543800000000001</v>
      </c>
      <c r="DL183" s="236">
        <v>18.700199999999999</v>
      </c>
      <c r="DM183" s="236"/>
      <c r="DN183" s="236"/>
    </row>
    <row r="184" spans="1:118" x14ac:dyDescent="0.35">
      <c r="A184" s="236">
        <v>55</v>
      </c>
      <c r="B184" s="236">
        <v>21.589700000000001</v>
      </c>
      <c r="C184" s="236">
        <v>12.694100000000001</v>
      </c>
      <c r="D184" s="236">
        <v>15.3888</v>
      </c>
      <c r="E184" s="236">
        <v>11.785</v>
      </c>
      <c r="I184" s="236">
        <v>17.304200000000002</v>
      </c>
      <c r="J184" s="236"/>
      <c r="K184" s="236">
        <v>20.583300000000001</v>
      </c>
      <c r="L184" s="236">
        <v>25.4207</v>
      </c>
      <c r="M184" s="236"/>
      <c r="N184" s="236"/>
      <c r="O184" s="236">
        <v>21.557200000000002</v>
      </c>
      <c r="P184" s="236"/>
      <c r="Q184" s="236"/>
      <c r="R184" s="236"/>
      <c r="S184" s="236"/>
      <c r="T184" s="236"/>
      <c r="U184" s="236"/>
      <c r="V184" s="236"/>
      <c r="W184" s="236"/>
      <c r="X184" s="236"/>
      <c r="Y184" s="236"/>
      <c r="Z184" s="236">
        <v>32.790300000000002</v>
      </c>
      <c r="AA184" s="236">
        <v>29.283999999999999</v>
      </c>
      <c r="AB184" s="236">
        <v>25.2258</v>
      </c>
      <c r="AC184" s="236"/>
      <c r="AD184" s="236"/>
      <c r="AE184" s="236"/>
      <c r="AF184" s="236">
        <v>17.0121</v>
      </c>
      <c r="AG184" s="236">
        <v>19.024899999999999</v>
      </c>
      <c r="AH184" s="236">
        <v>35.972000000000001</v>
      </c>
      <c r="AI184" s="236">
        <v>24.154499999999999</v>
      </c>
      <c r="AJ184" s="236">
        <v>27.790700000000001</v>
      </c>
      <c r="AK184" s="236">
        <v>27.0763</v>
      </c>
      <c r="AL184" s="236">
        <v>20.161200000000001</v>
      </c>
      <c r="AM184" s="236">
        <v>27.5959</v>
      </c>
      <c r="AN184" s="236">
        <v>28.0504</v>
      </c>
      <c r="AO184" s="236">
        <v>25.128399999999999</v>
      </c>
      <c r="AP184" s="236"/>
      <c r="AQ184" s="236">
        <v>23.180499999999999</v>
      </c>
      <c r="AR184" s="236"/>
      <c r="AS184" s="236">
        <v>16.232800000000001</v>
      </c>
      <c r="AW184" s="236"/>
      <c r="AX184" s="3">
        <v>24.122</v>
      </c>
      <c r="AZ184" s="236">
        <v>31.5242</v>
      </c>
      <c r="BA184" s="236">
        <v>25.485600000000002</v>
      </c>
      <c r="BB184" s="236">
        <v>29.4788</v>
      </c>
      <c r="BC184" s="236">
        <v>23.407800000000002</v>
      </c>
      <c r="BD184" s="236">
        <v>35.322699999999998</v>
      </c>
      <c r="BE184" s="236"/>
      <c r="BF184" s="236">
        <v>32.595599999999997</v>
      </c>
      <c r="BG184" s="236"/>
      <c r="BH184" s="236"/>
      <c r="BI184" s="236"/>
      <c r="BJ184" s="236"/>
      <c r="BK184" s="236"/>
      <c r="BL184" s="236"/>
      <c r="BM184" s="236"/>
      <c r="BN184" s="236"/>
      <c r="BO184" s="236"/>
      <c r="BP184" s="236"/>
      <c r="BQ184" s="236"/>
      <c r="BR184" s="236"/>
      <c r="BS184" s="236"/>
      <c r="BT184" s="236"/>
      <c r="BU184" s="236"/>
      <c r="BV184" s="236">
        <v>28.439900000000002</v>
      </c>
      <c r="BW184" s="236">
        <v>31.621600000000001</v>
      </c>
      <c r="BX184" s="236">
        <v>26.9465</v>
      </c>
      <c r="BY184" s="236">
        <v>23.0181</v>
      </c>
      <c r="BZ184" s="236">
        <v>26.719200000000001</v>
      </c>
      <c r="CA184" s="236">
        <v>27.888100000000001</v>
      </c>
      <c r="CB184" s="236">
        <v>21.589700000000001</v>
      </c>
      <c r="CC184" s="236"/>
      <c r="CD184" s="236">
        <v>27.368600000000001</v>
      </c>
      <c r="CE184" s="236">
        <v>27.043900000000001</v>
      </c>
      <c r="CF184" s="236">
        <v>24.3169</v>
      </c>
      <c r="CG184" s="236">
        <v>19.5444</v>
      </c>
      <c r="CH184" s="236">
        <v>29.965900000000001</v>
      </c>
      <c r="CI184" s="236">
        <v>27.206199999999999</v>
      </c>
      <c r="CJ184" s="236">
        <v>25.6479</v>
      </c>
      <c r="CK184" s="236"/>
      <c r="CL184" s="236"/>
      <c r="CM184" s="236"/>
      <c r="CN184" s="236">
        <v>27.758199999999999</v>
      </c>
      <c r="CO184" s="236"/>
      <c r="CP184" s="236"/>
      <c r="CQ184" s="236"/>
      <c r="CR184" s="236"/>
      <c r="CS184" s="236"/>
      <c r="CT184" s="236"/>
      <c r="CU184" s="236">
        <v>32.433300000000003</v>
      </c>
      <c r="CV184" s="236">
        <v>27.855599999999999</v>
      </c>
      <c r="CW184" s="236">
        <v>27.563400000000001</v>
      </c>
      <c r="CX184" s="236">
        <v>25.842700000000001</v>
      </c>
      <c r="CY184" s="236">
        <v>34.121499999999997</v>
      </c>
      <c r="CZ184" s="236">
        <v>26.784199999999998</v>
      </c>
      <c r="DA184" s="236">
        <v>22.5961</v>
      </c>
      <c r="DB184" s="236">
        <v>21.849399999999999</v>
      </c>
      <c r="DC184" s="236">
        <v>26.102399999999999</v>
      </c>
      <c r="DD184" s="236">
        <v>30.4529</v>
      </c>
      <c r="DE184" s="236"/>
      <c r="DF184" s="236">
        <v>23.602499999999999</v>
      </c>
      <c r="DG184" s="236">
        <v>25.453099999999999</v>
      </c>
      <c r="DH184" s="236"/>
      <c r="DI184" s="236">
        <v>34.348700000000001</v>
      </c>
      <c r="DJ184" s="236"/>
      <c r="DK184" s="236">
        <v>28.6997</v>
      </c>
      <c r="DL184" s="236">
        <v>18.310700000000001</v>
      </c>
      <c r="DM184" s="236"/>
      <c r="DN184" s="236"/>
    </row>
    <row r="185" spans="1:118" x14ac:dyDescent="0.35">
      <c r="A185" s="236">
        <v>56</v>
      </c>
      <c r="B185" s="236">
        <v>20.810500000000001</v>
      </c>
      <c r="C185" s="236">
        <v>12.1097</v>
      </c>
      <c r="D185" s="236">
        <v>14.869300000000001</v>
      </c>
      <c r="E185" s="236">
        <v>11.2331</v>
      </c>
      <c r="I185" s="236">
        <v>16.557500000000001</v>
      </c>
      <c r="J185" s="236"/>
      <c r="K185" s="236">
        <v>19.804099999999998</v>
      </c>
      <c r="L185" s="236">
        <v>24.933700000000002</v>
      </c>
      <c r="M185" s="236"/>
      <c r="N185" s="236"/>
      <c r="O185" s="236">
        <v>20.8429</v>
      </c>
      <c r="P185" s="236"/>
      <c r="Q185" s="236"/>
      <c r="R185" s="236"/>
      <c r="S185" s="236"/>
      <c r="T185" s="236"/>
      <c r="U185" s="236"/>
      <c r="V185" s="236"/>
      <c r="W185" s="236"/>
      <c r="X185" s="236"/>
      <c r="Y185" s="236"/>
      <c r="Z185" s="236">
        <v>31.686499999999999</v>
      </c>
      <c r="AA185" s="236">
        <v>28.1477</v>
      </c>
      <c r="AB185" s="236">
        <v>24.3492</v>
      </c>
      <c r="AC185" s="236"/>
      <c r="AD185" s="236"/>
      <c r="AE185" s="236"/>
      <c r="AF185" s="236">
        <v>16.3628</v>
      </c>
      <c r="AG185" s="236">
        <v>18.6678</v>
      </c>
      <c r="AH185" s="236">
        <v>34.933100000000003</v>
      </c>
      <c r="AI185" s="236">
        <v>22.953299999999999</v>
      </c>
      <c r="AJ185" s="236">
        <v>26.8492</v>
      </c>
      <c r="AK185" s="236">
        <v>26.329599999999999</v>
      </c>
      <c r="AL185" s="236">
        <v>19.382000000000001</v>
      </c>
      <c r="AM185" s="236">
        <v>26.686800000000002</v>
      </c>
      <c r="AN185" s="236">
        <v>27.1738</v>
      </c>
      <c r="AO185" s="236">
        <v>24.089500000000001</v>
      </c>
      <c r="AP185" s="236"/>
      <c r="AQ185" s="236">
        <v>22.336400000000001</v>
      </c>
      <c r="AR185" s="236"/>
      <c r="AS185" s="236">
        <v>15.356299999999999</v>
      </c>
      <c r="AW185" s="236"/>
      <c r="AX185" s="3">
        <v>23.212899999999998</v>
      </c>
      <c r="AZ185" s="236">
        <v>30.939800000000002</v>
      </c>
      <c r="BA185" s="236">
        <v>24.576599999999999</v>
      </c>
      <c r="BB185" s="236">
        <v>28.2776</v>
      </c>
      <c r="BC185" s="236">
        <v>22.401299999999999</v>
      </c>
      <c r="BD185" s="236">
        <v>34.3812</v>
      </c>
      <c r="BE185" s="236"/>
      <c r="BF185" s="236">
        <v>31.9787</v>
      </c>
      <c r="BG185" s="236"/>
      <c r="BH185" s="236"/>
      <c r="BI185" s="236"/>
      <c r="BJ185" s="236"/>
      <c r="BK185" s="236"/>
      <c r="BL185" s="236"/>
      <c r="BM185" s="236"/>
      <c r="BN185" s="236"/>
      <c r="BO185" s="236"/>
      <c r="BP185" s="236"/>
      <c r="BQ185" s="236"/>
      <c r="BR185" s="236"/>
      <c r="BS185" s="236"/>
      <c r="BT185" s="236"/>
      <c r="BU185" s="236"/>
      <c r="BV185" s="236">
        <v>27.693200000000001</v>
      </c>
      <c r="BW185" s="236">
        <v>30.972300000000001</v>
      </c>
      <c r="BX185" s="236">
        <v>26.232299999999999</v>
      </c>
      <c r="BY185" s="236">
        <v>22.401299999999999</v>
      </c>
      <c r="BZ185" s="236">
        <v>25.907599999999999</v>
      </c>
      <c r="CA185" s="236">
        <v>27.0764</v>
      </c>
      <c r="CB185" s="236">
        <v>20.680599999999998</v>
      </c>
      <c r="CC185" s="236"/>
      <c r="CD185" s="236">
        <v>26.654399999999999</v>
      </c>
      <c r="CE185" s="236">
        <v>26.394600000000001</v>
      </c>
      <c r="CF185" s="236">
        <v>23.6675</v>
      </c>
      <c r="CG185" s="236">
        <v>18.602799999999998</v>
      </c>
      <c r="CH185" s="236">
        <v>29.2516</v>
      </c>
      <c r="CI185" s="236">
        <v>26.6218</v>
      </c>
      <c r="CJ185" s="236">
        <v>25.063500000000001</v>
      </c>
      <c r="CK185" s="236"/>
      <c r="CL185" s="236"/>
      <c r="CM185" s="236"/>
      <c r="CN185" s="236">
        <v>27.011500000000002</v>
      </c>
      <c r="CO185" s="236"/>
      <c r="CP185" s="236"/>
      <c r="CQ185" s="236"/>
      <c r="CR185" s="236"/>
      <c r="CS185" s="236"/>
      <c r="CT185" s="236"/>
      <c r="CU185" s="236">
        <v>31.6541</v>
      </c>
      <c r="CV185" s="236">
        <v>27.238800000000001</v>
      </c>
      <c r="CW185" s="236">
        <v>26.8492</v>
      </c>
      <c r="CX185" s="236">
        <v>25.096</v>
      </c>
      <c r="CY185" s="236">
        <v>33.3748</v>
      </c>
      <c r="CZ185" s="236">
        <v>25.7453</v>
      </c>
      <c r="DA185" s="236">
        <v>22.206499999999998</v>
      </c>
      <c r="DB185" s="236">
        <v>21.102699999999999</v>
      </c>
      <c r="DC185" s="236">
        <v>25.0959</v>
      </c>
      <c r="DD185" s="236">
        <v>29.608799999999999</v>
      </c>
      <c r="DE185" s="236"/>
      <c r="DF185" s="236">
        <v>23.050599999999999</v>
      </c>
      <c r="DG185" s="236">
        <v>24.738800000000001</v>
      </c>
      <c r="DH185" s="236"/>
      <c r="DI185" s="236">
        <v>33.536999999999999</v>
      </c>
      <c r="DJ185" s="236"/>
      <c r="DK185" s="236">
        <v>28.115300000000001</v>
      </c>
      <c r="DL185" s="236">
        <v>17.7912</v>
      </c>
      <c r="DM185" s="236"/>
      <c r="DN185" s="236"/>
    </row>
    <row r="186" spans="1:118" x14ac:dyDescent="0.35">
      <c r="A186" s="236">
        <v>57</v>
      </c>
      <c r="B186" s="236">
        <v>19.933900000000001</v>
      </c>
      <c r="C186" s="236">
        <v>11.7201</v>
      </c>
      <c r="D186" s="236">
        <v>14.2525</v>
      </c>
      <c r="E186" s="236">
        <v>10.940899999999999</v>
      </c>
      <c r="I186" s="236">
        <v>15.8757</v>
      </c>
      <c r="J186" s="236"/>
      <c r="K186" s="236">
        <v>19.154800000000002</v>
      </c>
      <c r="L186" s="236">
        <v>23.927299999999999</v>
      </c>
      <c r="M186" s="236"/>
      <c r="N186" s="236"/>
      <c r="O186" s="236">
        <v>19.901399999999999</v>
      </c>
      <c r="P186" s="236"/>
      <c r="Q186" s="236"/>
      <c r="R186" s="236"/>
      <c r="S186" s="236"/>
      <c r="T186" s="236"/>
      <c r="U186" s="236"/>
      <c r="V186" s="236"/>
      <c r="W186" s="236"/>
      <c r="X186" s="236"/>
      <c r="Y186" s="236"/>
      <c r="Z186" s="236">
        <v>30.809899999999999</v>
      </c>
      <c r="AA186" s="236">
        <v>27.465900000000001</v>
      </c>
      <c r="AB186" s="236">
        <v>23.407699999999998</v>
      </c>
      <c r="AC186" s="236"/>
      <c r="AD186" s="236"/>
      <c r="AE186" s="236"/>
      <c r="AF186" s="236">
        <v>15.745900000000001</v>
      </c>
      <c r="AG186" s="236">
        <v>17.921099999999999</v>
      </c>
      <c r="AH186" s="236">
        <v>34.0565</v>
      </c>
      <c r="AI186" s="236">
        <v>22.0442</v>
      </c>
      <c r="AJ186" s="236">
        <v>26.167400000000001</v>
      </c>
      <c r="AK186" s="236">
        <v>25.160900000000002</v>
      </c>
      <c r="AL186" s="236">
        <v>18.4405</v>
      </c>
      <c r="AM186" s="236">
        <v>25.810300000000002</v>
      </c>
      <c r="AN186" s="236">
        <v>26.556999999999999</v>
      </c>
      <c r="AO186" s="236">
        <v>23.212900000000001</v>
      </c>
      <c r="AP186" s="236"/>
      <c r="AQ186" s="236">
        <v>21.622199999999999</v>
      </c>
      <c r="AR186" s="236"/>
      <c r="AS186" s="236">
        <v>14.9991</v>
      </c>
      <c r="AW186" s="236"/>
      <c r="AX186" s="3">
        <v>22.661000000000001</v>
      </c>
      <c r="AZ186" s="236">
        <v>30.387899999999998</v>
      </c>
      <c r="BA186" s="236">
        <v>23.764900000000001</v>
      </c>
      <c r="BB186" s="236">
        <v>27.530899999999999</v>
      </c>
      <c r="BC186" s="236">
        <v>21.524799999999999</v>
      </c>
      <c r="BD186" s="236">
        <v>33.537100000000002</v>
      </c>
      <c r="BE186" s="236"/>
      <c r="BF186" s="236">
        <v>31.134599999999999</v>
      </c>
      <c r="BG186" s="236"/>
      <c r="BH186" s="236"/>
      <c r="BI186" s="236"/>
      <c r="BJ186" s="236"/>
      <c r="BK186" s="236"/>
      <c r="BL186" s="236"/>
      <c r="BM186" s="236"/>
      <c r="BN186" s="236"/>
      <c r="BO186" s="236"/>
      <c r="BP186" s="236"/>
      <c r="BQ186" s="236"/>
      <c r="BR186" s="236"/>
      <c r="BS186" s="236"/>
      <c r="BT186" s="236"/>
      <c r="BU186" s="236"/>
      <c r="BV186" s="236">
        <v>26.8491</v>
      </c>
      <c r="BW186" s="236">
        <v>30.193100000000001</v>
      </c>
      <c r="BX186" s="236">
        <v>25.5505</v>
      </c>
      <c r="BY186" s="236">
        <v>21.849399999999999</v>
      </c>
      <c r="BZ186" s="236">
        <v>24.803699999999999</v>
      </c>
      <c r="CA186" s="236">
        <v>26.427099999999999</v>
      </c>
      <c r="CB186" s="236">
        <v>20.226099999999999</v>
      </c>
      <c r="CC186" s="236"/>
      <c r="CD186" s="236">
        <v>26.232299999999999</v>
      </c>
      <c r="CE186" s="236">
        <v>25.582999999999998</v>
      </c>
      <c r="CF186" s="236">
        <v>23.180599999999998</v>
      </c>
      <c r="CG186" s="236">
        <v>17.823699999999999</v>
      </c>
      <c r="CH186" s="236">
        <v>28.1478</v>
      </c>
      <c r="CI186" s="236">
        <v>25.8751</v>
      </c>
      <c r="CJ186" s="236">
        <v>24.154499999999999</v>
      </c>
      <c r="CK186" s="236"/>
      <c r="CL186" s="236"/>
      <c r="CM186" s="236"/>
      <c r="CN186" s="236">
        <v>26.167400000000001</v>
      </c>
      <c r="CO186" s="236"/>
      <c r="CP186" s="236"/>
      <c r="CQ186" s="236"/>
      <c r="CR186" s="236"/>
      <c r="CS186" s="236"/>
      <c r="CT186" s="236"/>
      <c r="CU186" s="236">
        <v>30.615200000000002</v>
      </c>
      <c r="CV186" s="236">
        <v>27.044</v>
      </c>
      <c r="CW186" s="236">
        <v>26.2972</v>
      </c>
      <c r="CX186" s="236">
        <v>24.576499999999999</v>
      </c>
      <c r="CY186" s="236">
        <v>32.595599999999997</v>
      </c>
      <c r="CZ186" s="236">
        <v>24.803799999999999</v>
      </c>
      <c r="DA186" s="236">
        <v>21.362400000000001</v>
      </c>
      <c r="DB186" s="236">
        <v>20.6157</v>
      </c>
      <c r="DC186" s="236">
        <v>24.836200000000002</v>
      </c>
      <c r="DD186" s="236">
        <v>28.829599999999999</v>
      </c>
      <c r="DE186" s="236"/>
      <c r="DF186" s="236">
        <v>22.109100000000002</v>
      </c>
      <c r="DG186" s="236">
        <v>24.316800000000001</v>
      </c>
      <c r="DH186" s="236"/>
      <c r="DI186" s="236">
        <v>32.692900000000002</v>
      </c>
      <c r="DJ186" s="236"/>
      <c r="DK186" s="236">
        <v>27.7257</v>
      </c>
      <c r="DL186" s="236">
        <v>17.174399999999999</v>
      </c>
      <c r="DM186" s="236"/>
      <c r="DN186" s="236"/>
    </row>
    <row r="187" spans="1:118" x14ac:dyDescent="0.35">
      <c r="A187" s="236">
        <v>58</v>
      </c>
      <c r="B187" s="236">
        <v>19.252099999999999</v>
      </c>
      <c r="C187" s="236">
        <v>11.005800000000001</v>
      </c>
      <c r="D187" s="236">
        <v>13.798</v>
      </c>
      <c r="E187" s="236">
        <v>10.291600000000001</v>
      </c>
      <c r="I187" s="236">
        <v>15.258800000000001</v>
      </c>
      <c r="J187" s="236"/>
      <c r="K187" s="236">
        <v>18.4405</v>
      </c>
      <c r="L187" s="236">
        <v>23.2455</v>
      </c>
      <c r="M187" s="236"/>
      <c r="N187" s="236"/>
      <c r="O187" s="236">
        <v>19.3171</v>
      </c>
      <c r="P187" s="236"/>
      <c r="Q187" s="236"/>
      <c r="R187" s="236"/>
      <c r="S187" s="236"/>
      <c r="T187" s="236"/>
      <c r="U187" s="236"/>
      <c r="V187" s="236"/>
      <c r="W187" s="236"/>
      <c r="X187" s="236"/>
      <c r="Y187" s="236"/>
      <c r="Z187" s="236">
        <v>30.257999999999999</v>
      </c>
      <c r="AA187" s="236">
        <v>26.6218</v>
      </c>
      <c r="AB187" s="236">
        <v>22.758400000000002</v>
      </c>
      <c r="AC187" s="236"/>
      <c r="AD187" s="236"/>
      <c r="AE187" s="236"/>
      <c r="AF187" s="236">
        <v>15.031700000000001</v>
      </c>
      <c r="AG187" s="236">
        <v>17.434100000000001</v>
      </c>
      <c r="AH187" s="236">
        <v>33.212400000000002</v>
      </c>
      <c r="AI187" s="236">
        <v>21.102699999999999</v>
      </c>
      <c r="AJ187" s="236">
        <v>25.161000000000001</v>
      </c>
      <c r="AK187" s="236">
        <v>24.284300000000002</v>
      </c>
      <c r="AL187" s="236">
        <v>17.661300000000001</v>
      </c>
      <c r="AM187" s="236">
        <v>25.161000000000001</v>
      </c>
      <c r="AN187" s="236">
        <v>25.6479</v>
      </c>
      <c r="AO187" s="236">
        <v>22.401299999999999</v>
      </c>
      <c r="AP187" s="236"/>
      <c r="AQ187" s="236">
        <v>20.713100000000001</v>
      </c>
      <c r="AR187" s="236"/>
      <c r="AS187" s="236">
        <v>14.317299999999999</v>
      </c>
      <c r="AW187" s="236"/>
      <c r="AX187" s="3">
        <v>21.654599999999995</v>
      </c>
      <c r="AZ187" s="236">
        <v>29.608699999999999</v>
      </c>
      <c r="BA187" s="236">
        <v>23.2455</v>
      </c>
      <c r="BB187" s="236">
        <v>26.6218</v>
      </c>
      <c r="BC187" s="236">
        <v>20.972799999999999</v>
      </c>
      <c r="BD187" s="236">
        <v>32.498199999999997</v>
      </c>
      <c r="BE187" s="236"/>
      <c r="BF187" s="236">
        <v>30.5503</v>
      </c>
      <c r="BG187" s="236"/>
      <c r="BH187" s="236"/>
      <c r="BI187" s="236"/>
      <c r="BJ187" s="236"/>
      <c r="BK187" s="236"/>
      <c r="BL187" s="236"/>
      <c r="BM187" s="236"/>
      <c r="BN187" s="236"/>
      <c r="BO187" s="236"/>
      <c r="BP187" s="236"/>
      <c r="BQ187" s="236"/>
      <c r="BR187" s="236"/>
      <c r="BS187" s="236"/>
      <c r="BT187" s="236"/>
      <c r="BU187" s="236"/>
      <c r="BV187" s="236">
        <v>25.9726</v>
      </c>
      <c r="BW187" s="236">
        <v>29.478899999999999</v>
      </c>
      <c r="BX187" s="236">
        <v>25.030999999999999</v>
      </c>
      <c r="BY187" s="236">
        <v>21.135100000000001</v>
      </c>
      <c r="BZ187" s="236">
        <v>24.154399999999999</v>
      </c>
      <c r="CA187" s="236">
        <v>25.5181</v>
      </c>
      <c r="CB187" s="236">
        <v>19.479399999999998</v>
      </c>
      <c r="CC187" s="236"/>
      <c r="CD187" s="236">
        <v>25.680399999999999</v>
      </c>
      <c r="CE187" s="236">
        <v>24.738800000000001</v>
      </c>
      <c r="CF187" s="236">
        <v>22.206600000000002</v>
      </c>
      <c r="CG187" s="236">
        <v>16.979600000000001</v>
      </c>
      <c r="CH187" s="236">
        <v>27.206299999999999</v>
      </c>
      <c r="CI187" s="236">
        <v>25.355699999999999</v>
      </c>
      <c r="CJ187" s="236">
        <v>23.6999</v>
      </c>
      <c r="CK187" s="236"/>
      <c r="CL187" s="236"/>
      <c r="CM187" s="236"/>
      <c r="CN187" s="236">
        <v>25.225899999999999</v>
      </c>
      <c r="CO187" s="236"/>
      <c r="CP187" s="236"/>
      <c r="CQ187" s="236"/>
      <c r="CR187" s="236"/>
      <c r="CS187" s="236"/>
      <c r="CT187" s="236"/>
      <c r="CU187" s="236">
        <v>29.933399999999999</v>
      </c>
      <c r="CV187" s="236">
        <v>26.232299999999999</v>
      </c>
      <c r="CW187" s="236">
        <v>25.6479</v>
      </c>
      <c r="CX187" s="236">
        <v>23.764900000000001</v>
      </c>
      <c r="CY187" s="236">
        <v>31.783899999999999</v>
      </c>
      <c r="CZ187" s="236">
        <v>24.186900000000001</v>
      </c>
      <c r="DA187" s="236">
        <v>20.713100000000001</v>
      </c>
      <c r="DB187" s="236">
        <v>19.901499999999999</v>
      </c>
      <c r="DC187" s="236">
        <v>23.7973</v>
      </c>
      <c r="DD187" s="236">
        <v>27.920500000000001</v>
      </c>
      <c r="DE187" s="236"/>
      <c r="DF187" s="236">
        <v>21.589700000000001</v>
      </c>
      <c r="DG187" s="236">
        <v>23.7973</v>
      </c>
      <c r="DH187" s="236"/>
      <c r="DI187" s="236">
        <v>31.686499999999999</v>
      </c>
      <c r="DJ187" s="236"/>
      <c r="DK187" s="236">
        <v>27.108899999999998</v>
      </c>
      <c r="DL187" s="236">
        <v>16.59</v>
      </c>
      <c r="DM187" s="236"/>
      <c r="DN187" s="236"/>
    </row>
    <row r="188" spans="1:118" x14ac:dyDescent="0.35">
      <c r="A188" s="236">
        <v>59</v>
      </c>
      <c r="B188" s="236">
        <v>18.408000000000001</v>
      </c>
      <c r="C188" s="236">
        <v>10.713699999999999</v>
      </c>
      <c r="D188" s="236">
        <v>13.440799999999999</v>
      </c>
      <c r="E188" s="236">
        <v>9.7396999999999991</v>
      </c>
      <c r="I188" s="236">
        <v>14.6745</v>
      </c>
      <c r="J188" s="236"/>
      <c r="K188" s="236">
        <v>17.531500000000001</v>
      </c>
      <c r="L188" s="236">
        <v>22.725999999999999</v>
      </c>
      <c r="M188" s="236"/>
      <c r="N188" s="236"/>
      <c r="O188" s="236">
        <v>18.505400000000002</v>
      </c>
      <c r="P188" s="236"/>
      <c r="Q188" s="236"/>
      <c r="R188" s="236"/>
      <c r="S188" s="236"/>
      <c r="T188" s="236"/>
      <c r="U188" s="236"/>
      <c r="V188" s="236"/>
      <c r="W188" s="236"/>
      <c r="X188" s="236"/>
      <c r="Y188" s="236"/>
      <c r="Z188" s="236">
        <v>29.154199999999999</v>
      </c>
      <c r="AA188" s="236">
        <v>25.680299999999999</v>
      </c>
      <c r="AB188" s="236">
        <v>21.9468</v>
      </c>
      <c r="AC188" s="236"/>
      <c r="AD188" s="236"/>
      <c r="AE188" s="236"/>
      <c r="AF188" s="236">
        <v>14.2525</v>
      </c>
      <c r="AG188" s="236">
        <v>16.9147</v>
      </c>
      <c r="AH188" s="236">
        <v>32.595599999999997</v>
      </c>
      <c r="AI188" s="236">
        <v>19.771599999999999</v>
      </c>
      <c r="AJ188" s="236">
        <v>24.349299999999999</v>
      </c>
      <c r="AK188" s="236">
        <v>23.602499999999999</v>
      </c>
      <c r="AL188" s="236">
        <v>17.012</v>
      </c>
      <c r="AM188" s="236">
        <v>24.381799999999998</v>
      </c>
      <c r="AN188" s="236">
        <v>25.160900000000002</v>
      </c>
      <c r="AO188" s="236">
        <v>21.557200000000002</v>
      </c>
      <c r="AP188" s="236"/>
      <c r="AQ188" s="236">
        <v>20.128799999999998</v>
      </c>
      <c r="AR188" s="236"/>
      <c r="AS188" s="236">
        <v>13.9278</v>
      </c>
      <c r="AW188" s="236"/>
      <c r="AX188" s="3">
        <v>20.875399999999999</v>
      </c>
      <c r="AZ188" s="236">
        <v>29.0243</v>
      </c>
      <c r="BA188" s="236">
        <v>22.336400000000001</v>
      </c>
      <c r="BB188" s="236">
        <v>25.518000000000001</v>
      </c>
      <c r="BC188" s="236">
        <v>20.161200000000001</v>
      </c>
      <c r="BD188" s="236">
        <v>31.589200000000002</v>
      </c>
      <c r="BE188" s="236"/>
      <c r="BF188" s="236">
        <v>29.9009</v>
      </c>
      <c r="BG188" s="236"/>
      <c r="BH188" s="236"/>
      <c r="BI188" s="236"/>
      <c r="BJ188" s="236"/>
      <c r="BK188" s="236"/>
      <c r="BL188" s="236"/>
      <c r="BM188" s="236"/>
      <c r="BN188" s="236"/>
      <c r="BO188" s="236"/>
      <c r="BP188" s="236"/>
      <c r="BQ188" s="236"/>
      <c r="BR188" s="236"/>
      <c r="BS188" s="236"/>
      <c r="BT188" s="236"/>
      <c r="BU188" s="236"/>
      <c r="BV188" s="236">
        <v>25.258299999999998</v>
      </c>
      <c r="BW188" s="236">
        <v>28.764600000000002</v>
      </c>
      <c r="BX188" s="236">
        <v>24.414200000000001</v>
      </c>
      <c r="BY188" s="236">
        <v>20.6157</v>
      </c>
      <c r="BZ188" s="236">
        <v>23.505099999999999</v>
      </c>
      <c r="CA188" s="236">
        <v>25.031099999999999</v>
      </c>
      <c r="CB188" s="236">
        <v>18.9924</v>
      </c>
      <c r="CC188" s="236"/>
      <c r="CD188" s="236">
        <v>24.836300000000001</v>
      </c>
      <c r="CE188" s="236">
        <v>24.2194</v>
      </c>
      <c r="CF188" s="236">
        <v>21.3949</v>
      </c>
      <c r="CG188" s="236">
        <v>16.492599999999999</v>
      </c>
      <c r="CH188" s="236">
        <v>26.492000000000001</v>
      </c>
      <c r="CI188" s="236">
        <v>24.641400000000001</v>
      </c>
      <c r="CJ188" s="236">
        <v>22.628599999999999</v>
      </c>
      <c r="CK188" s="236"/>
      <c r="CL188" s="236"/>
      <c r="CM188" s="236"/>
      <c r="CN188" s="236">
        <v>24.511600000000001</v>
      </c>
      <c r="CO188" s="236"/>
      <c r="CP188" s="236"/>
      <c r="CQ188" s="236"/>
      <c r="CR188" s="236"/>
      <c r="CS188" s="236"/>
      <c r="CT188" s="236"/>
      <c r="CU188" s="236">
        <v>28.861999999999998</v>
      </c>
      <c r="CV188" s="236">
        <v>25.582999999999998</v>
      </c>
      <c r="CW188" s="236">
        <v>24.901199999999999</v>
      </c>
      <c r="CX188" s="236">
        <v>23.2454</v>
      </c>
      <c r="CY188" s="236">
        <v>31.1996</v>
      </c>
      <c r="CZ188" s="236">
        <v>23.277899999999999</v>
      </c>
      <c r="DA188" s="236">
        <v>20.161200000000001</v>
      </c>
      <c r="DB188" s="236">
        <v>19.349599999999999</v>
      </c>
      <c r="DC188" s="236">
        <v>23.375299999999999</v>
      </c>
      <c r="DD188" s="236">
        <v>27.1738</v>
      </c>
      <c r="DE188" s="236"/>
      <c r="DF188" s="236">
        <v>20.777999999999999</v>
      </c>
      <c r="DG188" s="236">
        <v>22.985700000000001</v>
      </c>
      <c r="DH188" s="236"/>
      <c r="DI188" s="236">
        <v>30.907299999999999</v>
      </c>
      <c r="DJ188" s="236"/>
      <c r="DK188" s="236">
        <v>26.362100000000002</v>
      </c>
      <c r="DL188" s="236">
        <v>15.843299999999999</v>
      </c>
      <c r="DM188" s="236"/>
      <c r="DN188" s="236"/>
    </row>
    <row r="189" spans="1:118" x14ac:dyDescent="0.35">
      <c r="A189" s="236">
        <v>60</v>
      </c>
      <c r="B189" s="236">
        <v>17.531400000000001</v>
      </c>
      <c r="C189" s="236">
        <v>9.9993999999999996</v>
      </c>
      <c r="D189" s="236">
        <v>13.116199999999999</v>
      </c>
      <c r="E189" s="236">
        <v>9.2851999999999997</v>
      </c>
      <c r="I189" s="236">
        <v>14.0251</v>
      </c>
      <c r="J189" s="236"/>
      <c r="K189" s="236">
        <v>16.947099999999999</v>
      </c>
      <c r="L189" s="236">
        <v>21.752099999999999</v>
      </c>
      <c r="M189" s="236"/>
      <c r="N189" s="236"/>
      <c r="O189" s="236">
        <v>18.180800000000001</v>
      </c>
      <c r="P189" s="236"/>
      <c r="Q189" s="236"/>
      <c r="R189" s="236"/>
      <c r="S189" s="236"/>
      <c r="T189" s="236"/>
      <c r="U189" s="236"/>
      <c r="V189" s="236"/>
      <c r="W189" s="236"/>
      <c r="X189" s="236"/>
      <c r="Y189" s="236"/>
      <c r="Z189" s="236">
        <v>28.439900000000002</v>
      </c>
      <c r="AA189" s="236">
        <v>24.803799999999999</v>
      </c>
      <c r="AB189" s="236">
        <v>21.037700000000001</v>
      </c>
      <c r="AC189" s="236"/>
      <c r="AD189" s="236"/>
      <c r="AE189" s="236"/>
      <c r="AF189" s="236">
        <v>13.765499999999999</v>
      </c>
      <c r="AG189" s="236">
        <v>16.395199999999999</v>
      </c>
      <c r="AH189" s="236">
        <v>31.5242</v>
      </c>
      <c r="AI189" s="236">
        <v>18.9925</v>
      </c>
      <c r="AJ189" s="236">
        <v>23.635100000000001</v>
      </c>
      <c r="AK189" s="236">
        <v>22.725899999999999</v>
      </c>
      <c r="AL189" s="236">
        <v>16.2653</v>
      </c>
      <c r="AM189" s="236">
        <v>23.440300000000001</v>
      </c>
      <c r="AN189" s="236">
        <v>24.0246</v>
      </c>
      <c r="AO189" s="236">
        <v>20.777999999999999</v>
      </c>
      <c r="AP189" s="236"/>
      <c r="AQ189" s="236">
        <v>19.3171</v>
      </c>
      <c r="AR189" s="236"/>
      <c r="AS189" s="236">
        <v>13.2784</v>
      </c>
      <c r="AW189" s="236"/>
      <c r="AX189" s="3">
        <v>20.031300000000002</v>
      </c>
      <c r="AZ189" s="236">
        <v>28.537299999999998</v>
      </c>
      <c r="BA189" s="236">
        <v>21.362500000000001</v>
      </c>
      <c r="BB189" s="236">
        <v>24.7713</v>
      </c>
      <c r="BC189" s="236">
        <v>19.284600000000001</v>
      </c>
      <c r="BD189" s="236">
        <v>30.907399999999999</v>
      </c>
      <c r="BE189" s="236"/>
      <c r="BF189" s="236">
        <v>29.186699999999998</v>
      </c>
      <c r="BG189" s="236"/>
      <c r="BH189" s="236"/>
      <c r="BI189" s="236"/>
      <c r="BJ189" s="236"/>
      <c r="BK189" s="236"/>
      <c r="BL189" s="236"/>
      <c r="BM189" s="236"/>
      <c r="BN189" s="236"/>
      <c r="BO189" s="236"/>
      <c r="BP189" s="236"/>
      <c r="BQ189" s="236"/>
      <c r="BR189" s="236"/>
      <c r="BS189" s="236"/>
      <c r="BT189" s="236"/>
      <c r="BU189" s="236"/>
      <c r="BV189" s="236">
        <v>24.479099999999999</v>
      </c>
      <c r="BW189" s="236">
        <v>28.082799999999999</v>
      </c>
      <c r="BX189" s="236">
        <v>23.505099999999999</v>
      </c>
      <c r="BY189" s="236">
        <v>19.933900000000001</v>
      </c>
      <c r="BZ189" s="236">
        <v>22.6935</v>
      </c>
      <c r="CA189" s="236">
        <v>24.251899999999999</v>
      </c>
      <c r="CB189" s="236">
        <v>18.180800000000001</v>
      </c>
      <c r="CC189" s="236"/>
      <c r="CD189" s="236">
        <v>24.251899999999999</v>
      </c>
      <c r="CE189" s="236">
        <v>23.764900000000001</v>
      </c>
      <c r="CF189" s="236">
        <v>20.648199999999999</v>
      </c>
      <c r="CG189" s="236">
        <v>15.7783</v>
      </c>
      <c r="CH189" s="236">
        <v>25.6479</v>
      </c>
      <c r="CI189" s="236">
        <v>24.089500000000001</v>
      </c>
      <c r="CJ189" s="236">
        <v>21.751999999999999</v>
      </c>
      <c r="CK189" s="236"/>
      <c r="CL189" s="236"/>
      <c r="CM189" s="236"/>
      <c r="CN189" s="236">
        <v>23.7974</v>
      </c>
      <c r="CO189" s="236"/>
      <c r="CP189" s="236"/>
      <c r="CQ189" s="236"/>
      <c r="CR189" s="236"/>
      <c r="CS189" s="236"/>
      <c r="CT189" s="236"/>
      <c r="CU189" s="236">
        <v>28.212700000000002</v>
      </c>
      <c r="CV189" s="236">
        <v>25.225899999999999</v>
      </c>
      <c r="CW189" s="236">
        <v>24.738900000000001</v>
      </c>
      <c r="CX189" s="236">
        <v>22.563600000000001</v>
      </c>
      <c r="CY189" s="236">
        <v>30.4528</v>
      </c>
      <c r="CZ189" s="236">
        <v>22.531199999999998</v>
      </c>
      <c r="DA189" s="236">
        <v>19.154699999999998</v>
      </c>
      <c r="DB189" s="236">
        <v>18.830100000000002</v>
      </c>
      <c r="DC189" s="236">
        <v>22.3688</v>
      </c>
      <c r="DD189" s="236">
        <v>26.2973</v>
      </c>
      <c r="DE189" s="236"/>
      <c r="DF189" s="236">
        <v>20.063800000000001</v>
      </c>
      <c r="DG189" s="236">
        <v>22.2714</v>
      </c>
      <c r="DH189" s="236"/>
      <c r="DI189" s="236">
        <v>30.063199999999998</v>
      </c>
      <c r="DJ189" s="236"/>
      <c r="DK189" s="236">
        <v>25.940100000000001</v>
      </c>
      <c r="DL189" s="236">
        <v>15.258900000000001</v>
      </c>
      <c r="DM189" s="236"/>
      <c r="DN189" s="236"/>
    </row>
    <row r="190" spans="1:118" x14ac:dyDescent="0.35">
      <c r="A190" s="236">
        <v>61</v>
      </c>
      <c r="B190" s="236">
        <v>16.6873</v>
      </c>
      <c r="C190" s="236">
        <v>9.6746999999999996</v>
      </c>
      <c r="D190" s="236">
        <v>12.5318</v>
      </c>
      <c r="E190" s="236">
        <v>8.8630999999999993</v>
      </c>
      <c r="I190" s="236">
        <v>13.5382</v>
      </c>
      <c r="J190" s="236"/>
      <c r="K190" s="236">
        <v>16.200399999999998</v>
      </c>
      <c r="L190" s="236">
        <v>21.135200000000001</v>
      </c>
      <c r="M190" s="236"/>
      <c r="N190" s="236"/>
      <c r="O190" s="236">
        <v>17.2392</v>
      </c>
      <c r="P190" s="236"/>
      <c r="Q190" s="236"/>
      <c r="R190" s="236"/>
      <c r="S190" s="236"/>
      <c r="T190" s="236"/>
      <c r="U190" s="236"/>
      <c r="V190" s="236"/>
      <c r="W190" s="236"/>
      <c r="X190" s="236"/>
      <c r="Y190" s="236"/>
      <c r="Z190" s="236">
        <v>27.595800000000001</v>
      </c>
      <c r="AA190" s="236">
        <v>23.959599999999998</v>
      </c>
      <c r="AB190" s="236">
        <v>20.323499999999999</v>
      </c>
      <c r="AC190" s="236"/>
      <c r="AD190" s="236"/>
      <c r="AE190" s="236"/>
      <c r="AF190" s="236">
        <v>13.181100000000001</v>
      </c>
      <c r="AG190" s="236">
        <v>15.7134</v>
      </c>
      <c r="AH190" s="236">
        <v>30.745000000000001</v>
      </c>
      <c r="AI190" s="236">
        <v>18.2133</v>
      </c>
      <c r="AJ190" s="236">
        <v>22.791</v>
      </c>
      <c r="AK190" s="236">
        <v>21.8169</v>
      </c>
      <c r="AL190" s="236">
        <v>15.518599999999999</v>
      </c>
      <c r="AM190" s="236">
        <v>22.6936</v>
      </c>
      <c r="AN190" s="236">
        <v>23.310400000000001</v>
      </c>
      <c r="AO190" s="236">
        <v>19.803999999999998</v>
      </c>
      <c r="AP190" s="236"/>
      <c r="AQ190" s="236">
        <v>18.700299999999999</v>
      </c>
      <c r="AR190" s="236"/>
      <c r="AS190" s="236">
        <v>12.8239</v>
      </c>
      <c r="AW190" s="236"/>
      <c r="AX190" s="3">
        <v>19.446899999999999</v>
      </c>
      <c r="AZ190" s="236">
        <v>27.660799999999998</v>
      </c>
      <c r="BA190" s="236">
        <v>20.6158</v>
      </c>
      <c r="BB190" s="236">
        <v>23.862300000000001</v>
      </c>
      <c r="BC190" s="236">
        <v>18.700199999999999</v>
      </c>
      <c r="BD190" s="236">
        <v>30.193100000000001</v>
      </c>
      <c r="BE190" s="236"/>
      <c r="BF190" s="236">
        <v>28.407499999999999</v>
      </c>
      <c r="BG190" s="236"/>
      <c r="BH190" s="236"/>
      <c r="BI190" s="236"/>
      <c r="BJ190" s="236"/>
      <c r="BK190" s="236"/>
      <c r="BL190" s="236"/>
      <c r="BM190" s="236"/>
      <c r="BN190" s="236"/>
      <c r="BO190" s="236"/>
      <c r="BP190" s="236"/>
      <c r="BQ190" s="236"/>
      <c r="BR190" s="236"/>
      <c r="BS190" s="236"/>
      <c r="BT190" s="236"/>
      <c r="BU190" s="236"/>
      <c r="BV190" s="236">
        <v>23.764900000000001</v>
      </c>
      <c r="BW190" s="236">
        <v>27.2712</v>
      </c>
      <c r="BX190" s="236">
        <v>22.888300000000001</v>
      </c>
      <c r="BY190" s="236">
        <v>19.6417</v>
      </c>
      <c r="BZ190" s="236">
        <v>21.8169</v>
      </c>
      <c r="CA190" s="236">
        <v>23.635100000000001</v>
      </c>
      <c r="CB190" s="236">
        <v>17.920999999999999</v>
      </c>
      <c r="CC190" s="236"/>
      <c r="CD190" s="236">
        <v>23.5701</v>
      </c>
      <c r="CE190" s="236">
        <v>22.790900000000001</v>
      </c>
      <c r="CF190" s="236">
        <v>20.096299999999999</v>
      </c>
      <c r="CG190" s="236">
        <v>15.1615</v>
      </c>
      <c r="CH190" s="236">
        <v>24.966200000000001</v>
      </c>
      <c r="CI190" s="236">
        <v>23.6999</v>
      </c>
      <c r="CJ190" s="236">
        <v>21.1676</v>
      </c>
      <c r="CK190" s="236"/>
      <c r="CL190" s="236"/>
      <c r="CM190" s="236"/>
      <c r="CN190" s="236">
        <v>23.148099999999999</v>
      </c>
      <c r="CO190" s="236"/>
      <c r="CP190" s="236"/>
      <c r="CQ190" s="236"/>
      <c r="CR190" s="236"/>
      <c r="CS190" s="236"/>
      <c r="CT190" s="236"/>
      <c r="CU190" s="236">
        <v>27.466000000000001</v>
      </c>
      <c r="CV190" s="236">
        <v>24.738900000000001</v>
      </c>
      <c r="CW190" s="236">
        <v>23.732399999999998</v>
      </c>
      <c r="CX190" s="236">
        <v>21.849399999999999</v>
      </c>
      <c r="CY190" s="236">
        <v>29.706099999999999</v>
      </c>
      <c r="CZ190" s="236">
        <v>21.751999999999999</v>
      </c>
      <c r="DA190" s="236">
        <v>18.602799999999998</v>
      </c>
      <c r="DB190" s="236">
        <v>18.4405</v>
      </c>
      <c r="DC190" s="236">
        <v>22.173999999999999</v>
      </c>
      <c r="DD190" s="236">
        <v>25.582999999999998</v>
      </c>
      <c r="DE190" s="236"/>
      <c r="DF190" s="236">
        <v>19.252099999999999</v>
      </c>
      <c r="DG190" s="236">
        <v>21.687000000000001</v>
      </c>
      <c r="DH190" s="236"/>
      <c r="DI190" s="236">
        <v>29.056799999999999</v>
      </c>
      <c r="DJ190" s="236"/>
      <c r="DK190" s="236">
        <v>25.485600000000002</v>
      </c>
      <c r="DL190" s="236">
        <v>14.869300000000001</v>
      </c>
      <c r="DM190" s="236"/>
      <c r="DN190" s="236"/>
    </row>
    <row r="191" spans="1:118" x14ac:dyDescent="0.35">
      <c r="A191" s="236">
        <v>62</v>
      </c>
      <c r="B191" s="236">
        <v>16.103000000000002</v>
      </c>
      <c r="C191" s="236">
        <v>9.1553000000000004</v>
      </c>
      <c r="D191" s="236">
        <v>12.0124</v>
      </c>
      <c r="E191" s="236">
        <v>8.4734999999999996</v>
      </c>
      <c r="I191" s="236">
        <v>13.018700000000001</v>
      </c>
      <c r="J191" s="236"/>
      <c r="K191" s="236">
        <v>15.6485</v>
      </c>
      <c r="L191" s="236">
        <v>20.388500000000001</v>
      </c>
      <c r="M191" s="236"/>
      <c r="N191" s="236"/>
      <c r="O191" s="236">
        <v>16.784700000000001</v>
      </c>
      <c r="P191" s="236"/>
      <c r="Q191" s="236"/>
      <c r="R191" s="236"/>
      <c r="S191" s="236"/>
      <c r="T191" s="236"/>
      <c r="U191" s="236"/>
      <c r="V191" s="236"/>
      <c r="W191" s="236"/>
      <c r="X191" s="236"/>
      <c r="Y191" s="236"/>
      <c r="Z191" s="236">
        <v>26.7517</v>
      </c>
      <c r="AA191" s="236">
        <v>23.2454</v>
      </c>
      <c r="AB191" s="236">
        <v>19.609200000000001</v>
      </c>
      <c r="AC191" s="236"/>
      <c r="AD191" s="236"/>
      <c r="AE191" s="236"/>
      <c r="AF191" s="236">
        <v>12.564299999999999</v>
      </c>
      <c r="AG191" s="236">
        <v>15.4862</v>
      </c>
      <c r="AH191" s="236">
        <v>29.9009</v>
      </c>
      <c r="AI191" s="236">
        <v>17.304200000000002</v>
      </c>
      <c r="AJ191" s="236">
        <v>21.979299999999999</v>
      </c>
      <c r="AK191" s="236">
        <v>21.135100000000001</v>
      </c>
      <c r="AL191" s="236">
        <v>14.9018</v>
      </c>
      <c r="AM191" s="236">
        <v>21.817</v>
      </c>
      <c r="AN191" s="236">
        <v>22.790900000000001</v>
      </c>
      <c r="AO191" s="236">
        <v>19.122299999999999</v>
      </c>
      <c r="AP191" s="236"/>
      <c r="AQ191" s="236">
        <v>17.986000000000001</v>
      </c>
      <c r="AR191" s="236"/>
      <c r="AS191" s="236">
        <v>12.304500000000001</v>
      </c>
      <c r="AW191" s="236"/>
      <c r="AX191" s="3">
        <v>18.700200000000002</v>
      </c>
      <c r="AZ191" s="236">
        <v>26.978999999999999</v>
      </c>
      <c r="BA191" s="236">
        <v>20.096299999999999</v>
      </c>
      <c r="BB191" s="236">
        <v>23.115600000000001</v>
      </c>
      <c r="BC191" s="236">
        <v>17.921099999999999</v>
      </c>
      <c r="BD191" s="236">
        <v>29.2516</v>
      </c>
      <c r="BE191" s="236"/>
      <c r="BF191" s="236">
        <v>27.8231</v>
      </c>
      <c r="BG191" s="236"/>
      <c r="BH191" s="236"/>
      <c r="BI191" s="236"/>
      <c r="BJ191" s="236"/>
      <c r="BK191" s="236"/>
      <c r="BL191" s="236"/>
      <c r="BM191" s="236"/>
      <c r="BN191" s="236"/>
      <c r="BO191" s="236"/>
      <c r="BP191" s="236"/>
      <c r="BQ191" s="236"/>
      <c r="BR191" s="236"/>
      <c r="BS191" s="236"/>
      <c r="BT191" s="236"/>
      <c r="BU191" s="236"/>
      <c r="BV191" s="236">
        <v>23.083100000000002</v>
      </c>
      <c r="BW191" s="236">
        <v>26.654399999999999</v>
      </c>
      <c r="BX191" s="236">
        <v>22.336400000000001</v>
      </c>
      <c r="BY191" s="236">
        <v>18.862500000000001</v>
      </c>
      <c r="BZ191" s="236">
        <v>21.297499999999999</v>
      </c>
      <c r="CA191" s="236">
        <v>23.0182</v>
      </c>
      <c r="CB191" s="236">
        <v>17.076899999999998</v>
      </c>
      <c r="CC191" s="236"/>
      <c r="CD191" s="236">
        <v>23.0182</v>
      </c>
      <c r="CE191" s="236">
        <v>22.206499999999998</v>
      </c>
      <c r="CF191" s="236">
        <v>19.479500000000002</v>
      </c>
      <c r="CG191" s="236">
        <v>14.6096</v>
      </c>
      <c r="CH191" s="236">
        <v>23.959700000000002</v>
      </c>
      <c r="CI191" s="236">
        <v>23.2454</v>
      </c>
      <c r="CJ191" s="236">
        <v>20.550799999999999</v>
      </c>
      <c r="CK191" s="236"/>
      <c r="CL191" s="236"/>
      <c r="CM191" s="236"/>
      <c r="CN191" s="236">
        <v>22.433800000000002</v>
      </c>
      <c r="CO191" s="236"/>
      <c r="CP191" s="236"/>
      <c r="CQ191" s="236"/>
      <c r="CR191" s="236"/>
      <c r="CS191" s="236"/>
      <c r="CT191" s="236"/>
      <c r="CU191" s="236">
        <v>26.881599999999999</v>
      </c>
      <c r="CV191" s="236">
        <v>24.284400000000002</v>
      </c>
      <c r="CW191" s="236">
        <v>23.148099999999999</v>
      </c>
      <c r="CX191" s="236">
        <v>21.135100000000001</v>
      </c>
      <c r="CY191" s="236">
        <v>28.7971</v>
      </c>
      <c r="CZ191" s="236">
        <v>21.297499999999999</v>
      </c>
      <c r="DA191" s="236">
        <v>17.986000000000001</v>
      </c>
      <c r="DB191" s="236">
        <v>17.921099999999999</v>
      </c>
      <c r="DC191" s="236">
        <v>21.102699999999999</v>
      </c>
      <c r="DD191" s="236">
        <v>24.836300000000001</v>
      </c>
      <c r="DE191" s="236"/>
      <c r="DF191" s="236">
        <v>18.635300000000001</v>
      </c>
      <c r="DG191" s="236">
        <v>21.329899999999999</v>
      </c>
      <c r="DH191" s="236"/>
      <c r="DI191" s="236">
        <v>28.407399999999999</v>
      </c>
      <c r="DJ191" s="236"/>
      <c r="DK191" s="236">
        <v>24.641500000000001</v>
      </c>
      <c r="DL191" s="236">
        <v>14.2849</v>
      </c>
      <c r="DM191" s="236"/>
      <c r="DN191" s="236"/>
    </row>
    <row r="192" spans="1:118" x14ac:dyDescent="0.35">
      <c r="A192" s="236">
        <v>63</v>
      </c>
      <c r="B192" s="236">
        <v>15.421200000000001</v>
      </c>
      <c r="C192" s="236">
        <v>8.6357999999999997</v>
      </c>
      <c r="D192" s="236">
        <v>11.428000000000001</v>
      </c>
      <c r="E192" s="236">
        <v>7.8891</v>
      </c>
      <c r="I192" s="236">
        <v>12.401899999999999</v>
      </c>
      <c r="J192" s="236"/>
      <c r="K192" s="236">
        <v>14.9992</v>
      </c>
      <c r="L192" s="236">
        <v>19.901499999999999</v>
      </c>
      <c r="M192" s="236"/>
      <c r="N192" s="236"/>
      <c r="O192" s="236">
        <v>16.005500000000001</v>
      </c>
      <c r="P192" s="236"/>
      <c r="Q192" s="236"/>
      <c r="R192" s="236"/>
      <c r="S192" s="236"/>
      <c r="T192" s="236"/>
      <c r="U192" s="236"/>
      <c r="V192" s="236"/>
      <c r="W192" s="236"/>
      <c r="X192" s="236"/>
      <c r="Y192" s="236"/>
      <c r="Z192" s="236">
        <v>26.102399999999999</v>
      </c>
      <c r="AA192" s="236">
        <v>22.401299999999999</v>
      </c>
      <c r="AB192" s="236">
        <v>18.895</v>
      </c>
      <c r="AC192" s="236"/>
      <c r="AD192" s="236"/>
      <c r="AE192" s="236"/>
      <c r="AF192" s="236">
        <v>12.077299999999999</v>
      </c>
      <c r="AG192" s="236">
        <v>14.869300000000001</v>
      </c>
      <c r="AH192" s="236">
        <v>29.316500000000001</v>
      </c>
      <c r="AI192" s="236">
        <v>16.6874</v>
      </c>
      <c r="AJ192" s="236">
        <v>21.362500000000001</v>
      </c>
      <c r="AK192" s="236">
        <v>20.6157</v>
      </c>
      <c r="AL192" s="236">
        <v>14.22</v>
      </c>
      <c r="AM192" s="236">
        <v>21.037800000000001</v>
      </c>
      <c r="AN192" s="236">
        <v>22.109200000000001</v>
      </c>
      <c r="AO192" s="236">
        <v>18.472899999999999</v>
      </c>
      <c r="AP192" s="236"/>
      <c r="AQ192" s="236">
        <v>17.434100000000001</v>
      </c>
      <c r="AR192" s="236"/>
      <c r="AS192" s="236">
        <v>11.914899999999999</v>
      </c>
      <c r="AW192" s="236"/>
      <c r="AX192" s="3">
        <v>17.920999999999999</v>
      </c>
      <c r="AZ192" s="236">
        <v>26.362100000000002</v>
      </c>
      <c r="BA192" s="236">
        <v>19.284700000000001</v>
      </c>
      <c r="BB192" s="236">
        <v>22.303899999999999</v>
      </c>
      <c r="BC192" s="236">
        <v>17.401599999999998</v>
      </c>
      <c r="BD192" s="236">
        <v>28.212700000000002</v>
      </c>
      <c r="BE192" s="236"/>
      <c r="BF192" s="236">
        <v>26.978999999999999</v>
      </c>
      <c r="BG192" s="236"/>
      <c r="BH192" s="236"/>
      <c r="BI192" s="236"/>
      <c r="BJ192" s="236"/>
      <c r="BK192" s="236"/>
      <c r="BL192" s="236"/>
      <c r="BM192" s="236"/>
      <c r="BN192" s="236"/>
      <c r="BO192" s="236"/>
      <c r="BP192" s="236"/>
      <c r="BQ192" s="236"/>
      <c r="BR192" s="236"/>
      <c r="BS192" s="236"/>
      <c r="BT192" s="236"/>
      <c r="BU192" s="236"/>
      <c r="BV192" s="236">
        <v>22.239000000000001</v>
      </c>
      <c r="BW192" s="236">
        <v>25.907599999999999</v>
      </c>
      <c r="BX192" s="236">
        <v>21.784500000000001</v>
      </c>
      <c r="BY192" s="236">
        <v>18.375499999999999</v>
      </c>
      <c r="BZ192" s="236">
        <v>20.648099999999999</v>
      </c>
      <c r="CA192" s="236">
        <v>22.401399999999999</v>
      </c>
      <c r="CB192" s="236">
        <v>16.9146</v>
      </c>
      <c r="CC192" s="236"/>
      <c r="CD192" s="236">
        <v>22.336400000000001</v>
      </c>
      <c r="CE192" s="236">
        <v>21.7195</v>
      </c>
      <c r="CF192" s="236">
        <v>19.122299999999999</v>
      </c>
      <c r="CG192" s="236">
        <v>13.830399999999999</v>
      </c>
      <c r="CH192" s="236">
        <v>23.115600000000001</v>
      </c>
      <c r="CI192" s="236">
        <v>22.6935</v>
      </c>
      <c r="CJ192" s="236">
        <v>19.739100000000001</v>
      </c>
      <c r="CK192" s="236"/>
      <c r="CL192" s="236"/>
      <c r="CM192" s="236"/>
      <c r="CN192" s="236">
        <v>21.589700000000001</v>
      </c>
      <c r="CO192" s="236"/>
      <c r="CP192" s="236"/>
      <c r="CQ192" s="236"/>
      <c r="CR192" s="236"/>
      <c r="CS192" s="236"/>
      <c r="CT192" s="236"/>
      <c r="CU192" s="236">
        <v>26.004999999999999</v>
      </c>
      <c r="CV192" s="236">
        <v>23.602599999999999</v>
      </c>
      <c r="CW192" s="236">
        <v>22.5961</v>
      </c>
      <c r="CX192" s="236">
        <v>20.485800000000001</v>
      </c>
      <c r="CY192" s="236">
        <v>28.407499999999999</v>
      </c>
      <c r="CZ192" s="236">
        <v>20.356000000000002</v>
      </c>
      <c r="DA192" s="236">
        <v>17.271699999999999</v>
      </c>
      <c r="DB192" s="236">
        <v>17.3367</v>
      </c>
      <c r="DC192" s="236">
        <v>20.810500000000001</v>
      </c>
      <c r="DD192" s="236">
        <v>23.959700000000002</v>
      </c>
      <c r="DE192" s="236"/>
      <c r="DF192" s="236">
        <v>18.245699999999999</v>
      </c>
      <c r="DG192" s="236">
        <v>20.810500000000001</v>
      </c>
      <c r="DH192" s="236"/>
      <c r="DI192" s="236">
        <v>27.465900000000001</v>
      </c>
      <c r="DJ192" s="236"/>
      <c r="DK192" s="236">
        <v>24.349299999999999</v>
      </c>
      <c r="DL192" s="236">
        <v>13.733000000000001</v>
      </c>
      <c r="DM192" s="236"/>
      <c r="DN192" s="236"/>
    </row>
    <row r="193" spans="1:118" x14ac:dyDescent="0.35">
      <c r="A193" s="236">
        <v>64</v>
      </c>
      <c r="B193" s="236">
        <v>14.8043</v>
      </c>
      <c r="C193" s="236">
        <v>8.3760999999999992</v>
      </c>
      <c r="D193" s="236">
        <v>11.103300000000001</v>
      </c>
      <c r="E193" s="236">
        <v>7.4345999999999997</v>
      </c>
      <c r="I193" s="236">
        <v>12.044700000000001</v>
      </c>
      <c r="J193" s="236"/>
      <c r="K193" s="236">
        <v>14.1875</v>
      </c>
      <c r="L193" s="236">
        <v>19.122299999999999</v>
      </c>
      <c r="M193" s="236"/>
      <c r="N193" s="236"/>
      <c r="O193" s="236">
        <v>15.551</v>
      </c>
      <c r="P193" s="236"/>
      <c r="Q193" s="236"/>
      <c r="R193" s="236"/>
      <c r="S193" s="236"/>
      <c r="T193" s="236"/>
      <c r="U193" s="236"/>
      <c r="V193" s="236"/>
      <c r="W193" s="236"/>
      <c r="X193" s="236"/>
      <c r="Y193" s="236"/>
      <c r="Z193" s="236">
        <v>25.096</v>
      </c>
      <c r="AA193" s="236">
        <v>21.557200000000002</v>
      </c>
      <c r="AB193" s="236">
        <v>18.148299999999999</v>
      </c>
      <c r="AC193" s="236"/>
      <c r="AD193" s="236"/>
      <c r="AE193" s="236"/>
      <c r="AF193" s="236">
        <v>11.590299999999999</v>
      </c>
      <c r="AG193" s="236">
        <v>14.317399999999999</v>
      </c>
      <c r="AH193" s="236">
        <v>28.4724</v>
      </c>
      <c r="AI193" s="236">
        <v>15.6485</v>
      </c>
      <c r="AJ193" s="236">
        <v>20.680700000000002</v>
      </c>
      <c r="AK193" s="236">
        <v>19.869</v>
      </c>
      <c r="AL193" s="236">
        <v>13.733000000000001</v>
      </c>
      <c r="AM193" s="236">
        <v>20.2911</v>
      </c>
      <c r="AN193" s="236">
        <v>21.362500000000001</v>
      </c>
      <c r="AO193" s="236">
        <v>17.8886</v>
      </c>
      <c r="AP193" s="236"/>
      <c r="AQ193" s="236">
        <v>16.654900000000001</v>
      </c>
      <c r="AR193" s="236"/>
      <c r="AS193" s="236">
        <v>11.363</v>
      </c>
      <c r="AW193" s="236"/>
      <c r="AX193" s="3">
        <v>17.304200000000002</v>
      </c>
      <c r="AZ193" s="236">
        <v>25.582999999999998</v>
      </c>
      <c r="BA193" s="236">
        <v>18.505500000000001</v>
      </c>
      <c r="BB193" s="236">
        <v>21.459800000000001</v>
      </c>
      <c r="BC193" s="236">
        <v>16.752300000000002</v>
      </c>
      <c r="BD193" s="236">
        <v>27.563400000000001</v>
      </c>
      <c r="BE193" s="236"/>
      <c r="BF193" s="236">
        <v>26.264800000000001</v>
      </c>
      <c r="BG193" s="236"/>
      <c r="BH193" s="236"/>
      <c r="BI193" s="236"/>
      <c r="BJ193" s="236"/>
      <c r="BK193" s="236"/>
      <c r="BL193" s="236"/>
      <c r="BM193" s="236"/>
      <c r="BN193" s="236"/>
      <c r="BO193" s="236"/>
      <c r="BP193" s="236"/>
      <c r="BQ193" s="236"/>
      <c r="BR193" s="236"/>
      <c r="BS193" s="236"/>
      <c r="BT193" s="236"/>
      <c r="BU193" s="236"/>
      <c r="BV193" s="236">
        <v>21.459800000000001</v>
      </c>
      <c r="BW193" s="236">
        <v>25.1934</v>
      </c>
      <c r="BX193" s="236">
        <v>21.200099999999999</v>
      </c>
      <c r="BY193" s="236">
        <v>17.856100000000001</v>
      </c>
      <c r="BZ193" s="236">
        <v>19.901399999999999</v>
      </c>
      <c r="CA193" s="236">
        <v>21.752099999999999</v>
      </c>
      <c r="CB193" s="236">
        <v>15.908200000000001</v>
      </c>
      <c r="CC193" s="236"/>
      <c r="CD193" s="236">
        <v>21.751999999999999</v>
      </c>
      <c r="CE193" s="236">
        <v>20.843</v>
      </c>
      <c r="CF193" s="236">
        <v>18.245799999999999</v>
      </c>
      <c r="CG193" s="236">
        <v>13.2135</v>
      </c>
      <c r="CH193" s="236">
        <v>22.4663</v>
      </c>
      <c r="CI193" s="236">
        <v>21.979199999999999</v>
      </c>
      <c r="CJ193" s="236">
        <v>19.0898</v>
      </c>
      <c r="CK193" s="236"/>
      <c r="CL193" s="236"/>
      <c r="CM193" s="236"/>
      <c r="CN193" s="236">
        <v>20.9404</v>
      </c>
      <c r="CO193" s="236"/>
      <c r="CP193" s="236"/>
      <c r="CQ193" s="236"/>
      <c r="CR193" s="236"/>
      <c r="CS193" s="236"/>
      <c r="CT193" s="236"/>
      <c r="CU193" s="236">
        <v>25.453099999999999</v>
      </c>
      <c r="CV193" s="236">
        <v>23.115600000000001</v>
      </c>
      <c r="CW193" s="236">
        <v>21.914400000000001</v>
      </c>
      <c r="CX193" s="236">
        <v>20.031300000000002</v>
      </c>
      <c r="CY193" s="236">
        <v>27.4011</v>
      </c>
      <c r="CZ193" s="236">
        <v>19.9664</v>
      </c>
      <c r="DA193" s="236">
        <v>16.784700000000001</v>
      </c>
      <c r="DB193" s="236">
        <v>16.752300000000002</v>
      </c>
      <c r="DC193" s="236">
        <v>19.9664</v>
      </c>
      <c r="DD193" s="236">
        <v>23.277899999999999</v>
      </c>
      <c r="DE193" s="236"/>
      <c r="DF193" s="236">
        <v>17.3367</v>
      </c>
      <c r="DG193" s="236">
        <v>20.128699999999998</v>
      </c>
      <c r="DH193" s="236"/>
      <c r="DI193" s="236">
        <v>26.5244</v>
      </c>
      <c r="DJ193" s="236"/>
      <c r="DK193" s="236">
        <v>23.764900000000001</v>
      </c>
      <c r="DL193" s="236">
        <v>13.278499999999999</v>
      </c>
      <c r="DM193" s="236"/>
      <c r="DN193" s="236"/>
    </row>
    <row r="194" spans="1:118" x14ac:dyDescent="0.35">
      <c r="A194" s="236">
        <v>65</v>
      </c>
      <c r="B194" s="236">
        <v>13.992699999999999</v>
      </c>
      <c r="C194" s="236">
        <v>7.7916999999999996</v>
      </c>
      <c r="D194" s="236">
        <v>10.616300000000001</v>
      </c>
      <c r="E194" s="236">
        <v>7.0774999999999997</v>
      </c>
      <c r="I194" s="236">
        <v>11.5253</v>
      </c>
      <c r="J194" s="236"/>
      <c r="K194" s="236">
        <v>13.830399999999999</v>
      </c>
      <c r="L194" s="236">
        <v>18.570399999999999</v>
      </c>
      <c r="M194" s="236"/>
      <c r="N194" s="236"/>
      <c r="O194" s="236">
        <v>14.9991</v>
      </c>
      <c r="P194" s="236"/>
      <c r="Q194" s="236"/>
      <c r="R194" s="236"/>
      <c r="S194" s="236"/>
      <c r="T194" s="236"/>
      <c r="U194" s="236"/>
      <c r="V194" s="236"/>
      <c r="W194" s="236"/>
      <c r="X194" s="236"/>
      <c r="Y194" s="236"/>
      <c r="Z194" s="236">
        <v>24.544</v>
      </c>
      <c r="AA194" s="236">
        <v>20.907900000000001</v>
      </c>
      <c r="AB194" s="236">
        <v>17.4665</v>
      </c>
      <c r="AC194" s="236"/>
      <c r="AD194" s="236"/>
      <c r="AE194" s="236"/>
      <c r="AF194" s="236">
        <v>11.038399999999999</v>
      </c>
      <c r="AG194" s="236">
        <v>13.8954</v>
      </c>
      <c r="AH194" s="236">
        <v>27.7257</v>
      </c>
      <c r="AI194" s="236">
        <v>14.966699999999999</v>
      </c>
      <c r="AJ194" s="236">
        <v>19.901499999999999</v>
      </c>
      <c r="AK194" s="236">
        <v>18.927499999999998</v>
      </c>
      <c r="AL194" s="236">
        <v>12.953799999999999</v>
      </c>
      <c r="AM194" s="236">
        <v>19.511900000000001</v>
      </c>
      <c r="AN194" s="236">
        <v>20.6157</v>
      </c>
      <c r="AO194" s="236">
        <v>17.109400000000001</v>
      </c>
      <c r="AP194" s="236"/>
      <c r="AQ194" s="236">
        <v>16.167899999999999</v>
      </c>
      <c r="AR194" s="236"/>
      <c r="AS194" s="236">
        <v>11.005800000000001</v>
      </c>
      <c r="AW194" s="236"/>
      <c r="AX194" s="3">
        <v>16.882100000000001</v>
      </c>
      <c r="AZ194" s="236">
        <v>24.738900000000001</v>
      </c>
      <c r="BA194" s="236">
        <v>17.986000000000001</v>
      </c>
      <c r="BB194" s="236">
        <v>20.777999999999999</v>
      </c>
      <c r="BC194" s="236">
        <v>16.070499999999999</v>
      </c>
      <c r="BD194" s="236">
        <v>26.784199999999998</v>
      </c>
      <c r="BE194" s="236"/>
      <c r="BF194" s="236">
        <v>25.615500000000001</v>
      </c>
      <c r="BG194" s="236"/>
      <c r="BH194" s="236"/>
      <c r="BI194" s="236"/>
      <c r="BJ194" s="236"/>
      <c r="BK194" s="236"/>
      <c r="BL194" s="236"/>
      <c r="BM194" s="236"/>
      <c r="BN194" s="236"/>
      <c r="BO194" s="236"/>
      <c r="BP194" s="236"/>
      <c r="BQ194" s="236"/>
      <c r="BR194" s="236"/>
      <c r="BS194" s="236"/>
      <c r="BT194" s="236"/>
      <c r="BU194" s="236"/>
      <c r="BV194" s="236">
        <v>20.875399999999999</v>
      </c>
      <c r="BW194" s="236">
        <v>24.479199999999999</v>
      </c>
      <c r="BX194" s="236">
        <v>20.550799999999999</v>
      </c>
      <c r="BY194" s="236">
        <v>17.336600000000001</v>
      </c>
      <c r="BZ194" s="236">
        <v>19.252099999999999</v>
      </c>
      <c r="CA194" s="236">
        <v>21.037800000000001</v>
      </c>
      <c r="CB194" s="236">
        <v>15.648400000000001</v>
      </c>
      <c r="CC194" s="236"/>
      <c r="CD194" s="236">
        <v>21.362500000000001</v>
      </c>
      <c r="CE194" s="236">
        <v>20.258600000000001</v>
      </c>
      <c r="CF194" s="236">
        <v>17.758800000000001</v>
      </c>
      <c r="CG194" s="236">
        <v>12.726599999999999</v>
      </c>
      <c r="CH194" s="236">
        <v>21.849399999999999</v>
      </c>
      <c r="CI194" s="236">
        <v>21.4922</v>
      </c>
      <c r="CJ194" s="236">
        <v>18.602799999999998</v>
      </c>
      <c r="CK194" s="236"/>
      <c r="CL194" s="236"/>
      <c r="CM194" s="236"/>
      <c r="CN194" s="236">
        <v>20.356000000000002</v>
      </c>
      <c r="CO194" s="236"/>
      <c r="CP194" s="236"/>
      <c r="CQ194" s="236"/>
      <c r="CR194" s="236"/>
      <c r="CS194" s="236"/>
      <c r="CT194" s="236"/>
      <c r="CU194" s="236">
        <v>24.5441</v>
      </c>
      <c r="CV194" s="236">
        <v>22.953299999999999</v>
      </c>
      <c r="CW194" s="236">
        <v>21.557200000000002</v>
      </c>
      <c r="CX194" s="236">
        <v>19.349499999999999</v>
      </c>
      <c r="CY194" s="236">
        <v>26.8491</v>
      </c>
      <c r="CZ194" s="236">
        <v>19.154699999999998</v>
      </c>
      <c r="DA194" s="236">
        <v>16.070499999999999</v>
      </c>
      <c r="DB194" s="236">
        <v>16.330300000000001</v>
      </c>
      <c r="DC194" s="236">
        <v>19.511800000000001</v>
      </c>
      <c r="DD194" s="236">
        <v>22.5962</v>
      </c>
      <c r="DE194" s="236"/>
      <c r="DF194" s="236">
        <v>16.8172</v>
      </c>
      <c r="DG194" s="236">
        <v>19.349499999999999</v>
      </c>
      <c r="DH194" s="236"/>
      <c r="DI194" s="236">
        <v>25.940100000000001</v>
      </c>
      <c r="DJ194" s="236"/>
      <c r="DK194" s="236">
        <v>22.985700000000001</v>
      </c>
      <c r="DL194" s="236">
        <v>12.856400000000001</v>
      </c>
      <c r="DM194" s="236"/>
      <c r="DN194" s="236"/>
    </row>
    <row r="195" spans="1:118" x14ac:dyDescent="0.35">
      <c r="A195" s="236">
        <v>66</v>
      </c>
      <c r="B195" s="236">
        <v>13.408300000000001</v>
      </c>
      <c r="C195" s="236">
        <v>7.5644999999999998</v>
      </c>
      <c r="D195" s="236">
        <v>10.3566</v>
      </c>
      <c r="E195" s="236">
        <v>6.8502000000000001</v>
      </c>
      <c r="I195" s="236">
        <v>11.005800000000001</v>
      </c>
      <c r="J195" s="236"/>
      <c r="K195" s="236">
        <v>13.181100000000001</v>
      </c>
      <c r="L195" s="236">
        <v>17.7912</v>
      </c>
      <c r="M195" s="236"/>
      <c r="N195" s="236"/>
      <c r="O195" s="236">
        <v>14.544600000000001</v>
      </c>
      <c r="P195" s="236"/>
      <c r="Q195" s="236"/>
      <c r="R195" s="236"/>
      <c r="S195" s="236"/>
      <c r="T195" s="236"/>
      <c r="U195" s="236"/>
      <c r="V195" s="236"/>
      <c r="W195" s="236"/>
      <c r="X195" s="236"/>
      <c r="Y195" s="236"/>
      <c r="Z195" s="236">
        <v>23.829799999999999</v>
      </c>
      <c r="AA195" s="236">
        <v>20.258600000000001</v>
      </c>
      <c r="AB195" s="236">
        <v>16.8172</v>
      </c>
      <c r="AC195" s="236"/>
      <c r="AD195" s="236"/>
      <c r="AE195" s="236"/>
      <c r="AF195" s="236">
        <v>10.713699999999999</v>
      </c>
      <c r="AG195" s="236">
        <v>13.5382</v>
      </c>
      <c r="AH195" s="236">
        <v>26.9465</v>
      </c>
      <c r="AI195" s="236">
        <v>14.2525</v>
      </c>
      <c r="AJ195" s="236">
        <v>19.252199999999998</v>
      </c>
      <c r="AK195" s="236">
        <v>18.375499999999999</v>
      </c>
      <c r="AL195" s="236">
        <v>12.401899999999999</v>
      </c>
      <c r="AM195" s="236">
        <v>18.927499999999998</v>
      </c>
      <c r="AN195" s="236">
        <v>19.998899999999999</v>
      </c>
      <c r="AO195" s="236">
        <v>16.5899</v>
      </c>
      <c r="AP195" s="236"/>
      <c r="AQ195" s="236">
        <v>15.5511</v>
      </c>
      <c r="AR195" s="236"/>
      <c r="AS195" s="236">
        <v>10.5189</v>
      </c>
      <c r="AW195" s="236"/>
      <c r="AX195" s="3">
        <v>16.037999999999997</v>
      </c>
      <c r="AZ195" s="236">
        <v>23.8948</v>
      </c>
      <c r="BA195" s="236">
        <v>17.4666</v>
      </c>
      <c r="BB195" s="236">
        <v>20.063800000000001</v>
      </c>
      <c r="BC195" s="236">
        <v>15.5511</v>
      </c>
      <c r="BD195" s="236">
        <v>26.134899999999998</v>
      </c>
      <c r="BE195" s="236"/>
      <c r="BF195" s="236">
        <v>24.966200000000001</v>
      </c>
      <c r="BG195" s="236"/>
      <c r="BH195" s="236"/>
      <c r="BI195" s="236"/>
      <c r="BJ195" s="236"/>
      <c r="BK195" s="236"/>
      <c r="BL195" s="236"/>
      <c r="BM195" s="236"/>
      <c r="BN195" s="236"/>
      <c r="BO195" s="236"/>
      <c r="BP195" s="236"/>
      <c r="BQ195" s="236"/>
      <c r="BR195" s="236"/>
      <c r="BS195" s="236"/>
      <c r="BT195" s="236"/>
      <c r="BU195" s="236"/>
      <c r="BV195" s="236">
        <v>20.1937</v>
      </c>
      <c r="BW195" s="236">
        <v>23.862300000000001</v>
      </c>
      <c r="BX195" s="236">
        <v>19.9664</v>
      </c>
      <c r="BY195" s="236">
        <v>17.0444</v>
      </c>
      <c r="BZ195" s="236">
        <v>18.4405</v>
      </c>
      <c r="CA195" s="236">
        <v>20.420999999999999</v>
      </c>
      <c r="CB195" s="236">
        <v>14.869300000000001</v>
      </c>
      <c r="CC195" s="236"/>
      <c r="CD195" s="236">
        <v>20.648199999999999</v>
      </c>
      <c r="CE195" s="236">
        <v>19.869</v>
      </c>
      <c r="CF195" s="236">
        <v>16.9147</v>
      </c>
      <c r="CG195" s="236">
        <v>12.401899999999999</v>
      </c>
      <c r="CH195" s="236">
        <v>21.037800000000001</v>
      </c>
      <c r="CI195" s="236">
        <v>20.875399999999999</v>
      </c>
      <c r="CJ195" s="236">
        <v>17.758700000000001</v>
      </c>
      <c r="CK195" s="236"/>
      <c r="CL195" s="236"/>
      <c r="CM195" s="236"/>
      <c r="CN195" s="236">
        <v>19.804099999999998</v>
      </c>
      <c r="CO195" s="236"/>
      <c r="CP195" s="236"/>
      <c r="CQ195" s="236"/>
      <c r="CR195" s="236"/>
      <c r="CS195" s="236"/>
      <c r="CT195" s="236"/>
      <c r="CU195" s="236">
        <v>23.9922</v>
      </c>
      <c r="CV195" s="236">
        <v>22.174099999999999</v>
      </c>
      <c r="CW195" s="236">
        <v>20.7456</v>
      </c>
      <c r="CX195" s="236">
        <v>18.797599999999999</v>
      </c>
      <c r="CY195" s="236">
        <v>26.102399999999999</v>
      </c>
      <c r="CZ195" s="236">
        <v>18.5379</v>
      </c>
      <c r="DA195" s="236">
        <v>15.518599999999999</v>
      </c>
      <c r="DB195" s="236">
        <v>15.8108</v>
      </c>
      <c r="DC195" s="236">
        <v>18.959900000000001</v>
      </c>
      <c r="DD195" s="236">
        <v>21.849499999999999</v>
      </c>
      <c r="DE195" s="236"/>
      <c r="DF195" s="236">
        <v>16.200399999999998</v>
      </c>
      <c r="DG195" s="236">
        <v>18.895</v>
      </c>
      <c r="DH195" s="236"/>
      <c r="DI195" s="236">
        <v>25.0959</v>
      </c>
      <c r="DJ195" s="236"/>
      <c r="DK195" s="236">
        <v>22.628599999999999</v>
      </c>
      <c r="DL195" s="236">
        <v>12.4344</v>
      </c>
      <c r="DM195" s="236"/>
      <c r="DN195" s="236"/>
    </row>
    <row r="196" spans="1:118" x14ac:dyDescent="0.35">
      <c r="A196" s="236">
        <v>67</v>
      </c>
      <c r="B196" s="236">
        <v>12.856400000000001</v>
      </c>
      <c r="C196" s="236">
        <v>7.1749000000000001</v>
      </c>
      <c r="D196" s="236">
        <v>9.9670000000000005</v>
      </c>
      <c r="E196" s="236">
        <v>6.3308</v>
      </c>
      <c r="I196" s="236">
        <v>10.4864</v>
      </c>
      <c r="J196" s="236"/>
      <c r="K196" s="236">
        <v>12.5642</v>
      </c>
      <c r="L196" s="236">
        <v>17.434100000000001</v>
      </c>
      <c r="M196" s="236"/>
      <c r="N196" s="236"/>
      <c r="O196" s="236">
        <v>14.1875</v>
      </c>
      <c r="P196" s="236"/>
      <c r="Q196" s="236"/>
      <c r="R196" s="236"/>
      <c r="S196" s="236"/>
      <c r="T196" s="236"/>
      <c r="U196" s="236"/>
      <c r="V196" s="236"/>
      <c r="W196" s="236"/>
      <c r="X196" s="236"/>
      <c r="Y196" s="236"/>
      <c r="Z196" s="236">
        <v>23.0181</v>
      </c>
      <c r="AA196" s="236">
        <v>19.6417</v>
      </c>
      <c r="AB196" s="236">
        <v>16.200299999999999</v>
      </c>
      <c r="AC196" s="236"/>
      <c r="AD196" s="236"/>
      <c r="AE196" s="236"/>
      <c r="AF196" s="236">
        <v>10.226699999999999</v>
      </c>
      <c r="AG196" s="236">
        <v>13.181100000000001</v>
      </c>
      <c r="AH196" s="236">
        <v>26.232299999999999</v>
      </c>
      <c r="AI196" s="236">
        <v>13.603199999999999</v>
      </c>
      <c r="AJ196" s="236">
        <v>18.278199999999998</v>
      </c>
      <c r="AK196" s="236">
        <v>17.7912</v>
      </c>
      <c r="AL196" s="236">
        <v>11.85</v>
      </c>
      <c r="AM196" s="236">
        <v>18.2133</v>
      </c>
      <c r="AN196" s="236">
        <v>19.3171</v>
      </c>
      <c r="AO196" s="236">
        <v>15.908200000000001</v>
      </c>
      <c r="AP196" s="236"/>
      <c r="AQ196" s="236">
        <v>14.966699999999999</v>
      </c>
      <c r="AR196" s="236"/>
      <c r="AS196" s="236">
        <v>10.1942</v>
      </c>
      <c r="AW196" s="236"/>
      <c r="AX196" s="3">
        <v>15.486099999999999</v>
      </c>
      <c r="AZ196" s="236">
        <v>23.213000000000001</v>
      </c>
      <c r="BA196" s="236">
        <v>16.849699999999999</v>
      </c>
      <c r="BB196" s="236">
        <v>19.252099999999999</v>
      </c>
      <c r="BC196" s="236">
        <v>15.031599999999999</v>
      </c>
      <c r="BD196" s="236">
        <v>25.096</v>
      </c>
      <c r="BE196" s="236"/>
      <c r="BF196" s="236">
        <v>24.251899999999999</v>
      </c>
      <c r="BG196" s="236"/>
      <c r="BH196" s="236"/>
      <c r="BI196" s="236"/>
      <c r="BJ196" s="236"/>
      <c r="BK196" s="236"/>
      <c r="BL196" s="236"/>
      <c r="BM196" s="236"/>
      <c r="BN196" s="236"/>
      <c r="BO196" s="236"/>
      <c r="BP196" s="236"/>
      <c r="BQ196" s="236"/>
      <c r="BR196" s="236"/>
      <c r="BS196" s="236"/>
      <c r="BT196" s="236"/>
      <c r="BU196" s="236"/>
      <c r="BV196" s="236">
        <v>19.674199999999999</v>
      </c>
      <c r="BW196" s="236">
        <v>23.2455</v>
      </c>
      <c r="BX196" s="236">
        <v>19.382000000000001</v>
      </c>
      <c r="BY196" s="236">
        <v>16.395099999999999</v>
      </c>
      <c r="BZ196" s="236">
        <v>18.245699999999999</v>
      </c>
      <c r="CA196" s="236">
        <v>19.901499999999999</v>
      </c>
      <c r="CB196" s="236">
        <v>14.609500000000001</v>
      </c>
      <c r="CC196" s="236"/>
      <c r="CD196" s="236">
        <v>20.1937</v>
      </c>
      <c r="CE196" s="236">
        <v>18.9924</v>
      </c>
      <c r="CF196" s="236">
        <v>16.4602</v>
      </c>
      <c r="CG196" s="236">
        <v>11.6877</v>
      </c>
      <c r="CH196" s="236">
        <v>20.5184</v>
      </c>
      <c r="CI196" s="236">
        <v>20.258500000000002</v>
      </c>
      <c r="CJ196" s="236">
        <v>17.1419</v>
      </c>
      <c r="CK196" s="236"/>
      <c r="CL196" s="236"/>
      <c r="CM196" s="236"/>
      <c r="CN196" s="236">
        <v>19.024899999999999</v>
      </c>
      <c r="CO196" s="236"/>
      <c r="CP196" s="236"/>
      <c r="CQ196" s="236"/>
      <c r="CR196" s="236"/>
      <c r="CS196" s="236"/>
      <c r="CT196" s="236"/>
      <c r="CU196" s="236">
        <v>23.083100000000002</v>
      </c>
      <c r="CV196" s="236">
        <v>21.524799999999999</v>
      </c>
      <c r="CW196" s="236">
        <v>20.453399999999998</v>
      </c>
      <c r="CX196" s="236">
        <v>18.148299999999999</v>
      </c>
      <c r="CY196" s="236">
        <v>25.582999999999998</v>
      </c>
      <c r="CZ196" s="236">
        <v>17.856100000000001</v>
      </c>
      <c r="DA196" s="236">
        <v>14.9017</v>
      </c>
      <c r="DB196" s="236">
        <v>15.4861</v>
      </c>
      <c r="DC196" s="236">
        <v>18.278199999999998</v>
      </c>
      <c r="DD196" s="236">
        <v>21.232600000000001</v>
      </c>
      <c r="DE196" s="236"/>
      <c r="DF196" s="236">
        <v>15.7134</v>
      </c>
      <c r="DG196" s="236">
        <v>18.375499999999999</v>
      </c>
      <c r="DH196" s="236"/>
      <c r="DI196" s="236">
        <v>24.2194</v>
      </c>
      <c r="DJ196" s="236"/>
      <c r="DK196" s="236">
        <v>22.109100000000002</v>
      </c>
      <c r="DL196" s="236">
        <v>12.077199999999999</v>
      </c>
      <c r="DM196" s="236"/>
      <c r="DN196" s="236"/>
    </row>
    <row r="197" spans="1:118" x14ac:dyDescent="0.35">
      <c r="A197" s="236">
        <v>68</v>
      </c>
      <c r="B197" s="236">
        <v>12.4343</v>
      </c>
      <c r="C197" s="236">
        <v>6.8502000000000001</v>
      </c>
      <c r="D197" s="236">
        <v>9.6424000000000003</v>
      </c>
      <c r="E197" s="236">
        <v>5.9737</v>
      </c>
      <c r="I197" s="236">
        <v>9.9344999999999999</v>
      </c>
      <c r="J197" s="236"/>
      <c r="K197" s="236">
        <v>12.077299999999999</v>
      </c>
      <c r="L197" s="236">
        <v>16.719899999999999</v>
      </c>
      <c r="M197" s="236"/>
      <c r="N197" s="236"/>
      <c r="O197" s="236">
        <v>13.505699999999999</v>
      </c>
      <c r="P197" s="236"/>
      <c r="Q197" s="236"/>
      <c r="R197" s="236"/>
      <c r="S197" s="236"/>
      <c r="T197" s="236"/>
      <c r="U197" s="236"/>
      <c r="V197" s="236"/>
      <c r="W197" s="236"/>
      <c r="X197" s="236"/>
      <c r="Y197" s="236"/>
      <c r="Z197" s="236">
        <v>22.336400000000001</v>
      </c>
      <c r="AA197" s="236">
        <v>18.862500000000001</v>
      </c>
      <c r="AB197" s="236">
        <v>15.745799999999999</v>
      </c>
      <c r="AC197" s="236"/>
      <c r="AD197" s="236"/>
      <c r="AE197" s="236"/>
      <c r="AF197" s="236">
        <v>9.6098999999999997</v>
      </c>
      <c r="AG197" s="236">
        <v>12.564299999999999</v>
      </c>
      <c r="AH197" s="236">
        <v>25.712900000000001</v>
      </c>
      <c r="AI197" s="236">
        <v>12.9863</v>
      </c>
      <c r="AJ197" s="236">
        <v>17.7912</v>
      </c>
      <c r="AK197" s="236">
        <v>17.109400000000001</v>
      </c>
      <c r="AL197" s="236">
        <v>11.2331</v>
      </c>
      <c r="AM197" s="236">
        <v>17.4666</v>
      </c>
      <c r="AN197" s="236">
        <v>18.9925</v>
      </c>
      <c r="AO197" s="236">
        <v>15.3238</v>
      </c>
      <c r="AP197" s="236"/>
      <c r="AQ197" s="236">
        <v>14.5771</v>
      </c>
      <c r="AR197" s="236"/>
      <c r="AS197" s="236">
        <v>9.7072000000000003</v>
      </c>
      <c r="AW197" s="236"/>
      <c r="AX197" s="3">
        <v>15.031600000000003</v>
      </c>
      <c r="AZ197" s="236">
        <v>22.661100000000001</v>
      </c>
      <c r="BA197" s="236">
        <v>16.200399999999998</v>
      </c>
      <c r="BB197" s="236">
        <v>18.6677</v>
      </c>
      <c r="BC197" s="236">
        <v>14.5122</v>
      </c>
      <c r="BD197" s="236">
        <v>24.381799999999998</v>
      </c>
      <c r="BE197" s="236"/>
      <c r="BF197" s="236">
        <v>23.537700000000001</v>
      </c>
      <c r="BG197" s="236"/>
      <c r="BH197" s="236"/>
      <c r="BI197" s="236"/>
      <c r="BJ197" s="236"/>
      <c r="BK197" s="236"/>
      <c r="BL197" s="236"/>
      <c r="BM197" s="236"/>
      <c r="BN197" s="236"/>
      <c r="BO197" s="236"/>
      <c r="BP197" s="236"/>
      <c r="BQ197" s="236"/>
      <c r="BR197" s="236"/>
      <c r="BS197" s="236"/>
      <c r="BT197" s="236"/>
      <c r="BU197" s="236"/>
      <c r="BV197" s="236">
        <v>18.797599999999999</v>
      </c>
      <c r="BW197" s="236">
        <v>22.628599999999999</v>
      </c>
      <c r="BX197" s="236">
        <v>18.927499999999998</v>
      </c>
      <c r="BY197" s="236">
        <v>15.9406</v>
      </c>
      <c r="BZ197" s="236">
        <v>17.3691</v>
      </c>
      <c r="CA197" s="236">
        <v>19.252199999999998</v>
      </c>
      <c r="CB197" s="236">
        <v>13.8628</v>
      </c>
      <c r="CC197" s="236"/>
      <c r="CD197" s="236">
        <v>19.609300000000001</v>
      </c>
      <c r="CE197" s="236">
        <v>18.3431</v>
      </c>
      <c r="CF197" s="236">
        <v>15.843299999999999</v>
      </c>
      <c r="CG197" s="236">
        <v>11.200699999999999</v>
      </c>
      <c r="CH197" s="236">
        <v>19.836600000000001</v>
      </c>
      <c r="CI197" s="236">
        <v>19.836500000000001</v>
      </c>
      <c r="CJ197" s="236">
        <v>16.849699999999999</v>
      </c>
      <c r="CK197" s="236"/>
      <c r="CL197" s="236"/>
      <c r="CM197" s="236"/>
      <c r="CN197" s="236">
        <v>18.505500000000001</v>
      </c>
      <c r="CO197" s="236"/>
      <c r="CP197" s="236"/>
      <c r="CQ197" s="236"/>
      <c r="CR197" s="236"/>
      <c r="CS197" s="236"/>
      <c r="CT197" s="236"/>
      <c r="CU197" s="236">
        <v>22.498699999999999</v>
      </c>
      <c r="CV197" s="236">
        <v>21.2651</v>
      </c>
      <c r="CW197" s="236">
        <v>19.576799999999999</v>
      </c>
      <c r="CX197" s="236">
        <v>17.823599999999999</v>
      </c>
      <c r="CY197" s="236">
        <v>24.706399999999999</v>
      </c>
      <c r="CZ197" s="236">
        <v>17.1419</v>
      </c>
      <c r="DA197" s="236">
        <v>14.4147</v>
      </c>
      <c r="DB197" s="236">
        <v>15.031599999999999</v>
      </c>
      <c r="DC197" s="236">
        <v>17.758700000000001</v>
      </c>
      <c r="DD197" s="236">
        <v>20.550799999999999</v>
      </c>
      <c r="DE197" s="236"/>
      <c r="DF197" s="236">
        <v>15.2264</v>
      </c>
      <c r="DG197" s="236">
        <v>18.050899999999999</v>
      </c>
      <c r="DH197" s="236"/>
      <c r="DI197" s="236">
        <v>23.602499999999999</v>
      </c>
      <c r="DJ197" s="236"/>
      <c r="DK197" s="236">
        <v>21.459800000000001</v>
      </c>
      <c r="DL197" s="236">
        <v>11.5578</v>
      </c>
      <c r="DM197" s="236"/>
      <c r="DN197" s="236"/>
    </row>
    <row r="198" spans="1:118" x14ac:dyDescent="0.35">
      <c r="A198" s="236">
        <v>69</v>
      </c>
      <c r="B198" s="236">
        <v>11.882400000000001</v>
      </c>
      <c r="C198" s="236">
        <v>6.4931000000000001</v>
      </c>
      <c r="D198" s="236">
        <v>9.1877999999999993</v>
      </c>
      <c r="E198" s="236">
        <v>5.649</v>
      </c>
      <c r="I198" s="236">
        <v>9.6746999999999996</v>
      </c>
      <c r="J198" s="236"/>
      <c r="K198" s="236">
        <v>11.5253</v>
      </c>
      <c r="L198" s="236">
        <v>16.0381</v>
      </c>
      <c r="M198" s="236"/>
      <c r="N198" s="236"/>
      <c r="O198" s="236">
        <v>13.2135</v>
      </c>
      <c r="P198" s="236"/>
      <c r="Q198" s="236"/>
      <c r="R198" s="236"/>
      <c r="S198" s="236"/>
      <c r="T198" s="236"/>
      <c r="U198" s="236"/>
      <c r="V198" s="236"/>
      <c r="W198" s="236"/>
      <c r="X198" s="236"/>
      <c r="Y198" s="236"/>
      <c r="Z198" s="236">
        <v>21.6221</v>
      </c>
      <c r="AA198" s="236">
        <v>18.310600000000001</v>
      </c>
      <c r="AB198" s="236">
        <v>15.031599999999999</v>
      </c>
      <c r="AC198" s="236"/>
      <c r="AD198" s="236"/>
      <c r="AE198" s="236"/>
      <c r="AF198" s="236">
        <v>9.2202999999999999</v>
      </c>
      <c r="AG198" s="236">
        <v>12.3695</v>
      </c>
      <c r="AH198" s="236">
        <v>24.8687</v>
      </c>
      <c r="AI198" s="236">
        <v>12.142200000000001</v>
      </c>
      <c r="AJ198" s="236">
        <v>17.369199999999999</v>
      </c>
      <c r="AK198" s="236">
        <v>16.427600000000002</v>
      </c>
      <c r="AL198" s="236">
        <v>10.875999999999999</v>
      </c>
      <c r="AM198" s="236">
        <v>16.9147</v>
      </c>
      <c r="AN198" s="236">
        <v>18.148299999999999</v>
      </c>
      <c r="AO198" s="236">
        <v>14.7719</v>
      </c>
      <c r="AP198" s="236"/>
      <c r="AQ198" s="236">
        <v>13.895300000000001</v>
      </c>
      <c r="AR198" s="236"/>
      <c r="AS198" s="236">
        <v>9.5123999999999995</v>
      </c>
      <c r="AW198" s="236"/>
      <c r="AX198" s="3">
        <v>14.2524</v>
      </c>
      <c r="AZ198" s="236">
        <v>21.9468</v>
      </c>
      <c r="BA198" s="236">
        <v>15.616</v>
      </c>
      <c r="BB198" s="236">
        <v>17.986000000000001</v>
      </c>
      <c r="BC198" s="236">
        <v>14.0252</v>
      </c>
      <c r="BD198" s="236">
        <v>23.829899999999999</v>
      </c>
      <c r="BE198" s="236"/>
      <c r="BF198" s="236">
        <v>22.953299999999999</v>
      </c>
      <c r="BG198" s="236"/>
      <c r="BH198" s="236"/>
      <c r="BI198" s="236"/>
      <c r="BJ198" s="236"/>
      <c r="BK198" s="236"/>
      <c r="BL198" s="236"/>
      <c r="BM198" s="236"/>
      <c r="BN198" s="236"/>
      <c r="BO198" s="236"/>
      <c r="BP198" s="236"/>
      <c r="BQ198" s="236"/>
      <c r="BR198" s="236"/>
      <c r="BS198" s="236"/>
      <c r="BT198" s="236"/>
      <c r="BU198" s="236"/>
      <c r="BV198" s="236">
        <v>18.180800000000001</v>
      </c>
      <c r="BW198" s="236">
        <v>22.174099999999999</v>
      </c>
      <c r="BX198" s="236">
        <v>18.375599999999999</v>
      </c>
      <c r="BY198" s="236">
        <v>15.356199999999999</v>
      </c>
      <c r="BZ198" s="236">
        <v>16.752300000000002</v>
      </c>
      <c r="CA198" s="236">
        <v>18.602900000000002</v>
      </c>
      <c r="CB198" s="236">
        <v>13.830399999999999</v>
      </c>
      <c r="CC198" s="236"/>
      <c r="CD198" s="236">
        <v>18.96</v>
      </c>
      <c r="CE198" s="236">
        <v>17.953499999999998</v>
      </c>
      <c r="CF198" s="236">
        <v>15.4537</v>
      </c>
      <c r="CG198" s="236">
        <v>10.778600000000001</v>
      </c>
      <c r="CH198" s="236">
        <v>19.024899999999999</v>
      </c>
      <c r="CI198" s="236">
        <v>19.414400000000001</v>
      </c>
      <c r="CJ198" s="236">
        <v>16.167899999999999</v>
      </c>
      <c r="CK198" s="236"/>
      <c r="CL198" s="236"/>
      <c r="CM198" s="236"/>
      <c r="CN198" s="236">
        <v>17.986000000000001</v>
      </c>
      <c r="CO198" s="236"/>
      <c r="CP198" s="236"/>
      <c r="CQ198" s="236"/>
      <c r="CR198" s="236"/>
      <c r="CS198" s="236"/>
      <c r="CT198" s="236"/>
      <c r="CU198" s="236">
        <v>21.849399999999999</v>
      </c>
      <c r="CV198" s="236">
        <v>20.6158</v>
      </c>
      <c r="CW198" s="236">
        <v>19.284600000000001</v>
      </c>
      <c r="CX198" s="236">
        <v>16.979500000000002</v>
      </c>
      <c r="CY198" s="236">
        <v>24.2194</v>
      </c>
      <c r="CZ198" s="236">
        <v>16.622399999999999</v>
      </c>
      <c r="DA198" s="236">
        <v>13.9277</v>
      </c>
      <c r="DB198" s="236">
        <v>14.544600000000001</v>
      </c>
      <c r="DC198" s="236">
        <v>17.2392</v>
      </c>
      <c r="DD198" s="236">
        <v>19.901499999999999</v>
      </c>
      <c r="DE198" s="236"/>
      <c r="DF198" s="236">
        <v>14.544600000000001</v>
      </c>
      <c r="DG198" s="236">
        <v>17.6938</v>
      </c>
      <c r="DH198" s="236"/>
      <c r="DI198" s="236">
        <v>22.790900000000001</v>
      </c>
      <c r="DJ198" s="236"/>
      <c r="DK198" s="236">
        <v>20.972799999999999</v>
      </c>
      <c r="DL198" s="236">
        <v>10.940899999999999</v>
      </c>
      <c r="DM198" s="236"/>
      <c r="DN198" s="236"/>
    </row>
    <row r="199" spans="1:118" x14ac:dyDescent="0.35">
      <c r="A199" s="236">
        <v>70</v>
      </c>
      <c r="B199" s="236">
        <v>11.3954</v>
      </c>
      <c r="C199" s="236">
        <v>6.1360000000000001</v>
      </c>
      <c r="D199" s="236">
        <v>8.8956</v>
      </c>
      <c r="E199" s="236">
        <v>5.649</v>
      </c>
      <c r="I199" s="236">
        <v>9.2202000000000002</v>
      </c>
      <c r="J199" s="236"/>
      <c r="K199" s="236">
        <v>11.168200000000001</v>
      </c>
      <c r="L199" s="236">
        <v>15.7784</v>
      </c>
      <c r="M199" s="236"/>
      <c r="N199" s="236"/>
      <c r="O199" s="236">
        <v>12.694100000000001</v>
      </c>
      <c r="P199" s="236"/>
      <c r="Q199" s="236"/>
      <c r="R199" s="236"/>
      <c r="S199" s="236"/>
      <c r="T199" s="236"/>
      <c r="U199" s="236"/>
      <c r="V199" s="236"/>
      <c r="W199" s="236"/>
      <c r="X199" s="236"/>
      <c r="Y199" s="236"/>
      <c r="Z199" s="236">
        <v>21.297499999999999</v>
      </c>
      <c r="AA199" s="236">
        <v>17.628799999999998</v>
      </c>
      <c r="AB199" s="236">
        <v>14.4147</v>
      </c>
      <c r="AC199" s="236"/>
      <c r="AD199" s="236"/>
      <c r="AE199" s="236"/>
      <c r="AF199" s="236">
        <v>8.8307000000000002</v>
      </c>
      <c r="AG199" s="236">
        <v>11.9474</v>
      </c>
      <c r="AH199" s="236">
        <v>24.122</v>
      </c>
      <c r="AI199" s="236">
        <v>11.492900000000001</v>
      </c>
      <c r="AJ199" s="236">
        <v>16.6874</v>
      </c>
      <c r="AK199" s="236">
        <v>15.810700000000001</v>
      </c>
      <c r="AL199" s="236">
        <v>10.1942</v>
      </c>
      <c r="AM199" s="236">
        <v>16.395199999999999</v>
      </c>
      <c r="AN199" s="236">
        <v>17.6614</v>
      </c>
      <c r="AO199" s="236">
        <v>14.382300000000001</v>
      </c>
      <c r="AP199" s="236"/>
      <c r="AQ199" s="236">
        <v>13.4084</v>
      </c>
      <c r="AR199" s="236"/>
      <c r="AS199" s="236">
        <v>8.9604999999999997</v>
      </c>
      <c r="AW199" s="236"/>
      <c r="AX199" s="3">
        <v>13.797899999999997</v>
      </c>
      <c r="AZ199" s="236">
        <v>21.297499999999999</v>
      </c>
      <c r="BA199" s="236">
        <v>15.3239</v>
      </c>
      <c r="BB199" s="236">
        <v>17.4665</v>
      </c>
      <c r="BC199" s="236">
        <v>13.7979</v>
      </c>
      <c r="BD199" s="236">
        <v>23.148099999999999</v>
      </c>
      <c r="BE199" s="236"/>
      <c r="BF199" s="236">
        <v>22.239000000000001</v>
      </c>
      <c r="BG199" s="236"/>
      <c r="BH199" s="236"/>
      <c r="BI199" s="236"/>
      <c r="BJ199" s="236"/>
      <c r="BK199" s="236"/>
      <c r="BL199" s="236"/>
      <c r="BM199" s="236"/>
      <c r="BN199" s="236"/>
      <c r="BO199" s="236"/>
      <c r="BP199" s="236"/>
      <c r="BQ199" s="236"/>
      <c r="BR199" s="236"/>
      <c r="BS199" s="236"/>
      <c r="BT199" s="236"/>
      <c r="BU199" s="236"/>
      <c r="BV199" s="236">
        <v>17.531500000000001</v>
      </c>
      <c r="BW199" s="236">
        <v>21.524799999999999</v>
      </c>
      <c r="BX199" s="236">
        <v>17.758700000000001</v>
      </c>
      <c r="BY199" s="236">
        <v>15.096500000000001</v>
      </c>
      <c r="BZ199" s="236">
        <v>16.167899999999999</v>
      </c>
      <c r="CA199" s="236">
        <v>17.986000000000001</v>
      </c>
      <c r="CB199" s="236">
        <v>13.0512</v>
      </c>
      <c r="CC199" s="236"/>
      <c r="CD199" s="236">
        <v>18.5379</v>
      </c>
      <c r="CE199" s="236">
        <v>17.401599999999998</v>
      </c>
      <c r="CF199" s="236">
        <v>14.9992</v>
      </c>
      <c r="CG199" s="236">
        <v>10.3566</v>
      </c>
      <c r="CH199" s="236">
        <v>18.4405</v>
      </c>
      <c r="CI199" s="236">
        <v>18.927499999999998</v>
      </c>
      <c r="CJ199" s="236">
        <v>15.4861</v>
      </c>
      <c r="CK199" s="236"/>
      <c r="CL199" s="236"/>
      <c r="CM199" s="236"/>
      <c r="CN199" s="236">
        <v>17.499099999999999</v>
      </c>
      <c r="CO199" s="236"/>
      <c r="CP199" s="236"/>
      <c r="CQ199" s="236"/>
      <c r="CR199" s="236"/>
      <c r="CS199" s="236"/>
      <c r="CT199" s="236"/>
      <c r="CU199" s="236">
        <v>21.1677</v>
      </c>
      <c r="CV199" s="236">
        <v>20.161200000000001</v>
      </c>
      <c r="CW199" s="236">
        <v>18.732700000000001</v>
      </c>
      <c r="CX199" s="236">
        <v>16.947099999999999</v>
      </c>
      <c r="CY199" s="236">
        <v>23.4727</v>
      </c>
      <c r="CZ199" s="236">
        <v>16.005600000000001</v>
      </c>
      <c r="DA199" s="236">
        <v>13.2135</v>
      </c>
      <c r="DB199" s="236">
        <v>14.3499</v>
      </c>
      <c r="DC199" s="236">
        <v>16.654900000000001</v>
      </c>
      <c r="DD199" s="236">
        <v>19.2197</v>
      </c>
      <c r="DE199" s="236"/>
      <c r="DF199" s="236">
        <v>13.9278</v>
      </c>
      <c r="DG199" s="236">
        <v>17.109400000000001</v>
      </c>
      <c r="DH199" s="236"/>
      <c r="DI199" s="236">
        <v>22.0442</v>
      </c>
      <c r="DJ199" s="236"/>
      <c r="DK199" s="236">
        <v>20.5183</v>
      </c>
      <c r="DL199" s="236">
        <v>10.5189</v>
      </c>
      <c r="DM199" s="236"/>
      <c r="DN199" s="236"/>
    </row>
    <row r="200" spans="1:118" x14ac:dyDescent="0.35">
      <c r="A200" s="236">
        <v>71</v>
      </c>
      <c r="B200" s="236">
        <v>10.7461</v>
      </c>
      <c r="C200" s="236">
        <v>5.8437999999999999</v>
      </c>
      <c r="D200" s="236">
        <v>8.7007999999999992</v>
      </c>
      <c r="E200" s="236">
        <v>5.0971000000000002</v>
      </c>
      <c r="I200" s="236">
        <v>8.7981999999999996</v>
      </c>
      <c r="J200" s="236"/>
      <c r="K200" s="236">
        <v>10.5189</v>
      </c>
      <c r="L200" s="236">
        <v>14.966699999999999</v>
      </c>
      <c r="M200" s="236"/>
      <c r="N200" s="236"/>
      <c r="O200" s="236">
        <v>12.2395</v>
      </c>
      <c r="P200" s="236"/>
      <c r="Q200" s="236"/>
      <c r="R200" s="236"/>
      <c r="S200" s="236"/>
      <c r="T200" s="236"/>
      <c r="U200" s="236"/>
      <c r="V200" s="236"/>
      <c r="W200" s="236"/>
      <c r="X200" s="236"/>
      <c r="Y200" s="236"/>
      <c r="Z200" s="236">
        <v>20.356000000000002</v>
      </c>
      <c r="AA200" s="236">
        <v>17.174299999999999</v>
      </c>
      <c r="AB200" s="236">
        <v>14.0251</v>
      </c>
      <c r="AC200" s="236"/>
      <c r="AD200" s="236"/>
      <c r="AE200" s="236"/>
      <c r="AF200" s="236">
        <v>8.2788000000000004</v>
      </c>
      <c r="AG200" s="236">
        <v>11.6877</v>
      </c>
      <c r="AH200" s="236">
        <v>23.277899999999999</v>
      </c>
      <c r="AI200" s="236">
        <v>11.168200000000001</v>
      </c>
      <c r="AJ200" s="236">
        <v>16.1355</v>
      </c>
      <c r="AK200" s="236">
        <v>15.421200000000001</v>
      </c>
      <c r="AL200" s="236">
        <v>9.6747999999999994</v>
      </c>
      <c r="AM200" s="236">
        <v>15.9407</v>
      </c>
      <c r="AN200" s="236">
        <v>16.849699999999999</v>
      </c>
      <c r="AO200" s="236">
        <v>13.7654</v>
      </c>
      <c r="AP200" s="236"/>
      <c r="AQ200" s="236">
        <v>12.824</v>
      </c>
      <c r="AR200" s="236"/>
      <c r="AS200" s="236">
        <v>8.7657000000000007</v>
      </c>
      <c r="AW200" s="236"/>
      <c r="AX200" s="3">
        <v>13.343399999999997</v>
      </c>
      <c r="AZ200" s="236">
        <v>20.485900000000001</v>
      </c>
      <c r="BA200" s="236">
        <v>14.869300000000001</v>
      </c>
      <c r="BB200" s="236">
        <v>16.654900000000001</v>
      </c>
      <c r="BC200" s="236">
        <v>13.018700000000001</v>
      </c>
      <c r="BD200" s="236">
        <v>22.239000000000001</v>
      </c>
      <c r="BE200" s="236"/>
      <c r="BF200" s="236">
        <v>21.654699999999998</v>
      </c>
      <c r="BG200" s="236"/>
      <c r="BH200" s="236"/>
      <c r="BI200" s="236"/>
      <c r="BJ200" s="236"/>
      <c r="BK200" s="236"/>
      <c r="BL200" s="236"/>
      <c r="BM200" s="236"/>
      <c r="BN200" s="236"/>
      <c r="BO200" s="236"/>
      <c r="BP200" s="236"/>
      <c r="BQ200" s="236"/>
      <c r="BR200" s="236"/>
      <c r="BS200" s="236"/>
      <c r="BT200" s="236"/>
      <c r="BU200" s="236"/>
      <c r="BV200" s="236">
        <v>17.174299999999999</v>
      </c>
      <c r="BW200" s="236">
        <v>21.037800000000001</v>
      </c>
      <c r="BX200" s="236">
        <v>17.174299999999999</v>
      </c>
      <c r="BY200" s="236">
        <v>14.544600000000001</v>
      </c>
      <c r="BZ200" s="236">
        <v>15.616</v>
      </c>
      <c r="CA200" s="236">
        <v>17.564</v>
      </c>
      <c r="CB200" s="236">
        <v>12.7265</v>
      </c>
      <c r="CC200" s="236"/>
      <c r="CD200" s="236">
        <v>17.921099999999999</v>
      </c>
      <c r="CE200" s="236">
        <v>16.719799999999999</v>
      </c>
      <c r="CF200" s="236">
        <v>14.4148</v>
      </c>
      <c r="CG200" s="236">
        <v>9.7396999999999991</v>
      </c>
      <c r="CH200" s="236">
        <v>17.856200000000001</v>
      </c>
      <c r="CI200" s="236">
        <v>18.472899999999999</v>
      </c>
      <c r="CJ200" s="236">
        <v>14.869300000000001</v>
      </c>
      <c r="CK200" s="236"/>
      <c r="CL200" s="236"/>
      <c r="CM200" s="236"/>
      <c r="CN200" s="236">
        <v>16.719899999999999</v>
      </c>
      <c r="CO200" s="236"/>
      <c r="CP200" s="236"/>
      <c r="CQ200" s="236"/>
      <c r="CR200" s="236"/>
      <c r="CS200" s="236"/>
      <c r="CT200" s="236"/>
      <c r="CU200" s="236">
        <v>20.550799999999999</v>
      </c>
      <c r="CV200" s="236">
        <v>19.706700000000001</v>
      </c>
      <c r="CW200" s="236">
        <v>18.050899999999999</v>
      </c>
      <c r="CX200" s="236">
        <v>16.038</v>
      </c>
      <c r="CY200" s="236">
        <v>23.083100000000002</v>
      </c>
      <c r="CZ200" s="236">
        <v>15.616</v>
      </c>
      <c r="DA200" s="236">
        <v>12.791399999999999</v>
      </c>
      <c r="DB200" s="236">
        <v>13.7005</v>
      </c>
      <c r="DC200" s="236">
        <v>16.2653</v>
      </c>
      <c r="DD200" s="236">
        <v>18.472999999999999</v>
      </c>
      <c r="DE200" s="236"/>
      <c r="DF200" s="236">
        <v>13.5382</v>
      </c>
      <c r="DG200" s="236">
        <v>16.427600000000002</v>
      </c>
      <c r="DH200" s="236"/>
      <c r="DI200" s="236">
        <v>21.459800000000001</v>
      </c>
      <c r="DJ200" s="236"/>
      <c r="DK200" s="236">
        <v>19.998899999999999</v>
      </c>
      <c r="DL200" s="236">
        <v>10.2592</v>
      </c>
      <c r="DM200" s="236"/>
      <c r="DN200" s="236"/>
    </row>
    <row r="201" spans="1:118" x14ac:dyDescent="0.35">
      <c r="A201" s="236">
        <v>72</v>
      </c>
      <c r="B201" s="236">
        <v>10.3241</v>
      </c>
      <c r="C201" s="236">
        <v>5.5841000000000003</v>
      </c>
      <c r="D201" s="236">
        <v>8.3762000000000008</v>
      </c>
      <c r="E201" s="236">
        <v>4.8697999999999997</v>
      </c>
      <c r="I201" s="236">
        <v>8.5709</v>
      </c>
      <c r="J201" s="236"/>
      <c r="K201" s="236">
        <v>9.9019999999999992</v>
      </c>
      <c r="L201" s="236">
        <v>14.642099999999999</v>
      </c>
      <c r="M201" s="236"/>
      <c r="N201" s="236"/>
      <c r="O201" s="236">
        <v>11.7525</v>
      </c>
      <c r="P201" s="236"/>
      <c r="Q201" s="236"/>
      <c r="R201" s="236"/>
      <c r="S201" s="236"/>
      <c r="T201" s="236"/>
      <c r="U201" s="236"/>
      <c r="V201" s="236"/>
      <c r="W201" s="236"/>
      <c r="X201" s="236"/>
      <c r="Y201" s="236"/>
      <c r="Z201" s="236">
        <v>19.771599999999999</v>
      </c>
      <c r="AA201" s="236">
        <v>16.4925</v>
      </c>
      <c r="AB201" s="236">
        <v>13.246</v>
      </c>
      <c r="AC201" s="236"/>
      <c r="AD201" s="236"/>
      <c r="AE201" s="236"/>
      <c r="AF201" s="236">
        <v>7.8891999999999998</v>
      </c>
      <c r="AG201" s="236">
        <v>11.168200000000001</v>
      </c>
      <c r="AH201" s="236">
        <v>22.6935</v>
      </c>
      <c r="AI201" s="236">
        <v>10.291700000000001</v>
      </c>
      <c r="AJ201" s="236">
        <v>15.518599999999999</v>
      </c>
      <c r="AK201" s="236">
        <v>14.771800000000001</v>
      </c>
      <c r="AL201" s="236">
        <v>9.2202999999999999</v>
      </c>
      <c r="AM201" s="236">
        <v>15.194000000000001</v>
      </c>
      <c r="AN201" s="236">
        <v>16.59</v>
      </c>
      <c r="AO201" s="236">
        <v>13.3109</v>
      </c>
      <c r="AP201" s="236"/>
      <c r="AQ201" s="236">
        <v>12.4344</v>
      </c>
      <c r="AR201" s="236"/>
      <c r="AS201" s="236">
        <v>8.2787000000000006</v>
      </c>
      <c r="AW201" s="236"/>
      <c r="AX201" s="3">
        <v>12.758999999999999</v>
      </c>
      <c r="AZ201" s="236">
        <v>19.901499999999999</v>
      </c>
      <c r="BA201" s="236">
        <v>14.1876</v>
      </c>
      <c r="BB201" s="236">
        <v>16.330200000000001</v>
      </c>
      <c r="BC201" s="236">
        <v>12.4993</v>
      </c>
      <c r="BD201" s="236">
        <v>21.622199999999999</v>
      </c>
      <c r="BE201" s="236"/>
      <c r="BF201" s="236">
        <v>21.037800000000001</v>
      </c>
      <c r="BG201" s="236"/>
      <c r="BH201" s="236"/>
      <c r="BI201" s="236"/>
      <c r="BJ201" s="236"/>
      <c r="BK201" s="236"/>
      <c r="BL201" s="236"/>
      <c r="BM201" s="236"/>
      <c r="BN201" s="236"/>
      <c r="BO201" s="236"/>
      <c r="BP201" s="236"/>
      <c r="BQ201" s="236"/>
      <c r="BR201" s="236"/>
      <c r="BS201" s="236"/>
      <c r="BT201" s="236"/>
      <c r="BU201" s="236"/>
      <c r="BV201" s="236">
        <v>16.654900000000001</v>
      </c>
      <c r="BW201" s="236">
        <v>20.5183</v>
      </c>
      <c r="BX201" s="236">
        <v>16.784700000000001</v>
      </c>
      <c r="BY201" s="236">
        <v>14.2849</v>
      </c>
      <c r="BZ201" s="236">
        <v>15.2264</v>
      </c>
      <c r="CA201" s="236">
        <v>16.9147</v>
      </c>
      <c r="CB201" s="236">
        <v>12.142099999999999</v>
      </c>
      <c r="CC201" s="236"/>
      <c r="CD201" s="236">
        <v>17.564</v>
      </c>
      <c r="CE201" s="236">
        <v>16.2653</v>
      </c>
      <c r="CF201" s="236">
        <v>13.9278</v>
      </c>
      <c r="CG201" s="236">
        <v>9.3500999999999994</v>
      </c>
      <c r="CH201" s="236">
        <v>17.271799999999999</v>
      </c>
      <c r="CI201" s="236">
        <v>17.920999999999999</v>
      </c>
      <c r="CJ201" s="236">
        <v>14.4148</v>
      </c>
      <c r="CK201" s="236"/>
      <c r="CL201" s="236"/>
      <c r="CM201" s="236"/>
      <c r="CN201" s="236">
        <v>16.1355</v>
      </c>
      <c r="CO201" s="236"/>
      <c r="CP201" s="236"/>
      <c r="CQ201" s="236"/>
      <c r="CR201" s="236"/>
      <c r="CS201" s="236"/>
      <c r="CT201" s="236"/>
      <c r="CU201" s="236">
        <v>19.901499999999999</v>
      </c>
      <c r="CV201" s="236">
        <v>19.3171</v>
      </c>
      <c r="CW201" s="236">
        <v>17.6938</v>
      </c>
      <c r="CX201" s="236">
        <v>15.9406</v>
      </c>
      <c r="CY201" s="236">
        <v>22.109200000000001</v>
      </c>
      <c r="CZ201" s="236">
        <v>15.096500000000001</v>
      </c>
      <c r="DA201" s="236">
        <v>12.5966</v>
      </c>
      <c r="DB201" s="236">
        <v>13.181100000000001</v>
      </c>
      <c r="DC201" s="236">
        <v>15.616</v>
      </c>
      <c r="DD201" s="236">
        <v>17.986000000000001</v>
      </c>
      <c r="DE201" s="236"/>
      <c r="DF201" s="236">
        <v>13.018700000000001</v>
      </c>
      <c r="DG201" s="236">
        <v>15.8757</v>
      </c>
      <c r="DH201" s="236"/>
      <c r="DI201" s="236">
        <v>20.713100000000001</v>
      </c>
      <c r="DJ201" s="236"/>
      <c r="DK201" s="236">
        <v>19.479399999999998</v>
      </c>
      <c r="DL201" s="236">
        <v>10.129300000000001</v>
      </c>
      <c r="DM201" s="236"/>
      <c r="DN201" s="236"/>
    </row>
    <row r="202" spans="1:118" x14ac:dyDescent="0.35">
      <c r="A202" s="236">
        <v>73</v>
      </c>
      <c r="B202" s="236">
        <v>9.6746999999999996</v>
      </c>
      <c r="C202" s="236">
        <v>5.2919</v>
      </c>
      <c r="D202" s="236">
        <v>8.0515000000000008</v>
      </c>
      <c r="E202" s="236">
        <v>4.6749999999999998</v>
      </c>
      <c r="I202" s="236">
        <v>8.0190000000000001</v>
      </c>
      <c r="J202" s="236"/>
      <c r="K202" s="236">
        <v>9.48</v>
      </c>
      <c r="L202" s="236">
        <v>13.992800000000001</v>
      </c>
      <c r="M202" s="236"/>
      <c r="N202" s="236"/>
      <c r="O202" s="236">
        <v>11.330500000000001</v>
      </c>
      <c r="P202" s="236"/>
      <c r="Q202" s="236"/>
      <c r="R202" s="236"/>
      <c r="S202" s="236"/>
      <c r="T202" s="236"/>
      <c r="U202" s="236"/>
      <c r="V202" s="236"/>
      <c r="W202" s="236"/>
      <c r="X202" s="236"/>
      <c r="Y202" s="236"/>
      <c r="Z202" s="236">
        <v>19.4145</v>
      </c>
      <c r="AA202" s="236">
        <v>15.908200000000001</v>
      </c>
      <c r="AB202" s="236">
        <v>12.953799999999999</v>
      </c>
      <c r="AC202" s="236"/>
      <c r="AD202" s="236"/>
      <c r="AE202" s="236"/>
      <c r="AF202" s="236">
        <v>7.5320999999999998</v>
      </c>
      <c r="AG202" s="236">
        <v>11.103300000000001</v>
      </c>
      <c r="AH202" s="236">
        <v>22.076699999999999</v>
      </c>
      <c r="AI202" s="236">
        <v>9.7721999999999998</v>
      </c>
      <c r="AJ202" s="236">
        <v>14.7719</v>
      </c>
      <c r="AK202" s="236">
        <v>14.1225</v>
      </c>
      <c r="AL202" s="236">
        <v>8.8956</v>
      </c>
      <c r="AM202" s="236">
        <v>14.4473</v>
      </c>
      <c r="AN202" s="236">
        <v>15.9407</v>
      </c>
      <c r="AO202" s="236">
        <v>12.694100000000001</v>
      </c>
      <c r="AP202" s="236"/>
      <c r="AQ202" s="236">
        <v>11.914899999999999</v>
      </c>
      <c r="AR202" s="236"/>
      <c r="AS202" s="236">
        <v>8.0190000000000001</v>
      </c>
      <c r="AW202" s="236"/>
      <c r="AX202" s="3">
        <v>12.1746</v>
      </c>
      <c r="AZ202" s="236">
        <v>19.3171</v>
      </c>
      <c r="BA202" s="236">
        <v>13.7006</v>
      </c>
      <c r="BB202" s="236">
        <v>15.551</v>
      </c>
      <c r="BC202" s="236">
        <v>12.1097</v>
      </c>
      <c r="BD202" s="236">
        <v>21.102699999999999</v>
      </c>
      <c r="BE202" s="236"/>
      <c r="BF202" s="236">
        <v>20.420999999999999</v>
      </c>
      <c r="BG202" s="236"/>
      <c r="BH202" s="236"/>
      <c r="BI202" s="236"/>
      <c r="BJ202" s="236"/>
      <c r="BK202" s="236"/>
      <c r="BL202" s="236"/>
      <c r="BM202" s="236"/>
      <c r="BN202" s="236"/>
      <c r="BO202" s="236"/>
      <c r="BP202" s="236"/>
      <c r="BQ202" s="236"/>
      <c r="BR202" s="236"/>
      <c r="BS202" s="236"/>
      <c r="BT202" s="236"/>
      <c r="BU202" s="236"/>
      <c r="BV202" s="236">
        <v>16.005600000000001</v>
      </c>
      <c r="BW202" s="236">
        <v>19.706700000000001</v>
      </c>
      <c r="BX202" s="236">
        <v>16.200399999999998</v>
      </c>
      <c r="BY202" s="236">
        <v>13.6356</v>
      </c>
      <c r="BZ202" s="236">
        <v>14.5121</v>
      </c>
      <c r="CA202" s="236">
        <v>16.622499999999999</v>
      </c>
      <c r="CB202" s="236">
        <v>11.979799999999999</v>
      </c>
      <c r="CC202" s="236"/>
      <c r="CD202" s="236">
        <v>17.044499999999999</v>
      </c>
      <c r="CE202" s="236">
        <v>16.135400000000001</v>
      </c>
      <c r="CF202" s="236">
        <v>13.343500000000001</v>
      </c>
      <c r="CG202" s="236">
        <v>9.0904000000000007</v>
      </c>
      <c r="CH202" s="236">
        <v>16.6874</v>
      </c>
      <c r="CI202" s="236">
        <v>17.531400000000001</v>
      </c>
      <c r="CJ202" s="236">
        <v>13.9602</v>
      </c>
      <c r="CK202" s="236"/>
      <c r="CL202" s="236"/>
      <c r="CM202" s="236"/>
      <c r="CN202" s="236">
        <v>15.843299999999999</v>
      </c>
      <c r="CO202" s="236"/>
      <c r="CP202" s="236"/>
      <c r="CQ202" s="236"/>
      <c r="CR202" s="236"/>
      <c r="CS202" s="236"/>
      <c r="CT202" s="236"/>
      <c r="CU202" s="236">
        <v>19.3171</v>
      </c>
      <c r="CV202" s="236">
        <v>18.732700000000001</v>
      </c>
      <c r="CW202" s="236">
        <v>17.1419</v>
      </c>
      <c r="CX202" s="236">
        <v>15.1615</v>
      </c>
      <c r="CY202" s="236">
        <v>21.751999999999999</v>
      </c>
      <c r="CZ202" s="236">
        <v>14.5771</v>
      </c>
      <c r="DA202" s="236">
        <v>11.9473</v>
      </c>
      <c r="DB202" s="236">
        <v>12.824</v>
      </c>
      <c r="DC202" s="236">
        <v>15.3887</v>
      </c>
      <c r="DD202" s="236">
        <v>17.2393</v>
      </c>
      <c r="DE202" s="236"/>
      <c r="DF202" s="236">
        <v>12.7265</v>
      </c>
      <c r="DG202" s="236">
        <v>15.4536</v>
      </c>
      <c r="DH202" s="236"/>
      <c r="DI202" s="236">
        <v>19.901399999999999</v>
      </c>
      <c r="DJ202" s="236"/>
      <c r="DK202" s="236">
        <v>19.154800000000002</v>
      </c>
      <c r="DL202" s="236">
        <v>9.5774000000000008</v>
      </c>
      <c r="DM202" s="236"/>
      <c r="DN202" s="236"/>
    </row>
    <row r="203" spans="1:118" x14ac:dyDescent="0.35">
      <c r="A203" s="236">
        <v>74</v>
      </c>
      <c r="B203" s="236">
        <v>9.2851999999999997</v>
      </c>
      <c r="C203" s="236">
        <v>5.1944999999999997</v>
      </c>
      <c r="D203" s="236">
        <v>7.5970000000000004</v>
      </c>
      <c r="E203" s="236">
        <v>4.5452000000000004</v>
      </c>
      <c r="I203" s="236">
        <v>7.8242000000000003</v>
      </c>
      <c r="J203" s="236"/>
      <c r="K203" s="236">
        <v>9.0904000000000007</v>
      </c>
      <c r="L203" s="236">
        <v>13.7006</v>
      </c>
      <c r="M203" s="236"/>
      <c r="N203" s="236"/>
      <c r="O203" s="236">
        <v>10.7136</v>
      </c>
      <c r="P203" s="236"/>
      <c r="Q203" s="236"/>
      <c r="R203" s="236"/>
      <c r="S203" s="236"/>
      <c r="T203" s="236"/>
      <c r="U203" s="236"/>
      <c r="V203" s="236"/>
      <c r="W203" s="236"/>
      <c r="X203" s="236"/>
      <c r="Y203" s="236"/>
      <c r="Z203" s="236">
        <v>18.700199999999999</v>
      </c>
      <c r="AA203" s="236">
        <v>15.3238</v>
      </c>
      <c r="AB203" s="236">
        <v>12.4343</v>
      </c>
      <c r="AC203" s="236"/>
      <c r="AD203" s="236"/>
      <c r="AE203" s="236"/>
      <c r="AF203" s="236">
        <v>7.2073999999999998</v>
      </c>
      <c r="AG203" s="236">
        <v>10.713699999999999</v>
      </c>
      <c r="AH203" s="236">
        <v>21.362400000000001</v>
      </c>
      <c r="AI203" s="236">
        <v>9.5449000000000002</v>
      </c>
      <c r="AJ203" s="236">
        <v>14.5771</v>
      </c>
      <c r="AK203" s="236">
        <v>13.7005</v>
      </c>
      <c r="AL203" s="236">
        <v>8.5060000000000002</v>
      </c>
      <c r="AM203" s="236">
        <v>13.8954</v>
      </c>
      <c r="AN203" s="236">
        <v>15.4862</v>
      </c>
      <c r="AO203" s="236">
        <v>12.3369</v>
      </c>
      <c r="AP203" s="236"/>
      <c r="AQ203" s="236">
        <v>11.492900000000001</v>
      </c>
      <c r="AR203" s="236"/>
      <c r="AS203" s="236">
        <v>7.7267999999999999</v>
      </c>
      <c r="AW203" s="236"/>
      <c r="AX203" s="3">
        <v>11.9473</v>
      </c>
      <c r="AZ203" s="236">
        <v>18.472999999999999</v>
      </c>
      <c r="BA203" s="236">
        <v>13.278499999999999</v>
      </c>
      <c r="BB203" s="236">
        <v>15.0641</v>
      </c>
      <c r="BC203" s="236">
        <v>11.5253</v>
      </c>
      <c r="BD203" s="236">
        <v>20.323599999999999</v>
      </c>
      <c r="BE203" s="236"/>
      <c r="BF203" s="236">
        <v>19.901499999999999</v>
      </c>
      <c r="BG203" s="236"/>
      <c r="BH203" s="236"/>
      <c r="BI203" s="236"/>
      <c r="BJ203" s="236"/>
      <c r="BK203" s="236"/>
      <c r="BL203" s="236"/>
      <c r="BM203" s="236"/>
      <c r="BN203" s="236"/>
      <c r="BO203" s="236"/>
      <c r="BP203" s="236"/>
      <c r="BQ203" s="236"/>
      <c r="BR203" s="236"/>
      <c r="BS203" s="236"/>
      <c r="BT203" s="236"/>
      <c r="BU203" s="236"/>
      <c r="BV203" s="236">
        <v>15.2913</v>
      </c>
      <c r="BW203" s="236">
        <v>19.187200000000001</v>
      </c>
      <c r="BX203" s="236">
        <v>15.7783</v>
      </c>
      <c r="BY203" s="236">
        <v>13.408300000000001</v>
      </c>
      <c r="BZ203" s="236">
        <v>13.9277</v>
      </c>
      <c r="CA203" s="236">
        <v>15.9407</v>
      </c>
      <c r="CB203" s="236">
        <v>11.4604</v>
      </c>
      <c r="CC203" s="236"/>
      <c r="CD203" s="236">
        <v>16.784800000000001</v>
      </c>
      <c r="CE203" s="236">
        <v>15.3887</v>
      </c>
      <c r="CF203" s="236">
        <v>12.824</v>
      </c>
      <c r="CG203" s="236">
        <v>8.9604999999999997</v>
      </c>
      <c r="CH203" s="236">
        <v>16.330300000000001</v>
      </c>
      <c r="CI203" s="236">
        <v>17.109400000000001</v>
      </c>
      <c r="CJ203" s="236">
        <v>13.440799999999999</v>
      </c>
      <c r="CK203" s="236"/>
      <c r="CL203" s="236"/>
      <c r="CM203" s="236"/>
      <c r="CN203" s="236">
        <v>15.583600000000001</v>
      </c>
      <c r="CO203" s="236"/>
      <c r="CP203" s="236"/>
      <c r="CQ203" s="236"/>
      <c r="CR203" s="236"/>
      <c r="CS203" s="236"/>
      <c r="CT203" s="236"/>
      <c r="CU203" s="236">
        <v>18.96</v>
      </c>
      <c r="CV203" s="236">
        <v>18.180800000000001</v>
      </c>
      <c r="CW203" s="236">
        <v>16.492599999999999</v>
      </c>
      <c r="CX203" s="236">
        <v>14.869300000000001</v>
      </c>
      <c r="CY203" s="236">
        <v>21.135200000000001</v>
      </c>
      <c r="CZ203" s="236">
        <v>14.0901</v>
      </c>
      <c r="DA203" s="236">
        <v>11.427899999999999</v>
      </c>
      <c r="DB203" s="236">
        <v>12.272</v>
      </c>
      <c r="DC203" s="236">
        <v>14.641999999999999</v>
      </c>
      <c r="DD203" s="236">
        <v>16.719899999999999</v>
      </c>
      <c r="DE203" s="236"/>
      <c r="DF203" s="236">
        <v>12.044700000000001</v>
      </c>
      <c r="DG203" s="236">
        <v>14.9666</v>
      </c>
      <c r="DH203" s="236"/>
      <c r="DI203" s="236">
        <v>19.5443</v>
      </c>
      <c r="DJ203" s="236"/>
      <c r="DK203" s="236">
        <v>18.570399999999999</v>
      </c>
      <c r="DL203" s="236">
        <v>9.4151000000000007</v>
      </c>
      <c r="DM203" s="236"/>
      <c r="DN203" s="236"/>
    </row>
    <row r="204" spans="1:118" x14ac:dyDescent="0.35">
      <c r="A204" s="236">
        <v>75</v>
      </c>
      <c r="B204" s="236">
        <v>8.8306000000000004</v>
      </c>
      <c r="C204" s="236">
        <v>4.8048999999999999</v>
      </c>
      <c r="D204" s="236">
        <v>7.0776000000000003</v>
      </c>
      <c r="E204" s="236">
        <v>4.1555999999999997</v>
      </c>
      <c r="I204" s="236">
        <v>7.4671000000000003</v>
      </c>
      <c r="J204" s="236"/>
      <c r="K204" s="236">
        <v>8.6684000000000001</v>
      </c>
      <c r="L204" s="236">
        <v>13.311</v>
      </c>
      <c r="M204" s="236"/>
      <c r="N204" s="236"/>
      <c r="O204" s="236">
        <v>10.453900000000001</v>
      </c>
      <c r="P204" s="236"/>
      <c r="Q204" s="236"/>
      <c r="R204" s="236"/>
      <c r="S204" s="236"/>
      <c r="T204" s="236"/>
      <c r="U204" s="236"/>
      <c r="V204" s="236"/>
      <c r="W204" s="236"/>
      <c r="X204" s="236"/>
      <c r="Y204" s="236"/>
      <c r="Z204" s="236">
        <v>18.1158</v>
      </c>
      <c r="AA204" s="236">
        <v>14.7719</v>
      </c>
      <c r="AB204" s="236">
        <v>11.7525</v>
      </c>
      <c r="AC204" s="236"/>
      <c r="AD204" s="236"/>
      <c r="AE204" s="236"/>
      <c r="AF204" s="236">
        <v>6.8178000000000001</v>
      </c>
      <c r="AG204" s="236">
        <v>10.3241</v>
      </c>
      <c r="AH204" s="236">
        <v>20.6157</v>
      </c>
      <c r="AI204" s="236">
        <v>8.7332999999999998</v>
      </c>
      <c r="AJ204" s="236">
        <v>14.1875</v>
      </c>
      <c r="AK204" s="236">
        <v>13.116099999999999</v>
      </c>
      <c r="AL204" s="236">
        <v>7.9215999999999998</v>
      </c>
      <c r="AM204" s="236">
        <v>13.505800000000001</v>
      </c>
      <c r="AN204" s="236">
        <v>14.804399999999999</v>
      </c>
      <c r="AO204" s="236">
        <v>11.785</v>
      </c>
      <c r="AP204" s="236"/>
      <c r="AQ204" s="236">
        <v>11.200699999999999</v>
      </c>
      <c r="AR204" s="236"/>
      <c r="AS204" s="236">
        <v>7.3696999999999999</v>
      </c>
      <c r="AW204" s="236"/>
      <c r="AX204" s="3">
        <v>11.298</v>
      </c>
      <c r="AZ204" s="236">
        <v>17.856100000000001</v>
      </c>
      <c r="BA204" s="236">
        <v>13.116199999999999</v>
      </c>
      <c r="BB204" s="236">
        <v>14.4472</v>
      </c>
      <c r="BC204" s="236">
        <v>11.103300000000001</v>
      </c>
      <c r="BD204" s="236">
        <v>19.674299999999999</v>
      </c>
      <c r="BE204" s="236"/>
      <c r="BF204" s="236">
        <v>19.252199999999998</v>
      </c>
      <c r="BG204" s="236"/>
      <c r="BH204" s="236"/>
      <c r="BI204" s="236"/>
      <c r="BJ204" s="236"/>
      <c r="BK204" s="236"/>
      <c r="BL204" s="236"/>
      <c r="BM204" s="236"/>
      <c r="BN204" s="236"/>
      <c r="BO204" s="236"/>
      <c r="BP204" s="236"/>
      <c r="BQ204" s="236"/>
      <c r="BR204" s="236"/>
      <c r="BS204" s="236"/>
      <c r="BT204" s="236"/>
      <c r="BU204" s="236"/>
      <c r="BV204" s="236">
        <v>14.804399999999999</v>
      </c>
      <c r="BW204" s="236">
        <v>18.570399999999999</v>
      </c>
      <c r="BX204" s="236">
        <v>15.3238</v>
      </c>
      <c r="BY204" s="236">
        <v>12.9213</v>
      </c>
      <c r="BZ204" s="236">
        <v>13.667999999999999</v>
      </c>
      <c r="CA204" s="236">
        <v>15.4862</v>
      </c>
      <c r="CB204" s="236">
        <v>11.005800000000001</v>
      </c>
      <c r="CC204" s="236"/>
      <c r="CD204" s="236">
        <v>16.297799999999999</v>
      </c>
      <c r="CE204" s="236">
        <v>14.6745</v>
      </c>
      <c r="CF204" s="236">
        <v>12.466900000000001</v>
      </c>
      <c r="CG204" s="236">
        <v>8.2138000000000009</v>
      </c>
      <c r="CH204" s="236">
        <v>15.7134</v>
      </c>
      <c r="CI204" s="236">
        <v>16.752300000000002</v>
      </c>
      <c r="CJ204" s="236">
        <v>13.018700000000001</v>
      </c>
      <c r="CK204" s="236"/>
      <c r="CL204" s="236"/>
      <c r="CM204" s="236"/>
      <c r="CN204" s="236">
        <v>14.7395</v>
      </c>
      <c r="CO204" s="236"/>
      <c r="CP204" s="236"/>
      <c r="CQ204" s="236"/>
      <c r="CR204" s="236"/>
      <c r="CS204" s="236"/>
      <c r="CT204" s="236"/>
      <c r="CU204" s="236">
        <v>18.245699999999999</v>
      </c>
      <c r="CV204" s="236">
        <v>17.726299999999998</v>
      </c>
      <c r="CW204" s="236">
        <v>16.232900000000001</v>
      </c>
      <c r="CX204" s="236">
        <v>14.1226</v>
      </c>
      <c r="CY204" s="236">
        <v>20.6157</v>
      </c>
      <c r="CZ204" s="236">
        <v>13.5382</v>
      </c>
      <c r="DA204" s="236">
        <v>11.005800000000001</v>
      </c>
      <c r="DB204" s="236">
        <v>12.0123</v>
      </c>
      <c r="DC204" s="236">
        <v>14.4472</v>
      </c>
      <c r="DD204" s="236">
        <v>16.200399999999998</v>
      </c>
      <c r="DE204" s="236"/>
      <c r="DF204" s="236">
        <v>11.590199999999999</v>
      </c>
      <c r="DG204" s="236">
        <v>14.6745</v>
      </c>
      <c r="DH204" s="236"/>
      <c r="DI204" s="236">
        <v>18.700199999999999</v>
      </c>
      <c r="DJ204" s="236"/>
      <c r="DK204" s="236">
        <v>17.8886</v>
      </c>
      <c r="DL204" s="236">
        <v>8.8630999999999993</v>
      </c>
      <c r="DM204" s="236"/>
      <c r="DN204" s="236"/>
    </row>
    <row r="205" spans="1:118" x14ac:dyDescent="0.35">
      <c r="A205" s="236">
        <v>76</v>
      </c>
      <c r="B205" s="236">
        <v>8.6357999999999997</v>
      </c>
      <c r="C205" s="236">
        <v>4.7074999999999996</v>
      </c>
      <c r="D205" s="236">
        <v>6.9151999999999996</v>
      </c>
      <c r="E205" s="236">
        <v>3.8959000000000001</v>
      </c>
      <c r="I205" s="236">
        <v>6.9801000000000002</v>
      </c>
      <c r="J205" s="236"/>
      <c r="K205" s="236">
        <v>8.4085999999999999</v>
      </c>
      <c r="L205" s="236">
        <v>12.824</v>
      </c>
      <c r="M205" s="236"/>
      <c r="N205" s="236"/>
      <c r="O205" s="236">
        <v>9.9344999999999999</v>
      </c>
      <c r="P205" s="236"/>
      <c r="Q205" s="236"/>
      <c r="R205" s="236"/>
      <c r="S205" s="236"/>
      <c r="T205" s="236"/>
      <c r="U205" s="236"/>
      <c r="V205" s="236"/>
      <c r="W205" s="236"/>
      <c r="X205" s="236"/>
      <c r="Y205" s="236"/>
      <c r="Z205" s="236">
        <v>17.498999999999999</v>
      </c>
      <c r="AA205" s="236">
        <v>14.544600000000001</v>
      </c>
      <c r="AB205" s="236">
        <v>11.6876</v>
      </c>
      <c r="AC205" s="236"/>
      <c r="AD205" s="236"/>
      <c r="AE205" s="236"/>
      <c r="AF205" s="236">
        <v>6.4931999999999999</v>
      </c>
      <c r="AG205" s="236">
        <v>10.0319</v>
      </c>
      <c r="AH205" s="236">
        <v>20.096299999999999</v>
      </c>
      <c r="AI205" s="236">
        <v>8.4085999999999999</v>
      </c>
      <c r="AJ205" s="236">
        <v>13.4733</v>
      </c>
      <c r="AK205" s="236">
        <v>12.694000000000001</v>
      </c>
      <c r="AL205" s="236">
        <v>7.6294000000000004</v>
      </c>
      <c r="AM205" s="236">
        <v>12.9214</v>
      </c>
      <c r="AN205" s="236">
        <v>14.2525</v>
      </c>
      <c r="AO205" s="236">
        <v>11.330500000000001</v>
      </c>
      <c r="AP205" s="236"/>
      <c r="AQ205" s="236">
        <v>10.616300000000001</v>
      </c>
      <c r="AR205" s="236"/>
      <c r="AS205" s="236">
        <v>7.1749000000000001</v>
      </c>
      <c r="AW205" s="236"/>
      <c r="AX205" s="3">
        <v>10.811000000000002</v>
      </c>
      <c r="AZ205" s="236">
        <v>17.401599999999998</v>
      </c>
      <c r="BA205" s="236">
        <v>12.4344</v>
      </c>
      <c r="BB205" s="236">
        <v>14.0252</v>
      </c>
      <c r="BC205" s="236">
        <v>10.778600000000001</v>
      </c>
      <c r="BD205" s="236">
        <v>19.024899999999999</v>
      </c>
      <c r="BE205" s="236"/>
      <c r="BF205" s="236">
        <v>18.7652</v>
      </c>
      <c r="BG205" s="236"/>
      <c r="BH205" s="236"/>
      <c r="BI205" s="236"/>
      <c r="BJ205" s="236"/>
      <c r="BK205" s="236"/>
      <c r="BL205" s="236"/>
      <c r="BM205" s="236"/>
      <c r="BN205" s="236"/>
      <c r="BO205" s="236"/>
      <c r="BP205" s="236"/>
      <c r="BQ205" s="236"/>
      <c r="BR205" s="236"/>
      <c r="BS205" s="236"/>
      <c r="BT205" s="236"/>
      <c r="BU205" s="236"/>
      <c r="BV205" s="236">
        <v>14.2524</v>
      </c>
      <c r="BW205" s="236">
        <v>18.0185</v>
      </c>
      <c r="BX205" s="236">
        <v>14.934200000000001</v>
      </c>
      <c r="BY205" s="236">
        <v>12.7265</v>
      </c>
      <c r="BZ205" s="236">
        <v>13.180999999999999</v>
      </c>
      <c r="CA205" s="236">
        <v>14.9343</v>
      </c>
      <c r="CB205" s="236">
        <v>10.843500000000001</v>
      </c>
      <c r="CC205" s="236"/>
      <c r="CD205" s="236">
        <v>15.680999999999999</v>
      </c>
      <c r="CE205" s="236">
        <v>14.2524</v>
      </c>
      <c r="CF205" s="236">
        <v>12.077299999999999</v>
      </c>
      <c r="CG205" s="236">
        <v>7.7267999999999999</v>
      </c>
      <c r="CH205" s="236">
        <v>15.0641</v>
      </c>
      <c r="CI205" s="236">
        <v>16.038</v>
      </c>
      <c r="CJ205" s="236">
        <v>12.531700000000001</v>
      </c>
      <c r="CK205" s="236"/>
      <c r="CL205" s="236"/>
      <c r="CM205" s="236"/>
      <c r="CN205" s="236">
        <v>14.22</v>
      </c>
      <c r="CO205" s="236"/>
      <c r="CP205" s="236"/>
      <c r="CQ205" s="236"/>
      <c r="CR205" s="236"/>
      <c r="CS205" s="236"/>
      <c r="CT205" s="236"/>
      <c r="CU205" s="236">
        <v>17.953499999999998</v>
      </c>
      <c r="CV205" s="236">
        <v>17.564</v>
      </c>
      <c r="CW205" s="236">
        <v>15.680999999999999</v>
      </c>
      <c r="CX205" s="236">
        <v>13.992699999999999</v>
      </c>
      <c r="CY205" s="236">
        <v>19.901499999999999</v>
      </c>
      <c r="CZ205" s="236">
        <v>13.0512</v>
      </c>
      <c r="DA205" s="236">
        <v>10.551299999999999</v>
      </c>
      <c r="DB205" s="236">
        <v>11.6227</v>
      </c>
      <c r="DC205" s="236">
        <v>13.7979</v>
      </c>
      <c r="DD205" s="236">
        <v>15.616</v>
      </c>
      <c r="DE205" s="236"/>
      <c r="DF205" s="236">
        <v>11.427899999999999</v>
      </c>
      <c r="DG205" s="236">
        <v>14.2524</v>
      </c>
      <c r="DH205" s="236"/>
      <c r="DI205" s="236">
        <v>18.245699999999999</v>
      </c>
      <c r="DJ205" s="236"/>
      <c r="DK205" s="236">
        <v>17.596399999999999</v>
      </c>
      <c r="DL205" s="236">
        <v>8.4411000000000005</v>
      </c>
      <c r="DM205" s="236"/>
      <c r="DN205" s="236"/>
    </row>
    <row r="206" spans="1:118" x14ac:dyDescent="0.35">
      <c r="A206" s="236">
        <v>77</v>
      </c>
      <c r="B206" s="236">
        <v>8.0838999999999999</v>
      </c>
      <c r="C206" s="236">
        <v>4.2854000000000001</v>
      </c>
      <c r="D206" s="236">
        <v>6.6879999999999997</v>
      </c>
      <c r="E206" s="236">
        <v>3.9607999999999999</v>
      </c>
      <c r="I206" s="236">
        <v>6.8826999999999998</v>
      </c>
      <c r="J206" s="236"/>
      <c r="K206" s="236">
        <v>7.9215999999999998</v>
      </c>
      <c r="L206" s="236">
        <v>12.401899999999999</v>
      </c>
      <c r="M206" s="236"/>
      <c r="N206" s="236"/>
      <c r="O206" s="236">
        <v>9.6746999999999996</v>
      </c>
      <c r="P206" s="236"/>
      <c r="Q206" s="236"/>
      <c r="R206" s="236"/>
      <c r="S206" s="236"/>
      <c r="T206" s="236"/>
      <c r="U206" s="236"/>
      <c r="V206" s="236"/>
      <c r="W206" s="236"/>
      <c r="X206" s="236"/>
      <c r="Y206" s="236"/>
      <c r="Z206" s="236">
        <v>16.979500000000002</v>
      </c>
      <c r="AA206" s="236">
        <v>14.057600000000001</v>
      </c>
      <c r="AB206" s="236">
        <v>10.811</v>
      </c>
      <c r="AC206" s="236"/>
      <c r="AD206" s="236"/>
      <c r="AE206" s="236"/>
      <c r="AF206" s="236">
        <v>6.2984</v>
      </c>
      <c r="AG206" s="236">
        <v>9.9021000000000008</v>
      </c>
      <c r="AH206" s="236">
        <v>19.576799999999999</v>
      </c>
      <c r="AI206" s="236">
        <v>7.8567</v>
      </c>
      <c r="AJ206" s="236">
        <v>13.018800000000001</v>
      </c>
      <c r="AK206" s="236">
        <v>12.044700000000001</v>
      </c>
      <c r="AL206" s="236">
        <v>7.4345999999999997</v>
      </c>
      <c r="AM206" s="236">
        <v>12.5318</v>
      </c>
      <c r="AN206" s="236">
        <v>13.7979</v>
      </c>
      <c r="AO206" s="236">
        <v>10.7136</v>
      </c>
      <c r="AP206" s="236"/>
      <c r="AQ206" s="236">
        <v>10.2592</v>
      </c>
      <c r="AR206" s="236"/>
      <c r="AS206" s="236">
        <v>6.7203999999999997</v>
      </c>
      <c r="AW206" s="236"/>
      <c r="AX206" s="3">
        <v>10.453900000000003</v>
      </c>
      <c r="AZ206" s="236">
        <v>16.6874</v>
      </c>
      <c r="BA206" s="236">
        <v>11.8825</v>
      </c>
      <c r="BB206" s="236">
        <v>13.6356</v>
      </c>
      <c r="BC206" s="236">
        <v>10.291600000000001</v>
      </c>
      <c r="BD206" s="236">
        <v>18.538</v>
      </c>
      <c r="BE206" s="236"/>
      <c r="BF206" s="236">
        <v>18.2133</v>
      </c>
      <c r="BG206" s="236"/>
      <c r="BH206" s="236"/>
      <c r="BI206" s="236"/>
      <c r="BJ206" s="236"/>
      <c r="BK206" s="236"/>
      <c r="BL206" s="236"/>
      <c r="BM206" s="236"/>
      <c r="BN206" s="236"/>
      <c r="BO206" s="236"/>
      <c r="BP206" s="236"/>
      <c r="BQ206" s="236"/>
      <c r="BR206" s="236"/>
      <c r="BS206" s="236"/>
      <c r="BT206" s="236"/>
      <c r="BU206" s="236"/>
      <c r="BV206" s="236">
        <v>13.895300000000001</v>
      </c>
      <c r="BW206" s="236">
        <v>17.6614</v>
      </c>
      <c r="BX206" s="236">
        <v>14.4472</v>
      </c>
      <c r="BY206" s="236">
        <v>12.2395</v>
      </c>
      <c r="BZ206" s="236">
        <v>12.629099999999999</v>
      </c>
      <c r="CA206" s="236">
        <v>14.544700000000001</v>
      </c>
      <c r="CB206" s="236">
        <v>10.2591</v>
      </c>
      <c r="CC206" s="236"/>
      <c r="CD206" s="236">
        <v>15.031599999999999</v>
      </c>
      <c r="CE206" s="236">
        <v>14.154999999999999</v>
      </c>
      <c r="CF206" s="236">
        <v>11.525399999999999</v>
      </c>
      <c r="CG206" s="236">
        <v>7.4996</v>
      </c>
      <c r="CH206" s="236">
        <v>14.5771</v>
      </c>
      <c r="CI206" s="236">
        <v>15.680899999999999</v>
      </c>
      <c r="CJ206" s="236">
        <v>11.979799999999999</v>
      </c>
      <c r="CK206" s="236"/>
      <c r="CL206" s="236"/>
      <c r="CM206" s="236"/>
      <c r="CN206" s="236">
        <v>13.765499999999999</v>
      </c>
      <c r="CO206" s="236"/>
      <c r="CP206" s="236"/>
      <c r="CQ206" s="236"/>
      <c r="CR206" s="236"/>
      <c r="CS206" s="236"/>
      <c r="CT206" s="236"/>
      <c r="CU206" s="236">
        <v>17.2393</v>
      </c>
      <c r="CV206" s="236">
        <v>16.882200000000001</v>
      </c>
      <c r="CW206" s="236">
        <v>15.194000000000001</v>
      </c>
      <c r="CX206" s="236">
        <v>13.246</v>
      </c>
      <c r="CY206" s="236">
        <v>19.511900000000001</v>
      </c>
      <c r="CZ206" s="236">
        <v>12.4993</v>
      </c>
      <c r="DA206" s="236">
        <v>10.2591</v>
      </c>
      <c r="DB206" s="236">
        <v>11.3955</v>
      </c>
      <c r="DC206" s="236">
        <v>13.5382</v>
      </c>
      <c r="DD206" s="236">
        <v>15.1615</v>
      </c>
      <c r="DE206" s="236"/>
      <c r="DF206" s="236">
        <v>10.940899999999999</v>
      </c>
      <c r="DG206" s="236">
        <v>13.7979</v>
      </c>
      <c r="DH206" s="236"/>
      <c r="DI206" s="236">
        <v>17.4665</v>
      </c>
      <c r="DJ206" s="236"/>
      <c r="DK206" s="236">
        <v>17.304200000000002</v>
      </c>
      <c r="DL206" s="236">
        <v>8.2138000000000009</v>
      </c>
      <c r="DM206" s="236"/>
      <c r="DN206" s="236"/>
    </row>
    <row r="207" spans="1:118" x14ac:dyDescent="0.35">
      <c r="A207" s="236">
        <v>78</v>
      </c>
      <c r="B207" s="236">
        <v>7.8567</v>
      </c>
      <c r="C207" s="236">
        <v>4.3503999999999996</v>
      </c>
      <c r="D207" s="236">
        <v>6.4931999999999999</v>
      </c>
      <c r="E207" s="236">
        <v>3.5712000000000002</v>
      </c>
      <c r="I207" s="236">
        <v>6.4282000000000004</v>
      </c>
      <c r="J207" s="236"/>
      <c r="K207" s="236">
        <v>7.5320999999999998</v>
      </c>
      <c r="L207" s="236">
        <v>12.077299999999999</v>
      </c>
      <c r="M207" s="236"/>
      <c r="N207" s="236"/>
      <c r="O207" s="236">
        <v>9.1553000000000004</v>
      </c>
      <c r="P207" s="236"/>
      <c r="Q207" s="236"/>
      <c r="R207" s="236"/>
      <c r="S207" s="236"/>
      <c r="T207" s="236"/>
      <c r="U207" s="236"/>
      <c r="V207" s="236"/>
      <c r="W207" s="236"/>
      <c r="X207" s="236"/>
      <c r="Y207" s="236"/>
      <c r="Z207" s="236">
        <v>16.6873</v>
      </c>
      <c r="AA207" s="236">
        <v>13.4732</v>
      </c>
      <c r="AB207" s="236">
        <v>10.551299999999999</v>
      </c>
      <c r="AC207" s="236"/>
      <c r="AD207" s="236"/>
      <c r="AE207" s="236"/>
      <c r="AF207" s="236">
        <v>5.9737</v>
      </c>
      <c r="AG207" s="236">
        <v>9.5449999999999999</v>
      </c>
      <c r="AH207" s="236">
        <v>18.8626</v>
      </c>
      <c r="AI207" s="236">
        <v>7.6295000000000002</v>
      </c>
      <c r="AJ207" s="236">
        <v>12.629200000000001</v>
      </c>
      <c r="AK207" s="236">
        <v>11.7525</v>
      </c>
      <c r="AL207" s="236">
        <v>7.0125999999999999</v>
      </c>
      <c r="AM207" s="236">
        <v>12.0123</v>
      </c>
      <c r="AN207" s="236">
        <v>13.440799999999999</v>
      </c>
      <c r="AO207" s="236">
        <v>10.3565</v>
      </c>
      <c r="AP207" s="236"/>
      <c r="AQ207" s="236">
        <v>9.8696000000000002</v>
      </c>
      <c r="AR207" s="236"/>
      <c r="AS207" s="236">
        <v>6.5904999999999996</v>
      </c>
      <c r="AW207" s="236"/>
      <c r="AX207" s="3">
        <v>10.161700000000002</v>
      </c>
      <c r="AZ207" s="236">
        <v>15.973100000000001</v>
      </c>
      <c r="BA207" s="236">
        <v>11.363</v>
      </c>
      <c r="BB207" s="236">
        <v>12.953799999999999</v>
      </c>
      <c r="BC207" s="236">
        <v>9.9019999999999992</v>
      </c>
      <c r="BD207" s="236">
        <v>17.986000000000001</v>
      </c>
      <c r="BE207" s="236"/>
      <c r="BF207" s="236">
        <v>17.7912</v>
      </c>
      <c r="BG207" s="236"/>
      <c r="BH207" s="236"/>
      <c r="BI207" s="236"/>
      <c r="BJ207" s="236"/>
      <c r="BK207" s="236"/>
      <c r="BL207" s="236"/>
      <c r="BM207" s="236"/>
      <c r="BN207" s="236"/>
      <c r="BO207" s="236"/>
      <c r="BP207" s="236"/>
      <c r="BQ207" s="236"/>
      <c r="BR207" s="236"/>
      <c r="BS207" s="236"/>
      <c r="BT207" s="236"/>
      <c r="BU207" s="236"/>
      <c r="BV207" s="236">
        <v>13.246</v>
      </c>
      <c r="BW207" s="236">
        <v>17.109400000000001</v>
      </c>
      <c r="BX207" s="236">
        <v>14.0901</v>
      </c>
      <c r="BY207" s="236">
        <v>11.882400000000001</v>
      </c>
      <c r="BZ207" s="236">
        <v>12.142099999999999</v>
      </c>
      <c r="CA207" s="236">
        <v>14.1226</v>
      </c>
      <c r="CB207" s="236">
        <v>10.0319</v>
      </c>
      <c r="CC207" s="236"/>
      <c r="CD207" s="236">
        <v>14.7395</v>
      </c>
      <c r="CE207" s="236">
        <v>13.5382</v>
      </c>
      <c r="CF207" s="236">
        <v>11.1358</v>
      </c>
      <c r="CG207" s="236">
        <v>7.1749000000000001</v>
      </c>
      <c r="CH207" s="236">
        <v>14.0252</v>
      </c>
      <c r="CI207" s="236">
        <v>15.129</v>
      </c>
      <c r="CJ207" s="236">
        <v>11.6227</v>
      </c>
      <c r="CK207" s="236"/>
      <c r="CL207" s="236"/>
      <c r="CM207" s="236"/>
      <c r="CN207" s="236">
        <v>13.4084</v>
      </c>
      <c r="CO207" s="236"/>
      <c r="CP207" s="236"/>
      <c r="CQ207" s="236"/>
      <c r="CR207" s="236"/>
      <c r="CS207" s="236"/>
      <c r="CT207" s="236"/>
      <c r="CU207" s="236">
        <v>16.8172</v>
      </c>
      <c r="CV207" s="236">
        <v>16.395199999999999</v>
      </c>
      <c r="CW207" s="236">
        <v>14.804399999999999</v>
      </c>
      <c r="CX207" s="236">
        <v>13.1486</v>
      </c>
      <c r="CY207" s="236">
        <v>18.927499999999998</v>
      </c>
      <c r="CZ207" s="236">
        <v>12.142099999999999</v>
      </c>
      <c r="DA207" s="236">
        <v>9.8695000000000004</v>
      </c>
      <c r="DB207" s="236">
        <v>11.200699999999999</v>
      </c>
      <c r="DC207" s="236">
        <v>13.083600000000001</v>
      </c>
      <c r="DD207" s="236">
        <v>14.544700000000001</v>
      </c>
      <c r="DE207" s="236"/>
      <c r="DF207" s="236">
        <v>10.4215</v>
      </c>
      <c r="DG207" s="236">
        <v>13.6031</v>
      </c>
      <c r="DH207" s="236"/>
      <c r="DI207" s="236">
        <v>16.979500000000002</v>
      </c>
      <c r="DJ207" s="236"/>
      <c r="DK207" s="236">
        <v>16.622399999999999</v>
      </c>
      <c r="DL207" s="236">
        <v>7.7267999999999999</v>
      </c>
      <c r="DM207" s="236"/>
      <c r="DN207" s="236"/>
    </row>
    <row r="208" spans="1:118" x14ac:dyDescent="0.35">
      <c r="A208" s="236">
        <v>79</v>
      </c>
      <c r="B208" s="236">
        <v>7.3047000000000004</v>
      </c>
      <c r="C208" s="236">
        <v>4.2854000000000001</v>
      </c>
      <c r="D208" s="236">
        <v>6.1684999999999999</v>
      </c>
      <c r="E208" s="236">
        <v>3.4738000000000002</v>
      </c>
      <c r="I208" s="236">
        <v>6.1035000000000004</v>
      </c>
      <c r="J208" s="236"/>
      <c r="K208" s="236">
        <v>7.3048000000000002</v>
      </c>
      <c r="L208" s="236">
        <v>11.525399999999999</v>
      </c>
      <c r="M208" s="236"/>
      <c r="N208" s="236"/>
      <c r="O208" s="236">
        <v>8.9280000000000008</v>
      </c>
      <c r="P208" s="236"/>
      <c r="Q208" s="236"/>
      <c r="R208" s="236"/>
      <c r="S208" s="236"/>
      <c r="T208" s="236"/>
      <c r="U208" s="236"/>
      <c r="V208" s="236"/>
      <c r="W208" s="236"/>
      <c r="X208" s="236"/>
      <c r="Y208" s="236"/>
      <c r="Z208" s="236">
        <v>16.135400000000001</v>
      </c>
      <c r="AA208" s="236">
        <v>13.0512</v>
      </c>
      <c r="AB208" s="236">
        <v>10.129300000000001</v>
      </c>
      <c r="AC208" s="236"/>
      <c r="AD208" s="236"/>
      <c r="AE208" s="236"/>
      <c r="AF208" s="236">
        <v>5.5517000000000003</v>
      </c>
      <c r="AG208" s="236">
        <v>9.3177000000000003</v>
      </c>
      <c r="AH208" s="236">
        <v>18.3431</v>
      </c>
      <c r="AI208" s="236">
        <v>7.0776000000000003</v>
      </c>
      <c r="AJ208" s="236">
        <v>11.9474</v>
      </c>
      <c r="AK208" s="236">
        <v>11.2006</v>
      </c>
      <c r="AL208" s="236">
        <v>6.4931000000000001</v>
      </c>
      <c r="AM208" s="236">
        <v>11.85</v>
      </c>
      <c r="AN208" s="236">
        <v>12.953799999999999</v>
      </c>
      <c r="AO208" s="236">
        <v>10.0319</v>
      </c>
      <c r="AP208" s="236"/>
      <c r="AQ208" s="236">
        <v>9.5774000000000008</v>
      </c>
      <c r="AR208" s="236"/>
      <c r="AS208" s="236">
        <v>6.2333999999999996</v>
      </c>
      <c r="AW208" s="236"/>
      <c r="AX208" s="3">
        <v>9.7397000000000009</v>
      </c>
      <c r="AZ208" s="236">
        <v>15.421200000000001</v>
      </c>
      <c r="BA208" s="236">
        <v>11.1358</v>
      </c>
      <c r="BB208" s="236">
        <v>12.791499999999999</v>
      </c>
      <c r="BC208" s="236">
        <v>9.7072000000000003</v>
      </c>
      <c r="BD208" s="236">
        <v>17.304300000000001</v>
      </c>
      <c r="BE208" s="236"/>
      <c r="BF208" s="236">
        <v>17.206900000000001</v>
      </c>
      <c r="BG208" s="236"/>
      <c r="BH208" s="236"/>
      <c r="BI208" s="236"/>
      <c r="BJ208" s="236"/>
      <c r="BK208" s="236"/>
      <c r="BL208" s="236"/>
      <c r="BM208" s="236"/>
      <c r="BN208" s="236"/>
      <c r="BO208" s="236"/>
      <c r="BP208" s="236"/>
      <c r="BQ208" s="236"/>
      <c r="BR208" s="236"/>
      <c r="BS208" s="236"/>
      <c r="BT208" s="236"/>
      <c r="BU208" s="236"/>
      <c r="BV208" s="236">
        <v>12.791499999999999</v>
      </c>
      <c r="BW208" s="236">
        <v>16.622499999999999</v>
      </c>
      <c r="BX208" s="236">
        <v>13.733000000000001</v>
      </c>
      <c r="BY208" s="236">
        <v>11.427899999999999</v>
      </c>
      <c r="BZ208" s="236">
        <v>11.914899999999999</v>
      </c>
      <c r="CA208" s="236">
        <v>13.5707</v>
      </c>
      <c r="CB208" s="236">
        <v>9.5772999999999993</v>
      </c>
      <c r="CC208" s="236"/>
      <c r="CD208" s="236">
        <v>14.4473</v>
      </c>
      <c r="CE208" s="236">
        <v>12.9863</v>
      </c>
      <c r="CF208" s="236">
        <v>10.8111</v>
      </c>
      <c r="CG208" s="236">
        <v>6.7853000000000003</v>
      </c>
      <c r="CH208" s="236">
        <v>13.668100000000001</v>
      </c>
      <c r="CI208" s="236">
        <v>14.8368</v>
      </c>
      <c r="CJ208" s="236">
        <v>11.2006</v>
      </c>
      <c r="CK208" s="236"/>
      <c r="CL208" s="236"/>
      <c r="CM208" s="236"/>
      <c r="CN208" s="236">
        <v>13.181100000000001</v>
      </c>
      <c r="CO208" s="236"/>
      <c r="CP208" s="236"/>
      <c r="CQ208" s="236"/>
      <c r="CR208" s="236"/>
      <c r="CS208" s="236"/>
      <c r="CT208" s="236"/>
      <c r="CU208" s="236">
        <v>16.070499999999999</v>
      </c>
      <c r="CV208" s="236">
        <v>16.0381</v>
      </c>
      <c r="CW208" s="236">
        <v>14.2849</v>
      </c>
      <c r="CX208" s="236">
        <v>12.531700000000001</v>
      </c>
      <c r="CY208" s="236">
        <v>18.472999999999999</v>
      </c>
      <c r="CZ208" s="236">
        <v>11.6227</v>
      </c>
      <c r="DA208" s="236">
        <v>9.6746999999999996</v>
      </c>
      <c r="DB208" s="236">
        <v>10.9085</v>
      </c>
      <c r="DC208" s="236">
        <v>12.531700000000001</v>
      </c>
      <c r="DD208" s="236">
        <v>14.155099999999999</v>
      </c>
      <c r="DE208" s="236"/>
      <c r="DF208" s="236">
        <v>9.9669000000000008</v>
      </c>
      <c r="DG208" s="236">
        <v>13.018700000000001</v>
      </c>
      <c r="DH208" s="236"/>
      <c r="DI208" s="236">
        <v>16.5899</v>
      </c>
      <c r="DJ208" s="236"/>
      <c r="DK208" s="236">
        <v>16.3627</v>
      </c>
      <c r="DL208" s="236">
        <v>7.532</v>
      </c>
      <c r="DM208" s="236"/>
      <c r="DN208" s="236"/>
    </row>
    <row r="209" spans="1:118" x14ac:dyDescent="0.35">
      <c r="A209" s="236">
        <v>80</v>
      </c>
      <c r="B209" s="236">
        <v>7.0449999999999999</v>
      </c>
      <c r="C209" s="236">
        <v>3.9283000000000001</v>
      </c>
      <c r="D209" s="236">
        <v>5.9088000000000003</v>
      </c>
      <c r="E209" s="236">
        <v>3.3115000000000001</v>
      </c>
      <c r="I209" s="236">
        <v>6.0061</v>
      </c>
      <c r="J209" s="236"/>
      <c r="K209" s="236">
        <v>6.9801000000000002</v>
      </c>
      <c r="L209" s="236">
        <v>11.3306</v>
      </c>
      <c r="M209" s="236"/>
      <c r="N209" s="236"/>
      <c r="O209" s="236">
        <v>8.4410000000000007</v>
      </c>
      <c r="P209" s="236"/>
      <c r="Q209" s="236"/>
      <c r="R209" s="236"/>
      <c r="S209" s="236"/>
      <c r="T209" s="236"/>
      <c r="U209" s="236"/>
      <c r="V209" s="236"/>
      <c r="W209" s="236"/>
      <c r="X209" s="236"/>
      <c r="Y209" s="236"/>
      <c r="Z209" s="236">
        <v>15.518599999999999</v>
      </c>
      <c r="AA209" s="236">
        <v>12.694100000000001</v>
      </c>
      <c r="AB209" s="236">
        <v>9.7072000000000003</v>
      </c>
      <c r="AC209" s="236"/>
      <c r="AD209" s="236"/>
      <c r="AE209" s="236"/>
      <c r="AF209" s="236">
        <v>5.5191999999999997</v>
      </c>
      <c r="AG209" s="236">
        <v>8.9930000000000003</v>
      </c>
      <c r="AH209" s="236">
        <v>17.953499999999998</v>
      </c>
      <c r="AI209" s="236">
        <v>6.7854000000000001</v>
      </c>
      <c r="AJ209" s="236">
        <v>11.6877</v>
      </c>
      <c r="AK209" s="236">
        <v>10.7136</v>
      </c>
      <c r="AL209" s="236">
        <v>6.2659000000000002</v>
      </c>
      <c r="AM209" s="236">
        <v>11.200699999999999</v>
      </c>
      <c r="AN209" s="236">
        <v>12.466900000000001</v>
      </c>
      <c r="AO209" s="236">
        <v>9.6423000000000005</v>
      </c>
      <c r="AP209" s="236"/>
      <c r="AQ209" s="236">
        <v>9.1228999999999996</v>
      </c>
      <c r="AR209" s="236"/>
      <c r="AS209" s="236">
        <v>6.2008999999999999</v>
      </c>
      <c r="AW209" s="236"/>
      <c r="AX209" s="3">
        <v>9.2202000000000002</v>
      </c>
      <c r="AZ209" s="236">
        <v>14.966699999999999</v>
      </c>
      <c r="BA209" s="236">
        <v>10.7462</v>
      </c>
      <c r="BB209" s="236">
        <v>12.1097</v>
      </c>
      <c r="BC209" s="236">
        <v>9.0579000000000001</v>
      </c>
      <c r="BD209" s="236">
        <v>16.622499999999999</v>
      </c>
      <c r="BE209" s="236"/>
      <c r="BF209" s="236">
        <v>16.784800000000001</v>
      </c>
      <c r="BG209" s="236"/>
      <c r="BH209" s="236"/>
      <c r="BI209" s="236"/>
      <c r="BJ209" s="236"/>
      <c r="BK209" s="236"/>
      <c r="BL209" s="236"/>
      <c r="BM209" s="236"/>
      <c r="BN209" s="236"/>
      <c r="BO209" s="236"/>
      <c r="BP209" s="236"/>
      <c r="BQ209" s="236"/>
      <c r="BR209" s="236"/>
      <c r="BS209" s="236"/>
      <c r="BT209" s="236"/>
      <c r="BU209" s="236"/>
      <c r="BV209" s="236">
        <v>12.369400000000001</v>
      </c>
      <c r="BW209" s="236">
        <v>16.103000000000002</v>
      </c>
      <c r="BX209" s="236">
        <v>13.278499999999999</v>
      </c>
      <c r="BY209" s="236">
        <v>11.0708</v>
      </c>
      <c r="BZ209" s="236">
        <v>11.427899999999999</v>
      </c>
      <c r="CA209" s="236">
        <v>13.246</v>
      </c>
      <c r="CB209" s="236">
        <v>9.3176000000000005</v>
      </c>
      <c r="CC209" s="236"/>
      <c r="CD209" s="236">
        <v>13.9278</v>
      </c>
      <c r="CE209" s="236">
        <v>12.694100000000001</v>
      </c>
      <c r="CF209" s="236">
        <v>10.5189</v>
      </c>
      <c r="CG209" s="236">
        <v>6.6230000000000002</v>
      </c>
      <c r="CH209" s="236">
        <v>13.343400000000001</v>
      </c>
      <c r="CI209" s="236">
        <v>14.2849</v>
      </c>
      <c r="CJ209" s="236">
        <v>10.6487</v>
      </c>
      <c r="CK209" s="236"/>
      <c r="CL209" s="236"/>
      <c r="CM209" s="236"/>
      <c r="CN209" s="236">
        <v>12.694100000000001</v>
      </c>
      <c r="CO209" s="236"/>
      <c r="CP209" s="236"/>
      <c r="CQ209" s="236"/>
      <c r="CR209" s="236"/>
      <c r="CS209" s="236"/>
      <c r="CT209" s="236"/>
      <c r="CU209" s="236">
        <v>15.8108</v>
      </c>
      <c r="CV209" s="236">
        <v>15.583600000000001</v>
      </c>
      <c r="CW209" s="236">
        <v>14.0901</v>
      </c>
      <c r="CX209" s="236">
        <v>12.3369</v>
      </c>
      <c r="CY209" s="236">
        <v>17.823699999999999</v>
      </c>
      <c r="CZ209" s="236">
        <v>11.3954</v>
      </c>
      <c r="DA209" s="236">
        <v>9.0579000000000001</v>
      </c>
      <c r="DB209" s="236">
        <v>10.4215</v>
      </c>
      <c r="DC209" s="236">
        <v>12.401899999999999</v>
      </c>
      <c r="DD209" s="236">
        <v>13.733000000000001</v>
      </c>
      <c r="DE209" s="236"/>
      <c r="DF209" s="236">
        <v>9.8046000000000006</v>
      </c>
      <c r="DG209" s="236">
        <v>12.629099999999999</v>
      </c>
      <c r="DH209" s="236"/>
      <c r="DI209" s="236">
        <v>15.9406</v>
      </c>
      <c r="DJ209" s="236"/>
      <c r="DK209" s="236">
        <v>16.103000000000002</v>
      </c>
      <c r="DL209" s="236">
        <v>7.4021999999999997</v>
      </c>
      <c r="DM209" s="236"/>
      <c r="DN209" s="236"/>
    </row>
    <row r="210" spans="1:118" x14ac:dyDescent="0.35">
      <c r="A210" s="236">
        <v>81</v>
      </c>
      <c r="B210" s="236">
        <v>6.6879</v>
      </c>
      <c r="C210" s="236">
        <v>3.7334999999999998</v>
      </c>
      <c r="D210" s="236">
        <v>5.6490999999999998</v>
      </c>
      <c r="E210" s="236">
        <v>3.0842000000000001</v>
      </c>
      <c r="I210" s="236">
        <v>5.5841000000000003</v>
      </c>
      <c r="J210" s="236"/>
      <c r="K210" s="236">
        <v>6.6555</v>
      </c>
      <c r="L210" s="236">
        <v>10.7462</v>
      </c>
      <c r="M210" s="236"/>
      <c r="N210" s="236"/>
      <c r="O210" s="236">
        <v>8.1488999999999994</v>
      </c>
      <c r="P210" s="236"/>
      <c r="Q210" s="236"/>
      <c r="R210" s="236"/>
      <c r="S210" s="236"/>
      <c r="T210" s="236"/>
      <c r="U210" s="236"/>
      <c r="V210" s="236"/>
      <c r="W210" s="236"/>
      <c r="X210" s="236"/>
      <c r="Y210" s="236"/>
      <c r="Z210" s="236">
        <v>15.129</v>
      </c>
      <c r="AA210" s="236">
        <v>12.2395</v>
      </c>
      <c r="AB210" s="236">
        <v>9.4799000000000007</v>
      </c>
      <c r="AC210" s="236"/>
      <c r="AD210" s="236"/>
      <c r="AE210" s="236"/>
      <c r="AF210" s="236">
        <v>5.0647000000000002</v>
      </c>
      <c r="AG210" s="236">
        <v>8.8307000000000002</v>
      </c>
      <c r="AH210" s="236">
        <v>17.531500000000001</v>
      </c>
      <c r="AI210" s="236">
        <v>6.4282000000000004</v>
      </c>
      <c r="AJ210" s="236">
        <v>11.428000000000001</v>
      </c>
      <c r="AK210" s="236">
        <v>10.2591</v>
      </c>
      <c r="AL210" s="236">
        <v>6.2008999999999999</v>
      </c>
      <c r="AM210" s="236">
        <v>10.6813</v>
      </c>
      <c r="AN210" s="236">
        <v>12.1097</v>
      </c>
      <c r="AO210" s="236">
        <v>9.3826000000000001</v>
      </c>
      <c r="AP210" s="236"/>
      <c r="AQ210" s="236">
        <v>8.8632000000000009</v>
      </c>
      <c r="AR210" s="236"/>
      <c r="AS210" s="236">
        <v>5.9412000000000003</v>
      </c>
      <c r="AW210" s="236"/>
      <c r="AX210" s="3">
        <v>9.0903000000000009</v>
      </c>
      <c r="AZ210" s="236">
        <v>14.1875</v>
      </c>
      <c r="BA210" s="236">
        <v>10.2592</v>
      </c>
      <c r="BB210" s="236">
        <v>11.817500000000001</v>
      </c>
      <c r="BC210" s="236">
        <v>8.8630999999999993</v>
      </c>
      <c r="BD210" s="236">
        <v>16.232900000000001</v>
      </c>
      <c r="BE210" s="236"/>
      <c r="BF210" s="236">
        <v>16.297799999999999</v>
      </c>
      <c r="BG210" s="236"/>
      <c r="BH210" s="236"/>
      <c r="BI210" s="236"/>
      <c r="BJ210" s="236"/>
      <c r="BK210" s="236"/>
      <c r="BL210" s="236"/>
      <c r="BM210" s="236"/>
      <c r="BN210" s="236"/>
      <c r="BO210" s="236"/>
      <c r="BP210" s="236"/>
      <c r="BQ210" s="236"/>
      <c r="BR210" s="236"/>
      <c r="BS210" s="236"/>
      <c r="BT210" s="236"/>
      <c r="BU210" s="236"/>
      <c r="BV210" s="236">
        <v>12.0448</v>
      </c>
      <c r="BW210" s="236">
        <v>15.6485</v>
      </c>
      <c r="BX210" s="236">
        <v>12.791499999999999</v>
      </c>
      <c r="BY210" s="236">
        <v>10.875999999999999</v>
      </c>
      <c r="BZ210" s="236">
        <v>11.0383</v>
      </c>
      <c r="CA210" s="236">
        <v>12.791499999999999</v>
      </c>
      <c r="CB210" s="236">
        <v>8.8630999999999993</v>
      </c>
      <c r="CC210" s="236"/>
      <c r="CD210" s="236">
        <v>13.603199999999999</v>
      </c>
      <c r="CE210" s="236">
        <v>12.369400000000001</v>
      </c>
      <c r="CF210" s="236">
        <v>10.129300000000001</v>
      </c>
      <c r="CG210" s="236">
        <v>6.4607000000000001</v>
      </c>
      <c r="CH210" s="236">
        <v>12.6617</v>
      </c>
      <c r="CI210" s="236">
        <v>13.992699999999999</v>
      </c>
      <c r="CJ210" s="236">
        <v>10.551299999999999</v>
      </c>
      <c r="CK210" s="236"/>
      <c r="CL210" s="236"/>
      <c r="CM210" s="236"/>
      <c r="CN210" s="236">
        <v>12.142200000000001</v>
      </c>
      <c r="CO210" s="236"/>
      <c r="CP210" s="236"/>
      <c r="CQ210" s="236"/>
      <c r="CR210" s="236"/>
      <c r="CS210" s="236"/>
      <c r="CT210" s="236"/>
      <c r="CU210" s="236">
        <v>15.258900000000001</v>
      </c>
      <c r="CV210" s="236">
        <v>15.356299999999999</v>
      </c>
      <c r="CW210" s="236">
        <v>13.4084</v>
      </c>
      <c r="CX210" s="236">
        <v>11.752599999999999</v>
      </c>
      <c r="CY210" s="236">
        <v>17.498999999999999</v>
      </c>
      <c r="CZ210" s="236">
        <v>11.005800000000001</v>
      </c>
      <c r="DA210" s="236">
        <v>8.8630999999999993</v>
      </c>
      <c r="DB210" s="236">
        <v>10.226699999999999</v>
      </c>
      <c r="DC210" s="236">
        <v>11.817500000000001</v>
      </c>
      <c r="DD210" s="236">
        <v>13.2136</v>
      </c>
      <c r="DE210" s="236"/>
      <c r="DF210" s="236">
        <v>9.3826000000000001</v>
      </c>
      <c r="DG210" s="236">
        <v>12.1097</v>
      </c>
      <c r="DH210" s="236"/>
      <c r="DI210" s="236">
        <v>15.258800000000001</v>
      </c>
      <c r="DJ210" s="236"/>
      <c r="DK210" s="236">
        <v>15.258900000000001</v>
      </c>
      <c r="DL210" s="236">
        <v>7.2073999999999998</v>
      </c>
      <c r="DM210" s="236"/>
      <c r="DN210" s="236"/>
    </row>
    <row r="211" spans="1:118" x14ac:dyDescent="0.35">
      <c r="A211" s="236">
        <v>82</v>
      </c>
      <c r="B211" s="236">
        <v>6.3956999999999997</v>
      </c>
      <c r="C211" s="236">
        <v>3.4413</v>
      </c>
      <c r="D211" s="236">
        <v>5.2919999999999998</v>
      </c>
      <c r="E211" s="236">
        <v>3.1490999999999998</v>
      </c>
      <c r="I211" s="236">
        <v>5.3893000000000004</v>
      </c>
      <c r="J211" s="236"/>
      <c r="K211" s="236">
        <v>6.2659000000000002</v>
      </c>
      <c r="L211" s="236">
        <v>10.551399999999999</v>
      </c>
      <c r="M211" s="236"/>
      <c r="N211" s="236"/>
      <c r="O211" s="236">
        <v>7.8891</v>
      </c>
      <c r="P211" s="236"/>
      <c r="Q211" s="236"/>
      <c r="R211" s="236"/>
      <c r="S211" s="236"/>
      <c r="T211" s="236"/>
      <c r="U211" s="236"/>
      <c r="V211" s="236"/>
      <c r="W211" s="236"/>
      <c r="X211" s="236"/>
      <c r="Y211" s="236"/>
      <c r="Z211" s="236">
        <v>14.7394</v>
      </c>
      <c r="AA211" s="236">
        <v>11.785</v>
      </c>
      <c r="AB211" s="236">
        <v>8.8630999999999993</v>
      </c>
      <c r="AC211" s="236"/>
      <c r="AD211" s="236"/>
      <c r="AE211" s="236"/>
      <c r="AF211" s="236">
        <v>4.8699000000000003</v>
      </c>
      <c r="AG211" s="236">
        <v>8.5385000000000009</v>
      </c>
      <c r="AH211" s="236">
        <v>16.849699999999999</v>
      </c>
      <c r="AI211" s="236">
        <v>5.8438999999999997</v>
      </c>
      <c r="AJ211" s="236">
        <v>10.713699999999999</v>
      </c>
      <c r="AK211" s="236">
        <v>10.1942</v>
      </c>
      <c r="AL211" s="236">
        <v>6.0061999999999998</v>
      </c>
      <c r="AM211" s="236">
        <v>10.5839</v>
      </c>
      <c r="AN211" s="236">
        <v>11.492900000000001</v>
      </c>
      <c r="AO211" s="236">
        <v>8.9280000000000008</v>
      </c>
      <c r="AP211" s="236"/>
      <c r="AQ211" s="236">
        <v>8.5385000000000009</v>
      </c>
      <c r="AR211" s="236"/>
      <c r="AS211" s="236">
        <v>5.8762999999999996</v>
      </c>
      <c r="AW211" s="236"/>
      <c r="AX211" s="3">
        <v>8.6033999999999988</v>
      </c>
      <c r="AZ211" s="236">
        <v>13.7005</v>
      </c>
      <c r="BA211" s="236">
        <v>9.9344999999999999</v>
      </c>
      <c r="BB211" s="236">
        <v>11.2331</v>
      </c>
      <c r="BC211" s="236">
        <v>8.5709</v>
      </c>
      <c r="BD211" s="236">
        <v>15.6485</v>
      </c>
      <c r="BE211" s="236"/>
      <c r="BF211" s="236">
        <v>15.7784</v>
      </c>
      <c r="BG211" s="236"/>
      <c r="BH211" s="236"/>
      <c r="BI211" s="236"/>
      <c r="BJ211" s="236"/>
      <c r="BK211" s="236"/>
      <c r="BL211" s="236"/>
      <c r="BM211" s="236"/>
      <c r="BN211" s="236"/>
      <c r="BO211" s="236"/>
      <c r="BP211" s="236"/>
      <c r="BQ211" s="236"/>
      <c r="BR211" s="236"/>
      <c r="BS211" s="236"/>
      <c r="BT211" s="236"/>
      <c r="BU211" s="236"/>
      <c r="BV211" s="236">
        <v>11.6227</v>
      </c>
      <c r="BW211" s="236">
        <v>15.356299999999999</v>
      </c>
      <c r="BX211" s="236">
        <v>12.3369</v>
      </c>
      <c r="BY211" s="236">
        <v>10.4864</v>
      </c>
      <c r="BZ211" s="236">
        <v>10.4214</v>
      </c>
      <c r="CA211" s="236">
        <v>12.4993</v>
      </c>
      <c r="CB211" s="236">
        <v>8.8956</v>
      </c>
      <c r="CC211" s="236"/>
      <c r="CD211" s="236">
        <v>13.246</v>
      </c>
      <c r="CE211" s="236">
        <v>11.752599999999999</v>
      </c>
      <c r="CF211" s="236">
        <v>9.7398000000000007</v>
      </c>
      <c r="CG211" s="236">
        <v>6.0061999999999998</v>
      </c>
      <c r="CH211" s="236">
        <v>12.2721</v>
      </c>
      <c r="CI211" s="236">
        <v>13.732900000000001</v>
      </c>
      <c r="CJ211" s="236">
        <v>10.129300000000001</v>
      </c>
      <c r="CK211" s="236"/>
      <c r="CL211" s="236"/>
      <c r="CM211" s="236"/>
      <c r="CN211" s="236">
        <v>11.752599999999999</v>
      </c>
      <c r="CO211" s="236"/>
      <c r="CP211" s="236"/>
      <c r="CQ211" s="236"/>
      <c r="CR211" s="236"/>
      <c r="CS211" s="236"/>
      <c r="CT211" s="236"/>
      <c r="CU211" s="236">
        <v>14.9018</v>
      </c>
      <c r="CV211" s="236">
        <v>14.7719</v>
      </c>
      <c r="CW211" s="236">
        <v>13.311</v>
      </c>
      <c r="CX211" s="236">
        <v>11.492800000000001</v>
      </c>
      <c r="CY211" s="236">
        <v>16.849699999999999</v>
      </c>
      <c r="CZ211" s="236">
        <v>10.6812</v>
      </c>
      <c r="DA211" s="236">
        <v>8.5383999999999993</v>
      </c>
      <c r="DB211" s="236">
        <v>9.8696000000000002</v>
      </c>
      <c r="DC211" s="236">
        <v>11.590199999999999</v>
      </c>
      <c r="DD211" s="236">
        <v>12.791499999999999</v>
      </c>
      <c r="DE211" s="236"/>
      <c r="DF211" s="236">
        <v>8.9280000000000008</v>
      </c>
      <c r="DG211" s="236">
        <v>11.9473</v>
      </c>
      <c r="DH211" s="236"/>
      <c r="DI211" s="236">
        <v>14.934200000000001</v>
      </c>
      <c r="DJ211" s="236"/>
      <c r="DK211" s="236">
        <v>15.194000000000001</v>
      </c>
      <c r="DL211" s="236">
        <v>6.9151999999999996</v>
      </c>
      <c r="DM211" s="236"/>
      <c r="DN211" s="236"/>
    </row>
    <row r="212" spans="1:118" x14ac:dyDescent="0.35">
      <c r="A212" s="236">
        <v>83</v>
      </c>
      <c r="B212" s="236">
        <v>6.1035000000000004</v>
      </c>
      <c r="C212" s="236">
        <v>3.4413</v>
      </c>
      <c r="D212" s="236">
        <v>5.0972</v>
      </c>
      <c r="E212" s="236">
        <v>2.7919999999999998</v>
      </c>
      <c r="I212" s="236">
        <v>5.2594000000000003</v>
      </c>
      <c r="J212" s="236"/>
      <c r="K212" s="236">
        <v>5.8762999999999996</v>
      </c>
      <c r="L212" s="236">
        <v>10.3566</v>
      </c>
      <c r="M212" s="236"/>
      <c r="N212" s="236"/>
      <c r="O212" s="236">
        <v>7.6294000000000004</v>
      </c>
      <c r="P212" s="236"/>
      <c r="Q212" s="236"/>
      <c r="R212" s="236"/>
      <c r="S212" s="236"/>
      <c r="T212" s="236"/>
      <c r="U212" s="236"/>
      <c r="V212" s="236"/>
      <c r="W212" s="236"/>
      <c r="X212" s="236"/>
      <c r="Y212" s="236"/>
      <c r="Z212" s="236">
        <v>14.2524</v>
      </c>
      <c r="AA212" s="236">
        <v>11.298</v>
      </c>
      <c r="AB212" s="236">
        <v>8.7657000000000007</v>
      </c>
      <c r="AC212" s="236"/>
      <c r="AD212" s="236"/>
      <c r="AE212" s="236"/>
      <c r="AF212" s="236">
        <v>4.74</v>
      </c>
      <c r="AG212" s="236">
        <v>8.5385000000000009</v>
      </c>
      <c r="AH212" s="236">
        <v>16.395199999999999</v>
      </c>
      <c r="AI212" s="236">
        <v>5.6490999999999998</v>
      </c>
      <c r="AJ212" s="236">
        <v>10.551399999999999</v>
      </c>
      <c r="AK212" s="236">
        <v>9.5772999999999993</v>
      </c>
      <c r="AL212" s="236">
        <v>5.6166</v>
      </c>
      <c r="AM212" s="236">
        <v>10.226699999999999</v>
      </c>
      <c r="AN212" s="236">
        <v>11.3306</v>
      </c>
      <c r="AO212" s="236">
        <v>8.5709</v>
      </c>
      <c r="AP212" s="236"/>
      <c r="AQ212" s="236">
        <v>8.1164000000000005</v>
      </c>
      <c r="AR212" s="236"/>
      <c r="AS212" s="236">
        <v>5.4542000000000002</v>
      </c>
      <c r="AW212" s="236"/>
      <c r="AX212" s="3">
        <v>8.2462</v>
      </c>
      <c r="AZ212" s="236">
        <v>13.2135</v>
      </c>
      <c r="BA212" s="236">
        <v>9.7073</v>
      </c>
      <c r="BB212" s="236">
        <v>11.1357</v>
      </c>
      <c r="BC212" s="236">
        <v>8.0515000000000008</v>
      </c>
      <c r="BD212" s="236">
        <v>15.194000000000001</v>
      </c>
      <c r="BE212" s="236"/>
      <c r="BF212" s="236">
        <v>15.356299999999999</v>
      </c>
      <c r="BG212" s="236"/>
      <c r="BH212" s="236"/>
      <c r="BI212" s="236"/>
      <c r="BJ212" s="236"/>
      <c r="BK212" s="236"/>
      <c r="BL212" s="236"/>
      <c r="BM212" s="236"/>
      <c r="BN212" s="236"/>
      <c r="BO212" s="236"/>
      <c r="BP212" s="236"/>
      <c r="BQ212" s="236"/>
      <c r="BR212" s="236"/>
      <c r="BS212" s="236"/>
      <c r="BT212" s="236"/>
      <c r="BU212" s="236"/>
      <c r="BV212" s="236">
        <v>11.103300000000001</v>
      </c>
      <c r="BW212" s="236">
        <v>14.804399999999999</v>
      </c>
      <c r="BX212" s="236">
        <v>12.1097</v>
      </c>
      <c r="BY212" s="236">
        <v>10.4214</v>
      </c>
      <c r="BZ212" s="236">
        <v>10.388999999999999</v>
      </c>
      <c r="CA212" s="236">
        <v>11.85</v>
      </c>
      <c r="CB212" s="236">
        <v>8.3760999999999992</v>
      </c>
      <c r="CC212" s="236"/>
      <c r="CD212" s="236">
        <v>12.8889</v>
      </c>
      <c r="CE212" s="236">
        <v>11.5578</v>
      </c>
      <c r="CF212" s="236">
        <v>9.5124999999999993</v>
      </c>
      <c r="CG212" s="236">
        <v>5.649</v>
      </c>
      <c r="CH212" s="236">
        <v>11.7851</v>
      </c>
      <c r="CI212" s="236">
        <v>13.343400000000001</v>
      </c>
      <c r="CJ212" s="236">
        <v>9.6423000000000005</v>
      </c>
      <c r="CK212" s="236"/>
      <c r="CL212" s="236"/>
      <c r="CM212" s="236"/>
      <c r="CN212" s="236">
        <v>11.4604</v>
      </c>
      <c r="CO212" s="236"/>
      <c r="CP212" s="236"/>
      <c r="CQ212" s="236"/>
      <c r="CR212" s="236"/>
      <c r="CS212" s="236"/>
      <c r="CT212" s="236"/>
      <c r="CU212" s="236">
        <v>14.479699999999999</v>
      </c>
      <c r="CV212" s="236">
        <v>14.317399999999999</v>
      </c>
      <c r="CW212" s="236">
        <v>12.694100000000001</v>
      </c>
      <c r="CX212" s="236">
        <v>11.0708</v>
      </c>
      <c r="CY212" s="236">
        <v>16.3627</v>
      </c>
      <c r="CZ212" s="236">
        <v>10.3565</v>
      </c>
      <c r="DA212" s="236">
        <v>8.1164000000000005</v>
      </c>
      <c r="DB212" s="236">
        <v>9.3826000000000001</v>
      </c>
      <c r="DC212" s="236">
        <v>11.1357</v>
      </c>
      <c r="DD212" s="236">
        <v>12.304500000000001</v>
      </c>
      <c r="DE212" s="236"/>
      <c r="DF212" s="236">
        <v>8.7981999999999996</v>
      </c>
      <c r="DG212" s="236">
        <v>11.7201</v>
      </c>
      <c r="DH212" s="236"/>
      <c r="DI212" s="236">
        <v>14.382300000000001</v>
      </c>
      <c r="DJ212" s="236"/>
      <c r="DK212" s="236">
        <v>14.869300000000001</v>
      </c>
      <c r="DL212" s="236">
        <v>6.5580999999999996</v>
      </c>
      <c r="DM212" s="236"/>
      <c r="DN212" s="236"/>
    </row>
    <row r="213" spans="1:118" x14ac:dyDescent="0.35">
      <c r="A213" s="236">
        <v>84</v>
      </c>
      <c r="B213" s="236">
        <v>5.8113000000000001</v>
      </c>
      <c r="C213" s="236">
        <v>3.0842000000000001</v>
      </c>
      <c r="D213" s="236">
        <v>4.9997999999999996</v>
      </c>
      <c r="E213" s="236">
        <v>2.7271000000000001</v>
      </c>
      <c r="I213" s="236">
        <v>4.9023000000000003</v>
      </c>
      <c r="J213" s="236"/>
      <c r="K213" s="236">
        <v>5.9088000000000003</v>
      </c>
      <c r="L213" s="236">
        <v>9.7073</v>
      </c>
      <c r="M213" s="236"/>
      <c r="N213" s="236"/>
      <c r="O213" s="236">
        <v>7.3372000000000002</v>
      </c>
      <c r="P213" s="236"/>
      <c r="Q213" s="236"/>
      <c r="R213" s="236"/>
      <c r="S213" s="236"/>
      <c r="T213" s="236"/>
      <c r="U213" s="236"/>
      <c r="V213" s="236"/>
      <c r="W213" s="236"/>
      <c r="X213" s="236"/>
      <c r="Y213" s="236"/>
      <c r="Z213" s="236">
        <v>13.7654</v>
      </c>
      <c r="AA213" s="236">
        <v>10.9734</v>
      </c>
      <c r="AB213" s="236">
        <v>8.3436000000000003</v>
      </c>
      <c r="AC213" s="236"/>
      <c r="AD213" s="236"/>
      <c r="AE213" s="236"/>
      <c r="AF213" s="236">
        <v>4.5452000000000004</v>
      </c>
      <c r="AG213" s="236">
        <v>8.2139000000000006</v>
      </c>
      <c r="AH213" s="236">
        <v>15.843299999999999</v>
      </c>
      <c r="AI213" s="236">
        <v>5.6814999999999998</v>
      </c>
      <c r="AJ213" s="236">
        <v>10.129300000000001</v>
      </c>
      <c r="AK213" s="236">
        <v>9.0902999999999992</v>
      </c>
      <c r="AL213" s="236">
        <v>5.2270000000000003</v>
      </c>
      <c r="AM213" s="236">
        <v>9.6098999999999997</v>
      </c>
      <c r="AN213" s="236">
        <v>10.8111</v>
      </c>
      <c r="AO213" s="236">
        <v>8.2787000000000006</v>
      </c>
      <c r="AP213" s="236"/>
      <c r="AQ213" s="236">
        <v>7.8243</v>
      </c>
      <c r="AR213" s="236"/>
      <c r="AS213" s="236">
        <v>5.3567999999999998</v>
      </c>
      <c r="AW213" s="236"/>
      <c r="AX213" s="3">
        <v>7.9865000000000013</v>
      </c>
      <c r="AZ213" s="236">
        <v>12.726599999999999</v>
      </c>
      <c r="BA213" s="236">
        <v>9.3501999999999992</v>
      </c>
      <c r="BB213" s="236">
        <v>10.5838</v>
      </c>
      <c r="BC213" s="236">
        <v>7.9215999999999998</v>
      </c>
      <c r="BD213" s="236">
        <v>14.707000000000001</v>
      </c>
      <c r="BE213" s="236"/>
      <c r="BF213" s="236">
        <v>14.9992</v>
      </c>
      <c r="BG213" s="236"/>
      <c r="BH213" s="236"/>
      <c r="BI213" s="236"/>
      <c r="BJ213" s="236"/>
      <c r="BK213" s="236"/>
      <c r="BL213" s="236"/>
      <c r="BM213" s="236"/>
      <c r="BN213" s="236"/>
      <c r="BO213" s="236"/>
      <c r="BP213" s="236"/>
      <c r="BQ213" s="236"/>
      <c r="BR213" s="236"/>
      <c r="BS213" s="236"/>
      <c r="BT213" s="236"/>
      <c r="BU213" s="236"/>
      <c r="BV213" s="236">
        <v>10.6812</v>
      </c>
      <c r="BW213" s="236">
        <v>14.5122</v>
      </c>
      <c r="BX213" s="236">
        <v>11.785</v>
      </c>
      <c r="BY213" s="236">
        <v>9.9344999999999999</v>
      </c>
      <c r="BZ213" s="236">
        <v>9.7396999999999991</v>
      </c>
      <c r="CA213" s="236">
        <v>11.7202</v>
      </c>
      <c r="CB213" s="236">
        <v>8.2462999999999997</v>
      </c>
      <c r="CC213" s="236"/>
      <c r="CD213" s="236">
        <v>12.466900000000001</v>
      </c>
      <c r="CE213" s="236">
        <v>11.3954</v>
      </c>
      <c r="CF213" s="236">
        <v>9.1554000000000002</v>
      </c>
      <c r="CG213" s="236">
        <v>5.5191999999999997</v>
      </c>
      <c r="CH213" s="236">
        <v>11.5578</v>
      </c>
      <c r="CI213" s="236">
        <v>13.246</v>
      </c>
      <c r="CJ213" s="236">
        <v>9.2202000000000002</v>
      </c>
      <c r="CK213" s="236"/>
      <c r="CL213" s="236"/>
      <c r="CM213" s="236"/>
      <c r="CN213" s="236">
        <v>11.3306</v>
      </c>
      <c r="CO213" s="236"/>
      <c r="CP213" s="236"/>
      <c r="CQ213" s="236"/>
      <c r="CR213" s="236"/>
      <c r="CS213" s="236"/>
      <c r="CT213" s="236"/>
      <c r="CU213" s="236">
        <v>14.1226</v>
      </c>
      <c r="CV213" s="236">
        <v>14.155099999999999</v>
      </c>
      <c r="CW213" s="236">
        <v>12.304500000000001</v>
      </c>
      <c r="CX213" s="236">
        <v>10.8111</v>
      </c>
      <c r="CY213" s="236">
        <v>16.297799999999999</v>
      </c>
      <c r="CZ213" s="236">
        <v>9.9019999999999992</v>
      </c>
      <c r="DA213" s="236">
        <v>8.0190000000000001</v>
      </c>
      <c r="DB213" s="236">
        <v>9.2527000000000008</v>
      </c>
      <c r="DC213" s="236">
        <v>10.843500000000001</v>
      </c>
      <c r="DD213" s="236">
        <v>11.85</v>
      </c>
      <c r="DE213" s="236"/>
      <c r="DF213" s="236">
        <v>8.4085999999999999</v>
      </c>
      <c r="DG213" s="236">
        <v>11.3954</v>
      </c>
      <c r="DH213" s="236"/>
      <c r="DI213" s="236">
        <v>13.895300000000001</v>
      </c>
      <c r="DJ213" s="236"/>
      <c r="DK213" s="236">
        <v>14.22</v>
      </c>
      <c r="DL213" s="236">
        <v>6.3956999999999997</v>
      </c>
      <c r="DM213" s="236"/>
      <c r="DN213" s="236"/>
    </row>
    <row r="214" spans="1:118" x14ac:dyDescent="0.35">
      <c r="A214" s="236">
        <v>85</v>
      </c>
      <c r="B214" s="236">
        <v>5.5190999999999999</v>
      </c>
      <c r="C214" s="236">
        <v>3.0516999999999999</v>
      </c>
      <c r="D214" s="236">
        <v>4.9348000000000001</v>
      </c>
      <c r="E214" s="236">
        <v>2.5648</v>
      </c>
      <c r="I214" s="236">
        <v>4.7398999999999996</v>
      </c>
      <c r="J214" s="236"/>
      <c r="K214" s="236">
        <v>5.5191999999999997</v>
      </c>
      <c r="L214" s="236">
        <v>9.8047000000000004</v>
      </c>
      <c r="M214" s="236"/>
      <c r="N214" s="236"/>
      <c r="O214" s="236">
        <v>6.9801000000000002</v>
      </c>
      <c r="P214" s="236"/>
      <c r="Q214" s="236"/>
      <c r="R214" s="236"/>
      <c r="S214" s="236"/>
      <c r="T214" s="236"/>
      <c r="U214" s="236"/>
      <c r="V214" s="236"/>
      <c r="W214" s="236"/>
      <c r="X214" s="236"/>
      <c r="Y214" s="236"/>
      <c r="Z214" s="236">
        <v>13.3758</v>
      </c>
      <c r="AA214" s="236">
        <v>10.6812</v>
      </c>
      <c r="AB214" s="236">
        <v>8.0190000000000001</v>
      </c>
      <c r="AC214" s="236"/>
      <c r="AD214" s="236"/>
      <c r="AE214" s="236"/>
      <c r="AF214" s="236">
        <v>4.1881000000000004</v>
      </c>
      <c r="AG214" s="236">
        <v>7.9541000000000004</v>
      </c>
      <c r="AH214" s="236">
        <v>15.3888</v>
      </c>
      <c r="AI214" s="236">
        <v>4.8699000000000003</v>
      </c>
      <c r="AJ214" s="236">
        <v>9.7396999999999991</v>
      </c>
      <c r="AK214" s="236">
        <v>8.9280000000000008</v>
      </c>
      <c r="AL214" s="236">
        <v>5.1295999999999999</v>
      </c>
      <c r="AM214" s="236">
        <v>9.3177000000000003</v>
      </c>
      <c r="AN214" s="236">
        <v>10.454000000000001</v>
      </c>
      <c r="AO214" s="236">
        <v>8.0515000000000008</v>
      </c>
      <c r="AP214" s="236"/>
      <c r="AQ214" s="236">
        <v>7.6619000000000002</v>
      </c>
      <c r="AR214" s="236"/>
      <c r="AS214" s="236">
        <v>4.9023000000000003</v>
      </c>
      <c r="AW214" s="236"/>
      <c r="AX214" s="3">
        <v>7.7917000000000005</v>
      </c>
      <c r="AZ214" s="236">
        <v>12.142200000000001</v>
      </c>
      <c r="BA214" s="236">
        <v>8.9605999999999995</v>
      </c>
      <c r="BB214" s="236">
        <v>10.2591</v>
      </c>
      <c r="BC214" s="236">
        <v>7.6943999999999999</v>
      </c>
      <c r="BD214" s="236">
        <v>14.22</v>
      </c>
      <c r="BE214" s="236"/>
      <c r="BF214" s="236">
        <v>14.382300000000001</v>
      </c>
      <c r="BG214" s="236"/>
      <c r="BH214" s="236"/>
      <c r="BI214" s="236"/>
      <c r="BJ214" s="236"/>
      <c r="BK214" s="236"/>
      <c r="BL214" s="236"/>
      <c r="BM214" s="236"/>
      <c r="BN214" s="236"/>
      <c r="BO214" s="236"/>
      <c r="BP214" s="236"/>
      <c r="BQ214" s="236"/>
      <c r="BR214" s="236"/>
      <c r="BS214" s="236"/>
      <c r="BT214" s="236"/>
      <c r="BU214" s="236"/>
      <c r="BV214" s="236">
        <v>10.3241</v>
      </c>
      <c r="BW214" s="236">
        <v>13.9603</v>
      </c>
      <c r="BX214" s="236">
        <v>11.2006</v>
      </c>
      <c r="BY214" s="236">
        <v>9.5772999999999993</v>
      </c>
      <c r="BZ214" s="236">
        <v>9.3825000000000003</v>
      </c>
      <c r="CA214" s="236">
        <v>11.265599999999999</v>
      </c>
      <c r="CB214" s="236">
        <v>7.9215999999999998</v>
      </c>
      <c r="CC214" s="236"/>
      <c r="CD214" s="236">
        <v>11.9474</v>
      </c>
      <c r="CE214" s="236">
        <v>10.713699999999999</v>
      </c>
      <c r="CF214" s="236">
        <v>8.7982999999999993</v>
      </c>
      <c r="CG214" s="236">
        <v>5.3893000000000004</v>
      </c>
      <c r="CH214" s="236">
        <v>11.038399999999999</v>
      </c>
      <c r="CI214" s="236">
        <v>12.759</v>
      </c>
      <c r="CJ214" s="236">
        <v>9.0904000000000007</v>
      </c>
      <c r="CK214" s="236"/>
      <c r="CL214" s="236"/>
      <c r="CM214" s="236"/>
      <c r="CN214" s="236">
        <v>10.8436</v>
      </c>
      <c r="CO214" s="236"/>
      <c r="CP214" s="236"/>
      <c r="CQ214" s="236"/>
      <c r="CR214" s="236"/>
      <c r="CS214" s="236"/>
      <c r="CT214" s="236"/>
      <c r="CU214" s="236">
        <v>13.7005</v>
      </c>
      <c r="CV214" s="236">
        <v>13.4084</v>
      </c>
      <c r="CW214" s="236">
        <v>12.077299999999999</v>
      </c>
      <c r="CX214" s="236">
        <v>10.4215</v>
      </c>
      <c r="CY214" s="236">
        <v>15.583600000000001</v>
      </c>
      <c r="CZ214" s="236">
        <v>9.4474999999999998</v>
      </c>
      <c r="DA214" s="236">
        <v>7.5644999999999998</v>
      </c>
      <c r="DB214" s="236">
        <v>9.0254999999999992</v>
      </c>
      <c r="DC214" s="236">
        <v>10.4864</v>
      </c>
      <c r="DD214" s="236">
        <v>11.525399999999999</v>
      </c>
      <c r="DE214" s="236"/>
      <c r="DF214" s="236">
        <v>8.0190000000000001</v>
      </c>
      <c r="DG214" s="236">
        <v>10.843500000000001</v>
      </c>
      <c r="DH214" s="236"/>
      <c r="DI214" s="236">
        <v>13.733000000000001</v>
      </c>
      <c r="DJ214" s="236"/>
      <c r="DK214" s="236">
        <v>13.992699999999999</v>
      </c>
      <c r="DL214" s="236">
        <v>5.9412000000000003</v>
      </c>
      <c r="DM214" s="236"/>
      <c r="DN214" s="236"/>
    </row>
    <row r="215" spans="1:118" x14ac:dyDescent="0.35">
      <c r="A215" s="236">
        <v>86</v>
      </c>
      <c r="B215" s="236">
        <v>5.2594000000000003</v>
      </c>
      <c r="C215" s="236">
        <v>2.8570000000000002</v>
      </c>
      <c r="D215" s="236">
        <v>4.7076000000000002</v>
      </c>
      <c r="E215" s="236">
        <v>2.5972</v>
      </c>
      <c r="I215" s="236">
        <v>4.7398999999999996</v>
      </c>
      <c r="J215" s="236"/>
      <c r="K215" s="236">
        <v>5.1944999999999997</v>
      </c>
      <c r="L215" s="236">
        <v>9.2528000000000006</v>
      </c>
      <c r="M215" s="236"/>
      <c r="N215" s="236"/>
      <c r="O215" s="236">
        <v>6.8826999999999998</v>
      </c>
      <c r="P215" s="236"/>
      <c r="Q215" s="236"/>
      <c r="R215" s="236"/>
      <c r="S215" s="236"/>
      <c r="T215" s="236"/>
      <c r="U215" s="236"/>
      <c r="V215" s="236"/>
      <c r="W215" s="236"/>
      <c r="X215" s="236"/>
      <c r="Y215" s="236"/>
      <c r="Z215" s="236">
        <v>13.180999999999999</v>
      </c>
      <c r="AA215" s="236">
        <v>10.226699999999999</v>
      </c>
      <c r="AB215" s="236">
        <v>7.7267999999999999</v>
      </c>
      <c r="AC215" s="236"/>
      <c r="AD215" s="236"/>
      <c r="AE215" s="236"/>
      <c r="AF215" s="236">
        <v>4.2530999999999999</v>
      </c>
      <c r="AG215" s="236">
        <v>7.8891999999999998</v>
      </c>
      <c r="AH215" s="236">
        <v>14.8368</v>
      </c>
      <c r="AI215" s="236">
        <v>4.8373999999999997</v>
      </c>
      <c r="AJ215" s="236">
        <v>9.5449999999999999</v>
      </c>
      <c r="AK215" s="236">
        <v>8.5709</v>
      </c>
      <c r="AL215" s="236">
        <v>5.0321999999999996</v>
      </c>
      <c r="AM215" s="236">
        <v>8.9281000000000006</v>
      </c>
      <c r="AN215" s="236">
        <v>9.9344999999999999</v>
      </c>
      <c r="AO215" s="236">
        <v>7.8242000000000003</v>
      </c>
      <c r="AP215" s="236"/>
      <c r="AQ215" s="236">
        <v>7.2723000000000004</v>
      </c>
      <c r="AR215" s="236"/>
      <c r="AS215" s="236">
        <v>4.8048999999999999</v>
      </c>
      <c r="AW215" s="236"/>
      <c r="AX215" s="3">
        <v>7.3372000000000011</v>
      </c>
      <c r="AZ215" s="236">
        <v>11.655200000000001</v>
      </c>
      <c r="BA215" s="236">
        <v>8.6035000000000004</v>
      </c>
      <c r="BB215" s="236">
        <v>9.9019999999999992</v>
      </c>
      <c r="BC215" s="236">
        <v>7.1749000000000001</v>
      </c>
      <c r="BD215" s="236">
        <v>13.8629</v>
      </c>
      <c r="BE215" s="236"/>
      <c r="BF215" s="236">
        <v>13.992800000000001</v>
      </c>
      <c r="BG215" s="236"/>
      <c r="BH215" s="236"/>
      <c r="BI215" s="236"/>
      <c r="BJ215" s="236"/>
      <c r="BK215" s="236"/>
      <c r="BL215" s="236"/>
      <c r="BM215" s="236"/>
      <c r="BN215" s="236"/>
      <c r="BO215" s="236"/>
      <c r="BP215" s="236"/>
      <c r="BQ215" s="236"/>
      <c r="BR215" s="236"/>
      <c r="BS215" s="236"/>
      <c r="BT215" s="236"/>
      <c r="BU215" s="236"/>
      <c r="BV215" s="236">
        <v>9.9993999999999996</v>
      </c>
      <c r="BW215" s="236">
        <v>13.505699999999999</v>
      </c>
      <c r="BX215" s="236">
        <v>11.0708</v>
      </c>
      <c r="BY215" s="236">
        <v>9.1876999999999995</v>
      </c>
      <c r="BZ215" s="236">
        <v>9.1553000000000004</v>
      </c>
      <c r="CA215" s="236">
        <v>10.876099999999999</v>
      </c>
      <c r="CB215" s="236">
        <v>7.7592999999999996</v>
      </c>
      <c r="CC215" s="236"/>
      <c r="CD215" s="236">
        <v>11.655200000000001</v>
      </c>
      <c r="CE215" s="236">
        <v>10.5189</v>
      </c>
      <c r="CF215" s="236">
        <v>8.4086999999999996</v>
      </c>
      <c r="CG215" s="236">
        <v>5.0971000000000002</v>
      </c>
      <c r="CH215" s="236">
        <v>10.6488</v>
      </c>
      <c r="CI215" s="236">
        <v>12.2395</v>
      </c>
      <c r="CJ215" s="236">
        <v>8.5709</v>
      </c>
      <c r="CK215" s="236"/>
      <c r="CL215" s="236"/>
      <c r="CM215" s="236"/>
      <c r="CN215" s="236">
        <v>10.5189</v>
      </c>
      <c r="CO215" s="236"/>
      <c r="CP215" s="236"/>
      <c r="CQ215" s="236"/>
      <c r="CR215" s="236"/>
      <c r="CS215" s="236"/>
      <c r="CT215" s="236"/>
      <c r="CU215" s="236">
        <v>13.343400000000001</v>
      </c>
      <c r="CV215" s="236">
        <v>13.2136</v>
      </c>
      <c r="CW215" s="236">
        <v>11.492900000000001</v>
      </c>
      <c r="CX215" s="236">
        <v>10.129300000000001</v>
      </c>
      <c r="CY215" s="236">
        <v>15.356299999999999</v>
      </c>
      <c r="CZ215" s="236">
        <v>9.1227999999999998</v>
      </c>
      <c r="DA215" s="236">
        <v>7.2397999999999998</v>
      </c>
      <c r="DB215" s="236">
        <v>8.7332999999999998</v>
      </c>
      <c r="DC215" s="236">
        <v>10.0968</v>
      </c>
      <c r="DD215" s="236">
        <v>11.1358</v>
      </c>
      <c r="DE215" s="236"/>
      <c r="DF215" s="236">
        <v>7.6943000000000001</v>
      </c>
      <c r="DG215" s="236">
        <v>10.518800000000001</v>
      </c>
      <c r="DH215" s="236"/>
      <c r="DI215" s="236">
        <v>13.083600000000001</v>
      </c>
      <c r="DJ215" s="236"/>
      <c r="DK215" s="236">
        <v>13.6356</v>
      </c>
      <c r="DL215" s="236">
        <v>5.8762999999999996</v>
      </c>
      <c r="DM215" s="236"/>
      <c r="DN215" s="236"/>
    </row>
    <row r="216" spans="1:118" x14ac:dyDescent="0.35">
      <c r="A216" s="236">
        <v>87</v>
      </c>
      <c r="B216" s="236">
        <v>5.0646000000000004</v>
      </c>
      <c r="C216" s="236">
        <v>2.7595999999999998</v>
      </c>
      <c r="D216" s="236">
        <v>4.4802999999999997</v>
      </c>
      <c r="E216" s="236">
        <v>2.3374999999999999</v>
      </c>
      <c r="I216" s="236">
        <v>4.3178999999999998</v>
      </c>
      <c r="J216" s="236"/>
      <c r="K216" s="236">
        <v>4.9348000000000001</v>
      </c>
      <c r="L216" s="236">
        <v>9.0904000000000007</v>
      </c>
      <c r="M216" s="236"/>
      <c r="N216" s="236"/>
      <c r="O216" s="236">
        <v>6.5904999999999996</v>
      </c>
      <c r="P216" s="236"/>
      <c r="Q216" s="236"/>
      <c r="R216" s="236"/>
      <c r="S216" s="236"/>
      <c r="T216" s="236"/>
      <c r="U216" s="236"/>
      <c r="V216" s="236"/>
      <c r="W216" s="236"/>
      <c r="X216" s="236"/>
      <c r="Y216" s="236"/>
      <c r="Z216" s="236">
        <v>12.531700000000001</v>
      </c>
      <c r="AA216" s="236">
        <v>9.8370999999999995</v>
      </c>
      <c r="AB216" s="236">
        <v>7.3696999999999999</v>
      </c>
      <c r="AC216" s="236"/>
      <c r="AD216" s="236"/>
      <c r="AE216" s="236"/>
      <c r="AF216" s="236">
        <v>4.0258000000000003</v>
      </c>
      <c r="AG216" s="236">
        <v>7.6943999999999999</v>
      </c>
      <c r="AH216" s="236">
        <v>14.382300000000001</v>
      </c>
      <c r="AI216" s="236">
        <v>4.6750999999999996</v>
      </c>
      <c r="AJ216" s="236">
        <v>9.2851999999999997</v>
      </c>
      <c r="AK216" s="236">
        <v>8.1164000000000005</v>
      </c>
      <c r="AL216" s="236">
        <v>4.8048999999999999</v>
      </c>
      <c r="AM216" s="236">
        <v>8.7332999999999998</v>
      </c>
      <c r="AN216" s="236">
        <v>9.7396999999999991</v>
      </c>
      <c r="AO216" s="236">
        <v>7.5644999999999998</v>
      </c>
      <c r="AP216" s="236"/>
      <c r="AQ216" s="236">
        <v>7.0774999999999997</v>
      </c>
      <c r="AR216" s="236"/>
      <c r="AS216" s="236">
        <v>4.5126999999999997</v>
      </c>
      <c r="AW216" s="236"/>
      <c r="AX216" s="3">
        <v>7.1748999999999992</v>
      </c>
      <c r="AZ216" s="236">
        <v>11.1357</v>
      </c>
      <c r="BA216" s="236">
        <v>8.4735999999999994</v>
      </c>
      <c r="BB216" s="236">
        <v>9.6423000000000005</v>
      </c>
      <c r="BC216" s="236">
        <v>7.0450999999999997</v>
      </c>
      <c r="BD216" s="236">
        <v>13.2461</v>
      </c>
      <c r="BE216" s="236"/>
      <c r="BF216" s="236">
        <v>13.6356</v>
      </c>
      <c r="BG216" s="236"/>
      <c r="BH216" s="236"/>
      <c r="BI216" s="236"/>
      <c r="BJ216" s="236"/>
      <c r="BK216" s="236"/>
      <c r="BL216" s="236"/>
      <c r="BM216" s="236"/>
      <c r="BN216" s="236"/>
      <c r="BO216" s="236"/>
      <c r="BP216" s="236"/>
      <c r="BQ216" s="236"/>
      <c r="BR216" s="236"/>
      <c r="BS216" s="236"/>
      <c r="BT216" s="236"/>
      <c r="BU216" s="236"/>
      <c r="BV216" s="236">
        <v>9.7072000000000003</v>
      </c>
      <c r="BW216" s="236">
        <v>12.9863</v>
      </c>
      <c r="BX216" s="236">
        <v>10.7461</v>
      </c>
      <c r="BY216" s="236">
        <v>9.0253999999999994</v>
      </c>
      <c r="BZ216" s="236">
        <v>8.8306000000000004</v>
      </c>
      <c r="CA216" s="236">
        <v>10.291700000000001</v>
      </c>
      <c r="CB216" s="236">
        <v>7.3047000000000004</v>
      </c>
      <c r="CC216" s="236"/>
      <c r="CD216" s="236">
        <v>11.2981</v>
      </c>
      <c r="CE216" s="236">
        <v>10.388999999999999</v>
      </c>
      <c r="CF216" s="236">
        <v>8.1814</v>
      </c>
      <c r="CG216" s="236">
        <v>4.8699000000000003</v>
      </c>
      <c r="CH216" s="236">
        <v>10.486499999999999</v>
      </c>
      <c r="CI216" s="236">
        <v>11.882400000000001</v>
      </c>
      <c r="CJ216" s="236">
        <v>8.3437000000000001</v>
      </c>
      <c r="CK216" s="236"/>
      <c r="CL216" s="236"/>
      <c r="CM216" s="236"/>
      <c r="CN216" s="236">
        <v>10.389099999999999</v>
      </c>
      <c r="CO216" s="236"/>
      <c r="CP216" s="236"/>
      <c r="CQ216" s="236"/>
      <c r="CR216" s="236"/>
      <c r="CS216" s="236"/>
      <c r="CT216" s="236"/>
      <c r="CU216" s="236">
        <v>12.856400000000001</v>
      </c>
      <c r="CV216" s="236">
        <v>12.953900000000001</v>
      </c>
      <c r="CW216" s="236">
        <v>11.4604</v>
      </c>
      <c r="CX216" s="236">
        <v>9.9019999999999992</v>
      </c>
      <c r="CY216" s="236">
        <v>14.7719</v>
      </c>
      <c r="CZ216" s="236">
        <v>8.7007999999999992</v>
      </c>
      <c r="DA216" s="236">
        <v>7.2397999999999998</v>
      </c>
      <c r="DB216" s="236">
        <v>8.5385000000000009</v>
      </c>
      <c r="DC216" s="236">
        <v>9.9019999999999992</v>
      </c>
      <c r="DD216" s="236">
        <v>10.8436</v>
      </c>
      <c r="DE216" s="236"/>
      <c r="DF216" s="236">
        <v>7.4020999999999999</v>
      </c>
      <c r="DG216" s="236">
        <v>10.2591</v>
      </c>
      <c r="DH216" s="236"/>
      <c r="DI216" s="236">
        <v>12.531700000000001</v>
      </c>
      <c r="DJ216" s="236"/>
      <c r="DK216" s="236">
        <v>13.1486</v>
      </c>
      <c r="DL216" s="236">
        <v>5.6814999999999998</v>
      </c>
      <c r="DM216" s="236"/>
      <c r="DN216" s="236"/>
    </row>
    <row r="217" spans="1:118" x14ac:dyDescent="0.35">
      <c r="A217" s="236">
        <v>88</v>
      </c>
      <c r="B217" s="236">
        <v>4.8697999999999997</v>
      </c>
      <c r="C217" s="236">
        <v>2.7271000000000001</v>
      </c>
      <c r="D217" s="236">
        <v>4.1557000000000004</v>
      </c>
      <c r="E217" s="236">
        <v>2.3050000000000002</v>
      </c>
      <c r="I217" s="236">
        <v>4.3827999999999996</v>
      </c>
      <c r="J217" s="236"/>
      <c r="K217" s="236">
        <v>4.74</v>
      </c>
      <c r="L217" s="236">
        <v>8.7332999999999998</v>
      </c>
      <c r="M217" s="236"/>
      <c r="N217" s="236"/>
      <c r="O217" s="236">
        <v>6.3308</v>
      </c>
      <c r="P217" s="236"/>
      <c r="Q217" s="236"/>
      <c r="R217" s="236"/>
      <c r="S217" s="236"/>
      <c r="T217" s="236"/>
      <c r="U217" s="236"/>
      <c r="V217" s="236"/>
      <c r="W217" s="236"/>
      <c r="X217" s="236"/>
      <c r="Y217" s="236"/>
      <c r="Z217" s="236">
        <v>12.369400000000001</v>
      </c>
      <c r="AA217" s="236">
        <v>9.4474999999999998</v>
      </c>
      <c r="AB217" s="236">
        <v>7.3047000000000004</v>
      </c>
      <c r="AC217" s="236"/>
      <c r="AD217" s="236"/>
      <c r="AE217" s="236"/>
      <c r="AF217" s="236">
        <v>3.6686999999999999</v>
      </c>
      <c r="AG217" s="236">
        <v>7.4996</v>
      </c>
      <c r="AH217" s="236">
        <v>13.9278</v>
      </c>
      <c r="AI217" s="236">
        <v>4.2206000000000001</v>
      </c>
      <c r="AJ217" s="236">
        <v>8.7007999999999992</v>
      </c>
      <c r="AK217" s="236">
        <v>7.7916999999999996</v>
      </c>
      <c r="AL217" s="236">
        <v>4.4802999999999997</v>
      </c>
      <c r="AM217" s="236">
        <v>8.3762000000000008</v>
      </c>
      <c r="AN217" s="236">
        <v>9.4474999999999998</v>
      </c>
      <c r="AO217" s="236">
        <v>7.2073999999999998</v>
      </c>
      <c r="AP217" s="236"/>
      <c r="AQ217" s="236">
        <v>6.8178000000000001</v>
      </c>
      <c r="AR217" s="236"/>
      <c r="AS217" s="236">
        <v>4.4153000000000002</v>
      </c>
      <c r="AW217" s="236"/>
      <c r="AX217" s="3">
        <v>6.8501999999999992</v>
      </c>
      <c r="AZ217" s="236">
        <v>10.778600000000001</v>
      </c>
      <c r="BA217" s="236">
        <v>8.2139000000000006</v>
      </c>
      <c r="BB217" s="236">
        <v>9.1553000000000004</v>
      </c>
      <c r="BC217" s="236">
        <v>6.7853000000000003</v>
      </c>
      <c r="BD217" s="236">
        <v>12.9214</v>
      </c>
      <c r="BE217" s="236"/>
      <c r="BF217" s="236">
        <v>13.0837</v>
      </c>
      <c r="BG217" s="236"/>
      <c r="BH217" s="236"/>
      <c r="BI217" s="236"/>
      <c r="BJ217" s="236"/>
      <c r="BK217" s="236"/>
      <c r="BL217" s="236"/>
      <c r="BM217" s="236"/>
      <c r="BN217" s="236"/>
      <c r="BO217" s="236"/>
      <c r="BP217" s="236"/>
      <c r="BQ217" s="236"/>
      <c r="BR217" s="236"/>
      <c r="BS217" s="236"/>
      <c r="BT217" s="236"/>
      <c r="BU217" s="236"/>
      <c r="BV217" s="236">
        <v>9.3826000000000001</v>
      </c>
      <c r="BW217" s="236">
        <v>12.4993</v>
      </c>
      <c r="BX217" s="236">
        <v>10.2591</v>
      </c>
      <c r="BY217" s="236">
        <v>8.9280000000000008</v>
      </c>
      <c r="BZ217" s="236">
        <v>8.7657000000000007</v>
      </c>
      <c r="CA217" s="236">
        <v>10.2592</v>
      </c>
      <c r="CB217" s="236">
        <v>7.3696999999999999</v>
      </c>
      <c r="CC217" s="236"/>
      <c r="CD217" s="236">
        <v>11.0059</v>
      </c>
      <c r="CE217" s="236">
        <v>9.8696000000000002</v>
      </c>
      <c r="CF217" s="236">
        <v>8.0515000000000008</v>
      </c>
      <c r="CG217" s="236">
        <v>4.7074999999999996</v>
      </c>
      <c r="CH217" s="236">
        <v>9.8696000000000002</v>
      </c>
      <c r="CI217" s="236">
        <v>11.655099999999999</v>
      </c>
      <c r="CJ217" s="236">
        <v>8.1164000000000005</v>
      </c>
      <c r="CK217" s="236"/>
      <c r="CL217" s="236"/>
      <c r="CM217" s="236"/>
      <c r="CN217" s="236">
        <v>10.0969</v>
      </c>
      <c r="CO217" s="236"/>
      <c r="CP217" s="236"/>
      <c r="CQ217" s="236"/>
      <c r="CR217" s="236"/>
      <c r="CS217" s="236"/>
      <c r="CT217" s="236"/>
      <c r="CU217" s="236">
        <v>12.5642</v>
      </c>
      <c r="CV217" s="236">
        <v>12.694100000000001</v>
      </c>
      <c r="CW217" s="236">
        <v>10.7462</v>
      </c>
      <c r="CX217" s="236">
        <v>9.3826000000000001</v>
      </c>
      <c r="CY217" s="236">
        <v>14.6096</v>
      </c>
      <c r="CZ217" s="236">
        <v>8.2787000000000006</v>
      </c>
      <c r="DA217" s="236">
        <v>6.8826999999999998</v>
      </c>
      <c r="DB217" s="236">
        <v>8.3111999999999995</v>
      </c>
      <c r="DC217" s="236">
        <v>9.4149999999999991</v>
      </c>
      <c r="DD217" s="236">
        <v>10.291700000000001</v>
      </c>
      <c r="DE217" s="236"/>
      <c r="DF217" s="236">
        <v>7.3048000000000002</v>
      </c>
      <c r="DG217" s="236">
        <v>10.129300000000001</v>
      </c>
      <c r="DH217" s="236"/>
      <c r="DI217" s="236">
        <v>12.369400000000001</v>
      </c>
      <c r="DJ217" s="236"/>
      <c r="DK217" s="236">
        <v>12.953799999999999</v>
      </c>
      <c r="DL217" s="236">
        <v>5.4542000000000002</v>
      </c>
      <c r="DM217" s="236"/>
      <c r="DN217" s="236"/>
    </row>
    <row r="218" spans="1:118" x14ac:dyDescent="0.35">
      <c r="A218" s="236">
        <v>89</v>
      </c>
      <c r="B218" s="236">
        <v>4.6101000000000001</v>
      </c>
      <c r="C218" s="236">
        <v>2.5323000000000002</v>
      </c>
      <c r="D218" s="236">
        <v>4.0583</v>
      </c>
      <c r="E218" s="236">
        <v>2.1101999999999999</v>
      </c>
      <c r="I218" s="236">
        <v>3.9607999999999999</v>
      </c>
      <c r="J218" s="236"/>
      <c r="K218" s="236">
        <v>4.5452000000000004</v>
      </c>
      <c r="L218" s="236">
        <v>8.5709999999999997</v>
      </c>
      <c r="M218" s="236"/>
      <c r="N218" s="236"/>
      <c r="O218" s="236">
        <v>6.1684000000000001</v>
      </c>
      <c r="P218" s="236"/>
      <c r="Q218" s="236"/>
      <c r="R218" s="236"/>
      <c r="S218" s="236"/>
      <c r="T218" s="236"/>
      <c r="U218" s="236"/>
      <c r="V218" s="236"/>
      <c r="W218" s="236"/>
      <c r="X218" s="236"/>
      <c r="Y218" s="236"/>
      <c r="Z218" s="236">
        <v>11.9473</v>
      </c>
      <c r="AA218" s="236">
        <v>9.1227999999999998</v>
      </c>
      <c r="AB218" s="236">
        <v>6.7527999999999997</v>
      </c>
      <c r="AC218" s="236"/>
      <c r="AD218" s="236"/>
      <c r="AE218" s="236"/>
      <c r="AF218" s="236">
        <v>3.7985000000000002</v>
      </c>
      <c r="AG218" s="236">
        <v>7.2073999999999998</v>
      </c>
      <c r="AH218" s="236">
        <v>13.733000000000001</v>
      </c>
      <c r="AI218" s="236">
        <v>4.1231999999999998</v>
      </c>
      <c r="AJ218" s="236">
        <v>8.5709999999999997</v>
      </c>
      <c r="AK218" s="236">
        <v>7.4020999999999999</v>
      </c>
      <c r="AL218" s="236">
        <v>4.3829000000000002</v>
      </c>
      <c r="AM218" s="236">
        <v>8.1488999999999994</v>
      </c>
      <c r="AN218" s="236">
        <v>9.0904000000000007</v>
      </c>
      <c r="AO218" s="236">
        <v>6.9801000000000002</v>
      </c>
      <c r="AP218" s="236"/>
      <c r="AQ218" s="236">
        <v>6.6879999999999997</v>
      </c>
      <c r="AR218" s="236"/>
      <c r="AS218" s="236">
        <v>4.1231</v>
      </c>
      <c r="AW218" s="236"/>
      <c r="AX218" s="3">
        <v>6.5579999999999981</v>
      </c>
      <c r="AZ218" s="236">
        <v>10.3566</v>
      </c>
      <c r="BA218" s="236">
        <v>7.9541000000000004</v>
      </c>
      <c r="BB218" s="236">
        <v>8.9280000000000008</v>
      </c>
      <c r="BC218" s="236">
        <v>6.5255999999999998</v>
      </c>
      <c r="BD218" s="236">
        <v>12.5967</v>
      </c>
      <c r="BE218" s="236"/>
      <c r="BF218" s="236">
        <v>12.8565</v>
      </c>
      <c r="BG218" s="236"/>
      <c r="BH218" s="236"/>
      <c r="BI218" s="236"/>
      <c r="BJ218" s="236"/>
      <c r="BK218" s="236"/>
      <c r="BL218" s="236"/>
      <c r="BM218" s="236"/>
      <c r="BN218" s="236"/>
      <c r="BO218" s="236"/>
      <c r="BP218" s="236"/>
      <c r="BQ218" s="236"/>
      <c r="BR218" s="236"/>
      <c r="BS218" s="236"/>
      <c r="BT218" s="236"/>
      <c r="BU218" s="236"/>
      <c r="BV218" s="236">
        <v>8.9281000000000006</v>
      </c>
      <c r="BW218" s="236">
        <v>12.1747</v>
      </c>
      <c r="BX218" s="236">
        <v>10.0319</v>
      </c>
      <c r="BY218" s="236">
        <v>8.5383999999999993</v>
      </c>
      <c r="BZ218" s="236">
        <v>8.1813000000000002</v>
      </c>
      <c r="CA218" s="236">
        <v>9.7721999999999998</v>
      </c>
      <c r="CB218" s="236">
        <v>6.7853000000000003</v>
      </c>
      <c r="CC218" s="236"/>
      <c r="CD218" s="236">
        <v>10.5838</v>
      </c>
      <c r="CE218" s="236">
        <v>9.5774000000000008</v>
      </c>
      <c r="CF218" s="236">
        <v>7.7918000000000003</v>
      </c>
      <c r="CG218" s="236">
        <v>4.5126999999999997</v>
      </c>
      <c r="CH218" s="236">
        <v>9.5124999999999993</v>
      </c>
      <c r="CI218" s="236">
        <v>11.330500000000001</v>
      </c>
      <c r="CJ218" s="236">
        <v>7.7918000000000003</v>
      </c>
      <c r="CK218" s="236"/>
      <c r="CL218" s="236"/>
      <c r="CM218" s="236"/>
      <c r="CN218" s="236">
        <v>9.7073</v>
      </c>
      <c r="CO218" s="236"/>
      <c r="CP218" s="236"/>
      <c r="CQ218" s="236"/>
      <c r="CR218" s="236"/>
      <c r="CS218" s="236"/>
      <c r="CT218" s="236"/>
      <c r="CU218" s="236">
        <v>12.239599999999999</v>
      </c>
      <c r="CV218" s="236">
        <v>12.239599999999999</v>
      </c>
      <c r="CW218" s="236">
        <v>10.6488</v>
      </c>
      <c r="CX218" s="236">
        <v>9.2851999999999997</v>
      </c>
      <c r="CY218" s="236">
        <v>13.9603</v>
      </c>
      <c r="CZ218" s="236">
        <v>8.2138000000000009</v>
      </c>
      <c r="DA218" s="236">
        <v>6.6554000000000002</v>
      </c>
      <c r="DB218" s="236">
        <v>7.9866000000000001</v>
      </c>
      <c r="DC218" s="236">
        <v>9.4149999999999991</v>
      </c>
      <c r="DD218" s="236">
        <v>9.8370999999999995</v>
      </c>
      <c r="DE218" s="236"/>
      <c r="DF218" s="236">
        <v>7.0449999999999999</v>
      </c>
      <c r="DG218" s="236">
        <v>9.9993999999999996</v>
      </c>
      <c r="DH218" s="236"/>
      <c r="DI218" s="236">
        <v>11.785</v>
      </c>
      <c r="DJ218" s="236"/>
      <c r="DK218" s="236">
        <v>12.629200000000001</v>
      </c>
      <c r="DL218" s="236">
        <v>5.1944999999999997</v>
      </c>
      <c r="DM218" s="236"/>
      <c r="DN218" s="236"/>
    </row>
    <row r="219" spans="1:118" x14ac:dyDescent="0.35">
      <c r="A219" s="236">
        <v>90</v>
      </c>
      <c r="B219" s="236">
        <v>4.3503999999999996</v>
      </c>
      <c r="C219" s="236">
        <v>2.5648</v>
      </c>
      <c r="D219" s="236">
        <v>3.9283999999999999</v>
      </c>
      <c r="E219" s="236">
        <v>2.3050000000000002</v>
      </c>
      <c r="I219" s="236">
        <v>3.8957999999999999</v>
      </c>
      <c r="J219" s="236"/>
      <c r="K219" s="236">
        <v>4.2530000000000001</v>
      </c>
      <c r="L219" s="236">
        <v>8.1814</v>
      </c>
      <c r="M219" s="236"/>
      <c r="N219" s="236"/>
      <c r="O219" s="236">
        <v>5.8437999999999999</v>
      </c>
      <c r="P219" s="236"/>
      <c r="Q219" s="236"/>
      <c r="R219" s="236"/>
      <c r="S219" s="236"/>
      <c r="T219" s="236"/>
      <c r="U219" s="236"/>
      <c r="V219" s="236"/>
      <c r="W219" s="236"/>
      <c r="X219" s="236"/>
      <c r="Y219" s="236"/>
      <c r="Z219" s="236">
        <v>11.752599999999999</v>
      </c>
      <c r="AA219" s="236">
        <v>8.9604999999999997</v>
      </c>
      <c r="AB219" s="236">
        <v>6.7203999999999997</v>
      </c>
      <c r="AC219" s="236"/>
      <c r="AD219" s="236"/>
      <c r="AE219" s="236"/>
      <c r="AF219" s="236">
        <v>3.5388000000000002</v>
      </c>
      <c r="AG219" s="236">
        <v>7.1749999999999998</v>
      </c>
      <c r="AH219" s="236">
        <v>13.181100000000001</v>
      </c>
      <c r="AI219" s="236">
        <v>3.8959000000000001</v>
      </c>
      <c r="AJ219" s="236">
        <v>8.3112999999999992</v>
      </c>
      <c r="AK219" s="236">
        <v>7.2073</v>
      </c>
      <c r="AL219" s="236">
        <v>4.2205000000000004</v>
      </c>
      <c r="AM219" s="236">
        <v>8.0515000000000008</v>
      </c>
      <c r="AN219" s="236">
        <v>8.7007999999999992</v>
      </c>
      <c r="AO219" s="236">
        <v>6.9476000000000004</v>
      </c>
      <c r="AP219" s="236"/>
      <c r="AQ219" s="236">
        <v>6.4607000000000001</v>
      </c>
      <c r="AR219" s="236"/>
      <c r="AS219" s="236">
        <v>4.0582000000000003</v>
      </c>
      <c r="AW219" s="236"/>
      <c r="AX219" s="3">
        <v>6.4605999999999977</v>
      </c>
      <c r="AZ219" s="236">
        <v>9.7721999999999998</v>
      </c>
      <c r="BA219" s="236">
        <v>7.5646000000000004</v>
      </c>
      <c r="BB219" s="236">
        <v>8.6034000000000006</v>
      </c>
      <c r="BC219" s="236">
        <v>6.3956999999999997</v>
      </c>
      <c r="BD219" s="236">
        <v>12.0448</v>
      </c>
      <c r="BE219" s="236"/>
      <c r="BF219" s="236">
        <v>12.337</v>
      </c>
      <c r="BG219" s="236"/>
      <c r="BH219" s="236"/>
      <c r="BI219" s="236"/>
      <c r="BJ219" s="236"/>
      <c r="BK219" s="236"/>
      <c r="BL219" s="236"/>
      <c r="BM219" s="236"/>
      <c r="BN219" s="236"/>
      <c r="BO219" s="236"/>
      <c r="BP219" s="236"/>
      <c r="BQ219" s="236"/>
      <c r="BR219" s="236"/>
      <c r="BS219" s="236"/>
      <c r="BT219" s="236"/>
      <c r="BU219" s="236"/>
      <c r="BV219" s="236">
        <v>8.5709</v>
      </c>
      <c r="BW219" s="236">
        <v>11.85</v>
      </c>
      <c r="BX219" s="236">
        <v>9.8696000000000002</v>
      </c>
      <c r="BY219" s="236">
        <v>8.1164000000000005</v>
      </c>
      <c r="BZ219" s="236">
        <v>7.8891</v>
      </c>
      <c r="CA219" s="236">
        <v>9.4475999999999996</v>
      </c>
      <c r="CB219" s="236">
        <v>6.7853000000000003</v>
      </c>
      <c r="CC219" s="236"/>
      <c r="CD219" s="236">
        <v>10.4215</v>
      </c>
      <c r="CE219" s="236">
        <v>9.3500999999999994</v>
      </c>
      <c r="CF219" s="236">
        <v>7.4347000000000003</v>
      </c>
      <c r="CG219" s="236">
        <v>4.2205000000000004</v>
      </c>
      <c r="CH219" s="236">
        <v>9.3501999999999992</v>
      </c>
      <c r="CI219" s="236">
        <v>11.103199999999999</v>
      </c>
      <c r="CJ219" s="236">
        <v>7.3372000000000002</v>
      </c>
      <c r="CK219" s="236"/>
      <c r="CL219" s="236"/>
      <c r="CM219" s="236"/>
      <c r="CN219" s="236">
        <v>9.2528000000000006</v>
      </c>
      <c r="CO219" s="236"/>
      <c r="CP219" s="236"/>
      <c r="CQ219" s="236"/>
      <c r="CR219" s="236"/>
      <c r="CS219" s="236"/>
      <c r="CT219" s="236"/>
      <c r="CU219" s="236">
        <v>11.85</v>
      </c>
      <c r="CV219" s="236">
        <v>12.0124</v>
      </c>
      <c r="CW219" s="236">
        <v>10.3566</v>
      </c>
      <c r="CX219" s="236">
        <v>8.9280000000000008</v>
      </c>
      <c r="CY219" s="236">
        <v>13.7005</v>
      </c>
      <c r="CZ219" s="236">
        <v>7.8567</v>
      </c>
      <c r="DA219" s="236">
        <v>6.2983000000000002</v>
      </c>
      <c r="DB219" s="236">
        <v>7.6943999999999999</v>
      </c>
      <c r="DC219" s="236">
        <v>8.8956</v>
      </c>
      <c r="DD219" s="236">
        <v>9.5774000000000008</v>
      </c>
      <c r="DE219" s="236"/>
      <c r="DF219" s="236">
        <v>6.6879</v>
      </c>
      <c r="DG219" s="236">
        <v>9.5449000000000002</v>
      </c>
      <c r="DH219" s="236"/>
      <c r="DI219" s="236">
        <v>11.4604</v>
      </c>
      <c r="DJ219" s="236"/>
      <c r="DK219" s="236">
        <v>12.239599999999999</v>
      </c>
      <c r="DL219" s="236">
        <v>5.0971000000000002</v>
      </c>
      <c r="DM219" s="236"/>
      <c r="DN219" s="236"/>
    </row>
    <row r="220" spans="1:118" x14ac:dyDescent="0.35">
      <c r="A220" s="236">
        <v>91</v>
      </c>
      <c r="B220" s="236">
        <v>4.0582000000000003</v>
      </c>
      <c r="C220" s="236">
        <v>2.5648</v>
      </c>
      <c r="D220" s="236">
        <v>3.7336</v>
      </c>
      <c r="E220" s="236">
        <v>2.0127999999999999</v>
      </c>
      <c r="I220" s="236">
        <v>3.766</v>
      </c>
      <c r="J220" s="236"/>
      <c r="K220" s="236">
        <v>3.9933000000000001</v>
      </c>
      <c r="L220" s="236">
        <v>8.0515000000000008</v>
      </c>
      <c r="M220" s="236"/>
      <c r="N220" s="236"/>
      <c r="O220" s="236">
        <v>5.7464000000000004</v>
      </c>
      <c r="P220" s="236"/>
      <c r="Q220" s="236"/>
      <c r="R220" s="236"/>
      <c r="S220" s="236"/>
      <c r="T220" s="236"/>
      <c r="U220" s="236"/>
      <c r="V220" s="236"/>
      <c r="W220" s="236"/>
      <c r="X220" s="236"/>
      <c r="Y220" s="236"/>
      <c r="Z220" s="236">
        <v>11.363</v>
      </c>
      <c r="AA220" s="236">
        <v>8.4410000000000007</v>
      </c>
      <c r="AB220" s="236">
        <v>6.3956999999999997</v>
      </c>
      <c r="AC220" s="236"/>
      <c r="AD220" s="236"/>
      <c r="AE220" s="236"/>
      <c r="AF220" s="236">
        <v>3.3765000000000001</v>
      </c>
      <c r="AG220" s="236">
        <v>6.8178000000000001</v>
      </c>
      <c r="AH220" s="236">
        <v>12.726599999999999</v>
      </c>
      <c r="AI220" s="236">
        <v>3.6686999999999999</v>
      </c>
      <c r="AJ220" s="236">
        <v>8.1488999999999994</v>
      </c>
      <c r="AK220" s="236">
        <v>6.8502000000000001</v>
      </c>
      <c r="AL220" s="236">
        <v>4.1555999999999997</v>
      </c>
      <c r="AM220" s="236">
        <v>7.7268999999999997</v>
      </c>
      <c r="AN220" s="236">
        <v>8.3762000000000008</v>
      </c>
      <c r="AO220" s="236">
        <v>6.8826999999999998</v>
      </c>
      <c r="AP220" s="236"/>
      <c r="AQ220" s="236">
        <v>6.2333999999999996</v>
      </c>
      <c r="AR220" s="236"/>
      <c r="AS220" s="236">
        <v>3.8633999999999999</v>
      </c>
      <c r="AW220" s="236"/>
      <c r="AX220" s="3">
        <v>6.2333999999999978</v>
      </c>
      <c r="AZ220" s="236">
        <v>9.5124999999999993</v>
      </c>
      <c r="BA220" s="236">
        <v>7.4672000000000001</v>
      </c>
      <c r="BB220" s="236">
        <v>8.2462999999999997</v>
      </c>
      <c r="BC220" s="236">
        <v>6.1035000000000004</v>
      </c>
      <c r="BD220" s="236">
        <v>11.6228</v>
      </c>
      <c r="BE220" s="236"/>
      <c r="BF220" s="236">
        <v>12.0123</v>
      </c>
      <c r="BG220" s="236"/>
      <c r="BH220" s="236"/>
      <c r="BI220" s="236"/>
      <c r="BJ220" s="236"/>
      <c r="BK220" s="236"/>
      <c r="BL220" s="236"/>
      <c r="BM220" s="236"/>
      <c r="BN220" s="236"/>
      <c r="BO220" s="236"/>
      <c r="BP220" s="236"/>
      <c r="BQ220" s="236"/>
      <c r="BR220" s="236"/>
      <c r="BS220" s="236"/>
      <c r="BT220" s="236"/>
      <c r="BU220" s="236"/>
      <c r="BV220" s="236">
        <v>8.4085999999999999</v>
      </c>
      <c r="BW220" s="236">
        <v>11.427899999999999</v>
      </c>
      <c r="BX220" s="236">
        <v>9.3176000000000005</v>
      </c>
      <c r="BY220" s="236">
        <v>8.0190000000000001</v>
      </c>
      <c r="BZ220" s="236">
        <v>7.7592999999999996</v>
      </c>
      <c r="CA220" s="236">
        <v>9.0579999999999998</v>
      </c>
      <c r="CB220" s="236">
        <v>6.4282000000000004</v>
      </c>
      <c r="CC220" s="236"/>
      <c r="CD220" s="236">
        <v>10.129300000000001</v>
      </c>
      <c r="CE220" s="236">
        <v>9.2202000000000002</v>
      </c>
      <c r="CF220" s="236">
        <v>7.3697999999999997</v>
      </c>
      <c r="CG220" s="236">
        <v>4.1555999999999997</v>
      </c>
      <c r="CH220" s="236">
        <v>8.9930000000000003</v>
      </c>
      <c r="CI220" s="236">
        <v>10.7461</v>
      </c>
      <c r="CJ220" s="236">
        <v>7.1749000000000001</v>
      </c>
      <c r="CK220" s="236"/>
      <c r="CL220" s="236"/>
      <c r="CM220" s="236"/>
      <c r="CN220" s="236">
        <v>9.1554000000000002</v>
      </c>
      <c r="CO220" s="236"/>
      <c r="CP220" s="236"/>
      <c r="CQ220" s="236"/>
      <c r="CR220" s="236"/>
      <c r="CS220" s="236"/>
      <c r="CT220" s="236"/>
      <c r="CU220" s="236">
        <v>11.3955</v>
      </c>
      <c r="CV220" s="236">
        <v>11.525399999999999</v>
      </c>
      <c r="CW220" s="236">
        <v>9.8370999999999995</v>
      </c>
      <c r="CX220" s="236">
        <v>8.8306000000000004</v>
      </c>
      <c r="CY220" s="236">
        <v>13.3759</v>
      </c>
      <c r="CZ220" s="236">
        <v>7.7592999999999996</v>
      </c>
      <c r="DA220" s="236">
        <v>6.2657999999999996</v>
      </c>
      <c r="DB220" s="236">
        <v>7.5644999999999998</v>
      </c>
      <c r="DC220" s="236">
        <v>8.8306000000000004</v>
      </c>
      <c r="DD220" s="236">
        <v>9.1877999999999993</v>
      </c>
      <c r="DE220" s="236"/>
      <c r="DF220" s="236">
        <v>6.5255999999999998</v>
      </c>
      <c r="DG220" s="236">
        <v>9.1877999999999993</v>
      </c>
      <c r="DH220" s="236"/>
      <c r="DI220" s="236">
        <v>11.1357</v>
      </c>
      <c r="DJ220" s="236"/>
      <c r="DK220" s="236">
        <v>11.817500000000001</v>
      </c>
      <c r="DL220" s="236">
        <v>4.9348000000000001</v>
      </c>
      <c r="DM220" s="236"/>
      <c r="DN220" s="236"/>
    </row>
    <row r="221" spans="1:118" x14ac:dyDescent="0.35">
      <c r="A221" s="236">
        <v>92</v>
      </c>
      <c r="B221" s="236">
        <v>3.8633999999999999</v>
      </c>
      <c r="C221" s="236">
        <v>2.37</v>
      </c>
      <c r="D221" s="236">
        <v>3.5388000000000002</v>
      </c>
      <c r="E221" s="236">
        <v>1.883</v>
      </c>
      <c r="I221" s="236">
        <v>3.5063</v>
      </c>
      <c r="J221" s="236"/>
      <c r="K221" s="236">
        <v>3.7336</v>
      </c>
      <c r="L221" s="236">
        <v>7.5970000000000004</v>
      </c>
      <c r="M221" s="236"/>
      <c r="N221" s="236"/>
      <c r="O221" s="236">
        <v>5.2919</v>
      </c>
      <c r="P221" s="236"/>
      <c r="Q221" s="236"/>
      <c r="R221" s="236"/>
      <c r="S221" s="236"/>
      <c r="T221" s="236"/>
      <c r="U221" s="236"/>
      <c r="V221" s="236"/>
      <c r="W221" s="236"/>
      <c r="X221" s="236"/>
      <c r="Y221" s="236"/>
      <c r="Z221" s="236">
        <v>10.9084</v>
      </c>
      <c r="AA221" s="236">
        <v>8.1488999999999994</v>
      </c>
      <c r="AB221" s="236">
        <v>6.0709999999999997</v>
      </c>
      <c r="AC221" s="236"/>
      <c r="AD221" s="236"/>
      <c r="AE221" s="236"/>
      <c r="AF221" s="236">
        <v>3.2141000000000002</v>
      </c>
      <c r="AG221" s="236">
        <v>6.9151999999999996</v>
      </c>
      <c r="AH221" s="236">
        <v>12.2721</v>
      </c>
      <c r="AI221" s="236">
        <v>3.5063</v>
      </c>
      <c r="AJ221" s="236">
        <v>7.8891999999999998</v>
      </c>
      <c r="AK221" s="236">
        <v>6.5579999999999998</v>
      </c>
      <c r="AL221" s="236">
        <v>3.8633999999999999</v>
      </c>
      <c r="AM221" s="236">
        <v>7.3372999999999999</v>
      </c>
      <c r="AN221" s="236">
        <v>8.0839999999999996</v>
      </c>
      <c r="AO221" s="236">
        <v>6.5904999999999996</v>
      </c>
      <c r="AP221" s="236"/>
      <c r="AQ221" s="236">
        <v>6.0061999999999998</v>
      </c>
      <c r="AR221" s="236"/>
      <c r="AS221" s="236">
        <v>3.68485</v>
      </c>
      <c r="AW221" s="236"/>
      <c r="AX221" s="3">
        <v>5.876199999999999</v>
      </c>
      <c r="AZ221" s="236">
        <v>9.1877999999999993</v>
      </c>
      <c r="BA221" s="236">
        <v>7.2073999999999998</v>
      </c>
      <c r="BB221" s="236">
        <v>7.9865000000000004</v>
      </c>
      <c r="BC221" s="236">
        <v>5.7140000000000004</v>
      </c>
      <c r="BD221" s="236">
        <v>11.103300000000001</v>
      </c>
      <c r="BE221" s="236"/>
      <c r="BF221" s="236">
        <v>11.590299999999999</v>
      </c>
      <c r="BG221" s="236"/>
      <c r="BH221" s="236"/>
      <c r="BI221" s="236"/>
      <c r="BJ221" s="236"/>
      <c r="BK221" s="236"/>
      <c r="BL221" s="236"/>
      <c r="BM221" s="236"/>
      <c r="BN221" s="236"/>
      <c r="BO221" s="236"/>
      <c r="BP221" s="236"/>
      <c r="BQ221" s="236"/>
      <c r="BR221" s="236"/>
      <c r="BS221" s="236"/>
      <c r="BT221" s="236"/>
      <c r="BU221" s="236"/>
      <c r="BV221" s="236">
        <v>8.2787000000000006</v>
      </c>
      <c r="BW221" s="236">
        <v>11.200699999999999</v>
      </c>
      <c r="BX221" s="236">
        <v>9.2851999999999997</v>
      </c>
      <c r="BY221" s="236">
        <v>7.7592999999999996</v>
      </c>
      <c r="BZ221" s="236">
        <v>7.4671000000000003</v>
      </c>
      <c r="CA221" s="236">
        <v>9.0904000000000007</v>
      </c>
      <c r="CB221" s="236">
        <v>6.5579999999999998</v>
      </c>
      <c r="CC221" s="236"/>
      <c r="CD221" s="236">
        <v>9.8047000000000004</v>
      </c>
      <c r="CE221" s="236">
        <v>8.7981999999999996</v>
      </c>
      <c r="CF221" s="236">
        <v>6.9151999999999996</v>
      </c>
      <c r="CG221" s="236">
        <v>4.1231</v>
      </c>
      <c r="CH221" s="236">
        <v>8.6684000000000001</v>
      </c>
      <c r="CI221" s="236">
        <v>10.616199999999999</v>
      </c>
      <c r="CJ221" s="236">
        <v>7.0774999999999997</v>
      </c>
      <c r="CK221" s="236"/>
      <c r="CL221" s="236"/>
      <c r="CM221" s="236"/>
      <c r="CN221" s="236">
        <v>9.0254999999999992</v>
      </c>
      <c r="CO221" s="236"/>
      <c r="CP221" s="236"/>
      <c r="CQ221" s="236"/>
      <c r="CR221" s="236"/>
      <c r="CS221" s="236"/>
      <c r="CT221" s="236"/>
      <c r="CU221" s="236">
        <v>11.330500000000001</v>
      </c>
      <c r="CV221" s="236">
        <v>11.3306</v>
      </c>
      <c r="CW221" s="236">
        <v>9.6423000000000005</v>
      </c>
      <c r="CX221" s="236">
        <v>8.4411000000000005</v>
      </c>
      <c r="CY221" s="236">
        <v>13.343400000000001</v>
      </c>
      <c r="CZ221" s="236">
        <v>7.4671000000000003</v>
      </c>
      <c r="DA221" s="236">
        <v>6.1684000000000001</v>
      </c>
      <c r="DB221" s="236">
        <v>7.4996</v>
      </c>
      <c r="DC221" s="236">
        <v>8.5060000000000002</v>
      </c>
      <c r="DD221" s="236">
        <v>8.9605999999999995</v>
      </c>
      <c r="DE221" s="236"/>
      <c r="DF221" s="236">
        <v>6.1684999999999999</v>
      </c>
      <c r="DG221" s="236">
        <v>8.8630999999999993</v>
      </c>
      <c r="DH221" s="236"/>
      <c r="DI221" s="236">
        <v>10.811</v>
      </c>
      <c r="DJ221" s="236"/>
      <c r="DK221" s="236">
        <v>11.882400000000001</v>
      </c>
      <c r="DL221" s="236">
        <v>4.8699000000000003</v>
      </c>
      <c r="DM221" s="236"/>
      <c r="DN221" s="236"/>
    </row>
    <row r="222" spans="1:118" x14ac:dyDescent="0.35">
      <c r="A222" s="236">
        <v>93</v>
      </c>
      <c r="B222" s="236">
        <v>3.7985000000000002</v>
      </c>
      <c r="C222" s="236">
        <v>2.3050000000000002</v>
      </c>
      <c r="D222" s="236">
        <v>3.2791000000000001</v>
      </c>
      <c r="E222" s="236">
        <v>1.8181</v>
      </c>
      <c r="I222" s="236">
        <v>3.4413</v>
      </c>
      <c r="J222" s="236"/>
      <c r="K222" s="236">
        <v>3.5712000000000002</v>
      </c>
      <c r="L222" s="236">
        <v>7.4996</v>
      </c>
      <c r="M222" s="236"/>
      <c r="N222" s="236"/>
      <c r="O222" s="236">
        <v>5.0971000000000002</v>
      </c>
      <c r="P222" s="236"/>
      <c r="Q222" s="236"/>
      <c r="R222" s="236"/>
      <c r="S222" s="236"/>
      <c r="T222" s="236"/>
      <c r="U222" s="236"/>
      <c r="V222" s="236"/>
      <c r="W222" s="236"/>
      <c r="X222" s="236"/>
      <c r="Y222" s="236"/>
      <c r="Z222" s="236">
        <v>10.7136</v>
      </c>
      <c r="AA222" s="236">
        <v>7.8567</v>
      </c>
      <c r="AB222" s="236">
        <v>5.8762999999999996</v>
      </c>
      <c r="AC222" s="236"/>
      <c r="AD222" s="236"/>
      <c r="AE222" s="236"/>
      <c r="AF222" s="236">
        <v>3.0194000000000001</v>
      </c>
      <c r="AG222" s="236">
        <v>6.5580999999999996</v>
      </c>
      <c r="AH222" s="236">
        <v>12.0448</v>
      </c>
      <c r="AI222" s="236">
        <v>3.1492</v>
      </c>
      <c r="AJ222" s="236">
        <v>7.4671000000000003</v>
      </c>
      <c r="AK222" s="236">
        <v>6.2333999999999996</v>
      </c>
      <c r="AL222" s="236">
        <v>3.6686000000000001</v>
      </c>
      <c r="AM222" s="236">
        <v>6.9477000000000002</v>
      </c>
      <c r="AN222" s="236">
        <v>7.7592999999999996</v>
      </c>
      <c r="AO222" s="236">
        <v>6.2333999999999996</v>
      </c>
      <c r="AP222" s="236"/>
      <c r="AQ222" s="236">
        <v>5.8113999999999999</v>
      </c>
      <c r="AR222" s="236"/>
      <c r="AS222" s="236">
        <v>3.5063</v>
      </c>
      <c r="AW222" s="236"/>
      <c r="AX222" s="3">
        <v>5.7787999999999986</v>
      </c>
      <c r="AZ222" s="236">
        <v>8.8307000000000002</v>
      </c>
      <c r="BA222" s="236">
        <v>7.0125999999999999</v>
      </c>
      <c r="BB222" s="236">
        <v>7.6619000000000002</v>
      </c>
      <c r="BC222" s="236">
        <v>5.5515999999999996</v>
      </c>
      <c r="BD222" s="236">
        <v>10.941000000000001</v>
      </c>
      <c r="BE222" s="236"/>
      <c r="BF222" s="236">
        <v>11.265599999999999</v>
      </c>
      <c r="BG222" s="236"/>
      <c r="BH222" s="236"/>
      <c r="BI222" s="236"/>
      <c r="BJ222" s="236"/>
      <c r="BK222" s="236"/>
      <c r="BL222" s="236"/>
      <c r="BM222" s="236"/>
      <c r="BN222" s="236"/>
      <c r="BO222" s="236"/>
      <c r="BP222" s="236"/>
      <c r="BQ222" s="236"/>
      <c r="BR222" s="236"/>
      <c r="BS222" s="236"/>
      <c r="BT222" s="236"/>
      <c r="BU222" s="236"/>
      <c r="BV222" s="236">
        <v>7.9866000000000001</v>
      </c>
      <c r="BW222" s="236">
        <v>10.941000000000001</v>
      </c>
      <c r="BX222" s="236">
        <v>9.0904000000000007</v>
      </c>
      <c r="BY222" s="236">
        <v>7.7267999999999999</v>
      </c>
      <c r="BZ222" s="236">
        <v>7.3372000000000002</v>
      </c>
      <c r="CA222" s="236">
        <v>8.5061</v>
      </c>
      <c r="CB222" s="236">
        <v>5.9737</v>
      </c>
      <c r="CC222" s="236"/>
      <c r="CD222" s="236">
        <v>9.5124999999999993</v>
      </c>
      <c r="CE222" s="236">
        <v>8.5060000000000002</v>
      </c>
      <c r="CF222" s="236">
        <v>6.6555</v>
      </c>
      <c r="CG222" s="236">
        <v>3.9933000000000001</v>
      </c>
      <c r="CH222" s="236">
        <v>8.3762000000000008</v>
      </c>
      <c r="CI222" s="236">
        <v>10.1942</v>
      </c>
      <c r="CJ222" s="236">
        <v>6.8178000000000001</v>
      </c>
      <c r="CK222" s="236"/>
      <c r="CL222" s="236"/>
      <c r="CM222" s="236"/>
      <c r="CN222" s="236">
        <v>8.8956999999999997</v>
      </c>
      <c r="CO222" s="236"/>
      <c r="CP222" s="236"/>
      <c r="CQ222" s="236"/>
      <c r="CR222" s="236"/>
      <c r="CS222" s="236"/>
      <c r="CT222" s="236"/>
      <c r="CU222" s="236">
        <v>10.7462</v>
      </c>
      <c r="CV222" s="236">
        <v>10.9085</v>
      </c>
      <c r="CW222" s="236">
        <v>9.4151000000000007</v>
      </c>
      <c r="CX222" s="236">
        <v>8.2787000000000006</v>
      </c>
      <c r="CY222" s="236">
        <v>12.629200000000001</v>
      </c>
      <c r="CZ222" s="236">
        <v>7.2073999999999998</v>
      </c>
      <c r="DA222" s="236">
        <v>5.7464000000000004</v>
      </c>
      <c r="DB222" s="236">
        <v>7.3696999999999999</v>
      </c>
      <c r="DC222" s="236">
        <v>8.1813000000000002</v>
      </c>
      <c r="DD222" s="236">
        <v>8.6358999999999995</v>
      </c>
      <c r="DE222" s="236"/>
      <c r="DF222" s="236">
        <v>6.0385999999999997</v>
      </c>
      <c r="DG222" s="236">
        <v>8.6034000000000006</v>
      </c>
      <c r="DH222" s="236"/>
      <c r="DI222" s="236">
        <v>10.3565</v>
      </c>
      <c r="DJ222" s="236"/>
      <c r="DK222" s="236">
        <v>11.363</v>
      </c>
      <c r="DL222" s="236">
        <v>4.3178999999999998</v>
      </c>
      <c r="DM222" s="236"/>
      <c r="DN222" s="236"/>
    </row>
    <row r="223" spans="1:118" x14ac:dyDescent="0.35">
      <c r="A223" s="236">
        <v>94</v>
      </c>
      <c r="B223" s="236">
        <v>3.8309000000000002</v>
      </c>
      <c r="C223" s="236">
        <v>2.2075999999999998</v>
      </c>
      <c r="D223" s="236">
        <v>3.2141000000000002</v>
      </c>
      <c r="E223" s="236">
        <v>1.9154</v>
      </c>
      <c r="I223" s="236">
        <v>3.3439000000000001</v>
      </c>
      <c r="J223" s="236"/>
      <c r="K223" s="236">
        <v>3.6036999999999999</v>
      </c>
      <c r="L223" s="236">
        <v>7.2073999999999998</v>
      </c>
      <c r="M223" s="236"/>
      <c r="N223" s="236"/>
      <c r="O223" s="236">
        <v>4.9672000000000001</v>
      </c>
      <c r="P223" s="236"/>
      <c r="Q223" s="236"/>
      <c r="R223" s="236"/>
      <c r="S223" s="236"/>
      <c r="T223" s="236"/>
      <c r="U223" s="236"/>
      <c r="V223" s="236"/>
      <c r="W223" s="236"/>
      <c r="X223" s="236"/>
      <c r="Y223" s="236"/>
      <c r="Z223" s="236">
        <v>10.453900000000001</v>
      </c>
      <c r="AA223" s="236">
        <v>7.5644999999999998</v>
      </c>
      <c r="AB223" s="236">
        <v>5.8113000000000001</v>
      </c>
      <c r="AC223" s="236"/>
      <c r="AD223" s="236"/>
      <c r="AE223" s="236"/>
      <c r="AF223" s="236">
        <v>3.0194000000000001</v>
      </c>
      <c r="AG223" s="236">
        <v>6.8827999999999996</v>
      </c>
      <c r="AH223" s="236">
        <v>11.7201</v>
      </c>
      <c r="AI223" s="236">
        <v>3.1817000000000002</v>
      </c>
      <c r="AJ223" s="236">
        <v>7.3048000000000002</v>
      </c>
      <c r="AK223" s="236">
        <v>6.1684000000000001</v>
      </c>
      <c r="AL223" s="236">
        <v>3.4738000000000002</v>
      </c>
      <c r="AM223" s="236">
        <v>6.9151999999999996</v>
      </c>
      <c r="AN223" s="236">
        <v>7.6943999999999999</v>
      </c>
      <c r="AO223" s="236">
        <v>5.9737</v>
      </c>
      <c r="AP223" s="236"/>
      <c r="AQ223" s="236">
        <v>5.7140000000000004</v>
      </c>
      <c r="AR223" s="236"/>
      <c r="AS223" s="236">
        <v>3.3763999999999998</v>
      </c>
      <c r="AW223" s="236"/>
      <c r="AX223" s="3">
        <v>5.6489999999999991</v>
      </c>
      <c r="AZ223" s="236">
        <v>8.3437000000000001</v>
      </c>
      <c r="BA223" s="236">
        <v>6.7203999999999997</v>
      </c>
      <c r="BB223" s="236">
        <v>7.4021999999999997</v>
      </c>
      <c r="BC223" s="236">
        <v>5.3243999999999998</v>
      </c>
      <c r="BD223" s="236">
        <v>10.551399999999999</v>
      </c>
      <c r="BE223" s="236"/>
      <c r="BF223" s="236">
        <v>10.875999999999999</v>
      </c>
      <c r="BG223" s="236"/>
      <c r="BH223" s="236"/>
      <c r="BI223" s="236"/>
      <c r="BJ223" s="236"/>
      <c r="BK223" s="236"/>
      <c r="BL223" s="236"/>
      <c r="BM223" s="236"/>
      <c r="BN223" s="236"/>
      <c r="BO223" s="236"/>
      <c r="BP223" s="236"/>
      <c r="BQ223" s="236"/>
      <c r="BR223" s="236"/>
      <c r="BS223" s="236"/>
      <c r="BT223" s="236"/>
      <c r="BU223" s="236"/>
      <c r="BV223" s="236">
        <v>7.5644999999999998</v>
      </c>
      <c r="BW223" s="236">
        <v>10.616300000000001</v>
      </c>
      <c r="BX223" s="236">
        <v>8.4734999999999996</v>
      </c>
      <c r="BY223" s="236">
        <v>7.3372000000000002</v>
      </c>
      <c r="BZ223" s="236">
        <v>6.8178000000000001</v>
      </c>
      <c r="CA223" s="236">
        <v>8.3112999999999992</v>
      </c>
      <c r="CB223" s="236">
        <v>6.1035000000000004</v>
      </c>
      <c r="CC223" s="236"/>
      <c r="CD223" s="236">
        <v>9.0904000000000007</v>
      </c>
      <c r="CE223" s="236">
        <v>8.1488999999999994</v>
      </c>
      <c r="CF223" s="236">
        <v>6.4607000000000001</v>
      </c>
      <c r="CG223" s="236">
        <v>3.7336</v>
      </c>
      <c r="CH223" s="236">
        <v>8.1814</v>
      </c>
      <c r="CI223" s="236">
        <v>9.8370999999999995</v>
      </c>
      <c r="CJ223" s="236">
        <v>6.3308</v>
      </c>
      <c r="CK223" s="236"/>
      <c r="CL223" s="236"/>
      <c r="CM223" s="236"/>
      <c r="CN223" s="236">
        <v>8.3437000000000001</v>
      </c>
      <c r="CO223" s="236"/>
      <c r="CP223" s="236"/>
      <c r="CQ223" s="236"/>
      <c r="CR223" s="236"/>
      <c r="CS223" s="236"/>
      <c r="CT223" s="236"/>
      <c r="CU223" s="236">
        <v>10.7462</v>
      </c>
      <c r="CV223" s="236">
        <v>10.713699999999999</v>
      </c>
      <c r="CW223" s="236">
        <v>8.9930000000000003</v>
      </c>
      <c r="CX223" s="236">
        <v>7.9215999999999998</v>
      </c>
      <c r="CY223" s="236">
        <v>12.5318</v>
      </c>
      <c r="CZ223" s="236">
        <v>6.9151999999999996</v>
      </c>
      <c r="DA223" s="236">
        <v>5.5515999999999996</v>
      </c>
      <c r="DB223" s="236">
        <v>7.2073999999999998</v>
      </c>
      <c r="DC223" s="236">
        <v>8.0190000000000001</v>
      </c>
      <c r="DD223" s="236">
        <v>8.2139000000000006</v>
      </c>
      <c r="DE223" s="236"/>
      <c r="DF223" s="236">
        <v>5.8113000000000001</v>
      </c>
      <c r="DG223" s="236">
        <v>8.4410000000000007</v>
      </c>
      <c r="DH223" s="236"/>
      <c r="DI223" s="236">
        <v>10.2591</v>
      </c>
      <c r="DJ223" s="236"/>
      <c r="DK223" s="236">
        <v>10.875999999999999</v>
      </c>
      <c r="DL223" s="236">
        <v>4.2530000000000001</v>
      </c>
      <c r="DM223" s="236"/>
      <c r="DN223" s="236"/>
    </row>
    <row r="224" spans="1:118" x14ac:dyDescent="0.35">
      <c r="A224" s="236">
        <v>95</v>
      </c>
      <c r="B224" s="236">
        <v>3.5063</v>
      </c>
      <c r="C224" s="236">
        <v>2.2401</v>
      </c>
      <c r="D224" s="236">
        <v>3.1166999999999998</v>
      </c>
      <c r="E224" s="236">
        <v>1.6881999999999999</v>
      </c>
      <c r="I224" s="236">
        <v>3.1166999999999998</v>
      </c>
      <c r="J224" s="236"/>
      <c r="K224" s="236">
        <v>3.5388000000000002</v>
      </c>
      <c r="L224" s="236">
        <v>7.0125999999999999</v>
      </c>
      <c r="M224" s="236"/>
      <c r="N224" s="236"/>
      <c r="O224" s="236">
        <v>4.74</v>
      </c>
      <c r="P224" s="236"/>
      <c r="Q224" s="236"/>
      <c r="R224" s="236"/>
      <c r="S224" s="236"/>
      <c r="T224" s="236"/>
      <c r="U224" s="236"/>
      <c r="V224" s="236"/>
      <c r="W224" s="236"/>
      <c r="X224" s="236"/>
      <c r="Y224" s="236"/>
      <c r="Z224" s="236">
        <v>9.9669000000000008</v>
      </c>
      <c r="AA224" s="236">
        <v>7.2723000000000004</v>
      </c>
      <c r="AB224" s="236">
        <v>5.4866999999999999</v>
      </c>
      <c r="AC224" s="236"/>
      <c r="AD224" s="236"/>
      <c r="AE224" s="236"/>
      <c r="AF224" s="236">
        <v>2.9544000000000001</v>
      </c>
      <c r="AG224" s="236">
        <v>6.3632999999999997</v>
      </c>
      <c r="AH224" s="236">
        <v>11.427899999999999</v>
      </c>
      <c r="AI224" s="236">
        <v>2.9218999999999999</v>
      </c>
      <c r="AJ224" s="236">
        <v>7.3696999999999999</v>
      </c>
      <c r="AK224" s="236">
        <v>5.5841000000000003</v>
      </c>
      <c r="AL224" s="236">
        <v>3.5388000000000002</v>
      </c>
      <c r="AM224" s="236">
        <v>6.8178000000000001</v>
      </c>
      <c r="AN224" s="236">
        <v>7.3372999999999999</v>
      </c>
      <c r="AO224" s="236">
        <v>5.8437999999999999</v>
      </c>
      <c r="AP224" s="236"/>
      <c r="AQ224" s="236">
        <v>5.4866999999999999</v>
      </c>
      <c r="AR224" s="236"/>
      <c r="AS224" s="236">
        <v>3.2465000000000002</v>
      </c>
      <c r="AW224" s="236"/>
      <c r="AX224" s="3">
        <v>5.5190999999999999</v>
      </c>
      <c r="AZ224" s="236">
        <v>8.1164000000000005</v>
      </c>
      <c r="BA224" s="236">
        <v>6.4931999999999999</v>
      </c>
      <c r="BB224" s="236">
        <v>7.2723000000000004</v>
      </c>
      <c r="BC224" s="236">
        <v>5.0321999999999996</v>
      </c>
      <c r="BD224" s="236">
        <v>10.2592</v>
      </c>
      <c r="BE224" s="236"/>
      <c r="BF224" s="236">
        <v>10.616300000000001</v>
      </c>
      <c r="BG224" s="236"/>
      <c r="BH224" s="236"/>
      <c r="BI224" s="236"/>
      <c r="BJ224" s="236"/>
      <c r="BK224" s="236"/>
      <c r="BL224" s="236"/>
      <c r="BM224" s="236"/>
      <c r="BN224" s="236"/>
      <c r="BO224" s="236"/>
      <c r="BP224" s="236"/>
      <c r="BQ224" s="236"/>
      <c r="BR224" s="236"/>
      <c r="BS224" s="236"/>
      <c r="BT224" s="236"/>
      <c r="BU224" s="236"/>
      <c r="BV224" s="236">
        <v>7.4671000000000003</v>
      </c>
      <c r="BW224" s="236">
        <v>10.4215</v>
      </c>
      <c r="BX224" s="236">
        <v>8.2462999999999997</v>
      </c>
      <c r="BY224" s="236">
        <v>7.1424000000000003</v>
      </c>
      <c r="BZ224" s="236">
        <v>6.7203999999999997</v>
      </c>
      <c r="CA224" s="236">
        <v>8.0190999999999999</v>
      </c>
      <c r="CB224" s="236">
        <v>5.649</v>
      </c>
      <c r="CC224" s="236"/>
      <c r="CD224" s="236">
        <v>8.9281000000000006</v>
      </c>
      <c r="CE224" s="236">
        <v>8.1488999999999994</v>
      </c>
      <c r="CF224" s="236">
        <v>6.2659000000000002</v>
      </c>
      <c r="CG224" s="236">
        <v>3.5712000000000002</v>
      </c>
      <c r="CH224" s="236">
        <v>7.9541000000000004</v>
      </c>
      <c r="CI224" s="236">
        <v>9.6746999999999996</v>
      </c>
      <c r="CJ224" s="236">
        <v>6.1035000000000004</v>
      </c>
      <c r="CK224" s="236"/>
      <c r="CL224" s="236"/>
      <c r="CM224" s="236"/>
      <c r="CN224" s="236">
        <v>8.1814</v>
      </c>
      <c r="CO224" s="236"/>
      <c r="CP224" s="236"/>
      <c r="CQ224" s="236"/>
      <c r="CR224" s="236"/>
      <c r="CS224" s="236"/>
      <c r="CT224" s="236"/>
      <c r="CU224" s="236">
        <v>10.3241</v>
      </c>
      <c r="CV224" s="236">
        <v>10.454000000000001</v>
      </c>
      <c r="CW224" s="236">
        <v>8.9605999999999995</v>
      </c>
      <c r="CX224" s="236">
        <v>7.7267999999999999</v>
      </c>
      <c r="CY224" s="236">
        <v>11.979900000000001</v>
      </c>
      <c r="CZ224" s="236">
        <v>6.6554000000000002</v>
      </c>
      <c r="DA224" s="236">
        <v>5.8761999999999999</v>
      </c>
      <c r="DB224" s="236">
        <v>6.9801000000000002</v>
      </c>
      <c r="DC224" s="236">
        <v>7.7592999999999996</v>
      </c>
      <c r="DD224" s="236">
        <v>8.0190999999999999</v>
      </c>
      <c r="DE224" s="236"/>
      <c r="DF224" s="236">
        <v>5.5190999999999999</v>
      </c>
      <c r="DG224" s="236">
        <v>8.4085999999999999</v>
      </c>
      <c r="DH224" s="236"/>
      <c r="DI224" s="236">
        <v>9.8046000000000006</v>
      </c>
      <c r="DJ224" s="236"/>
      <c r="DK224" s="236">
        <v>10.778600000000001</v>
      </c>
      <c r="DL224" s="236">
        <v>4.1555999999999997</v>
      </c>
      <c r="DM224" s="236"/>
      <c r="DN224" s="236"/>
    </row>
    <row r="225" spans="1:118" x14ac:dyDescent="0.35">
      <c r="A225" s="236">
        <v>96</v>
      </c>
      <c r="B225" s="236">
        <v>3.4089</v>
      </c>
      <c r="C225" s="236">
        <v>2.1427</v>
      </c>
      <c r="D225" s="236">
        <v>3.1166999999999998</v>
      </c>
      <c r="E225" s="236">
        <v>1.5583</v>
      </c>
      <c r="I225" s="236">
        <v>3.1816</v>
      </c>
      <c r="J225" s="236"/>
      <c r="K225" s="236">
        <v>3.1166999999999998</v>
      </c>
      <c r="L225" s="236">
        <v>6.7854000000000001</v>
      </c>
      <c r="M225" s="236"/>
      <c r="N225" s="236"/>
      <c r="O225" s="236">
        <v>4.74</v>
      </c>
      <c r="P225" s="236"/>
      <c r="Q225" s="236"/>
      <c r="R225" s="236"/>
      <c r="S225" s="236"/>
      <c r="T225" s="236"/>
      <c r="U225" s="236"/>
      <c r="V225" s="236"/>
      <c r="W225" s="236"/>
      <c r="X225" s="236"/>
      <c r="Y225" s="236"/>
      <c r="Z225" s="236">
        <v>9.8046000000000006</v>
      </c>
      <c r="AA225" s="236">
        <v>6.9801000000000002</v>
      </c>
      <c r="AB225" s="236">
        <v>5.3893000000000004</v>
      </c>
      <c r="AC225" s="236"/>
      <c r="AD225" s="236"/>
      <c r="AE225" s="236"/>
      <c r="AF225" s="236">
        <v>2.6297999999999999</v>
      </c>
      <c r="AG225" s="236">
        <v>6.3632999999999997</v>
      </c>
      <c r="AH225" s="236">
        <v>10.941000000000001</v>
      </c>
      <c r="AI225" s="236">
        <v>2.6621999999999999</v>
      </c>
      <c r="AJ225" s="236">
        <v>6.9151999999999996</v>
      </c>
      <c r="AK225" s="236">
        <v>5.4866999999999999</v>
      </c>
      <c r="AL225" s="236">
        <v>3.3763999999999998</v>
      </c>
      <c r="AM225" s="236">
        <v>6.6230000000000002</v>
      </c>
      <c r="AN225" s="236">
        <v>7.0450999999999997</v>
      </c>
      <c r="AO225" s="236">
        <v>5.649</v>
      </c>
      <c r="AP225" s="236"/>
      <c r="AQ225" s="236">
        <v>5.2595000000000001</v>
      </c>
      <c r="AR225" s="236"/>
      <c r="AS225" s="236">
        <v>3.1490999999999998</v>
      </c>
      <c r="AW225" s="236"/>
      <c r="AX225" s="3">
        <v>5.2919</v>
      </c>
      <c r="AZ225" s="236">
        <v>7.9541000000000004</v>
      </c>
      <c r="BA225" s="236">
        <v>6.4931999999999999</v>
      </c>
      <c r="BB225" s="236">
        <v>6.9801000000000002</v>
      </c>
      <c r="BC225" s="236">
        <v>4.7725</v>
      </c>
      <c r="BD225" s="236">
        <v>9.9670000000000005</v>
      </c>
      <c r="BE225" s="236"/>
      <c r="BF225" s="236">
        <v>10.2592</v>
      </c>
      <c r="BG225" s="236"/>
      <c r="BH225" s="236"/>
      <c r="BI225" s="236"/>
      <c r="BJ225" s="236"/>
      <c r="BK225" s="236"/>
      <c r="BL225" s="236"/>
      <c r="BM225" s="236"/>
      <c r="BN225" s="236"/>
      <c r="BO225" s="236"/>
      <c r="BP225" s="236"/>
      <c r="BQ225" s="236"/>
      <c r="BR225" s="236"/>
      <c r="BS225" s="236"/>
      <c r="BT225" s="236"/>
      <c r="BU225" s="236"/>
      <c r="BV225" s="236">
        <v>7.2397999999999998</v>
      </c>
      <c r="BW225" s="236">
        <v>10.0968</v>
      </c>
      <c r="BX225" s="236">
        <v>8.4085999999999999</v>
      </c>
      <c r="BY225" s="236">
        <v>6.9476000000000004</v>
      </c>
      <c r="BZ225" s="236">
        <v>6.6230000000000002</v>
      </c>
      <c r="CA225" s="236">
        <v>7.8567</v>
      </c>
      <c r="CB225" s="236">
        <v>5.5841000000000003</v>
      </c>
      <c r="CC225" s="236"/>
      <c r="CD225" s="236">
        <v>8.7332999999999998</v>
      </c>
      <c r="CE225" s="236">
        <v>7.8567</v>
      </c>
      <c r="CF225" s="236">
        <v>6.1036000000000001</v>
      </c>
      <c r="CG225" s="236">
        <v>3.5063</v>
      </c>
      <c r="CH225" s="236">
        <v>7.5644999999999998</v>
      </c>
      <c r="CI225" s="236">
        <v>9.4474999999999998</v>
      </c>
      <c r="CJ225" s="236">
        <v>5.9737</v>
      </c>
      <c r="CK225" s="236"/>
      <c r="CL225" s="236"/>
      <c r="CM225" s="236"/>
      <c r="CN225" s="236">
        <v>8.0839999999999996</v>
      </c>
      <c r="CO225" s="236"/>
      <c r="CP225" s="236"/>
      <c r="CQ225" s="236"/>
      <c r="CR225" s="236"/>
      <c r="CS225" s="236"/>
      <c r="CT225" s="236"/>
      <c r="CU225" s="236">
        <v>10.226699999999999</v>
      </c>
      <c r="CV225" s="236">
        <v>10.129300000000001</v>
      </c>
      <c r="CW225" s="236">
        <v>8.3762000000000008</v>
      </c>
      <c r="CX225" s="236">
        <v>7.3696999999999999</v>
      </c>
      <c r="CY225" s="236">
        <v>12.0448</v>
      </c>
      <c r="CZ225" s="236">
        <v>6.4606000000000003</v>
      </c>
      <c r="DA225" s="236">
        <v>5.0971000000000002</v>
      </c>
      <c r="DB225" s="236">
        <v>6.7529000000000003</v>
      </c>
      <c r="DC225" s="236">
        <v>7.6294000000000004</v>
      </c>
      <c r="DD225" s="236">
        <v>7.7918000000000003</v>
      </c>
      <c r="DE225" s="236"/>
      <c r="DF225" s="236">
        <v>5.4542000000000002</v>
      </c>
      <c r="DG225" s="236">
        <v>8.2462</v>
      </c>
      <c r="DH225" s="236"/>
      <c r="DI225" s="236">
        <v>9.4149999999999991</v>
      </c>
      <c r="DJ225" s="236"/>
      <c r="DK225" s="236">
        <v>10.5189</v>
      </c>
      <c r="DL225" s="236">
        <v>4.2205000000000004</v>
      </c>
      <c r="DM225" s="236"/>
      <c r="DN225" s="236"/>
    </row>
    <row r="226" spans="1:118" x14ac:dyDescent="0.35">
      <c r="A226" s="236">
        <v>97</v>
      </c>
      <c r="B226" s="236">
        <v>2.9218999999999999</v>
      </c>
      <c r="C226" s="236">
        <v>1.9803999999999999</v>
      </c>
      <c r="D226" s="236">
        <v>3.2465999999999999</v>
      </c>
      <c r="E226" s="236">
        <v>1.883</v>
      </c>
      <c r="I226" s="236">
        <v>2.9868000000000001</v>
      </c>
      <c r="J226" s="236"/>
      <c r="K226" s="236">
        <v>2.9544000000000001</v>
      </c>
      <c r="L226" s="236">
        <v>6.5906000000000002</v>
      </c>
      <c r="M226" s="236"/>
      <c r="N226" s="236"/>
      <c r="O226" s="236">
        <v>4.4802</v>
      </c>
      <c r="P226" s="236"/>
      <c r="Q226" s="236"/>
      <c r="R226" s="236"/>
      <c r="S226" s="236"/>
      <c r="T226" s="236"/>
      <c r="U226" s="236"/>
      <c r="V226" s="236"/>
      <c r="W226" s="236"/>
      <c r="X226" s="236"/>
      <c r="Y226" s="236"/>
      <c r="Z226" s="236">
        <v>9.48</v>
      </c>
      <c r="AA226" s="236">
        <v>6.6554000000000002</v>
      </c>
      <c r="AB226" s="236">
        <v>5.1619999999999999</v>
      </c>
      <c r="AC226" s="236"/>
      <c r="AD226" s="236"/>
      <c r="AE226" s="236"/>
      <c r="AF226" s="236">
        <v>2.4998999999999998</v>
      </c>
      <c r="AG226" s="236">
        <v>6.2009999999999996</v>
      </c>
      <c r="AH226" s="236">
        <v>10.8111</v>
      </c>
      <c r="AI226" s="236">
        <v>2.6947000000000001</v>
      </c>
      <c r="AJ226" s="236">
        <v>6.6879999999999997</v>
      </c>
      <c r="AK226" s="236">
        <v>5.3567999999999998</v>
      </c>
      <c r="AL226" s="236">
        <v>3.1816</v>
      </c>
      <c r="AM226" s="236">
        <v>6.2984</v>
      </c>
      <c r="AN226" s="236">
        <v>6.6230000000000002</v>
      </c>
      <c r="AO226" s="236">
        <v>5.4866999999999999</v>
      </c>
      <c r="AP226" s="236"/>
      <c r="AQ226" s="236">
        <v>5.2270000000000003</v>
      </c>
      <c r="AR226" s="236"/>
      <c r="AS226" s="236">
        <v>3.0516999999999999</v>
      </c>
      <c r="AW226" s="236"/>
      <c r="AX226" s="3">
        <v>5.0646000000000004</v>
      </c>
      <c r="AZ226" s="236">
        <v>7.4345999999999997</v>
      </c>
      <c r="BA226" s="236">
        <v>6.2335000000000003</v>
      </c>
      <c r="BB226" s="236">
        <v>6.6879</v>
      </c>
      <c r="BC226" s="236">
        <v>4.5452000000000004</v>
      </c>
      <c r="BD226" s="236">
        <v>9.7073</v>
      </c>
      <c r="BE226" s="236"/>
      <c r="BF226" s="236">
        <v>10.064399999999999</v>
      </c>
      <c r="BG226" s="236"/>
      <c r="BH226" s="236"/>
      <c r="BI226" s="236"/>
      <c r="BJ226" s="236"/>
      <c r="BK226" s="236"/>
      <c r="BL226" s="236"/>
      <c r="BM226" s="236"/>
      <c r="BN226" s="236"/>
      <c r="BO226" s="236"/>
      <c r="BP226" s="236"/>
      <c r="BQ226" s="236"/>
      <c r="BR226" s="236"/>
      <c r="BS226" s="236"/>
      <c r="BT226" s="236"/>
      <c r="BU226" s="236"/>
      <c r="BV226" s="236">
        <v>7.1749000000000001</v>
      </c>
      <c r="BW226" s="236">
        <v>9.8696000000000002</v>
      </c>
      <c r="BX226" s="236">
        <v>7.6943999999999999</v>
      </c>
      <c r="BY226" s="236">
        <v>6.6554000000000002</v>
      </c>
      <c r="BZ226" s="236">
        <v>6.3632</v>
      </c>
      <c r="CA226" s="236">
        <v>7.3372999999999999</v>
      </c>
      <c r="CB226" s="236">
        <v>5.2268999999999997</v>
      </c>
      <c r="CC226" s="236"/>
      <c r="CD226" s="236">
        <v>8.4735999999999994</v>
      </c>
      <c r="CE226" s="236">
        <v>7.5970000000000004</v>
      </c>
      <c r="CF226" s="236">
        <v>6.1036000000000001</v>
      </c>
      <c r="CG226" s="236">
        <v>3.4089</v>
      </c>
      <c r="CH226" s="236">
        <v>7.4021999999999997</v>
      </c>
      <c r="CI226" s="236">
        <v>9.3176000000000005</v>
      </c>
      <c r="CJ226" s="236">
        <v>5.7138999999999998</v>
      </c>
      <c r="CK226" s="236"/>
      <c r="CL226" s="236"/>
      <c r="CM226" s="236"/>
      <c r="CN226" s="236">
        <v>8.0515000000000008</v>
      </c>
      <c r="CO226" s="236"/>
      <c r="CP226" s="236"/>
      <c r="CQ226" s="236"/>
      <c r="CR226" s="236"/>
      <c r="CS226" s="236"/>
      <c r="CT226" s="236"/>
      <c r="CU226" s="236">
        <v>9.9021000000000008</v>
      </c>
      <c r="CV226" s="236">
        <v>9.8696000000000002</v>
      </c>
      <c r="CW226" s="236">
        <v>8.4085999999999999</v>
      </c>
      <c r="CX226" s="236">
        <v>7.3696999999999999</v>
      </c>
      <c r="CY226" s="236">
        <v>11.492900000000001</v>
      </c>
      <c r="CZ226" s="236">
        <v>6.1360000000000001</v>
      </c>
      <c r="DA226" s="236">
        <v>5.1944999999999997</v>
      </c>
      <c r="DB226" s="236">
        <v>6.4607000000000001</v>
      </c>
      <c r="DC226" s="236">
        <v>7.1749000000000001</v>
      </c>
      <c r="DD226" s="236">
        <v>7.5644999999999998</v>
      </c>
      <c r="DE226" s="236"/>
      <c r="DF226" s="236">
        <v>5.0321999999999996</v>
      </c>
      <c r="DG226" s="236">
        <v>7.8567</v>
      </c>
      <c r="DH226" s="236"/>
      <c r="DI226" s="236">
        <v>9.3500999999999994</v>
      </c>
      <c r="DJ226" s="236"/>
      <c r="DK226" s="236">
        <v>10.0319</v>
      </c>
      <c r="DL226" s="236">
        <v>3.9933000000000001</v>
      </c>
      <c r="DM226" s="236"/>
      <c r="DN226" s="236"/>
    </row>
    <row r="227" spans="1:118" x14ac:dyDescent="0.35">
      <c r="A227" s="236">
        <v>98</v>
      </c>
      <c r="B227" s="236">
        <v>3.0192999999999999</v>
      </c>
      <c r="C227" s="236">
        <v>2.0777999999999999</v>
      </c>
      <c r="D227" s="236">
        <v>2.9868999999999999</v>
      </c>
      <c r="E227" s="236">
        <v>1.5908</v>
      </c>
      <c r="I227" s="236">
        <v>2.8569</v>
      </c>
      <c r="J227" s="236"/>
      <c r="K227" s="236">
        <v>3.0192999999999999</v>
      </c>
      <c r="L227" s="236">
        <v>6.3958000000000004</v>
      </c>
      <c r="M227" s="236"/>
      <c r="N227" s="236"/>
      <c r="O227" s="236">
        <v>4.3178999999999998</v>
      </c>
      <c r="P227" s="236"/>
      <c r="Q227" s="236"/>
      <c r="R227" s="236"/>
      <c r="S227" s="236"/>
      <c r="T227" s="236"/>
      <c r="U227" s="236"/>
      <c r="V227" s="236"/>
      <c r="W227" s="236"/>
      <c r="X227" s="236"/>
      <c r="Y227" s="236"/>
      <c r="Z227" s="236">
        <v>9.3176000000000005</v>
      </c>
      <c r="AA227" s="236">
        <v>6.5255999999999998</v>
      </c>
      <c r="AB227" s="236">
        <v>4.9672000000000001</v>
      </c>
      <c r="AC227" s="236"/>
      <c r="AD227" s="236"/>
      <c r="AE227" s="236"/>
      <c r="AF227" s="236">
        <v>2.5648</v>
      </c>
      <c r="AG227" s="236">
        <v>6.3958000000000004</v>
      </c>
      <c r="AH227" s="236">
        <v>10.388999999999999</v>
      </c>
      <c r="AI227" s="236">
        <v>2.4024999999999999</v>
      </c>
      <c r="AJ227" s="236">
        <v>6.6230000000000002</v>
      </c>
      <c r="AK227" s="236">
        <v>5.0320999999999998</v>
      </c>
      <c r="AL227" s="236">
        <v>3.1166999999999998</v>
      </c>
      <c r="AM227" s="236">
        <v>6.2984</v>
      </c>
      <c r="AN227" s="236">
        <v>6.4931999999999999</v>
      </c>
      <c r="AO227" s="236">
        <v>5.3243</v>
      </c>
      <c r="AP227" s="236"/>
      <c r="AQ227" s="236">
        <v>4.9023000000000003</v>
      </c>
      <c r="AR227" s="236"/>
      <c r="AS227" s="236">
        <v>2.9218999999999999</v>
      </c>
      <c r="AW227" s="236"/>
      <c r="AX227" s="3">
        <v>5.032099999999998</v>
      </c>
      <c r="AZ227" s="236">
        <v>7.11</v>
      </c>
      <c r="BA227" s="236">
        <v>5.8762999999999996</v>
      </c>
      <c r="BB227" s="236">
        <v>6.5255999999999998</v>
      </c>
      <c r="BC227" s="236">
        <v>4.4153000000000002</v>
      </c>
      <c r="BD227" s="236">
        <v>9.3826000000000001</v>
      </c>
      <c r="BE227" s="236"/>
      <c r="BF227" s="236">
        <v>9.7073</v>
      </c>
      <c r="BG227" s="236"/>
      <c r="BH227" s="236"/>
      <c r="BI227" s="236"/>
      <c r="BJ227" s="236"/>
      <c r="BK227" s="236"/>
      <c r="BL227" s="236"/>
      <c r="BM227" s="236"/>
      <c r="BN227" s="236"/>
      <c r="BO227" s="236"/>
      <c r="BP227" s="236"/>
      <c r="BQ227" s="236"/>
      <c r="BR227" s="236"/>
      <c r="BS227" s="236"/>
      <c r="BT227" s="236"/>
      <c r="BU227" s="236"/>
      <c r="BV227" s="236">
        <v>6.7529000000000003</v>
      </c>
      <c r="BW227" s="236">
        <v>9.6098999999999997</v>
      </c>
      <c r="BX227" s="236">
        <v>7.532</v>
      </c>
      <c r="BY227" s="236">
        <v>6.6554000000000002</v>
      </c>
      <c r="BZ227" s="236">
        <v>6.1360000000000001</v>
      </c>
      <c r="CA227" s="236">
        <v>7.2398999999999996</v>
      </c>
      <c r="CB227" s="236">
        <v>5.2594000000000003</v>
      </c>
      <c r="CC227" s="236"/>
      <c r="CD227" s="236">
        <v>8.2462999999999997</v>
      </c>
      <c r="CE227" s="236">
        <v>7.4345999999999997</v>
      </c>
      <c r="CF227" s="236">
        <v>5.9737</v>
      </c>
      <c r="CG227" s="236">
        <v>3.1492</v>
      </c>
      <c r="CH227" s="236">
        <v>7.2724000000000002</v>
      </c>
      <c r="CI227" s="236">
        <v>8.7332000000000001</v>
      </c>
      <c r="CJ227" s="236">
        <v>5.7464000000000004</v>
      </c>
      <c r="CK227" s="236"/>
      <c r="CL227" s="236"/>
      <c r="CM227" s="236"/>
      <c r="CN227" s="236">
        <v>7.8891999999999998</v>
      </c>
      <c r="CO227" s="236"/>
      <c r="CP227" s="236"/>
      <c r="CQ227" s="236"/>
      <c r="CR227" s="236"/>
      <c r="CS227" s="236"/>
      <c r="CT227" s="236"/>
      <c r="CU227" s="236">
        <v>9.9670000000000005</v>
      </c>
      <c r="CV227" s="236">
        <v>9.7721999999999998</v>
      </c>
      <c r="CW227" s="236">
        <v>7.9866000000000001</v>
      </c>
      <c r="CX227" s="236">
        <v>6.8826999999999998</v>
      </c>
      <c r="CY227" s="236">
        <v>11.168200000000001</v>
      </c>
      <c r="CZ227" s="236">
        <v>6.0385999999999997</v>
      </c>
      <c r="DA227" s="236">
        <v>5.0320999999999998</v>
      </c>
      <c r="DB227" s="236">
        <v>6.2659000000000002</v>
      </c>
      <c r="DC227" s="236">
        <v>7.2073999999999998</v>
      </c>
      <c r="DD227" s="236">
        <v>7.3048000000000002</v>
      </c>
      <c r="DE227" s="236"/>
      <c r="DF227" s="236">
        <v>5.0646000000000004</v>
      </c>
      <c r="DG227" s="236">
        <v>7.532</v>
      </c>
      <c r="DH227" s="236"/>
      <c r="DI227" s="236">
        <v>8.8956</v>
      </c>
      <c r="DJ227" s="236"/>
      <c r="DK227" s="236">
        <v>9.9344999999999999</v>
      </c>
      <c r="DL227" s="236">
        <v>3.9933000000000001</v>
      </c>
      <c r="DM227" s="236"/>
      <c r="DN227" s="236"/>
    </row>
    <row r="228" spans="1:118" x14ac:dyDescent="0.35">
      <c r="A228" s="236">
        <v>99</v>
      </c>
      <c r="B228" s="236">
        <v>2.7595999999999998</v>
      </c>
      <c r="C228" s="236">
        <v>1.8180000000000001</v>
      </c>
      <c r="D228" s="236">
        <v>2.6621999999999999</v>
      </c>
      <c r="E228" s="236">
        <v>1.5583</v>
      </c>
      <c r="I228" s="236">
        <v>2.8569</v>
      </c>
      <c r="J228" s="236"/>
      <c r="K228" s="236">
        <v>2.8570000000000002</v>
      </c>
      <c r="L228" s="236">
        <v>6.3308999999999997</v>
      </c>
      <c r="M228" s="236"/>
      <c r="N228" s="236"/>
      <c r="O228" s="236">
        <v>4.0906000000000002</v>
      </c>
      <c r="P228" s="236"/>
      <c r="Q228" s="236"/>
      <c r="R228" s="236"/>
      <c r="S228" s="236"/>
      <c r="T228" s="236"/>
      <c r="U228" s="236"/>
      <c r="V228" s="236"/>
      <c r="W228" s="236"/>
      <c r="X228" s="236"/>
      <c r="Y228" s="236"/>
      <c r="Z228" s="236">
        <v>9.2851999999999997</v>
      </c>
      <c r="AA228" s="236">
        <v>6.2983000000000002</v>
      </c>
      <c r="AB228" s="236">
        <v>5.0646000000000004</v>
      </c>
      <c r="AC228" s="236"/>
      <c r="AD228" s="236"/>
      <c r="AE228" s="236"/>
      <c r="AF228" s="236">
        <v>2.2402000000000002</v>
      </c>
      <c r="AG228" s="236">
        <v>5.8113999999999999</v>
      </c>
      <c r="AH228" s="236">
        <v>10.0319</v>
      </c>
      <c r="AI228" s="236">
        <v>2.37</v>
      </c>
      <c r="AJ228" s="236">
        <v>6.2659000000000002</v>
      </c>
      <c r="AK228" s="236">
        <v>4.7398999999999996</v>
      </c>
      <c r="AL228" s="236">
        <v>3.0518000000000001</v>
      </c>
      <c r="AM228" s="236">
        <v>6.2659000000000002</v>
      </c>
      <c r="AN228" s="236">
        <v>6.2009999999999996</v>
      </c>
      <c r="AO228" s="236">
        <v>4.9996999999999998</v>
      </c>
      <c r="AP228" s="236"/>
      <c r="AQ228" s="236">
        <v>4.8373999999999997</v>
      </c>
      <c r="AR228" s="236"/>
      <c r="AS228" s="236">
        <v>2.7757999999999998</v>
      </c>
      <c r="AW228" s="236"/>
      <c r="AX228" s="3">
        <v>4.9996999999999989</v>
      </c>
      <c r="AZ228" s="236">
        <v>6.9477000000000002</v>
      </c>
      <c r="BA228" s="236">
        <v>5.8113999999999999</v>
      </c>
      <c r="BB228" s="236">
        <v>6.1684999999999999</v>
      </c>
      <c r="BC228" s="236">
        <v>4.3178999999999998</v>
      </c>
      <c r="BD228" s="236">
        <v>8.9930000000000003</v>
      </c>
      <c r="BE228" s="236"/>
      <c r="BF228" s="236">
        <v>9.6423000000000005</v>
      </c>
      <c r="BG228" s="236"/>
      <c r="BH228" s="236"/>
      <c r="BI228" s="236"/>
      <c r="BJ228" s="236"/>
      <c r="BK228" s="236"/>
      <c r="BL228" s="236"/>
      <c r="BM228" s="236"/>
      <c r="BN228" s="236"/>
      <c r="BO228" s="236"/>
      <c r="BP228" s="236"/>
      <c r="BQ228" s="236"/>
      <c r="BR228" s="236"/>
      <c r="BS228" s="236"/>
      <c r="BT228" s="236"/>
      <c r="BU228" s="236"/>
      <c r="BV228" s="236">
        <v>6.6230000000000002</v>
      </c>
      <c r="BW228" s="236">
        <v>9.2527000000000008</v>
      </c>
      <c r="BX228" s="236">
        <v>7.4345999999999997</v>
      </c>
      <c r="BY228" s="236">
        <v>6.3632</v>
      </c>
      <c r="BZ228" s="236">
        <v>5.9412000000000003</v>
      </c>
      <c r="CA228" s="236">
        <v>6.9477000000000002</v>
      </c>
      <c r="CB228" s="236">
        <v>4.9672000000000001</v>
      </c>
      <c r="CC228" s="236"/>
      <c r="CD228" s="236">
        <v>8.0515000000000008</v>
      </c>
      <c r="CE228" s="236">
        <v>7.2073999999999998</v>
      </c>
      <c r="CF228" s="236">
        <v>5.6490999999999998</v>
      </c>
      <c r="CG228" s="236">
        <v>3.3763999999999998</v>
      </c>
      <c r="CH228" s="236">
        <v>7.0450999999999997</v>
      </c>
      <c r="CI228" s="236">
        <v>8.6683000000000003</v>
      </c>
      <c r="CJ228" s="236">
        <v>5.5841000000000003</v>
      </c>
      <c r="CK228" s="236"/>
      <c r="CL228" s="236"/>
      <c r="CM228" s="236"/>
      <c r="CN228" s="236">
        <v>7.4996</v>
      </c>
      <c r="CO228" s="236"/>
      <c r="CP228" s="236"/>
      <c r="CQ228" s="236"/>
      <c r="CR228" s="236"/>
      <c r="CS228" s="236"/>
      <c r="CT228" s="236"/>
      <c r="CU228" s="236">
        <v>9.3500999999999994</v>
      </c>
      <c r="CV228" s="236">
        <v>9.2851999999999997</v>
      </c>
      <c r="CW228" s="236">
        <v>7.8243</v>
      </c>
      <c r="CX228" s="236">
        <v>6.8826999999999998</v>
      </c>
      <c r="CY228" s="236">
        <v>10.8436</v>
      </c>
      <c r="CZ228" s="236">
        <v>5.7789000000000001</v>
      </c>
      <c r="DA228" s="236">
        <v>4.7724000000000002</v>
      </c>
      <c r="DB228" s="236">
        <v>6.2009999999999996</v>
      </c>
      <c r="DC228" s="236">
        <v>6.9151999999999996</v>
      </c>
      <c r="DD228" s="236">
        <v>7.1749999999999998</v>
      </c>
      <c r="DE228" s="236"/>
      <c r="DF228" s="236">
        <v>4.8048999999999999</v>
      </c>
      <c r="DG228" s="236">
        <v>7.3047000000000004</v>
      </c>
      <c r="DH228" s="236"/>
      <c r="DI228" s="236">
        <v>8.6683000000000003</v>
      </c>
      <c r="DJ228" s="236"/>
      <c r="DK228" s="236">
        <v>9.8696000000000002</v>
      </c>
      <c r="DL228" s="236">
        <v>3.6362000000000001</v>
      </c>
      <c r="DM228" s="236"/>
      <c r="DN228" s="236"/>
    </row>
    <row r="229" spans="1:118" x14ac:dyDescent="0.35">
      <c r="A229" s="236">
        <v>100</v>
      </c>
      <c r="B229" s="236">
        <v>2.7595999999999998</v>
      </c>
      <c r="C229" s="236">
        <v>1.883</v>
      </c>
      <c r="D229" s="236">
        <v>2.4998999999999998</v>
      </c>
      <c r="E229" s="236">
        <v>1.4934000000000001</v>
      </c>
      <c r="I229" s="236">
        <v>2.5972</v>
      </c>
      <c r="J229" s="236"/>
      <c r="K229" s="236">
        <v>2.7595999999999998</v>
      </c>
      <c r="L229" s="236">
        <v>5.9737</v>
      </c>
      <c r="M229" s="236"/>
      <c r="N229" s="236"/>
      <c r="O229" s="236">
        <v>3.9931999999999999</v>
      </c>
      <c r="P229" s="236"/>
      <c r="Q229" s="236"/>
      <c r="R229" s="236"/>
      <c r="S229" s="236"/>
      <c r="T229" s="236"/>
      <c r="U229" s="236"/>
      <c r="V229" s="236"/>
      <c r="W229" s="236"/>
      <c r="X229" s="236"/>
      <c r="Y229" s="236"/>
      <c r="Z229" s="236">
        <v>8.7981999999999996</v>
      </c>
      <c r="AA229" s="236">
        <v>6.0711000000000004</v>
      </c>
      <c r="AB229" s="236">
        <v>4.6101000000000001</v>
      </c>
      <c r="AC229" s="236"/>
      <c r="AD229" s="236"/>
      <c r="AE229" s="236"/>
      <c r="AF229" s="236">
        <v>2.2726000000000002</v>
      </c>
      <c r="AG229" s="236">
        <v>6.0387000000000004</v>
      </c>
      <c r="AH229" s="236">
        <v>9.6747999999999994</v>
      </c>
      <c r="AI229" s="236">
        <v>2.37</v>
      </c>
      <c r="AJ229" s="236">
        <v>6.1684999999999999</v>
      </c>
      <c r="AK229" s="236">
        <v>4.6749999999999998</v>
      </c>
      <c r="AL229" s="236">
        <v>2.9544000000000001</v>
      </c>
      <c r="AM229" s="236">
        <v>5.9413</v>
      </c>
      <c r="AN229" s="236">
        <v>6.1036000000000001</v>
      </c>
      <c r="AO229" s="236">
        <v>4.9672000000000001</v>
      </c>
      <c r="AP229" s="236"/>
      <c r="AQ229" s="236">
        <v>4.7074999999999996</v>
      </c>
      <c r="AR229" s="236"/>
      <c r="AS229" s="236">
        <v>2.6297000000000001</v>
      </c>
      <c r="AW229" s="236"/>
      <c r="AX229" s="3">
        <v>4.7399000000000004</v>
      </c>
      <c r="AZ229" s="236">
        <v>6.5904999999999996</v>
      </c>
      <c r="BA229" s="236">
        <v>5.6814999999999998</v>
      </c>
      <c r="BB229" s="236">
        <v>6.2983000000000002</v>
      </c>
      <c r="BC229" s="236">
        <v>4.0256999999999996</v>
      </c>
      <c r="BD229" s="236">
        <v>8.7009000000000007</v>
      </c>
      <c r="BE229" s="236"/>
      <c r="BF229" s="236">
        <v>9.3501999999999992</v>
      </c>
      <c r="BG229" s="236"/>
      <c r="BH229" s="236"/>
      <c r="BI229" s="236"/>
      <c r="BJ229" s="236"/>
      <c r="BK229" s="236"/>
      <c r="BL229" s="236"/>
      <c r="BM229" s="236"/>
      <c r="BN229" s="236"/>
      <c r="BO229" s="236"/>
      <c r="BP229" s="236"/>
      <c r="BQ229" s="236"/>
      <c r="BR229" s="236"/>
      <c r="BS229" s="236"/>
      <c r="BT229" s="236"/>
      <c r="BU229" s="236"/>
      <c r="BV229" s="236">
        <v>6.4282000000000004</v>
      </c>
      <c r="BW229" s="236">
        <v>8.8956</v>
      </c>
      <c r="BX229" s="236">
        <v>7.2723000000000004</v>
      </c>
      <c r="BY229" s="236">
        <v>6.3632</v>
      </c>
      <c r="BZ229" s="236">
        <v>5.8437999999999999</v>
      </c>
      <c r="CA229" s="236">
        <v>6.7529000000000003</v>
      </c>
      <c r="CB229" s="236">
        <v>4.9996999999999998</v>
      </c>
      <c r="CC229" s="236"/>
      <c r="CD229" s="236">
        <v>7.8891999999999998</v>
      </c>
      <c r="CE229" s="236">
        <v>7.11</v>
      </c>
      <c r="CF229" s="236">
        <v>5.4542999999999999</v>
      </c>
      <c r="CG229" s="236">
        <v>3.2465999999999999</v>
      </c>
      <c r="CH229" s="236">
        <v>6.6879999999999997</v>
      </c>
      <c r="CI229" s="236">
        <v>8.3436000000000003</v>
      </c>
      <c r="CJ229" s="236">
        <v>5.0646000000000004</v>
      </c>
      <c r="CK229" s="236"/>
      <c r="CL229" s="236"/>
      <c r="CM229" s="236"/>
      <c r="CN229" s="236">
        <v>7.2724000000000002</v>
      </c>
      <c r="CO229" s="236"/>
      <c r="CP229" s="236"/>
      <c r="CQ229" s="236"/>
      <c r="CR229" s="236"/>
      <c r="CS229" s="236"/>
      <c r="CT229" s="236"/>
      <c r="CU229" s="236">
        <v>8.9930000000000003</v>
      </c>
      <c r="CV229" s="236">
        <v>9.0254999999999992</v>
      </c>
      <c r="CW229" s="236">
        <v>7.6295000000000002</v>
      </c>
      <c r="CX229" s="236">
        <v>6.5255999999999998</v>
      </c>
      <c r="CY229" s="236">
        <v>10.6812</v>
      </c>
      <c r="CZ229" s="236">
        <v>5.6814999999999998</v>
      </c>
      <c r="DA229" s="236">
        <v>4.6425999999999998</v>
      </c>
      <c r="DB229" s="236">
        <v>6.1360000000000001</v>
      </c>
      <c r="DC229" s="236">
        <v>6.7527999999999997</v>
      </c>
      <c r="DD229" s="236">
        <v>6.8827999999999996</v>
      </c>
      <c r="DE229" s="236"/>
      <c r="DF229" s="236">
        <v>4.5126999999999997</v>
      </c>
      <c r="DG229" s="236">
        <v>7.2397999999999998</v>
      </c>
      <c r="DH229" s="236"/>
      <c r="DI229" s="236">
        <v>8.5060000000000002</v>
      </c>
      <c r="DJ229" s="236"/>
      <c r="DK229" s="236">
        <v>9.2527000000000008</v>
      </c>
      <c r="DL229" s="236">
        <v>3.6362000000000001</v>
      </c>
      <c r="DM229" s="236"/>
      <c r="DN229" s="236"/>
    </row>
    <row r="230" spans="1:118" x14ac:dyDescent="0.35">
      <c r="A230" s="236">
        <v>101</v>
      </c>
      <c r="B230" s="236">
        <v>2.5972</v>
      </c>
      <c r="C230" s="236">
        <v>1.8180000000000001</v>
      </c>
      <c r="D230" s="236">
        <v>2.3376000000000001</v>
      </c>
      <c r="E230" s="236">
        <v>1.4285000000000001</v>
      </c>
      <c r="I230" s="236">
        <v>2.5647000000000002</v>
      </c>
      <c r="J230" s="236"/>
      <c r="K230" s="236">
        <v>2.5323000000000002</v>
      </c>
      <c r="L230" s="236">
        <v>5.9413</v>
      </c>
      <c r="M230" s="236"/>
      <c r="N230" s="236"/>
      <c r="O230" s="236">
        <v>3.8957999999999999</v>
      </c>
      <c r="P230" s="236"/>
      <c r="Q230" s="236"/>
      <c r="R230" s="236"/>
      <c r="S230" s="236"/>
      <c r="T230" s="236"/>
      <c r="U230" s="236"/>
      <c r="V230" s="236"/>
      <c r="W230" s="236"/>
      <c r="X230" s="236"/>
      <c r="Y230" s="236"/>
      <c r="Z230" s="236">
        <v>8.6034000000000006</v>
      </c>
      <c r="AA230" s="236">
        <v>5.7464000000000004</v>
      </c>
      <c r="AB230" s="236">
        <v>4.74</v>
      </c>
      <c r="AC230" s="236"/>
      <c r="AD230" s="236"/>
      <c r="AE230" s="236"/>
      <c r="AF230" s="236">
        <v>2.1103000000000001</v>
      </c>
      <c r="AG230" s="236">
        <v>5.5517000000000003</v>
      </c>
      <c r="AH230" s="236">
        <v>9.6098999999999997</v>
      </c>
      <c r="AI230" s="236">
        <v>2.1427999999999998</v>
      </c>
      <c r="AJ230" s="236">
        <v>6.1036000000000001</v>
      </c>
      <c r="AK230" s="236">
        <v>4.6101000000000001</v>
      </c>
      <c r="AL230" s="236">
        <v>2.7271000000000001</v>
      </c>
      <c r="AM230" s="236">
        <v>5.9413</v>
      </c>
      <c r="AN230" s="236">
        <v>5.8762999999999996</v>
      </c>
      <c r="AO230" s="236">
        <v>4.9672000000000001</v>
      </c>
      <c r="AP230" s="236"/>
      <c r="AQ230" s="236">
        <v>4.5777000000000001</v>
      </c>
      <c r="AR230" s="236"/>
      <c r="AS230" s="236">
        <v>2.581</v>
      </c>
      <c r="AW230" s="236"/>
      <c r="AX230" s="3">
        <v>4.610100000000001</v>
      </c>
      <c r="AZ230" s="236">
        <v>6.2009999999999996</v>
      </c>
      <c r="BA230" s="236">
        <v>5.5191999999999997</v>
      </c>
      <c r="BB230" s="236">
        <v>5.7138999999999998</v>
      </c>
      <c r="BC230" s="236">
        <v>3.7985000000000002</v>
      </c>
      <c r="BD230" s="236">
        <v>8.5061</v>
      </c>
      <c r="BE230" s="236"/>
      <c r="BF230" s="236">
        <v>9.1877999999999993</v>
      </c>
      <c r="BG230" s="236"/>
      <c r="BH230" s="236"/>
      <c r="BI230" s="236"/>
      <c r="BJ230" s="236"/>
      <c r="BK230" s="236"/>
      <c r="BL230" s="236"/>
      <c r="BM230" s="236"/>
      <c r="BN230" s="236"/>
      <c r="BO230" s="236"/>
      <c r="BP230" s="236"/>
      <c r="BQ230" s="236"/>
      <c r="BR230" s="236"/>
      <c r="BS230" s="236"/>
      <c r="BT230" s="236"/>
      <c r="BU230" s="236"/>
      <c r="BV230" s="236">
        <v>6.2659000000000002</v>
      </c>
      <c r="BW230" s="236">
        <v>8.6358999999999995</v>
      </c>
      <c r="BX230" s="236">
        <v>6.8178000000000001</v>
      </c>
      <c r="BY230" s="236">
        <v>5.9736000000000002</v>
      </c>
      <c r="BZ230" s="236">
        <v>5.5190999999999999</v>
      </c>
      <c r="CA230" s="236">
        <v>6.2659000000000002</v>
      </c>
      <c r="CB230" s="236">
        <v>4.6425999999999998</v>
      </c>
      <c r="CC230" s="236"/>
      <c r="CD230" s="236">
        <v>7.4671000000000003</v>
      </c>
      <c r="CE230" s="236">
        <v>6.8178000000000001</v>
      </c>
      <c r="CF230" s="236">
        <v>5.0972</v>
      </c>
      <c r="CG230" s="236">
        <v>2.9868000000000001</v>
      </c>
      <c r="CH230" s="236">
        <v>6.5255999999999998</v>
      </c>
      <c r="CI230" s="236">
        <v>8.1487999999999996</v>
      </c>
      <c r="CJ230" s="236">
        <v>4.9348000000000001</v>
      </c>
      <c r="CK230" s="236"/>
      <c r="CL230" s="236"/>
      <c r="CM230" s="236"/>
      <c r="CN230" s="236">
        <v>7.0776000000000003</v>
      </c>
      <c r="CO230" s="236"/>
      <c r="CP230" s="236"/>
      <c r="CQ230" s="236"/>
      <c r="CR230" s="236"/>
      <c r="CS230" s="236"/>
      <c r="CT230" s="236"/>
      <c r="CU230" s="236">
        <v>9.0254999999999992</v>
      </c>
      <c r="CV230" s="236">
        <v>8.7332999999999998</v>
      </c>
      <c r="CW230" s="236">
        <v>7.2398999999999996</v>
      </c>
      <c r="CX230" s="236">
        <v>6.4606000000000003</v>
      </c>
      <c r="CY230" s="236">
        <v>10.4215</v>
      </c>
      <c r="CZ230" s="236">
        <v>5.4217000000000004</v>
      </c>
      <c r="DA230" s="236">
        <v>4.5776000000000003</v>
      </c>
      <c r="DB230" s="236">
        <v>5.9737</v>
      </c>
      <c r="DC230" s="236">
        <v>6.6554000000000002</v>
      </c>
      <c r="DD230" s="236">
        <v>6.6879999999999997</v>
      </c>
      <c r="DE230" s="236"/>
      <c r="DF230" s="236">
        <v>4.5776000000000003</v>
      </c>
      <c r="DG230" s="236">
        <v>7.1749000000000001</v>
      </c>
      <c r="DH230" s="236"/>
      <c r="DI230" s="236">
        <v>8.2462</v>
      </c>
      <c r="DJ230" s="236"/>
      <c r="DK230" s="236">
        <v>9.2527000000000008</v>
      </c>
      <c r="DL230" s="236">
        <v>3.3763999999999998</v>
      </c>
      <c r="DM230" s="236"/>
      <c r="DN230" s="236"/>
    </row>
    <row r="231" spans="1:118" x14ac:dyDescent="0.35">
      <c r="A231" s="236">
        <v>102</v>
      </c>
      <c r="B231" s="236">
        <v>2.5648</v>
      </c>
      <c r="C231" s="236">
        <v>1.6881999999999999</v>
      </c>
      <c r="D231" s="236">
        <v>2.3050999999999999</v>
      </c>
      <c r="E231" s="236">
        <v>1.5259</v>
      </c>
      <c r="I231" s="236">
        <v>2.5647000000000002</v>
      </c>
      <c r="J231" s="236"/>
      <c r="K231" s="236">
        <v>2.3374999999999999</v>
      </c>
      <c r="L231" s="236">
        <v>5.9088000000000003</v>
      </c>
      <c r="M231" s="236"/>
      <c r="N231" s="236"/>
      <c r="O231" s="236">
        <v>3.6036999999999999</v>
      </c>
      <c r="P231" s="236"/>
      <c r="Q231" s="236"/>
      <c r="R231" s="236"/>
      <c r="S231" s="236"/>
      <c r="T231" s="236"/>
      <c r="U231" s="236"/>
      <c r="V231" s="236"/>
      <c r="W231" s="236"/>
      <c r="X231" s="236"/>
      <c r="Y231" s="236"/>
      <c r="Z231" s="236">
        <v>8.3111999999999995</v>
      </c>
      <c r="AA231" s="236">
        <v>5.6165000000000003</v>
      </c>
      <c r="AB231" s="236">
        <v>4.2854000000000001</v>
      </c>
      <c r="AC231" s="236"/>
      <c r="AD231" s="236"/>
      <c r="AE231" s="236"/>
      <c r="AF231" s="236">
        <v>1.9155</v>
      </c>
      <c r="AG231" s="236">
        <v>5.7140000000000004</v>
      </c>
      <c r="AH231" s="236">
        <v>9.3177000000000003</v>
      </c>
      <c r="AI231" s="236">
        <v>2.1751999999999998</v>
      </c>
      <c r="AJ231" s="236">
        <v>5.9088000000000003</v>
      </c>
      <c r="AK231" s="236">
        <v>4.2530000000000001</v>
      </c>
      <c r="AL231" s="236">
        <v>2.5973000000000002</v>
      </c>
      <c r="AM231" s="236">
        <v>5.6490999999999998</v>
      </c>
      <c r="AN231" s="236">
        <v>5.5517000000000003</v>
      </c>
      <c r="AO231" s="236">
        <v>4.6425999999999998</v>
      </c>
      <c r="AP231" s="236"/>
      <c r="AQ231" s="236">
        <v>4.6101000000000001</v>
      </c>
      <c r="AR231" s="236"/>
      <c r="AS231" s="236">
        <v>2.5323000000000002</v>
      </c>
      <c r="AW231" s="236"/>
      <c r="AX231" s="3">
        <v>4.4802000000000017</v>
      </c>
      <c r="AZ231" s="236">
        <v>6.0711000000000004</v>
      </c>
      <c r="BA231" s="236">
        <v>5.3243999999999998</v>
      </c>
      <c r="BB231" s="236">
        <v>5.8437999999999999</v>
      </c>
      <c r="BC231" s="236">
        <v>3.8633999999999999</v>
      </c>
      <c r="BD231" s="236">
        <v>8.5061</v>
      </c>
      <c r="BE231" s="236"/>
      <c r="BF231" s="236">
        <v>8.9281000000000006</v>
      </c>
      <c r="BG231" s="236"/>
      <c r="BH231" s="236"/>
      <c r="BI231" s="236"/>
      <c r="BJ231" s="236"/>
      <c r="BK231" s="236"/>
      <c r="BL231" s="236"/>
      <c r="BM231" s="236"/>
      <c r="BN231" s="236"/>
      <c r="BO231" s="236"/>
      <c r="BP231" s="236"/>
      <c r="BQ231" s="236"/>
      <c r="BR231" s="236"/>
      <c r="BS231" s="236"/>
      <c r="BT231" s="236"/>
      <c r="BU231" s="236"/>
      <c r="BV231" s="236">
        <v>6.2659000000000002</v>
      </c>
      <c r="BW231" s="236">
        <v>8.4411000000000005</v>
      </c>
      <c r="BX231" s="236">
        <v>6.7853000000000003</v>
      </c>
      <c r="BY231" s="236">
        <v>5.7789000000000001</v>
      </c>
      <c r="BZ231" s="236">
        <v>5.4542000000000002</v>
      </c>
      <c r="CA231" s="236">
        <v>6.2984</v>
      </c>
      <c r="CB231" s="236">
        <v>4.5776000000000003</v>
      </c>
      <c r="CC231" s="236"/>
      <c r="CD231" s="236">
        <v>7.2073999999999998</v>
      </c>
      <c r="CE231" s="236">
        <v>6.7203999999999997</v>
      </c>
      <c r="CF231" s="236">
        <v>5.0321999999999996</v>
      </c>
      <c r="CG231" s="236">
        <v>2.8895</v>
      </c>
      <c r="CH231" s="236">
        <v>6.3958000000000004</v>
      </c>
      <c r="CI231" s="236">
        <v>7.8242000000000003</v>
      </c>
      <c r="CJ231" s="236">
        <v>4.8697999999999997</v>
      </c>
      <c r="CK231" s="236"/>
      <c r="CL231" s="236"/>
      <c r="CM231" s="236"/>
      <c r="CN231" s="236">
        <v>7.1425000000000001</v>
      </c>
      <c r="CO231" s="236"/>
      <c r="CP231" s="236"/>
      <c r="CQ231" s="236"/>
      <c r="CR231" s="236"/>
      <c r="CS231" s="236"/>
      <c r="CT231" s="236"/>
      <c r="CU231" s="236">
        <v>8.5060000000000002</v>
      </c>
      <c r="CV231" s="236">
        <v>8.6035000000000004</v>
      </c>
      <c r="CW231" s="236">
        <v>7.2398999999999996</v>
      </c>
      <c r="CX231" s="236">
        <v>6.1684999999999999</v>
      </c>
      <c r="CY231" s="236">
        <v>10.291600000000001</v>
      </c>
      <c r="CZ231" s="236">
        <v>5.2919</v>
      </c>
      <c r="DA231" s="236">
        <v>4.4478</v>
      </c>
      <c r="DB231" s="236">
        <v>5.8762999999999996</v>
      </c>
      <c r="DC231" s="236">
        <v>6.2983000000000002</v>
      </c>
      <c r="DD231" s="236">
        <v>6.4607000000000001</v>
      </c>
      <c r="DE231" s="236"/>
      <c r="DF231" s="236">
        <v>4.3178999999999998</v>
      </c>
      <c r="DG231" s="236">
        <v>6.9151999999999996</v>
      </c>
      <c r="DH231" s="236"/>
      <c r="DI231" s="236">
        <v>8.0838999999999999</v>
      </c>
      <c r="DJ231" s="236"/>
      <c r="DK231" s="236">
        <v>8.9281000000000006</v>
      </c>
      <c r="DL231" s="236">
        <v>3.2141000000000002</v>
      </c>
      <c r="DM231" s="236"/>
      <c r="DN231" s="236"/>
    </row>
    <row r="232" spans="1:118" x14ac:dyDescent="0.35">
      <c r="A232" s="236">
        <v>103</v>
      </c>
      <c r="B232" s="236">
        <v>2.2726000000000002</v>
      </c>
      <c r="C232" s="236">
        <v>1.7206999999999999</v>
      </c>
      <c r="D232" s="236">
        <v>2.4024999999999999</v>
      </c>
      <c r="E232" s="236">
        <v>1.1687000000000001</v>
      </c>
      <c r="I232" s="236">
        <v>2.3050000000000002</v>
      </c>
      <c r="J232" s="236"/>
      <c r="K232" s="236">
        <v>2.5973000000000002</v>
      </c>
      <c r="L232" s="236">
        <v>5.3569000000000004</v>
      </c>
      <c r="M232" s="236"/>
      <c r="N232" s="236"/>
      <c r="O232" s="236">
        <v>3.766</v>
      </c>
      <c r="P232" s="236"/>
      <c r="Q232" s="236"/>
      <c r="R232" s="236"/>
      <c r="S232" s="236"/>
      <c r="T232" s="236"/>
      <c r="U232" s="236"/>
      <c r="V232" s="236"/>
      <c r="W232" s="236"/>
      <c r="X232" s="236"/>
      <c r="Y232" s="236"/>
      <c r="Z232" s="236">
        <v>8.2462999999999997</v>
      </c>
      <c r="AA232" s="236">
        <v>5.5515999999999996</v>
      </c>
      <c r="AB232" s="236">
        <v>4.2854000000000001</v>
      </c>
      <c r="AC232" s="236"/>
      <c r="AD232" s="236"/>
      <c r="AE232" s="236"/>
      <c r="AF232" s="236">
        <v>1.9155</v>
      </c>
      <c r="AG232" s="236">
        <v>5.4866999999999999</v>
      </c>
      <c r="AH232" s="236">
        <v>8.9605999999999995</v>
      </c>
      <c r="AI232" s="236">
        <v>2.0453999999999999</v>
      </c>
      <c r="AJ232" s="236">
        <v>5.6814999999999998</v>
      </c>
      <c r="AK232" s="236">
        <v>3.9283000000000001</v>
      </c>
      <c r="AL232" s="236">
        <v>2.6621999999999999</v>
      </c>
      <c r="AM232" s="236">
        <v>5.4218000000000002</v>
      </c>
      <c r="AN232" s="236">
        <v>5.3243999999999998</v>
      </c>
      <c r="AO232" s="236">
        <v>4.5776000000000003</v>
      </c>
      <c r="AP232" s="236"/>
      <c r="AQ232" s="236">
        <v>4.4154</v>
      </c>
      <c r="AR232" s="236"/>
      <c r="AS232" s="236">
        <v>2.41865</v>
      </c>
      <c r="AW232" s="236"/>
      <c r="AX232" s="3">
        <v>4.3179000000000016</v>
      </c>
      <c r="AZ232" s="236">
        <v>5.9737</v>
      </c>
      <c r="BA232" s="236">
        <v>5.0647000000000002</v>
      </c>
      <c r="BB232" s="236">
        <v>5.2919</v>
      </c>
      <c r="BC232" s="236">
        <v>3.6036999999999999</v>
      </c>
      <c r="BD232" s="236">
        <v>8.0515000000000008</v>
      </c>
      <c r="BE232" s="236"/>
      <c r="BF232" s="236">
        <v>8.6684000000000001</v>
      </c>
      <c r="BG232" s="236"/>
      <c r="BH232" s="236"/>
      <c r="BI232" s="236"/>
      <c r="BJ232" s="236"/>
      <c r="BK232" s="236"/>
      <c r="BL232" s="236"/>
      <c r="BM232" s="236"/>
      <c r="BN232" s="236"/>
      <c r="BO232" s="236"/>
      <c r="BP232" s="236"/>
      <c r="BQ232" s="236"/>
      <c r="BR232" s="236"/>
      <c r="BS232" s="236"/>
      <c r="BT232" s="236"/>
      <c r="BU232" s="236"/>
      <c r="BV232" s="236">
        <v>5.9088000000000003</v>
      </c>
      <c r="BW232" s="236">
        <v>8.1814</v>
      </c>
      <c r="BX232" s="236">
        <v>6.5904999999999996</v>
      </c>
      <c r="BY232" s="236">
        <v>5.649</v>
      </c>
      <c r="BZ232" s="236">
        <v>5.1944999999999997</v>
      </c>
      <c r="CA232" s="236">
        <v>6.0387000000000004</v>
      </c>
      <c r="CB232" s="236">
        <v>4.3503999999999996</v>
      </c>
      <c r="CC232" s="236"/>
      <c r="CD232" s="236">
        <v>7.0774999999999997</v>
      </c>
      <c r="CE232" s="236">
        <v>6.4931000000000001</v>
      </c>
      <c r="CF232" s="236">
        <v>4.9672999999999998</v>
      </c>
      <c r="CG232" s="236">
        <v>2.8895</v>
      </c>
      <c r="CH232" s="236">
        <v>6.2009999999999996</v>
      </c>
      <c r="CI232" s="236">
        <v>7.7916999999999996</v>
      </c>
      <c r="CJ232" s="236">
        <v>4.5452000000000004</v>
      </c>
      <c r="CK232" s="236"/>
      <c r="CL232" s="236"/>
      <c r="CM232" s="236"/>
      <c r="CN232" s="236">
        <v>6.7854000000000001</v>
      </c>
      <c r="CO232" s="236"/>
      <c r="CP232" s="236"/>
      <c r="CQ232" s="236"/>
      <c r="CR232" s="236"/>
      <c r="CS232" s="236"/>
      <c r="CT232" s="236"/>
      <c r="CU232" s="236">
        <v>8.3437000000000001</v>
      </c>
      <c r="CV232" s="236">
        <v>8.2788000000000004</v>
      </c>
      <c r="CW232" s="236">
        <v>6.7854000000000001</v>
      </c>
      <c r="CX232" s="236">
        <v>6.0711000000000004</v>
      </c>
      <c r="CY232" s="236">
        <v>10.064399999999999</v>
      </c>
      <c r="CZ232" s="236">
        <v>5.2268999999999997</v>
      </c>
      <c r="DA232" s="236">
        <v>4.2205000000000004</v>
      </c>
      <c r="DB232" s="236">
        <v>5.7789000000000001</v>
      </c>
      <c r="DC232" s="236">
        <v>6.2983000000000002</v>
      </c>
      <c r="DD232" s="236">
        <v>6.3632999999999997</v>
      </c>
      <c r="DE232" s="236"/>
      <c r="DF232" s="236">
        <v>4.2854000000000001</v>
      </c>
      <c r="DG232" s="236">
        <v>6.6554000000000002</v>
      </c>
      <c r="DH232" s="236"/>
      <c r="DI232" s="236">
        <v>7.8242000000000003</v>
      </c>
      <c r="DJ232" s="236"/>
      <c r="DK232" s="236">
        <v>8.5709</v>
      </c>
      <c r="DL232" s="236">
        <v>3.0518000000000001</v>
      </c>
      <c r="DM232" s="236"/>
      <c r="DN232" s="236"/>
    </row>
    <row r="233" spans="1:118" x14ac:dyDescent="0.35">
      <c r="A233" s="236">
        <v>104</v>
      </c>
      <c r="B233" s="236">
        <v>2.4348999999999998</v>
      </c>
      <c r="C233" s="236">
        <v>1.4285000000000001</v>
      </c>
      <c r="D233" s="236">
        <v>2.2726000000000002</v>
      </c>
      <c r="E233" s="236">
        <v>1.2986</v>
      </c>
      <c r="I233" s="236">
        <v>2.37</v>
      </c>
      <c r="J233" s="236"/>
      <c r="K233" s="236">
        <v>2.2077</v>
      </c>
      <c r="L233" s="236">
        <v>5.5517000000000003</v>
      </c>
      <c r="M233" s="236"/>
      <c r="N233" s="236"/>
      <c r="O233" s="236">
        <v>3.4089</v>
      </c>
      <c r="P233" s="236"/>
      <c r="Q233" s="236"/>
      <c r="R233" s="236"/>
      <c r="S233" s="236"/>
      <c r="T233" s="236"/>
      <c r="U233" s="236"/>
      <c r="V233" s="236"/>
      <c r="W233" s="236"/>
      <c r="X233" s="236"/>
      <c r="Y233" s="236"/>
      <c r="Z233" s="236">
        <v>8.0515000000000008</v>
      </c>
      <c r="AA233" s="236">
        <v>5.3567999999999998</v>
      </c>
      <c r="AB233" s="236">
        <v>4.1555999999999997</v>
      </c>
      <c r="AC233" s="236"/>
      <c r="AD233" s="236"/>
      <c r="AE233" s="236"/>
      <c r="AF233" s="236">
        <v>1.948</v>
      </c>
      <c r="AG233" s="236">
        <v>5.4866999999999999</v>
      </c>
      <c r="AH233" s="236">
        <v>8.7658000000000005</v>
      </c>
      <c r="AI233" s="236">
        <v>1.948</v>
      </c>
      <c r="AJ233" s="236">
        <v>5.6490999999999998</v>
      </c>
      <c r="AK233" s="236">
        <v>3.9607999999999999</v>
      </c>
      <c r="AL233" s="236">
        <v>2.5648</v>
      </c>
      <c r="AM233" s="236">
        <v>5.1944999999999997</v>
      </c>
      <c r="AN233" s="236">
        <v>5.3893000000000004</v>
      </c>
      <c r="AO233" s="236">
        <v>4.4802</v>
      </c>
      <c r="AP233" s="236"/>
      <c r="AQ233" s="236">
        <v>4.2530000000000001</v>
      </c>
      <c r="AR233" s="236"/>
      <c r="AS233" s="236">
        <v>2.3050000000000002</v>
      </c>
      <c r="AW233" s="236"/>
      <c r="AX233" s="3">
        <v>4.3504000000000005</v>
      </c>
      <c r="AZ233" s="236">
        <v>5.4866999999999999</v>
      </c>
      <c r="BA233" s="236">
        <v>5.0647000000000002</v>
      </c>
      <c r="BB233" s="236">
        <v>5.3893000000000004</v>
      </c>
      <c r="BC233" s="236">
        <v>3.5063</v>
      </c>
      <c r="BD233" s="236">
        <v>7.6943999999999999</v>
      </c>
      <c r="BE233" s="236"/>
      <c r="BF233" s="236">
        <v>8.4085999999999999</v>
      </c>
      <c r="BG233" s="236"/>
      <c r="BH233" s="236"/>
      <c r="BI233" s="236"/>
      <c r="BJ233" s="236"/>
      <c r="BK233" s="236"/>
      <c r="BL233" s="236"/>
      <c r="BM233" s="236"/>
      <c r="BN233" s="236"/>
      <c r="BO233" s="236"/>
      <c r="BP233" s="236"/>
      <c r="BQ233" s="236"/>
      <c r="BR233" s="236"/>
      <c r="BS233" s="236"/>
      <c r="BT233" s="236"/>
      <c r="BU233" s="236"/>
      <c r="BV233" s="236">
        <v>5.7789000000000001</v>
      </c>
      <c r="BW233" s="236">
        <v>8.0190000000000001</v>
      </c>
      <c r="BX233" s="236">
        <v>6.2333999999999996</v>
      </c>
      <c r="BY233" s="236">
        <v>5.5841000000000003</v>
      </c>
      <c r="BZ233" s="236">
        <v>5.1944999999999997</v>
      </c>
      <c r="CA233" s="236">
        <v>5.7789000000000001</v>
      </c>
      <c r="CB233" s="236">
        <v>4.3178999999999998</v>
      </c>
      <c r="CC233" s="236"/>
      <c r="CD233" s="236">
        <v>6.9151999999999996</v>
      </c>
      <c r="CE233" s="236">
        <v>6.2983000000000002</v>
      </c>
      <c r="CF233" s="236">
        <v>4.8373999999999997</v>
      </c>
      <c r="CG233" s="236">
        <v>2.8245</v>
      </c>
      <c r="CH233" s="236">
        <v>5.9737</v>
      </c>
      <c r="CI233" s="236">
        <v>7.6294000000000004</v>
      </c>
      <c r="CJ233" s="236">
        <v>4.3178999999999998</v>
      </c>
      <c r="CK233" s="236"/>
      <c r="CL233" s="236"/>
      <c r="CM233" s="236"/>
      <c r="CN233" s="236">
        <v>6.7854000000000001</v>
      </c>
      <c r="CO233" s="236"/>
      <c r="CP233" s="236"/>
      <c r="CQ233" s="236"/>
      <c r="CR233" s="236"/>
      <c r="CS233" s="236"/>
      <c r="CT233" s="236"/>
      <c r="CU233" s="236">
        <v>8.1164000000000005</v>
      </c>
      <c r="CV233" s="236">
        <v>8.0839999999999996</v>
      </c>
      <c r="CW233" s="236">
        <v>6.9151999999999996</v>
      </c>
      <c r="CX233" s="236">
        <v>5.8762999999999996</v>
      </c>
      <c r="CY233" s="236">
        <v>9.7396999999999991</v>
      </c>
      <c r="CZ233" s="236">
        <v>5.0971000000000002</v>
      </c>
      <c r="DA233" s="236">
        <v>4.1879999999999997</v>
      </c>
      <c r="DB233" s="236">
        <v>5.7464000000000004</v>
      </c>
      <c r="DC233" s="236">
        <v>5.9737</v>
      </c>
      <c r="DD233" s="236">
        <v>6.0387000000000004</v>
      </c>
      <c r="DE233" s="236"/>
      <c r="DF233" s="236">
        <v>4.0256999999999996</v>
      </c>
      <c r="DG233" s="236">
        <v>6.3956999999999997</v>
      </c>
      <c r="DH233" s="236"/>
      <c r="DI233" s="236">
        <v>7.3696999999999999</v>
      </c>
      <c r="DJ233" s="236"/>
      <c r="DK233" s="236">
        <v>8.6358999999999995</v>
      </c>
      <c r="DL233" s="236">
        <v>3.0518000000000001</v>
      </c>
      <c r="DM233" s="236"/>
      <c r="DN233" s="236"/>
    </row>
    <row r="234" spans="1:118" x14ac:dyDescent="0.35">
      <c r="A234" s="236">
        <v>105</v>
      </c>
      <c r="B234" s="236">
        <v>2.2726000000000002</v>
      </c>
      <c r="C234" s="236">
        <v>1.4934000000000001</v>
      </c>
      <c r="D234" s="236">
        <v>2.3376000000000001</v>
      </c>
      <c r="E234" s="236">
        <v>1.1687000000000001</v>
      </c>
      <c r="I234" s="236">
        <v>2.2075999999999998</v>
      </c>
      <c r="J234" s="236"/>
      <c r="K234" s="236">
        <v>1.9803999999999999</v>
      </c>
      <c r="L234" s="236">
        <v>5.1946000000000003</v>
      </c>
      <c r="M234" s="236"/>
      <c r="N234" s="236"/>
      <c r="O234" s="236">
        <v>3.3439000000000001</v>
      </c>
      <c r="P234" s="236"/>
      <c r="Q234" s="236"/>
      <c r="R234" s="236"/>
      <c r="S234" s="236"/>
      <c r="T234" s="236"/>
      <c r="U234" s="236"/>
      <c r="V234" s="236"/>
      <c r="W234" s="236"/>
      <c r="X234" s="236"/>
      <c r="Y234" s="236"/>
      <c r="Z234" s="236">
        <v>7.6619000000000002</v>
      </c>
      <c r="AA234" s="236">
        <v>5.0971000000000002</v>
      </c>
      <c r="AB234" s="236">
        <v>3.8957999999999999</v>
      </c>
      <c r="AC234" s="236"/>
      <c r="AD234" s="236"/>
      <c r="AE234" s="236"/>
      <c r="AF234" s="236">
        <v>1.6233</v>
      </c>
      <c r="AG234" s="236">
        <v>5.0972</v>
      </c>
      <c r="AH234" s="236">
        <v>8.6034000000000006</v>
      </c>
      <c r="AI234" s="236">
        <v>1.8506</v>
      </c>
      <c r="AJ234" s="236">
        <v>5.2270000000000003</v>
      </c>
      <c r="AK234" s="236">
        <v>3.9607999999999999</v>
      </c>
      <c r="AL234" s="236">
        <v>2.4348999999999998</v>
      </c>
      <c r="AM234" s="236">
        <v>4.9672999999999998</v>
      </c>
      <c r="AN234" s="236">
        <v>5.3243999999999998</v>
      </c>
      <c r="AO234" s="236">
        <v>4.3178999999999998</v>
      </c>
      <c r="AP234" s="236"/>
      <c r="AQ234" s="236">
        <v>4.0582000000000003</v>
      </c>
      <c r="AR234" s="236"/>
      <c r="AS234" s="236">
        <v>2.4348999999999998</v>
      </c>
      <c r="AW234" s="236"/>
      <c r="AX234" s="3">
        <v>4.3504000000000005</v>
      </c>
      <c r="AZ234" s="236">
        <v>5.1944999999999997</v>
      </c>
      <c r="BA234" s="236">
        <v>4.8373999999999997</v>
      </c>
      <c r="BB234" s="236">
        <v>5.0321999999999996</v>
      </c>
      <c r="BC234" s="236">
        <v>3.5388000000000002</v>
      </c>
      <c r="BD234" s="236">
        <v>7.4996</v>
      </c>
      <c r="BE234" s="236"/>
      <c r="BF234" s="236">
        <v>8.2139000000000006</v>
      </c>
      <c r="BG234" s="236"/>
      <c r="BH234" s="236"/>
      <c r="BI234" s="236"/>
      <c r="BJ234" s="236"/>
      <c r="BK234" s="236"/>
      <c r="BL234" s="236"/>
      <c r="BM234" s="236"/>
      <c r="BN234" s="236"/>
      <c r="BO234" s="236"/>
      <c r="BP234" s="236"/>
      <c r="BQ234" s="236"/>
      <c r="BR234" s="236"/>
      <c r="BS234" s="236"/>
      <c r="BT234" s="236"/>
      <c r="BU234" s="236"/>
      <c r="BV234" s="236">
        <v>5.5515999999999996</v>
      </c>
      <c r="BW234" s="236">
        <v>7.6943999999999999</v>
      </c>
      <c r="BX234" s="236">
        <v>6.0061</v>
      </c>
      <c r="BY234" s="236">
        <v>5.4866999999999999</v>
      </c>
      <c r="BZ234" s="236">
        <v>4.9347000000000003</v>
      </c>
      <c r="CA234" s="236">
        <v>5.3893000000000004</v>
      </c>
      <c r="CB234" s="236">
        <v>4.0582000000000003</v>
      </c>
      <c r="CC234" s="236"/>
      <c r="CD234" s="236">
        <v>6.7203999999999997</v>
      </c>
      <c r="CE234" s="236">
        <v>6.1684999999999999</v>
      </c>
      <c r="CF234" s="236">
        <v>4.8049999999999997</v>
      </c>
      <c r="CG234" s="236">
        <v>2.5648</v>
      </c>
      <c r="CH234" s="236">
        <v>5.9413</v>
      </c>
      <c r="CI234" s="236">
        <v>7.6619000000000002</v>
      </c>
      <c r="CJ234" s="236">
        <v>4.3178999999999998</v>
      </c>
      <c r="CK234" s="236"/>
      <c r="CL234" s="236"/>
      <c r="CM234" s="236"/>
      <c r="CN234" s="236">
        <v>6.6879999999999997</v>
      </c>
      <c r="CO234" s="236"/>
      <c r="CP234" s="236"/>
      <c r="CQ234" s="236"/>
      <c r="CR234" s="236"/>
      <c r="CS234" s="236"/>
      <c r="CT234" s="236"/>
      <c r="CU234" s="236">
        <v>8.1814</v>
      </c>
      <c r="CV234" s="236">
        <v>7.8567</v>
      </c>
      <c r="CW234" s="236">
        <v>6.3632999999999997</v>
      </c>
      <c r="CX234" s="236">
        <v>5.7789000000000001</v>
      </c>
      <c r="CY234" s="236">
        <v>9.5774000000000008</v>
      </c>
      <c r="CZ234" s="236">
        <v>4.9023000000000003</v>
      </c>
      <c r="DA234" s="236">
        <v>3.9607999999999999</v>
      </c>
      <c r="DB234" s="236">
        <v>5.5515999999999996</v>
      </c>
      <c r="DC234" s="236">
        <v>5.9412000000000003</v>
      </c>
      <c r="DD234" s="236">
        <v>5.9737</v>
      </c>
      <c r="DE234" s="236"/>
      <c r="DF234" s="236">
        <v>3.7985000000000002</v>
      </c>
      <c r="DG234" s="236">
        <v>6.4282000000000004</v>
      </c>
      <c r="DH234" s="236"/>
      <c r="DI234" s="236">
        <v>7.3047000000000004</v>
      </c>
      <c r="DJ234" s="236"/>
      <c r="DK234" s="236">
        <v>8.2462999999999997</v>
      </c>
      <c r="DL234" s="236">
        <v>2.9868000000000001</v>
      </c>
      <c r="DM234" s="236"/>
      <c r="DN234" s="236"/>
    </row>
    <row r="235" spans="1:118" x14ac:dyDescent="0.35">
      <c r="A235" s="236">
        <v>106</v>
      </c>
      <c r="B235" s="236">
        <v>2.3050000000000002</v>
      </c>
      <c r="C235" s="236">
        <v>1.4609000000000001</v>
      </c>
      <c r="D235" s="236">
        <v>2.0777999999999999</v>
      </c>
      <c r="E235" s="236">
        <v>1.4285000000000001</v>
      </c>
      <c r="I235" s="236">
        <v>2.0453000000000001</v>
      </c>
      <c r="J235" s="236"/>
      <c r="K235" s="236">
        <v>1.8506</v>
      </c>
      <c r="L235" s="236">
        <v>4.9672999999999998</v>
      </c>
      <c r="M235" s="236"/>
      <c r="N235" s="236"/>
      <c r="O235" s="236">
        <v>3.2465000000000002</v>
      </c>
      <c r="P235" s="236"/>
      <c r="Q235" s="236"/>
      <c r="R235" s="236"/>
      <c r="S235" s="236"/>
      <c r="T235" s="236"/>
      <c r="U235" s="236"/>
      <c r="V235" s="236"/>
      <c r="W235" s="236"/>
      <c r="X235" s="236"/>
      <c r="Y235" s="236"/>
      <c r="Z235" s="236">
        <v>7.7916999999999996</v>
      </c>
      <c r="AA235" s="236">
        <v>4.8048999999999999</v>
      </c>
      <c r="AB235" s="236">
        <v>3.9607999999999999</v>
      </c>
      <c r="AC235" s="236"/>
      <c r="AD235" s="236"/>
      <c r="AE235" s="236"/>
      <c r="AF235" s="236">
        <v>1.7532000000000001</v>
      </c>
      <c r="AG235" s="236">
        <v>5.1295999999999999</v>
      </c>
      <c r="AH235" s="236">
        <v>8.4411000000000005</v>
      </c>
      <c r="AI235" s="236">
        <v>1.6881999999999999</v>
      </c>
      <c r="AJ235" s="236">
        <v>5.2595000000000001</v>
      </c>
      <c r="AK235" s="236">
        <v>3.5712000000000002</v>
      </c>
      <c r="AL235" s="236">
        <v>2.3050999999999999</v>
      </c>
      <c r="AM235" s="236">
        <v>5.0647000000000002</v>
      </c>
      <c r="AN235" s="236">
        <v>4.8699000000000003</v>
      </c>
      <c r="AO235" s="236">
        <v>4.2530000000000001</v>
      </c>
      <c r="AP235" s="236"/>
      <c r="AQ235" s="236">
        <v>4.0258000000000003</v>
      </c>
      <c r="AR235" s="236"/>
      <c r="AS235" s="236">
        <v>2.2401</v>
      </c>
      <c r="AW235" s="236"/>
      <c r="AX235" s="3">
        <v>4.0581999999999994</v>
      </c>
      <c r="AZ235" s="236">
        <v>5.0647000000000002</v>
      </c>
      <c r="BA235" s="236">
        <v>4.4478</v>
      </c>
      <c r="BB235" s="236">
        <v>4.9023000000000003</v>
      </c>
      <c r="BC235" s="236">
        <v>3.2141000000000002</v>
      </c>
      <c r="BD235" s="236">
        <v>7.3697999999999997</v>
      </c>
      <c r="BE235" s="236"/>
      <c r="BF235" s="236">
        <v>7.9217000000000004</v>
      </c>
      <c r="BG235" s="236"/>
      <c r="BH235" s="236"/>
      <c r="BI235" s="236"/>
      <c r="BJ235" s="236"/>
      <c r="BK235" s="236"/>
      <c r="BL235" s="236"/>
      <c r="BM235" s="236"/>
      <c r="BN235" s="236"/>
      <c r="BO235" s="236"/>
      <c r="BP235" s="236"/>
      <c r="BQ235" s="236"/>
      <c r="BR235" s="236"/>
      <c r="BS235" s="236"/>
      <c r="BT235" s="236"/>
      <c r="BU235" s="236"/>
      <c r="BV235" s="236">
        <v>5.4542000000000002</v>
      </c>
      <c r="BW235" s="236">
        <v>7.6943999999999999</v>
      </c>
      <c r="BX235" s="236">
        <v>6.0711000000000004</v>
      </c>
      <c r="BY235" s="236">
        <v>5.1619999999999999</v>
      </c>
      <c r="BZ235" s="236">
        <v>4.6749999999999998</v>
      </c>
      <c r="CA235" s="236">
        <v>5.4542999999999999</v>
      </c>
      <c r="CB235" s="236">
        <v>4.1555999999999997</v>
      </c>
      <c r="CC235" s="236"/>
      <c r="CD235" s="236">
        <v>6.5255999999999998</v>
      </c>
      <c r="CE235" s="236">
        <v>6.1684999999999999</v>
      </c>
      <c r="CF235" s="236">
        <v>4.74</v>
      </c>
      <c r="CG235" s="236">
        <v>2.7595999999999998</v>
      </c>
      <c r="CH235" s="236">
        <v>5.7789000000000001</v>
      </c>
      <c r="CI235" s="236">
        <v>7.3696999999999999</v>
      </c>
      <c r="CJ235" s="236">
        <v>4.0256999999999996</v>
      </c>
      <c r="CK235" s="236"/>
      <c r="CL235" s="236"/>
      <c r="CM235" s="236"/>
      <c r="CN235" s="236">
        <v>6.6555</v>
      </c>
      <c r="CO235" s="236"/>
      <c r="CP235" s="236"/>
      <c r="CQ235" s="236"/>
      <c r="CR235" s="236"/>
      <c r="CS235" s="236"/>
      <c r="CT235" s="236"/>
      <c r="CU235" s="236">
        <v>7.8243</v>
      </c>
      <c r="CV235" s="236">
        <v>7.7592999999999996</v>
      </c>
      <c r="CW235" s="236">
        <v>6.3632999999999997</v>
      </c>
      <c r="CX235" s="236">
        <v>5.5841000000000003</v>
      </c>
      <c r="CY235" s="236">
        <v>9.4151000000000007</v>
      </c>
      <c r="CZ235" s="236">
        <v>4.6749999999999998</v>
      </c>
      <c r="DA235" s="236">
        <v>3.8633999999999999</v>
      </c>
      <c r="DB235" s="236">
        <v>5.3243999999999998</v>
      </c>
      <c r="DC235" s="236">
        <v>5.6165000000000003</v>
      </c>
      <c r="DD235" s="236">
        <v>5.7140000000000004</v>
      </c>
      <c r="DE235" s="236"/>
      <c r="DF235" s="236">
        <v>4.1231</v>
      </c>
      <c r="DG235" s="236">
        <v>6.2008999999999999</v>
      </c>
      <c r="DH235" s="236"/>
      <c r="DI235" s="236">
        <v>7.0449999999999999</v>
      </c>
      <c r="DJ235" s="236"/>
      <c r="DK235" s="236">
        <v>7.9541000000000004</v>
      </c>
      <c r="DL235" s="236">
        <v>3.0518000000000001</v>
      </c>
      <c r="DM235" s="236"/>
      <c r="DN235" s="236"/>
    </row>
    <row r="236" spans="1:118" x14ac:dyDescent="0.35">
      <c r="A236" s="236">
        <v>107</v>
      </c>
      <c r="B236" s="236">
        <v>1.9154</v>
      </c>
      <c r="C236" s="236">
        <v>1.4609000000000001</v>
      </c>
      <c r="D236" s="236">
        <v>2.0129000000000001</v>
      </c>
      <c r="E236" s="236">
        <v>1.2661</v>
      </c>
      <c r="I236" s="236">
        <v>2.1427</v>
      </c>
      <c r="J236" s="236"/>
      <c r="K236" s="236">
        <v>1.9155</v>
      </c>
      <c r="L236" s="236">
        <v>4.9348000000000001</v>
      </c>
      <c r="M236" s="236"/>
      <c r="N236" s="236"/>
      <c r="O236" s="236">
        <v>3.0192999999999999</v>
      </c>
      <c r="P236" s="236"/>
      <c r="Q236" s="236"/>
      <c r="R236" s="236"/>
      <c r="S236" s="236"/>
      <c r="T236" s="236"/>
      <c r="U236" s="236"/>
      <c r="V236" s="236"/>
      <c r="W236" s="236"/>
      <c r="X236" s="236"/>
      <c r="Y236" s="236"/>
      <c r="Z236" s="236">
        <v>7.4020999999999999</v>
      </c>
      <c r="AA236" s="236">
        <v>4.6749999999999998</v>
      </c>
      <c r="AB236" s="236">
        <v>3.6686000000000001</v>
      </c>
      <c r="AC236" s="236"/>
      <c r="AD236" s="236"/>
      <c r="AE236" s="236"/>
      <c r="AF236" s="236">
        <v>1.7206999999999999</v>
      </c>
      <c r="AG236" s="236">
        <v>5.0321999999999996</v>
      </c>
      <c r="AH236" s="236">
        <v>8.1164000000000005</v>
      </c>
      <c r="AI236" s="236">
        <v>1.7532000000000001</v>
      </c>
      <c r="AJ236" s="236">
        <v>5.2595000000000001</v>
      </c>
      <c r="AK236" s="236">
        <v>3.4413</v>
      </c>
      <c r="AL236" s="236">
        <v>2.2401</v>
      </c>
      <c r="AM236" s="236">
        <v>4.8699000000000003</v>
      </c>
      <c r="AN236" s="236">
        <v>4.74</v>
      </c>
      <c r="AO236" s="236">
        <v>4.2530000000000001</v>
      </c>
      <c r="AP236" s="236"/>
      <c r="AQ236" s="236">
        <v>3.8633999999999999</v>
      </c>
      <c r="AR236" s="236"/>
      <c r="AS236" s="236">
        <v>2.2726000000000002</v>
      </c>
      <c r="AW236" s="236"/>
      <c r="AX236" s="3">
        <v>3.9283000000000001</v>
      </c>
      <c r="AZ236" s="236">
        <v>4.9023000000000003</v>
      </c>
      <c r="BA236" s="236">
        <v>4.3503999999999996</v>
      </c>
      <c r="BB236" s="236">
        <v>4.8373999999999997</v>
      </c>
      <c r="BC236" s="236">
        <v>3.1816</v>
      </c>
      <c r="BD236" s="236">
        <v>7.2724000000000002</v>
      </c>
      <c r="BE236" s="236"/>
      <c r="BF236" s="236">
        <v>7.7918000000000003</v>
      </c>
      <c r="BG236" s="236"/>
      <c r="BH236" s="236"/>
      <c r="BI236" s="236"/>
      <c r="BJ236" s="236"/>
      <c r="BK236" s="236"/>
      <c r="BL236" s="236"/>
      <c r="BM236" s="236"/>
      <c r="BN236" s="236"/>
      <c r="BO236" s="236"/>
      <c r="BP236" s="236"/>
      <c r="BQ236" s="236"/>
      <c r="BR236" s="236"/>
      <c r="BS236" s="236"/>
      <c r="BT236" s="236"/>
      <c r="BU236" s="236"/>
      <c r="BV236" s="236">
        <v>5.4866999999999999</v>
      </c>
      <c r="BW236" s="236">
        <v>7.5644999999999998</v>
      </c>
      <c r="BX236" s="236">
        <v>5.8437999999999999</v>
      </c>
      <c r="BY236" s="236">
        <v>5.0646000000000004</v>
      </c>
      <c r="BZ236" s="236">
        <v>4.7074999999999996</v>
      </c>
      <c r="CA236" s="236">
        <v>5.0321999999999996</v>
      </c>
      <c r="CB236" s="236">
        <v>3.8633999999999999</v>
      </c>
      <c r="CC236" s="236"/>
      <c r="CD236" s="236">
        <v>6.3308</v>
      </c>
      <c r="CE236" s="236">
        <v>6.0061</v>
      </c>
      <c r="CF236" s="236">
        <v>4.4802999999999997</v>
      </c>
      <c r="CG236" s="236">
        <v>2.6621999999999999</v>
      </c>
      <c r="CH236" s="236">
        <v>5.5191999999999997</v>
      </c>
      <c r="CI236" s="236">
        <v>7.1424000000000003</v>
      </c>
      <c r="CJ236" s="236">
        <v>3.7985000000000002</v>
      </c>
      <c r="CK236" s="236"/>
      <c r="CL236" s="236"/>
      <c r="CM236" s="236"/>
      <c r="CN236" s="236">
        <v>6.3632999999999997</v>
      </c>
      <c r="CO236" s="236"/>
      <c r="CP236" s="236"/>
      <c r="CQ236" s="236"/>
      <c r="CR236" s="236"/>
      <c r="CS236" s="236"/>
      <c r="CT236" s="236"/>
      <c r="CU236" s="236">
        <v>7.8891999999999998</v>
      </c>
      <c r="CV236" s="236">
        <v>7.5970000000000004</v>
      </c>
      <c r="CW236" s="236">
        <v>6.0061999999999998</v>
      </c>
      <c r="CX236" s="236">
        <v>5.3893000000000004</v>
      </c>
      <c r="CY236" s="236">
        <v>9.2202999999999999</v>
      </c>
      <c r="CZ236" s="236">
        <v>4.6425999999999998</v>
      </c>
      <c r="DA236" s="236">
        <v>3.9283000000000001</v>
      </c>
      <c r="DB236" s="236">
        <v>5.2595000000000001</v>
      </c>
      <c r="DC236" s="236">
        <v>5.5841000000000003</v>
      </c>
      <c r="DD236" s="236">
        <v>5.6490999999999998</v>
      </c>
      <c r="DE236" s="236"/>
      <c r="DF236" s="236">
        <v>3.7010999999999998</v>
      </c>
      <c r="DG236" s="236">
        <v>5.9736000000000002</v>
      </c>
      <c r="DH236" s="236"/>
      <c r="DI236" s="236">
        <v>6.7203999999999997</v>
      </c>
      <c r="DJ236" s="236"/>
      <c r="DK236" s="236">
        <v>7.7918000000000003</v>
      </c>
      <c r="DL236" s="236">
        <v>2.9218999999999999</v>
      </c>
      <c r="DM236" s="236"/>
      <c r="DN236" s="236"/>
    </row>
    <row r="237" spans="1:118" x14ac:dyDescent="0.35">
      <c r="A237" s="236">
        <v>108</v>
      </c>
      <c r="B237" s="236">
        <v>1.9803999999999999</v>
      </c>
      <c r="C237" s="236">
        <v>1.3634999999999999</v>
      </c>
      <c r="D237" s="236">
        <v>1.7857000000000001</v>
      </c>
      <c r="E237" s="236">
        <v>1.2986</v>
      </c>
      <c r="I237" s="236">
        <v>1.9154</v>
      </c>
      <c r="J237" s="236"/>
      <c r="K237" s="236">
        <v>1.6881999999999999</v>
      </c>
      <c r="L237" s="236">
        <v>4.6425999999999998</v>
      </c>
      <c r="M237" s="236"/>
      <c r="N237" s="236"/>
      <c r="O237" s="236">
        <v>3.0192999999999999</v>
      </c>
      <c r="P237" s="236"/>
      <c r="Q237" s="236"/>
      <c r="R237" s="236"/>
      <c r="S237" s="236"/>
      <c r="T237" s="236"/>
      <c r="U237" s="236"/>
      <c r="V237" s="236"/>
      <c r="W237" s="236"/>
      <c r="X237" s="236"/>
      <c r="Y237" s="236"/>
      <c r="Z237" s="236">
        <v>7.3372000000000002</v>
      </c>
      <c r="AA237" s="236">
        <v>4.6425999999999998</v>
      </c>
      <c r="AB237" s="236">
        <v>3.7984</v>
      </c>
      <c r="AC237" s="236"/>
      <c r="AD237" s="236"/>
      <c r="AE237" s="236"/>
      <c r="AF237" s="236">
        <v>1.5909</v>
      </c>
      <c r="AG237" s="236">
        <v>4.9997999999999996</v>
      </c>
      <c r="AH237" s="236">
        <v>7.9541000000000004</v>
      </c>
      <c r="AI237" s="236">
        <v>1.6233</v>
      </c>
      <c r="AJ237" s="236">
        <v>4.8699000000000003</v>
      </c>
      <c r="AK237" s="236">
        <v>3.3439000000000001</v>
      </c>
      <c r="AL237" s="236">
        <v>2.3374999999999999</v>
      </c>
      <c r="AM237" s="236">
        <v>4.6101999999999999</v>
      </c>
      <c r="AN237" s="236">
        <v>4.4802999999999997</v>
      </c>
      <c r="AO237" s="236">
        <v>4.2530000000000001</v>
      </c>
      <c r="AP237" s="236"/>
      <c r="AQ237" s="236">
        <v>3.7336</v>
      </c>
      <c r="AR237" s="236"/>
      <c r="AS237" s="236">
        <v>2.1751999999999998</v>
      </c>
      <c r="AW237" s="236"/>
      <c r="AX237" s="3">
        <v>3.9932000000000016</v>
      </c>
      <c r="AZ237" s="236">
        <v>4.4802999999999997</v>
      </c>
      <c r="BA237" s="236">
        <v>4.3179999999999996</v>
      </c>
      <c r="BB237" s="236">
        <v>4.5452000000000004</v>
      </c>
      <c r="BC237" s="236">
        <v>3.1816</v>
      </c>
      <c r="BD237" s="236">
        <v>6.8178000000000001</v>
      </c>
      <c r="BE237" s="236"/>
      <c r="BF237" s="236">
        <v>7.5320999999999998</v>
      </c>
      <c r="BG237" s="236"/>
      <c r="BH237" s="236"/>
      <c r="BI237" s="236"/>
      <c r="BJ237" s="236"/>
      <c r="BK237" s="236"/>
      <c r="BL237" s="236"/>
      <c r="BM237" s="236"/>
      <c r="BN237" s="236"/>
      <c r="BO237" s="236"/>
      <c r="BP237" s="236"/>
      <c r="BQ237" s="236"/>
      <c r="BR237" s="236"/>
      <c r="BS237" s="236"/>
      <c r="BT237" s="236"/>
      <c r="BU237" s="236"/>
      <c r="BV237" s="236">
        <v>5.1944999999999997</v>
      </c>
      <c r="BW237" s="236">
        <v>7.3048000000000002</v>
      </c>
      <c r="BX237" s="236">
        <v>5.5515999999999996</v>
      </c>
      <c r="BY237" s="236">
        <v>4.9347000000000003</v>
      </c>
      <c r="BZ237" s="236">
        <v>4.5126999999999997</v>
      </c>
      <c r="CA237" s="236">
        <v>4.9348000000000001</v>
      </c>
      <c r="CB237" s="236">
        <v>3.8309000000000002</v>
      </c>
      <c r="CC237" s="236"/>
      <c r="CD237" s="236">
        <v>6.3958000000000004</v>
      </c>
      <c r="CE237" s="236">
        <v>5.6814999999999998</v>
      </c>
      <c r="CF237" s="236">
        <v>4.2854999999999999</v>
      </c>
      <c r="CG237" s="236">
        <v>2.7595999999999998</v>
      </c>
      <c r="CH237" s="236">
        <v>5.3569000000000004</v>
      </c>
      <c r="CI237" s="236">
        <v>6.7853000000000003</v>
      </c>
      <c r="CJ237" s="236">
        <v>3.6036999999999999</v>
      </c>
      <c r="CK237" s="236"/>
      <c r="CL237" s="236"/>
      <c r="CM237" s="236"/>
      <c r="CN237" s="236">
        <v>6.0711000000000004</v>
      </c>
      <c r="CO237" s="236"/>
      <c r="CP237" s="236"/>
      <c r="CQ237" s="236"/>
      <c r="CR237" s="236"/>
      <c r="CS237" s="236"/>
      <c r="CT237" s="236"/>
      <c r="CU237" s="236">
        <v>7.4671000000000003</v>
      </c>
      <c r="CV237" s="236">
        <v>7.2398999999999996</v>
      </c>
      <c r="CW237" s="236">
        <v>5.8437999999999999</v>
      </c>
      <c r="CX237" s="236">
        <v>5.1944999999999997</v>
      </c>
      <c r="CY237" s="236">
        <v>8.9281000000000006</v>
      </c>
      <c r="CZ237" s="236">
        <v>4.2854000000000001</v>
      </c>
      <c r="DA237" s="236">
        <v>3.7010000000000001</v>
      </c>
      <c r="DB237" s="236">
        <v>5.2270000000000003</v>
      </c>
      <c r="DC237" s="236">
        <v>5.4217000000000004</v>
      </c>
      <c r="DD237" s="236">
        <v>5.4866999999999999</v>
      </c>
      <c r="DE237" s="236"/>
      <c r="DF237" s="236">
        <v>3.4413</v>
      </c>
      <c r="DG237" s="236">
        <v>5.8762999999999996</v>
      </c>
      <c r="DH237" s="236"/>
      <c r="DI237" s="236">
        <v>6.6554000000000002</v>
      </c>
      <c r="DJ237" s="236"/>
      <c r="DK237" s="236">
        <v>7.8567</v>
      </c>
      <c r="DL237" s="236">
        <v>2.7595999999999998</v>
      </c>
      <c r="DM237" s="236"/>
      <c r="DN237" s="236"/>
    </row>
    <row r="238" spans="1:118" x14ac:dyDescent="0.35">
      <c r="A238" s="236">
        <v>109</v>
      </c>
      <c r="B238" s="236">
        <v>1.8180000000000001</v>
      </c>
      <c r="C238" s="236">
        <v>1.4285000000000001</v>
      </c>
      <c r="D238" s="236">
        <v>1.8506</v>
      </c>
      <c r="E238" s="236">
        <v>1.0388999999999999</v>
      </c>
      <c r="I238" s="236">
        <v>1.7856000000000001</v>
      </c>
      <c r="J238" s="236"/>
      <c r="K238" s="236">
        <v>1.6233</v>
      </c>
      <c r="L238" s="236">
        <v>4.6425999999999998</v>
      </c>
      <c r="M238" s="236"/>
      <c r="N238" s="236"/>
      <c r="O238" s="236">
        <v>2.7919999999999998</v>
      </c>
      <c r="P238" s="236"/>
      <c r="Q238" s="236"/>
      <c r="R238" s="236"/>
      <c r="S238" s="236"/>
      <c r="T238" s="236"/>
      <c r="U238" s="236"/>
      <c r="V238" s="236"/>
      <c r="W238" s="236"/>
      <c r="X238" s="236"/>
      <c r="Y238" s="236"/>
      <c r="Z238" s="236">
        <v>6.9801000000000002</v>
      </c>
      <c r="AA238" s="236">
        <v>4.5452000000000004</v>
      </c>
      <c r="AB238" s="236">
        <v>3.5063</v>
      </c>
      <c r="AC238" s="236"/>
      <c r="AD238" s="236"/>
      <c r="AE238" s="236"/>
      <c r="AF238" s="236">
        <v>1.7857000000000001</v>
      </c>
      <c r="AG238" s="236">
        <v>4.8699000000000003</v>
      </c>
      <c r="AH238" s="236">
        <v>7.6619000000000002</v>
      </c>
      <c r="AI238" s="236">
        <v>1.3310999999999999</v>
      </c>
      <c r="AJ238" s="236">
        <v>4.8699000000000003</v>
      </c>
      <c r="AK238" s="236">
        <v>3.3763999999999998</v>
      </c>
      <c r="AL238" s="236">
        <v>2.37</v>
      </c>
      <c r="AM238" s="236">
        <v>4.6750999999999996</v>
      </c>
      <c r="AN238" s="236">
        <v>4.4478</v>
      </c>
      <c r="AO238" s="236">
        <v>4.0906000000000002</v>
      </c>
      <c r="AP238" s="236"/>
      <c r="AQ238" s="236">
        <v>3.5388000000000002</v>
      </c>
      <c r="AR238" s="236"/>
      <c r="AS238" s="236">
        <v>2.1751999999999998</v>
      </c>
      <c r="AW238" s="236"/>
      <c r="AX238" s="3">
        <v>3.7010000000000005</v>
      </c>
      <c r="AZ238" s="236">
        <v>4.3178999999999998</v>
      </c>
      <c r="BA238" s="236">
        <v>4.1231999999999998</v>
      </c>
      <c r="BB238" s="236">
        <v>4.6425999999999998</v>
      </c>
      <c r="BC238" s="236">
        <v>2.9544000000000001</v>
      </c>
      <c r="BD238" s="236">
        <v>6.7854000000000001</v>
      </c>
      <c r="BE238" s="236"/>
      <c r="BF238" s="236">
        <v>7.3696999999999999</v>
      </c>
      <c r="BG238" s="236"/>
      <c r="BH238" s="236"/>
      <c r="BI238" s="236"/>
      <c r="BJ238" s="236"/>
      <c r="BK238" s="236"/>
      <c r="BL238" s="236"/>
      <c r="BM238" s="236"/>
      <c r="BN238" s="236"/>
      <c r="BO238" s="236"/>
      <c r="BP238" s="236"/>
      <c r="BQ238" s="236"/>
      <c r="BR238" s="236"/>
      <c r="BS238" s="236"/>
      <c r="BT238" s="236"/>
      <c r="BU238" s="236"/>
      <c r="BV238" s="236">
        <v>4.9348000000000001</v>
      </c>
      <c r="BW238" s="236">
        <v>7.0774999999999997</v>
      </c>
      <c r="BX238" s="236">
        <v>5.4542000000000002</v>
      </c>
      <c r="BY238" s="236">
        <v>4.9672000000000001</v>
      </c>
      <c r="BZ238" s="236">
        <v>4.4153000000000002</v>
      </c>
      <c r="CA238" s="236">
        <v>4.5777000000000001</v>
      </c>
      <c r="CB238" s="236">
        <v>3.5712000000000002</v>
      </c>
      <c r="CC238" s="236"/>
      <c r="CD238" s="236">
        <v>6.2009999999999996</v>
      </c>
      <c r="CE238" s="236">
        <v>5.6814999999999998</v>
      </c>
      <c r="CF238" s="236">
        <v>4.1881000000000004</v>
      </c>
      <c r="CG238" s="236">
        <v>2.4674</v>
      </c>
      <c r="CH238" s="236">
        <v>5.3569000000000004</v>
      </c>
      <c r="CI238" s="236">
        <v>6.5255999999999998</v>
      </c>
      <c r="CJ238" s="236">
        <v>3.7010999999999998</v>
      </c>
      <c r="CK238" s="236"/>
      <c r="CL238" s="236"/>
      <c r="CM238" s="236"/>
      <c r="CN238" s="236">
        <v>6.1360999999999999</v>
      </c>
      <c r="CO238" s="236"/>
      <c r="CP238" s="236"/>
      <c r="CQ238" s="236"/>
      <c r="CR238" s="236"/>
      <c r="CS238" s="236"/>
      <c r="CT238" s="236"/>
      <c r="CU238" s="236">
        <v>7.3372999999999999</v>
      </c>
      <c r="CV238" s="236">
        <v>7.2073999999999998</v>
      </c>
      <c r="CW238" s="236">
        <v>5.7789000000000001</v>
      </c>
      <c r="CX238" s="236">
        <v>5.0971000000000002</v>
      </c>
      <c r="CY238" s="236">
        <v>8.7007999999999992</v>
      </c>
      <c r="CZ238" s="236">
        <v>4.1555999999999997</v>
      </c>
      <c r="DA238" s="236">
        <v>3.4413</v>
      </c>
      <c r="DB238" s="236">
        <v>5.1620999999999997</v>
      </c>
      <c r="DC238" s="236">
        <v>5.2268999999999997</v>
      </c>
      <c r="DD238" s="236">
        <v>5.2919</v>
      </c>
      <c r="DE238" s="236"/>
      <c r="DF238" s="236">
        <v>3.3439000000000001</v>
      </c>
      <c r="DG238" s="236">
        <v>5.8437999999999999</v>
      </c>
      <c r="DH238" s="236"/>
      <c r="DI238" s="236">
        <v>6.4606000000000003</v>
      </c>
      <c r="DJ238" s="236"/>
      <c r="DK238" s="236">
        <v>7.4996</v>
      </c>
      <c r="DL238" s="236">
        <v>2.5973000000000002</v>
      </c>
      <c r="DM238" s="236"/>
      <c r="DN238" s="236"/>
    </row>
    <row r="239" spans="1:118" x14ac:dyDescent="0.35">
      <c r="A239" s="236">
        <v>110</v>
      </c>
      <c r="B239" s="236">
        <v>1.9803999999999999</v>
      </c>
      <c r="C239" s="236">
        <v>1.3959999999999999</v>
      </c>
      <c r="D239" s="236">
        <v>2.0129000000000001</v>
      </c>
      <c r="E239" s="236">
        <v>1.2337</v>
      </c>
      <c r="I239" s="236">
        <v>2.0777999999999999</v>
      </c>
      <c r="J239" s="236"/>
      <c r="K239" s="236">
        <v>1.4610000000000001</v>
      </c>
      <c r="L239" s="236">
        <v>4.5452000000000004</v>
      </c>
      <c r="M239" s="236"/>
      <c r="N239" s="236"/>
      <c r="O239" s="236">
        <v>2.5648</v>
      </c>
      <c r="P239" s="236"/>
      <c r="Q239" s="236"/>
      <c r="R239" s="236"/>
      <c r="S239" s="236"/>
      <c r="T239" s="236"/>
      <c r="U239" s="236"/>
      <c r="V239" s="236"/>
      <c r="W239" s="236"/>
      <c r="X239" s="236"/>
      <c r="Y239" s="236"/>
      <c r="Z239" s="236">
        <v>6.9476000000000004</v>
      </c>
      <c r="AA239" s="236">
        <v>4.3178999999999998</v>
      </c>
      <c r="AB239" s="236">
        <v>3.3763999999999998</v>
      </c>
      <c r="AC239" s="236"/>
      <c r="AD239" s="236"/>
      <c r="AE239" s="236"/>
      <c r="AF239" s="236">
        <v>1.6233</v>
      </c>
      <c r="AG239" s="236">
        <v>4.6425999999999998</v>
      </c>
      <c r="AH239" s="236">
        <v>7.5970000000000004</v>
      </c>
      <c r="AI239" s="236">
        <v>1.5909</v>
      </c>
      <c r="AJ239" s="236">
        <v>4.74</v>
      </c>
      <c r="AK239" s="236">
        <v>2.9868000000000001</v>
      </c>
      <c r="AL239" s="236">
        <v>2.2077</v>
      </c>
      <c r="AM239" s="236">
        <v>4.6101999999999999</v>
      </c>
      <c r="AN239" s="236">
        <v>4.2206000000000001</v>
      </c>
      <c r="AO239" s="236">
        <v>4.1555999999999997</v>
      </c>
      <c r="AP239" s="236"/>
      <c r="AQ239" s="236">
        <v>3.4738000000000002</v>
      </c>
      <c r="AR239" s="236"/>
      <c r="AS239" s="236">
        <v>1.9479</v>
      </c>
      <c r="AW239" s="236"/>
      <c r="AX239" s="3">
        <v>3.766</v>
      </c>
      <c r="AZ239" s="236">
        <v>4.0907</v>
      </c>
      <c r="BA239" s="236">
        <v>3.8635000000000002</v>
      </c>
      <c r="BB239" s="236">
        <v>4.1555999999999997</v>
      </c>
      <c r="BC239" s="236">
        <v>2.8245</v>
      </c>
      <c r="BD239" s="236">
        <v>6.7203999999999997</v>
      </c>
      <c r="BE239" s="236"/>
      <c r="BF239" s="236">
        <v>7.0450999999999997</v>
      </c>
      <c r="BG239" s="236"/>
      <c r="BH239" s="236"/>
      <c r="BI239" s="236"/>
      <c r="BJ239" s="236"/>
      <c r="BK239" s="236"/>
      <c r="BL239" s="236"/>
      <c r="BM239" s="236"/>
      <c r="BN239" s="236"/>
      <c r="BO239" s="236"/>
      <c r="BP239" s="236"/>
      <c r="BQ239" s="236"/>
      <c r="BR239" s="236"/>
      <c r="BS239" s="236"/>
      <c r="BT239" s="236"/>
      <c r="BU239" s="236"/>
      <c r="BV239" s="236">
        <v>4.8048999999999999</v>
      </c>
      <c r="BW239" s="236">
        <v>6.8502999999999998</v>
      </c>
      <c r="BX239" s="236">
        <v>5.3893000000000004</v>
      </c>
      <c r="BY239" s="236">
        <v>4.7074999999999996</v>
      </c>
      <c r="BZ239" s="236">
        <v>4.1555999999999997</v>
      </c>
      <c r="CA239" s="236">
        <v>4.74</v>
      </c>
      <c r="CB239" s="236">
        <v>3.6036999999999999</v>
      </c>
      <c r="CC239" s="236"/>
      <c r="CD239" s="236">
        <v>5.9737</v>
      </c>
      <c r="CE239" s="236">
        <v>5.5515999999999996</v>
      </c>
      <c r="CF239" s="236">
        <v>4.1557000000000004</v>
      </c>
      <c r="CG239" s="236">
        <v>2.2726000000000002</v>
      </c>
      <c r="CH239" s="236">
        <v>5.2270000000000003</v>
      </c>
      <c r="CI239" s="236">
        <v>6.4282000000000004</v>
      </c>
      <c r="CJ239" s="236">
        <v>3.5712000000000002</v>
      </c>
      <c r="CK239" s="236"/>
      <c r="CL239" s="236"/>
      <c r="CM239" s="236"/>
      <c r="CN239" s="236">
        <v>6.0711000000000004</v>
      </c>
      <c r="CO239" s="236"/>
      <c r="CP239" s="236"/>
      <c r="CQ239" s="236"/>
      <c r="CR239" s="236"/>
      <c r="CS239" s="236"/>
      <c r="CT239" s="236"/>
      <c r="CU239" s="236">
        <v>7.0125999999999999</v>
      </c>
      <c r="CV239" s="236">
        <v>7.0125999999999999</v>
      </c>
      <c r="CW239" s="236">
        <v>5.6166</v>
      </c>
      <c r="CX239" s="236">
        <v>4.9672000000000001</v>
      </c>
      <c r="CY239" s="236">
        <v>8.6034000000000006</v>
      </c>
      <c r="CZ239" s="236">
        <v>4.0582000000000003</v>
      </c>
      <c r="DA239" s="236">
        <v>3.6036000000000001</v>
      </c>
      <c r="DB239" s="236">
        <v>5.0321999999999996</v>
      </c>
      <c r="DC239" s="236">
        <v>5.1295000000000002</v>
      </c>
      <c r="DD239" s="236">
        <v>5.1620999999999997</v>
      </c>
      <c r="DE239" s="236"/>
      <c r="DF239" s="236">
        <v>3.2789999999999999</v>
      </c>
      <c r="DG239" s="236">
        <v>5.649</v>
      </c>
      <c r="DH239" s="236"/>
      <c r="DI239" s="236">
        <v>6.2983000000000002</v>
      </c>
      <c r="DJ239" s="236"/>
      <c r="DK239" s="236">
        <v>7.1425000000000001</v>
      </c>
      <c r="DL239" s="236">
        <v>2.4348999999999998</v>
      </c>
      <c r="DM239" s="236"/>
      <c r="DN239" s="236"/>
    </row>
    <row r="240" spans="1:118" x14ac:dyDescent="0.35">
      <c r="A240" s="236">
        <v>111</v>
      </c>
      <c r="B240" s="236">
        <v>1.8505</v>
      </c>
      <c r="C240" s="236">
        <v>1.2012</v>
      </c>
      <c r="D240" s="236">
        <v>1.7857000000000001</v>
      </c>
      <c r="E240" s="236">
        <v>1.0388999999999999</v>
      </c>
      <c r="I240" s="236">
        <v>1.6881999999999999</v>
      </c>
      <c r="J240" s="236"/>
      <c r="K240" s="236">
        <v>1.4610000000000001</v>
      </c>
      <c r="L240" s="236">
        <v>4.3179999999999996</v>
      </c>
      <c r="M240" s="236"/>
      <c r="N240" s="236"/>
      <c r="O240" s="236">
        <v>2.5323000000000002</v>
      </c>
      <c r="P240" s="236"/>
      <c r="Q240" s="236"/>
      <c r="R240" s="236"/>
      <c r="S240" s="236"/>
      <c r="T240" s="236"/>
      <c r="U240" s="236"/>
      <c r="V240" s="236"/>
      <c r="W240" s="236"/>
      <c r="X240" s="236"/>
      <c r="Y240" s="236"/>
      <c r="Z240" s="236">
        <v>7.0774999999999997</v>
      </c>
      <c r="AA240" s="236">
        <v>4.0906000000000002</v>
      </c>
      <c r="AB240" s="236">
        <v>3.4089</v>
      </c>
      <c r="AC240" s="236"/>
      <c r="AD240" s="236"/>
      <c r="AE240" s="236"/>
      <c r="AF240" s="236">
        <v>1.5909</v>
      </c>
      <c r="AG240" s="236">
        <v>4.7725</v>
      </c>
      <c r="AH240" s="236">
        <v>7.2723000000000004</v>
      </c>
      <c r="AI240" s="236">
        <v>1.3635999999999999</v>
      </c>
      <c r="AJ240" s="236">
        <v>4.6425999999999998</v>
      </c>
      <c r="AK240" s="236">
        <v>2.8569</v>
      </c>
      <c r="AL240" s="236">
        <v>2.1427</v>
      </c>
      <c r="AM240" s="236">
        <v>4.4154</v>
      </c>
      <c r="AN240" s="236">
        <v>4.2206000000000001</v>
      </c>
      <c r="AO240" s="236">
        <v>3.7985000000000002</v>
      </c>
      <c r="AP240" s="236"/>
      <c r="AQ240" s="236">
        <v>3.2791000000000001</v>
      </c>
      <c r="AR240" s="236"/>
      <c r="AS240" s="236">
        <v>2.1427</v>
      </c>
      <c r="AW240" s="236"/>
      <c r="AX240" s="3">
        <v>3.6036000000000001</v>
      </c>
      <c r="AZ240" s="236">
        <v>3.8633999999999999</v>
      </c>
      <c r="BA240" s="236">
        <v>3.7660999999999998</v>
      </c>
      <c r="BB240" s="236">
        <v>4.3503999999999996</v>
      </c>
      <c r="BC240" s="236">
        <v>2.9218999999999999</v>
      </c>
      <c r="BD240" s="236">
        <v>6.5256999999999996</v>
      </c>
      <c r="BE240" s="236"/>
      <c r="BF240" s="236">
        <v>6.8502999999999998</v>
      </c>
      <c r="BG240" s="236"/>
      <c r="BH240" s="236"/>
      <c r="BI240" s="236"/>
      <c r="BJ240" s="236"/>
      <c r="BK240" s="236"/>
      <c r="BL240" s="236"/>
      <c r="BM240" s="236"/>
      <c r="BN240" s="236"/>
      <c r="BO240" s="236"/>
      <c r="BP240" s="236"/>
      <c r="BQ240" s="236"/>
      <c r="BR240" s="236"/>
      <c r="BS240" s="236"/>
      <c r="BT240" s="236"/>
      <c r="BU240" s="236"/>
      <c r="BV240" s="236">
        <v>4.6750999999999996</v>
      </c>
      <c r="BW240" s="236">
        <v>6.6555</v>
      </c>
      <c r="BX240" s="236">
        <v>5.1295999999999999</v>
      </c>
      <c r="BY240" s="236">
        <v>4.7074999999999996</v>
      </c>
      <c r="BZ240" s="236">
        <v>3.9607999999999999</v>
      </c>
      <c r="CA240" s="236">
        <v>4.1557000000000004</v>
      </c>
      <c r="CB240" s="236">
        <v>3.5387</v>
      </c>
      <c r="CC240" s="236"/>
      <c r="CD240" s="236">
        <v>5.6490999999999998</v>
      </c>
      <c r="CE240" s="236">
        <v>5.3567999999999998</v>
      </c>
      <c r="CF240" s="236">
        <v>3.9933000000000001</v>
      </c>
      <c r="CG240" s="236">
        <v>2.3374999999999999</v>
      </c>
      <c r="CH240" s="236">
        <v>5.1295999999999999</v>
      </c>
      <c r="CI240" s="236">
        <v>6.3308</v>
      </c>
      <c r="CJ240" s="236">
        <v>3.2789999999999999</v>
      </c>
      <c r="CK240" s="236"/>
      <c r="CL240" s="236"/>
      <c r="CM240" s="236"/>
      <c r="CN240" s="236">
        <v>5.9737</v>
      </c>
      <c r="CO240" s="236"/>
      <c r="CP240" s="236"/>
      <c r="CQ240" s="236"/>
      <c r="CR240" s="236"/>
      <c r="CS240" s="236"/>
      <c r="CT240" s="236"/>
      <c r="CU240" s="236">
        <v>6.8826999999999998</v>
      </c>
      <c r="CV240" s="236">
        <v>6.6555</v>
      </c>
      <c r="CW240" s="236">
        <v>5.4218000000000002</v>
      </c>
      <c r="CX240" s="236">
        <v>4.6425999999999998</v>
      </c>
      <c r="CY240" s="236">
        <v>8.4085999999999999</v>
      </c>
      <c r="CZ240" s="236">
        <v>3.9607999999999999</v>
      </c>
      <c r="DA240" s="236">
        <v>3.5063</v>
      </c>
      <c r="DB240" s="236">
        <v>4.8699000000000003</v>
      </c>
      <c r="DC240" s="236">
        <v>4.9348000000000001</v>
      </c>
      <c r="DD240" s="236">
        <v>5.0321999999999996</v>
      </c>
      <c r="DE240" s="236"/>
      <c r="DF240" s="236">
        <v>3.3439000000000001</v>
      </c>
      <c r="DG240" s="236">
        <v>5.5190999999999999</v>
      </c>
      <c r="DH240" s="236"/>
      <c r="DI240" s="236">
        <v>6.1684000000000001</v>
      </c>
      <c r="DJ240" s="236"/>
      <c r="DK240" s="236">
        <v>7.2398999999999996</v>
      </c>
      <c r="DL240" s="236">
        <v>2.4348999999999998</v>
      </c>
      <c r="DM240" s="236"/>
      <c r="DN240" s="236"/>
    </row>
    <row r="241" spans="1:118" x14ac:dyDescent="0.35">
      <c r="A241" s="236">
        <v>112</v>
      </c>
      <c r="B241" s="236">
        <v>1.9154</v>
      </c>
      <c r="C241" s="236">
        <v>1.2661</v>
      </c>
      <c r="D241" s="236">
        <v>1.6882999999999999</v>
      </c>
      <c r="E241" s="236">
        <v>0.97389999999999999</v>
      </c>
      <c r="I241" s="236">
        <v>1.7205999999999999</v>
      </c>
      <c r="J241" s="236"/>
      <c r="K241" s="236">
        <v>1.4285000000000001</v>
      </c>
      <c r="L241" s="236">
        <v>4.1881000000000004</v>
      </c>
      <c r="M241" s="236"/>
      <c r="N241" s="236"/>
      <c r="O241" s="236">
        <v>2.3374999999999999</v>
      </c>
      <c r="P241" s="236"/>
      <c r="Q241" s="236"/>
      <c r="R241" s="236"/>
      <c r="S241" s="236"/>
      <c r="T241" s="236"/>
      <c r="U241" s="236"/>
      <c r="V241" s="236"/>
      <c r="W241" s="236"/>
      <c r="X241" s="236"/>
      <c r="Y241" s="236"/>
      <c r="Z241" s="236">
        <v>6.5579999999999998</v>
      </c>
      <c r="AA241" s="236">
        <v>3.9931999999999999</v>
      </c>
      <c r="AB241" s="236">
        <v>3.1490999999999998</v>
      </c>
      <c r="AC241" s="236"/>
      <c r="AD241" s="236"/>
      <c r="AE241" s="236"/>
      <c r="AF241" s="236">
        <v>1.6557999999999999</v>
      </c>
      <c r="AG241" s="236">
        <v>4.5128000000000004</v>
      </c>
      <c r="AH241" s="236">
        <v>6.9801000000000002</v>
      </c>
      <c r="AI241" s="236">
        <v>1.2987</v>
      </c>
      <c r="AJ241" s="236">
        <v>4.5777000000000001</v>
      </c>
      <c r="AK241" s="236">
        <v>2.9218999999999999</v>
      </c>
      <c r="AL241" s="236">
        <v>2.1751999999999998</v>
      </c>
      <c r="AM241" s="236">
        <v>4.2206000000000001</v>
      </c>
      <c r="AN241" s="236">
        <v>3.831</v>
      </c>
      <c r="AO241" s="236">
        <v>3.8959000000000001</v>
      </c>
      <c r="AP241" s="236"/>
      <c r="AQ241" s="236">
        <v>3.3115000000000001</v>
      </c>
      <c r="AR241" s="236"/>
      <c r="AS241" s="236">
        <v>1.9154</v>
      </c>
      <c r="AW241" s="236"/>
      <c r="AX241" s="3">
        <v>3.7010000000000005</v>
      </c>
      <c r="AZ241" s="236">
        <v>3.6036999999999999</v>
      </c>
      <c r="BA241" s="236">
        <v>3.7336</v>
      </c>
      <c r="BB241" s="236">
        <v>3.8309000000000002</v>
      </c>
      <c r="BC241" s="236">
        <v>2.5972</v>
      </c>
      <c r="BD241" s="236">
        <v>6.1036000000000001</v>
      </c>
      <c r="BE241" s="236"/>
      <c r="BF241" s="236">
        <v>6.5580999999999996</v>
      </c>
      <c r="BG241" s="236"/>
      <c r="BH241" s="236"/>
      <c r="BI241" s="236"/>
      <c r="BJ241" s="236"/>
      <c r="BK241" s="236"/>
      <c r="BL241" s="236"/>
      <c r="BM241" s="236"/>
      <c r="BN241" s="236"/>
      <c r="BO241" s="236"/>
      <c r="BP241" s="236"/>
      <c r="BQ241" s="236"/>
      <c r="BR241" s="236"/>
      <c r="BS241" s="236"/>
      <c r="BT241" s="236"/>
      <c r="BU241" s="236"/>
      <c r="BV241" s="236">
        <v>4.7725</v>
      </c>
      <c r="BW241" s="236">
        <v>6.4282000000000004</v>
      </c>
      <c r="BX241" s="236">
        <v>4.9348000000000001</v>
      </c>
      <c r="BY241" s="236">
        <v>4.2854000000000001</v>
      </c>
      <c r="BZ241" s="236">
        <v>4.0906000000000002</v>
      </c>
      <c r="CA241" s="236">
        <v>4.2854999999999999</v>
      </c>
      <c r="CB241" s="236">
        <v>3.3115000000000001</v>
      </c>
      <c r="CC241" s="236"/>
      <c r="CD241" s="236">
        <v>5.4866999999999999</v>
      </c>
      <c r="CE241" s="236">
        <v>5.2270000000000003</v>
      </c>
      <c r="CF241" s="236">
        <v>3.7660999999999998</v>
      </c>
      <c r="CG241" s="236">
        <v>2.5323000000000002</v>
      </c>
      <c r="CH241" s="236">
        <v>4.9997999999999996</v>
      </c>
      <c r="CI241" s="236">
        <v>6.2657999999999996</v>
      </c>
      <c r="CJ241" s="236">
        <v>3.0842000000000001</v>
      </c>
      <c r="CK241" s="236"/>
      <c r="CL241" s="236"/>
      <c r="CM241" s="236"/>
      <c r="CN241" s="236">
        <v>5.7140000000000004</v>
      </c>
      <c r="CO241" s="236"/>
      <c r="CP241" s="236"/>
      <c r="CQ241" s="236"/>
      <c r="CR241" s="236"/>
      <c r="CS241" s="236"/>
      <c r="CT241" s="236"/>
      <c r="CU241" s="236">
        <v>6.6555</v>
      </c>
      <c r="CV241" s="236">
        <v>6.5255999999999998</v>
      </c>
      <c r="CW241" s="236">
        <v>5.3893000000000004</v>
      </c>
      <c r="CX241" s="236">
        <v>4.6749999999999998</v>
      </c>
      <c r="CY241" s="236">
        <v>8.1814</v>
      </c>
      <c r="CZ241" s="236">
        <v>4.1555999999999997</v>
      </c>
      <c r="DA241" s="236">
        <v>3.2465000000000002</v>
      </c>
      <c r="DB241" s="236">
        <v>4.7074999999999996</v>
      </c>
      <c r="DC241" s="236">
        <v>4.8373999999999997</v>
      </c>
      <c r="DD241" s="236">
        <v>4.8699000000000003</v>
      </c>
      <c r="DE241" s="236"/>
      <c r="DF241" s="236">
        <v>3.3115000000000001</v>
      </c>
      <c r="DG241" s="236">
        <v>5.2594000000000003</v>
      </c>
      <c r="DH241" s="236"/>
      <c r="DI241" s="236">
        <v>6.0385999999999997</v>
      </c>
      <c r="DJ241" s="236"/>
      <c r="DK241" s="236">
        <v>6.8826999999999998</v>
      </c>
      <c r="DL241" s="236">
        <v>2.3050999999999999</v>
      </c>
      <c r="DM241" s="236"/>
      <c r="DN241" s="236"/>
    </row>
    <row r="242" spans="1:118" x14ac:dyDescent="0.35">
      <c r="A242" s="236">
        <v>113</v>
      </c>
      <c r="B242" s="236">
        <v>1.5908</v>
      </c>
      <c r="C242" s="236">
        <v>1.3310999999999999</v>
      </c>
      <c r="D242" s="236">
        <v>1.6233</v>
      </c>
      <c r="E242" s="236">
        <v>1.0388999999999999</v>
      </c>
      <c r="I242" s="236">
        <v>1.5908</v>
      </c>
      <c r="J242" s="236"/>
      <c r="K242" s="236">
        <v>1.4610000000000001</v>
      </c>
      <c r="L242" s="236">
        <v>4.2206000000000001</v>
      </c>
      <c r="M242" s="236"/>
      <c r="N242" s="236"/>
      <c r="O242" s="236">
        <v>2.4674</v>
      </c>
      <c r="P242" s="236"/>
      <c r="Q242" s="236"/>
      <c r="R242" s="236"/>
      <c r="S242" s="236"/>
      <c r="T242" s="236"/>
      <c r="U242" s="236"/>
      <c r="V242" s="236"/>
      <c r="W242" s="236"/>
      <c r="X242" s="236"/>
      <c r="Y242" s="236"/>
      <c r="Z242" s="236">
        <v>6.3308</v>
      </c>
      <c r="AA242" s="236">
        <v>4.0582000000000003</v>
      </c>
      <c r="AB242" s="236">
        <v>3.1816</v>
      </c>
      <c r="AC242" s="236"/>
      <c r="AD242" s="236"/>
      <c r="AE242" s="236"/>
      <c r="AF242" s="236">
        <v>1.4610000000000001</v>
      </c>
      <c r="AG242" s="236">
        <v>4.5128000000000004</v>
      </c>
      <c r="AH242" s="236">
        <v>6.8826999999999998</v>
      </c>
      <c r="AI242" s="236">
        <v>1.2987</v>
      </c>
      <c r="AJ242" s="236">
        <v>4.4154</v>
      </c>
      <c r="AK242" s="236">
        <v>2.7595000000000001</v>
      </c>
      <c r="AL242" s="236">
        <v>2.2726000000000002</v>
      </c>
      <c r="AM242" s="236">
        <v>4.2206000000000001</v>
      </c>
      <c r="AN242" s="236">
        <v>3.9283999999999999</v>
      </c>
      <c r="AO242" s="236">
        <v>3.7985000000000002</v>
      </c>
      <c r="AP242" s="236"/>
      <c r="AQ242" s="236">
        <v>3.1492</v>
      </c>
      <c r="AR242" s="236"/>
      <c r="AS242" s="236">
        <v>2.2075999999999998</v>
      </c>
      <c r="AW242" s="236"/>
      <c r="AX242" s="3">
        <v>3.4413</v>
      </c>
      <c r="AZ242" s="236">
        <v>3.2141000000000002</v>
      </c>
      <c r="BA242" s="236">
        <v>3.6362000000000001</v>
      </c>
      <c r="BB242" s="236">
        <v>4.0907</v>
      </c>
      <c r="BC242" s="236">
        <v>2.6297000000000001</v>
      </c>
      <c r="BD242" s="236">
        <v>6.0061999999999998</v>
      </c>
      <c r="BE242" s="236"/>
      <c r="BF242" s="236">
        <v>6.4931999999999999</v>
      </c>
      <c r="BG242" s="236"/>
      <c r="BH242" s="236"/>
      <c r="BI242" s="236"/>
      <c r="BJ242" s="236"/>
      <c r="BK242" s="236"/>
      <c r="BL242" s="236"/>
      <c r="BM242" s="236"/>
      <c r="BN242" s="236"/>
      <c r="BO242" s="236"/>
      <c r="BP242" s="236"/>
      <c r="BQ242" s="236"/>
      <c r="BR242" s="236"/>
      <c r="BS242" s="236"/>
      <c r="BT242" s="236"/>
      <c r="BU242" s="236"/>
      <c r="BV242" s="236">
        <v>4.4153000000000002</v>
      </c>
      <c r="BW242" s="236">
        <v>6.2333999999999996</v>
      </c>
      <c r="BX242" s="236">
        <v>4.8373999999999997</v>
      </c>
      <c r="BY242" s="236">
        <v>4.2854000000000001</v>
      </c>
      <c r="BZ242" s="236">
        <v>3.8633999999999999</v>
      </c>
      <c r="CA242" s="236">
        <v>4.0258000000000003</v>
      </c>
      <c r="CB242" s="236">
        <v>3.3115000000000001</v>
      </c>
      <c r="CC242" s="236"/>
      <c r="CD242" s="236">
        <v>5.5191999999999997</v>
      </c>
      <c r="CE242" s="236">
        <v>5.1619999999999999</v>
      </c>
      <c r="CF242" s="236">
        <v>3.6362000000000001</v>
      </c>
      <c r="CG242" s="236">
        <v>2.2401</v>
      </c>
      <c r="CH242" s="236">
        <v>5.0321999999999996</v>
      </c>
      <c r="CI242" s="236">
        <v>6.1035000000000004</v>
      </c>
      <c r="CJ242" s="236">
        <v>2.9868000000000001</v>
      </c>
      <c r="CK242" s="236"/>
      <c r="CL242" s="236"/>
      <c r="CM242" s="236"/>
      <c r="CN242" s="236">
        <v>5.5841000000000003</v>
      </c>
      <c r="CO242" s="236"/>
      <c r="CP242" s="236"/>
      <c r="CQ242" s="236"/>
      <c r="CR242" s="236"/>
      <c r="CS242" s="236"/>
      <c r="CT242" s="236"/>
      <c r="CU242" s="236">
        <v>6.5580999999999996</v>
      </c>
      <c r="CV242" s="236">
        <v>6.6555</v>
      </c>
      <c r="CW242" s="236">
        <v>5.1944999999999997</v>
      </c>
      <c r="CX242" s="236">
        <v>4.4153000000000002</v>
      </c>
      <c r="CY242" s="236">
        <v>7.9215999999999998</v>
      </c>
      <c r="CZ242" s="236">
        <v>3.7985000000000002</v>
      </c>
      <c r="DA242" s="236">
        <v>3.3115000000000001</v>
      </c>
      <c r="DB242" s="236">
        <v>4.5777000000000001</v>
      </c>
      <c r="DC242" s="236">
        <v>4.7724000000000002</v>
      </c>
      <c r="DD242" s="236">
        <v>4.7076000000000002</v>
      </c>
      <c r="DE242" s="236"/>
      <c r="DF242" s="236">
        <v>2.8570000000000002</v>
      </c>
      <c r="DG242" s="236">
        <v>5.0320999999999998</v>
      </c>
      <c r="DH242" s="236"/>
      <c r="DI242" s="236">
        <v>5.7789000000000001</v>
      </c>
      <c r="DJ242" s="236"/>
      <c r="DK242" s="236">
        <v>6.6555</v>
      </c>
      <c r="DL242" s="236">
        <v>2.4024999999999999</v>
      </c>
      <c r="DM242" s="236"/>
      <c r="DN242" s="236"/>
    </row>
    <row r="243" spans="1:118" x14ac:dyDescent="0.35">
      <c r="A243" s="236">
        <v>114</v>
      </c>
      <c r="B243" s="236">
        <v>1.6881999999999999</v>
      </c>
      <c r="C243" s="236">
        <v>1.2337</v>
      </c>
      <c r="D243" s="236">
        <v>1.6233</v>
      </c>
      <c r="E243" s="236">
        <v>1.0388999999999999</v>
      </c>
      <c r="I243" s="236">
        <v>1.5583</v>
      </c>
      <c r="J243" s="236"/>
      <c r="K243" s="236">
        <v>1.4285000000000001</v>
      </c>
      <c r="L243" s="236">
        <v>3.8959000000000001</v>
      </c>
      <c r="M243" s="236"/>
      <c r="N243" s="236"/>
      <c r="O243" s="236">
        <v>2.2075999999999998</v>
      </c>
      <c r="P243" s="236"/>
      <c r="Q243" s="236"/>
      <c r="R243" s="236"/>
      <c r="S243" s="236"/>
      <c r="T243" s="236"/>
      <c r="U243" s="236"/>
      <c r="V243" s="236"/>
      <c r="W243" s="236"/>
      <c r="X243" s="236"/>
      <c r="Y243" s="236"/>
      <c r="Z243" s="236">
        <v>6.3308</v>
      </c>
      <c r="AA243" s="236">
        <v>3.9283000000000001</v>
      </c>
      <c r="AB243" s="236">
        <v>2.9868000000000001</v>
      </c>
      <c r="AC243" s="236"/>
      <c r="AD243" s="236"/>
      <c r="AE243" s="236"/>
      <c r="AF243" s="236">
        <v>1.4285000000000001</v>
      </c>
      <c r="AG243" s="236">
        <v>4.3503999999999996</v>
      </c>
      <c r="AH243" s="236">
        <v>6.8178000000000001</v>
      </c>
      <c r="AI243" s="236">
        <v>1.2662</v>
      </c>
      <c r="AJ243" s="236">
        <v>4.0907</v>
      </c>
      <c r="AK243" s="236">
        <v>2.5972</v>
      </c>
      <c r="AL243" s="236">
        <v>2.3050999999999999</v>
      </c>
      <c r="AM243" s="236">
        <v>4.0582000000000003</v>
      </c>
      <c r="AN243" s="236">
        <v>3.6036999999999999</v>
      </c>
      <c r="AO243" s="236">
        <v>3.7334999999999998</v>
      </c>
      <c r="AP243" s="236"/>
      <c r="AQ243" s="236">
        <v>3.1166999999999998</v>
      </c>
      <c r="AR243" s="236"/>
      <c r="AS243" s="236">
        <v>1.7856000000000001</v>
      </c>
      <c r="AW243" s="236"/>
      <c r="AX243" s="3">
        <v>3.2789999999999999</v>
      </c>
      <c r="AZ243" s="236">
        <v>3.1816</v>
      </c>
      <c r="BA243" s="236">
        <v>3.4413999999999998</v>
      </c>
      <c r="BB243" s="236">
        <v>3.6036999999999999</v>
      </c>
      <c r="BC243" s="236">
        <v>2.4998999999999998</v>
      </c>
      <c r="BD243" s="236">
        <v>6.0711000000000004</v>
      </c>
      <c r="BE243" s="236"/>
      <c r="BF243" s="236">
        <v>6.2984</v>
      </c>
      <c r="BG243" s="236"/>
      <c r="BH243" s="236"/>
      <c r="BI243" s="236"/>
      <c r="BJ243" s="236"/>
      <c r="BK243" s="236"/>
      <c r="BL243" s="236"/>
      <c r="BM243" s="236"/>
      <c r="BN243" s="236"/>
      <c r="BO243" s="236"/>
      <c r="BP243" s="236"/>
      <c r="BQ243" s="236"/>
      <c r="BR243" s="236"/>
      <c r="BS243" s="236"/>
      <c r="BT243" s="236"/>
      <c r="BU243" s="236"/>
      <c r="BV243" s="236">
        <v>4.3178999999999998</v>
      </c>
      <c r="BW243" s="236">
        <v>6.1360000000000001</v>
      </c>
      <c r="BX243" s="236">
        <v>4.74</v>
      </c>
      <c r="BY243" s="236">
        <v>4.1555999999999997</v>
      </c>
      <c r="BZ243" s="236">
        <v>3.6686000000000001</v>
      </c>
      <c r="CA243" s="236">
        <v>3.9609000000000001</v>
      </c>
      <c r="CB243" s="236">
        <v>3.1166999999999998</v>
      </c>
      <c r="CC243" s="236"/>
      <c r="CD243" s="236">
        <v>5.3243999999999998</v>
      </c>
      <c r="CE243" s="236">
        <v>5.1295999999999999</v>
      </c>
      <c r="CF243" s="236">
        <v>3.6036999999999999</v>
      </c>
      <c r="CG243" s="236">
        <v>2.2401</v>
      </c>
      <c r="CH243" s="236">
        <v>4.6425999999999998</v>
      </c>
      <c r="CI243" s="236">
        <v>6.0061</v>
      </c>
      <c r="CJ243" s="236">
        <v>2.9218999999999999</v>
      </c>
      <c r="CK243" s="236"/>
      <c r="CL243" s="236"/>
      <c r="CM243" s="236"/>
      <c r="CN243" s="236">
        <v>5.6166</v>
      </c>
      <c r="CO243" s="236"/>
      <c r="CP243" s="236"/>
      <c r="CQ243" s="236"/>
      <c r="CR243" s="236"/>
      <c r="CS243" s="236"/>
      <c r="CT243" s="236"/>
      <c r="CU243" s="236">
        <v>6.2984</v>
      </c>
      <c r="CV243" s="236">
        <v>6.1036000000000001</v>
      </c>
      <c r="CW243" s="236">
        <v>4.9023000000000003</v>
      </c>
      <c r="CX243" s="236">
        <v>4.4153000000000002</v>
      </c>
      <c r="CY243" s="236">
        <v>7.9866000000000001</v>
      </c>
      <c r="CZ243" s="236">
        <v>3.6360999999999999</v>
      </c>
      <c r="DA243" s="236">
        <v>3.1490999999999998</v>
      </c>
      <c r="DB243" s="236">
        <v>4.4802999999999997</v>
      </c>
      <c r="DC243" s="236">
        <v>4.6425999999999998</v>
      </c>
      <c r="DD243" s="236">
        <v>4.5777000000000001</v>
      </c>
      <c r="DE243" s="236"/>
      <c r="DF243" s="236">
        <v>2.9868000000000001</v>
      </c>
      <c r="DG243" s="236">
        <v>5.0646000000000004</v>
      </c>
      <c r="DH243" s="236"/>
      <c r="DI243" s="236">
        <v>5.6814999999999998</v>
      </c>
      <c r="DJ243" s="236"/>
      <c r="DK243" s="236">
        <v>6.7529000000000003</v>
      </c>
      <c r="DL243" s="236">
        <v>2.37</v>
      </c>
      <c r="DM243" s="236"/>
      <c r="DN243" s="236"/>
    </row>
    <row r="244" spans="1:118" x14ac:dyDescent="0.35">
      <c r="A244" s="236">
        <v>115</v>
      </c>
      <c r="B244" s="236">
        <v>1.4934000000000001</v>
      </c>
      <c r="C244" s="236">
        <v>1.3959999999999999</v>
      </c>
      <c r="D244" s="236">
        <v>1.5909</v>
      </c>
      <c r="E244" s="236">
        <v>0.97389999999999999</v>
      </c>
      <c r="I244" s="236">
        <v>1.6556999999999999</v>
      </c>
      <c r="J244" s="236"/>
      <c r="K244" s="236">
        <v>1.2012</v>
      </c>
      <c r="L244" s="236">
        <v>4.0583</v>
      </c>
      <c r="M244" s="236"/>
      <c r="N244" s="236"/>
      <c r="O244" s="236">
        <v>2.2726000000000002</v>
      </c>
      <c r="P244" s="236"/>
      <c r="Q244" s="236"/>
      <c r="R244" s="236"/>
      <c r="S244" s="236"/>
      <c r="T244" s="236"/>
      <c r="U244" s="236"/>
      <c r="V244" s="236"/>
      <c r="W244" s="236"/>
      <c r="X244" s="236"/>
      <c r="Y244" s="236"/>
      <c r="Z244" s="236">
        <v>6.1684999999999999</v>
      </c>
      <c r="AA244" s="236">
        <v>3.7334999999999998</v>
      </c>
      <c r="AB244" s="236">
        <v>3.0516999999999999</v>
      </c>
      <c r="AC244" s="236"/>
      <c r="AD244" s="236"/>
      <c r="AE244" s="236"/>
      <c r="AF244" s="236">
        <v>1.3960999999999999</v>
      </c>
      <c r="AG244" s="236">
        <v>4.4802999999999997</v>
      </c>
      <c r="AH244" s="236">
        <v>6.6555</v>
      </c>
      <c r="AI244" s="236">
        <v>1.1363000000000001</v>
      </c>
      <c r="AJ244" s="236">
        <v>4.3179999999999996</v>
      </c>
      <c r="AK244" s="236">
        <v>2.6945999999999999</v>
      </c>
      <c r="AL244" s="236">
        <v>2.1103000000000001</v>
      </c>
      <c r="AM244" s="236">
        <v>3.9933000000000001</v>
      </c>
      <c r="AN244" s="236">
        <v>3.6362000000000001</v>
      </c>
      <c r="AO244" s="236">
        <v>3.4413</v>
      </c>
      <c r="AP244" s="236"/>
      <c r="AQ244" s="236">
        <v>2.9544000000000001</v>
      </c>
      <c r="AR244" s="236"/>
      <c r="AS244" s="236">
        <v>1.883</v>
      </c>
      <c r="AW244" s="236"/>
      <c r="AX244" s="3">
        <v>3.2789999999999999</v>
      </c>
      <c r="AZ244" s="236">
        <v>3.0192999999999999</v>
      </c>
      <c r="BA244" s="236">
        <v>3.3115000000000001</v>
      </c>
      <c r="BB244" s="236">
        <v>3.7334999999999998</v>
      </c>
      <c r="BC244" s="236">
        <v>2.3050999999999999</v>
      </c>
      <c r="BD244" s="236">
        <v>5.8438999999999997</v>
      </c>
      <c r="BE244" s="236"/>
      <c r="BF244" s="236">
        <v>6.0387000000000004</v>
      </c>
      <c r="BG244" s="236"/>
      <c r="BH244" s="236"/>
      <c r="BI244" s="236"/>
      <c r="BJ244" s="236"/>
      <c r="BK244" s="236"/>
      <c r="BL244" s="236"/>
      <c r="BM244" s="236"/>
      <c r="BN244" s="236"/>
      <c r="BO244" s="236"/>
      <c r="BP244" s="236"/>
      <c r="BQ244" s="236"/>
      <c r="BR244" s="236"/>
      <c r="BS244" s="236"/>
      <c r="BT244" s="236"/>
      <c r="BU244" s="236"/>
      <c r="BV244" s="236">
        <v>4.0582000000000003</v>
      </c>
      <c r="BW244" s="236">
        <v>6.0061999999999998</v>
      </c>
      <c r="BX244" s="236">
        <v>4.7074999999999996</v>
      </c>
      <c r="BY244" s="236">
        <v>4.3178999999999998</v>
      </c>
      <c r="BZ244" s="236">
        <v>3.766</v>
      </c>
      <c r="CA244" s="236">
        <v>3.6036999999999999</v>
      </c>
      <c r="CB244" s="236">
        <v>3.1816</v>
      </c>
      <c r="CC244" s="236"/>
      <c r="CD244" s="236">
        <v>5.0647000000000002</v>
      </c>
      <c r="CE244" s="236">
        <v>4.8697999999999997</v>
      </c>
      <c r="CF244" s="236">
        <v>3.6036999999999999</v>
      </c>
      <c r="CG244" s="236">
        <v>2.1427</v>
      </c>
      <c r="CH244" s="236">
        <v>4.6101999999999999</v>
      </c>
      <c r="CI244" s="236">
        <v>5.6814999999999998</v>
      </c>
      <c r="CJ244" s="236">
        <v>2.7919999999999998</v>
      </c>
      <c r="CK244" s="236"/>
      <c r="CL244" s="236"/>
      <c r="CM244" s="236"/>
      <c r="CN244" s="236">
        <v>5.5841000000000003</v>
      </c>
      <c r="CO244" s="236"/>
      <c r="CP244" s="236"/>
      <c r="CQ244" s="236"/>
      <c r="CR244" s="236"/>
      <c r="CS244" s="236"/>
      <c r="CT244" s="236"/>
      <c r="CU244" s="236">
        <v>6.0385999999999997</v>
      </c>
      <c r="CV244" s="236">
        <v>6.1036000000000001</v>
      </c>
      <c r="CW244" s="236">
        <v>5.0647000000000002</v>
      </c>
      <c r="CX244" s="236">
        <v>4.1555999999999997</v>
      </c>
      <c r="CY244" s="236">
        <v>7.7918000000000003</v>
      </c>
      <c r="CZ244" s="236">
        <v>3.4738000000000002</v>
      </c>
      <c r="DA244" s="236">
        <v>3.0516999999999999</v>
      </c>
      <c r="DB244" s="236">
        <v>4.4478</v>
      </c>
      <c r="DC244" s="236">
        <v>4.5452000000000004</v>
      </c>
      <c r="DD244" s="236">
        <v>4.4154</v>
      </c>
      <c r="DE244" s="236"/>
      <c r="DF244" s="236">
        <v>2.8245</v>
      </c>
      <c r="DG244" s="236">
        <v>4.9672000000000001</v>
      </c>
      <c r="DH244" s="236"/>
      <c r="DI244" s="236">
        <v>5.4542000000000002</v>
      </c>
      <c r="DJ244" s="236"/>
      <c r="DK244" s="236">
        <v>6.3308</v>
      </c>
      <c r="DL244" s="236">
        <v>2.37</v>
      </c>
      <c r="DM244" s="236"/>
      <c r="DN244" s="236"/>
    </row>
    <row r="245" spans="1:118" x14ac:dyDescent="0.35">
      <c r="A245" s="236">
        <v>116</v>
      </c>
      <c r="B245" s="236">
        <v>1.4609000000000001</v>
      </c>
      <c r="C245" s="236">
        <v>1.2337</v>
      </c>
      <c r="D245" s="236">
        <v>1.5909</v>
      </c>
      <c r="E245" s="236">
        <v>0.9415</v>
      </c>
      <c r="I245" s="236">
        <v>1.4283999999999999</v>
      </c>
      <c r="J245" s="236"/>
      <c r="K245" s="236">
        <v>1.2662</v>
      </c>
      <c r="L245" s="236">
        <v>3.7010999999999998</v>
      </c>
      <c r="M245" s="236"/>
      <c r="N245" s="236"/>
      <c r="O245" s="236">
        <v>2.2401</v>
      </c>
      <c r="P245" s="236"/>
      <c r="Q245" s="236"/>
      <c r="R245" s="236"/>
      <c r="S245" s="236"/>
      <c r="T245" s="236"/>
      <c r="U245" s="236"/>
      <c r="V245" s="236"/>
      <c r="W245" s="236"/>
      <c r="X245" s="236"/>
      <c r="Y245" s="236"/>
      <c r="Z245" s="236">
        <v>6.1684999999999999</v>
      </c>
      <c r="AA245" s="236">
        <v>3.5387</v>
      </c>
      <c r="AB245" s="236">
        <v>2.9218999999999999</v>
      </c>
      <c r="AC245" s="236"/>
      <c r="AD245" s="236"/>
      <c r="AE245" s="236"/>
      <c r="AF245" s="236">
        <v>1.2337</v>
      </c>
      <c r="AG245" s="236">
        <v>4.1557000000000004</v>
      </c>
      <c r="AH245" s="236">
        <v>6.4282000000000004</v>
      </c>
      <c r="AI245" s="236">
        <v>1.2337</v>
      </c>
      <c r="AJ245" s="236">
        <v>4.0582000000000003</v>
      </c>
      <c r="AK245" s="236">
        <v>2.6621000000000001</v>
      </c>
      <c r="AL245" s="236">
        <v>2.1751999999999998</v>
      </c>
      <c r="AM245" s="236">
        <v>3.7336</v>
      </c>
      <c r="AN245" s="236">
        <v>3.5388000000000002</v>
      </c>
      <c r="AO245" s="236">
        <v>3.3763999999999998</v>
      </c>
      <c r="AP245" s="236"/>
      <c r="AQ245" s="236">
        <v>2.9544000000000001</v>
      </c>
      <c r="AR245" s="236"/>
      <c r="AS245" s="236">
        <v>1.8181</v>
      </c>
      <c r="AW245" s="236"/>
      <c r="AX245" s="3">
        <v>3.0842000000000009</v>
      </c>
      <c r="AZ245" s="236">
        <v>2.6621999999999999</v>
      </c>
      <c r="BA245" s="236">
        <v>3.1817000000000002</v>
      </c>
      <c r="BB245" s="236">
        <v>3.4089</v>
      </c>
      <c r="BC245" s="236">
        <v>2.2401</v>
      </c>
      <c r="BD245" s="236">
        <v>5.5191999999999997</v>
      </c>
      <c r="BE245" s="236"/>
      <c r="BF245" s="236">
        <v>5.9737</v>
      </c>
      <c r="BG245" s="236"/>
      <c r="BH245" s="236"/>
      <c r="BI245" s="236"/>
      <c r="BJ245" s="236"/>
      <c r="BK245" s="236"/>
      <c r="BL245" s="236"/>
      <c r="BM245" s="236"/>
      <c r="BN245" s="236"/>
      <c r="BO245" s="236"/>
      <c r="BP245" s="236"/>
      <c r="BQ245" s="236"/>
      <c r="BR245" s="236"/>
      <c r="BS245" s="236"/>
      <c r="BT245" s="236"/>
      <c r="BU245" s="236"/>
      <c r="BV245" s="236">
        <v>4.0907</v>
      </c>
      <c r="BW245" s="236">
        <v>5.9088000000000003</v>
      </c>
      <c r="BX245" s="236">
        <v>4.4478</v>
      </c>
      <c r="BY245" s="236">
        <v>3.9931999999999999</v>
      </c>
      <c r="BZ245" s="236">
        <v>3.6686000000000001</v>
      </c>
      <c r="CA245" s="236">
        <v>3.7336</v>
      </c>
      <c r="CB245" s="236">
        <v>2.7919999999999998</v>
      </c>
      <c r="CC245" s="236"/>
      <c r="CD245" s="236">
        <v>5.0321999999999996</v>
      </c>
      <c r="CE245" s="236">
        <v>4.7074999999999996</v>
      </c>
      <c r="CF245" s="236">
        <v>3.6686999999999999</v>
      </c>
      <c r="CG245" s="236">
        <v>2.1751999999999998</v>
      </c>
      <c r="CH245" s="236">
        <v>4.5128000000000004</v>
      </c>
      <c r="CI245" s="236">
        <v>5.4866999999999999</v>
      </c>
      <c r="CJ245" s="236">
        <v>2.6945999999999999</v>
      </c>
      <c r="CK245" s="236"/>
      <c r="CL245" s="236"/>
      <c r="CM245" s="236"/>
      <c r="CN245" s="236">
        <v>5.3894000000000002</v>
      </c>
      <c r="CO245" s="236"/>
      <c r="CP245" s="236"/>
      <c r="CQ245" s="236"/>
      <c r="CR245" s="236"/>
      <c r="CS245" s="236"/>
      <c r="CT245" s="236"/>
      <c r="CU245" s="236">
        <v>5.8762999999999996</v>
      </c>
      <c r="CV245" s="236">
        <v>6.0711000000000004</v>
      </c>
      <c r="CW245" s="236">
        <v>4.6101999999999999</v>
      </c>
      <c r="CX245" s="236">
        <v>4.0582000000000003</v>
      </c>
      <c r="CY245" s="236">
        <v>7.4347000000000003</v>
      </c>
      <c r="CZ245" s="236">
        <v>3.4089</v>
      </c>
      <c r="DA245" s="236">
        <v>2.8894000000000002</v>
      </c>
      <c r="DB245" s="236">
        <v>4.4802999999999997</v>
      </c>
      <c r="DC245" s="236">
        <v>4.4153000000000002</v>
      </c>
      <c r="DD245" s="236">
        <v>4.3829000000000002</v>
      </c>
      <c r="DE245" s="236"/>
      <c r="DF245" s="236">
        <v>2.8245</v>
      </c>
      <c r="DG245" s="236">
        <v>4.7724000000000002</v>
      </c>
      <c r="DH245" s="236"/>
      <c r="DI245" s="236">
        <v>5.0646000000000004</v>
      </c>
      <c r="DJ245" s="236"/>
      <c r="DK245" s="236">
        <v>6.1036000000000001</v>
      </c>
      <c r="DL245" s="236">
        <v>2.1427</v>
      </c>
      <c r="DM245" s="236"/>
      <c r="DN245" s="236"/>
    </row>
    <row r="246" spans="1:118" x14ac:dyDescent="0.35">
      <c r="A246" s="236">
        <v>117</v>
      </c>
      <c r="B246" s="236">
        <v>1.3959999999999999</v>
      </c>
      <c r="C246" s="236">
        <v>1.2661</v>
      </c>
      <c r="D246" s="236">
        <v>1.4610000000000001</v>
      </c>
      <c r="E246" s="236">
        <v>1.0064</v>
      </c>
      <c r="I246" s="236">
        <v>1.4934000000000001</v>
      </c>
      <c r="J246" s="236"/>
      <c r="K246" s="236">
        <v>1.3310999999999999</v>
      </c>
      <c r="L246" s="236">
        <v>3.7660999999999998</v>
      </c>
      <c r="M246" s="236"/>
      <c r="N246" s="236"/>
      <c r="O246" s="236">
        <v>2.0777999999999999</v>
      </c>
      <c r="P246" s="236"/>
      <c r="Q246" s="236"/>
      <c r="R246" s="236"/>
      <c r="S246" s="236"/>
      <c r="T246" s="236"/>
      <c r="U246" s="236"/>
      <c r="V246" s="236"/>
      <c r="W246" s="236"/>
      <c r="X246" s="236"/>
      <c r="Y246" s="236"/>
      <c r="Z246" s="236">
        <v>6.0061</v>
      </c>
      <c r="AA246" s="236">
        <v>3.4089</v>
      </c>
      <c r="AB246" s="236">
        <v>2.8894000000000002</v>
      </c>
      <c r="AC246" s="236"/>
      <c r="AD246" s="236"/>
      <c r="AE246" s="236"/>
      <c r="AF246" s="236">
        <v>1.4610000000000001</v>
      </c>
      <c r="AG246" s="236">
        <v>4.1881000000000004</v>
      </c>
      <c r="AH246" s="236">
        <v>6.2659000000000002</v>
      </c>
      <c r="AI246" s="236">
        <v>1.1039000000000001</v>
      </c>
      <c r="AJ246" s="236">
        <v>4.0258000000000003</v>
      </c>
      <c r="AK246" s="236">
        <v>2.4348999999999998</v>
      </c>
      <c r="AL246" s="236">
        <v>2.0777999999999999</v>
      </c>
      <c r="AM246" s="236">
        <v>3.7985000000000002</v>
      </c>
      <c r="AN246" s="236">
        <v>3.5063</v>
      </c>
      <c r="AO246" s="236">
        <v>3.5712000000000002</v>
      </c>
      <c r="AP246" s="236"/>
      <c r="AQ246" s="236">
        <v>2.8245</v>
      </c>
      <c r="AR246" s="236"/>
      <c r="AS246" s="236">
        <v>1.7856000000000001</v>
      </c>
      <c r="AW246" s="236"/>
      <c r="AX246" s="3">
        <v>3.0192999999999994</v>
      </c>
      <c r="AZ246" s="236">
        <v>2.4674</v>
      </c>
      <c r="BA246" s="236">
        <v>3.2141000000000002</v>
      </c>
      <c r="BB246" s="236">
        <v>3.4413</v>
      </c>
      <c r="BC246" s="236">
        <v>2.2077</v>
      </c>
      <c r="BD246" s="236">
        <v>5.3894000000000002</v>
      </c>
      <c r="BE246" s="236"/>
      <c r="BF246" s="236">
        <v>5.8762999999999996</v>
      </c>
      <c r="BG246" s="236"/>
      <c r="BH246" s="236"/>
      <c r="BI246" s="236"/>
      <c r="BJ246" s="236"/>
      <c r="BK246" s="236"/>
      <c r="BL246" s="236"/>
      <c r="BM246" s="236"/>
      <c r="BN246" s="236"/>
      <c r="BO246" s="236"/>
      <c r="BP246" s="236"/>
      <c r="BQ246" s="236"/>
      <c r="BR246" s="236"/>
      <c r="BS246" s="236"/>
      <c r="BT246" s="236"/>
      <c r="BU246" s="236"/>
      <c r="BV246" s="236">
        <v>4.0256999999999996</v>
      </c>
      <c r="BW246" s="236">
        <v>5.7789000000000001</v>
      </c>
      <c r="BX246" s="236">
        <v>4.3178999999999998</v>
      </c>
      <c r="BY246" s="236">
        <v>3.9607999999999999</v>
      </c>
      <c r="BZ246" s="236">
        <v>3.6686000000000001</v>
      </c>
      <c r="CA246" s="236">
        <v>3.4413999999999998</v>
      </c>
      <c r="CB246" s="236">
        <v>2.9868000000000001</v>
      </c>
      <c r="CC246" s="236"/>
      <c r="CD246" s="236">
        <v>5.1944999999999997</v>
      </c>
      <c r="CE246" s="236">
        <v>4.8373999999999997</v>
      </c>
      <c r="CF246" s="236">
        <v>3.4089</v>
      </c>
      <c r="CG246" s="236">
        <v>1.9155</v>
      </c>
      <c r="CH246" s="236">
        <v>4.4478</v>
      </c>
      <c r="CI246" s="236">
        <v>5.4542000000000002</v>
      </c>
      <c r="CJ246" s="236">
        <v>2.5323000000000002</v>
      </c>
      <c r="CK246" s="236"/>
      <c r="CL246" s="236"/>
      <c r="CM246" s="236"/>
      <c r="CN246" s="236">
        <v>5.2270000000000003</v>
      </c>
      <c r="CO246" s="236"/>
      <c r="CP246" s="236"/>
      <c r="CQ246" s="236"/>
      <c r="CR246" s="236"/>
      <c r="CS246" s="236"/>
      <c r="CT246" s="236"/>
      <c r="CU246" s="236">
        <v>6.0061999999999998</v>
      </c>
      <c r="CV246" s="236">
        <v>5.7789000000000001</v>
      </c>
      <c r="CW246" s="236">
        <v>4.8699000000000003</v>
      </c>
      <c r="CX246" s="236">
        <v>3.8959000000000001</v>
      </c>
      <c r="CY246" s="236">
        <v>7.3048000000000002</v>
      </c>
      <c r="CZ246" s="236">
        <v>3.2465000000000002</v>
      </c>
      <c r="DA246" s="236">
        <v>2.9542999999999999</v>
      </c>
      <c r="DB246" s="236">
        <v>4.5126999999999997</v>
      </c>
      <c r="DC246" s="236">
        <v>4.2530000000000001</v>
      </c>
      <c r="DD246" s="236">
        <v>4.1881000000000004</v>
      </c>
      <c r="DE246" s="236"/>
      <c r="DF246" s="236">
        <v>2.6297000000000001</v>
      </c>
      <c r="DG246" s="236">
        <v>4.8048999999999999</v>
      </c>
      <c r="DH246" s="236"/>
      <c r="DI246" s="236">
        <v>5.0320999999999998</v>
      </c>
      <c r="DJ246" s="236"/>
      <c r="DK246" s="236">
        <v>6.0711000000000004</v>
      </c>
      <c r="DL246" s="236">
        <v>2.0129000000000001</v>
      </c>
      <c r="DM246" s="236"/>
      <c r="DN246" s="236"/>
    </row>
    <row r="247" spans="1:118" x14ac:dyDescent="0.35">
      <c r="A247" s="236">
        <v>118</v>
      </c>
      <c r="B247" s="236">
        <v>1.5908</v>
      </c>
      <c r="C247" s="236">
        <v>1.2661</v>
      </c>
      <c r="D247" s="236">
        <v>1.3635999999999999</v>
      </c>
      <c r="E247" s="236">
        <v>1.0712999999999999</v>
      </c>
      <c r="I247" s="236">
        <v>1.5583</v>
      </c>
      <c r="J247" s="236"/>
      <c r="K247" s="236">
        <v>1.1363000000000001</v>
      </c>
      <c r="L247" s="236">
        <v>3.4413999999999998</v>
      </c>
      <c r="M247" s="236"/>
      <c r="N247" s="236"/>
      <c r="O247" s="236">
        <v>1.9154</v>
      </c>
      <c r="P247" s="236"/>
      <c r="Q247" s="236"/>
      <c r="R247" s="236"/>
      <c r="S247" s="236"/>
      <c r="T247" s="236"/>
      <c r="U247" s="236"/>
      <c r="V247" s="236"/>
      <c r="W247" s="236"/>
      <c r="X247" s="236"/>
      <c r="Y247" s="236"/>
      <c r="Z247" s="236">
        <v>5.7464000000000004</v>
      </c>
      <c r="AA247" s="236">
        <v>3.4413</v>
      </c>
      <c r="AB247" s="236">
        <v>2.8245</v>
      </c>
      <c r="AC247" s="236"/>
      <c r="AD247" s="236"/>
      <c r="AE247" s="236"/>
      <c r="AF247" s="236">
        <v>1.4285000000000001</v>
      </c>
      <c r="AG247" s="236">
        <v>4.0583</v>
      </c>
      <c r="AH247" s="236">
        <v>6.4282000000000004</v>
      </c>
      <c r="AI247" s="236">
        <v>1.0713999999999999</v>
      </c>
      <c r="AJ247" s="236">
        <v>3.8959000000000001</v>
      </c>
      <c r="AK247" s="236">
        <v>2.3698999999999999</v>
      </c>
      <c r="AL247" s="236">
        <v>2.2401</v>
      </c>
      <c r="AM247" s="236">
        <v>3.8635000000000002</v>
      </c>
      <c r="AN247" s="236">
        <v>3.2141000000000002</v>
      </c>
      <c r="AO247" s="236">
        <v>3.1490999999999998</v>
      </c>
      <c r="AP247" s="236"/>
      <c r="AQ247" s="236">
        <v>2.7595999999999998</v>
      </c>
      <c r="AR247" s="236"/>
      <c r="AS247" s="236">
        <v>1.7206999999999999</v>
      </c>
      <c r="AW247" s="236"/>
      <c r="AX247" s="3">
        <v>2.8245000000000005</v>
      </c>
      <c r="AZ247" s="236">
        <v>2.3050999999999999</v>
      </c>
      <c r="BA247" s="236">
        <v>3.1817000000000002</v>
      </c>
      <c r="BB247" s="236">
        <v>3.3439000000000001</v>
      </c>
      <c r="BC247" s="236">
        <v>2.1103000000000001</v>
      </c>
      <c r="BD247" s="236">
        <v>5.4218000000000002</v>
      </c>
      <c r="BE247" s="236"/>
      <c r="BF247" s="236">
        <v>5.7140000000000004</v>
      </c>
      <c r="BG247" s="236"/>
      <c r="BH247" s="236"/>
      <c r="BI247" s="236"/>
      <c r="BJ247" s="236"/>
      <c r="BK247" s="236"/>
      <c r="BL247" s="236"/>
      <c r="BM247" s="236"/>
      <c r="BN247" s="236"/>
      <c r="BO247" s="236"/>
      <c r="BP247" s="236"/>
      <c r="BQ247" s="236"/>
      <c r="BR247" s="236"/>
      <c r="BS247" s="236"/>
      <c r="BT247" s="236"/>
      <c r="BU247" s="236"/>
      <c r="BV247" s="236">
        <v>3.8633999999999999</v>
      </c>
      <c r="BW247" s="236">
        <v>5.5841000000000003</v>
      </c>
      <c r="BX247" s="236">
        <v>4.1231</v>
      </c>
      <c r="BY247" s="236">
        <v>3.6360999999999999</v>
      </c>
      <c r="BZ247" s="236">
        <v>3.3439000000000001</v>
      </c>
      <c r="CA247" s="236">
        <v>3.2465999999999999</v>
      </c>
      <c r="CB247" s="236">
        <v>2.5648</v>
      </c>
      <c r="CC247" s="236"/>
      <c r="CD247" s="236">
        <v>4.7725</v>
      </c>
      <c r="CE247" s="236">
        <v>4.6425999999999998</v>
      </c>
      <c r="CF247" s="236">
        <v>3.4739</v>
      </c>
      <c r="CG247" s="236">
        <v>1.9803999999999999</v>
      </c>
      <c r="CH247" s="236">
        <v>4.3503999999999996</v>
      </c>
      <c r="CI247" s="236">
        <v>5.3567999999999998</v>
      </c>
      <c r="CJ247" s="236">
        <v>2.2726000000000002</v>
      </c>
      <c r="CK247" s="236"/>
      <c r="CL247" s="236"/>
      <c r="CM247" s="236"/>
      <c r="CN247" s="236">
        <v>5.2270000000000003</v>
      </c>
      <c r="CO247" s="236"/>
      <c r="CP247" s="236"/>
      <c r="CQ247" s="236"/>
      <c r="CR247" s="236"/>
      <c r="CS247" s="236"/>
      <c r="CT247" s="236"/>
      <c r="CU247" s="236">
        <v>5.6166</v>
      </c>
      <c r="CV247" s="236">
        <v>5.5517000000000003</v>
      </c>
      <c r="CW247" s="236">
        <v>4.3179999999999996</v>
      </c>
      <c r="CX247" s="236">
        <v>3.8959000000000001</v>
      </c>
      <c r="CY247" s="236">
        <v>7.3696999999999999</v>
      </c>
      <c r="CZ247" s="236">
        <v>3.2789999999999999</v>
      </c>
      <c r="DA247" s="236">
        <v>2.8894000000000002</v>
      </c>
      <c r="DB247" s="236">
        <v>4.5126999999999997</v>
      </c>
      <c r="DC247" s="236">
        <v>4.2205000000000004</v>
      </c>
      <c r="DD247" s="236">
        <v>4.0907</v>
      </c>
      <c r="DE247" s="236"/>
      <c r="DF247" s="236">
        <v>2.4674</v>
      </c>
      <c r="DG247" s="236">
        <v>4.6101000000000001</v>
      </c>
      <c r="DH247" s="236"/>
      <c r="DI247" s="236">
        <v>4.9347000000000003</v>
      </c>
      <c r="DJ247" s="236"/>
      <c r="DK247" s="236">
        <v>6.0385999999999997</v>
      </c>
      <c r="DL247" s="236">
        <v>1.9155</v>
      </c>
      <c r="DM247" s="236"/>
      <c r="DN247" s="236"/>
    </row>
    <row r="248" spans="1:118" x14ac:dyDescent="0.35">
      <c r="A248" s="236">
        <v>119</v>
      </c>
      <c r="B248" s="236">
        <v>1.4285000000000001</v>
      </c>
      <c r="C248" s="236">
        <v>1.1037999999999999</v>
      </c>
      <c r="D248" s="236">
        <v>1.1363000000000001</v>
      </c>
      <c r="E248" s="236">
        <v>0.90900000000000003</v>
      </c>
      <c r="I248" s="236">
        <v>1.3959999999999999</v>
      </c>
      <c r="J248" s="236"/>
      <c r="K248" s="236">
        <v>1.2337</v>
      </c>
      <c r="L248" s="236">
        <v>3.4413999999999998</v>
      </c>
      <c r="M248" s="236"/>
      <c r="N248" s="236"/>
      <c r="O248" s="236">
        <v>1.9803999999999999</v>
      </c>
      <c r="P248" s="236"/>
      <c r="Q248" s="236"/>
      <c r="R248" s="236"/>
      <c r="S248" s="236"/>
      <c r="T248" s="236"/>
      <c r="U248" s="236"/>
      <c r="V248" s="236"/>
      <c r="W248" s="236"/>
      <c r="X248" s="236"/>
      <c r="Y248" s="236"/>
      <c r="Z248" s="236">
        <v>5.6814999999999998</v>
      </c>
      <c r="AA248" s="236">
        <v>3.1816</v>
      </c>
      <c r="AB248" s="236">
        <v>2.7271000000000001</v>
      </c>
      <c r="AC248" s="236"/>
      <c r="AD248" s="236"/>
      <c r="AE248" s="236"/>
      <c r="AF248" s="236">
        <v>1.3310999999999999</v>
      </c>
      <c r="AG248" s="236">
        <v>4.1881000000000004</v>
      </c>
      <c r="AH248" s="236">
        <v>6.2009999999999996</v>
      </c>
      <c r="AI248" s="236">
        <v>1.0065</v>
      </c>
      <c r="AJ248" s="236">
        <v>3.7660999999999998</v>
      </c>
      <c r="AK248" s="236">
        <v>2.4672999999999998</v>
      </c>
      <c r="AL248" s="236">
        <v>1.8181</v>
      </c>
      <c r="AM248" s="236">
        <v>3.8959000000000001</v>
      </c>
      <c r="AN248" s="236">
        <v>3.0192999999999999</v>
      </c>
      <c r="AO248" s="236">
        <v>3.3439000000000001</v>
      </c>
      <c r="AP248" s="236"/>
      <c r="AQ248" s="236">
        <v>2.7921</v>
      </c>
      <c r="AR248" s="236"/>
      <c r="AS248" s="236">
        <v>1.6881999999999999</v>
      </c>
      <c r="AW248" s="236"/>
      <c r="AX248" s="3">
        <v>2.9868000000000006</v>
      </c>
      <c r="AZ248" s="236">
        <v>2.1103000000000001</v>
      </c>
      <c r="BA248" s="236">
        <v>2.9544000000000001</v>
      </c>
      <c r="BB248" s="236">
        <v>3.1166999999999998</v>
      </c>
      <c r="BC248" s="236">
        <v>2.0453000000000001</v>
      </c>
      <c r="BD248" s="236">
        <v>5.2270000000000003</v>
      </c>
      <c r="BE248" s="236"/>
      <c r="BF248" s="236">
        <v>5.5191999999999997</v>
      </c>
      <c r="BG248" s="236"/>
      <c r="BH248" s="236"/>
      <c r="BI248" s="236"/>
      <c r="BJ248" s="236"/>
      <c r="BK248" s="236"/>
      <c r="BL248" s="236"/>
      <c r="BM248" s="236"/>
      <c r="BN248" s="236"/>
      <c r="BO248" s="236"/>
      <c r="BP248" s="236"/>
      <c r="BQ248" s="236"/>
      <c r="BR248" s="236"/>
      <c r="BS248" s="236"/>
      <c r="BT248" s="236"/>
      <c r="BU248" s="236"/>
      <c r="BV248" s="236">
        <v>3.5712000000000002</v>
      </c>
      <c r="BW248" s="236">
        <v>5.4542999999999999</v>
      </c>
      <c r="BX248" s="236">
        <v>4.0582000000000003</v>
      </c>
      <c r="BY248" s="236">
        <v>3.6360999999999999</v>
      </c>
      <c r="BZ248" s="236">
        <v>3.5387</v>
      </c>
      <c r="CA248" s="236">
        <v>3.0518000000000001</v>
      </c>
      <c r="CB248" s="236">
        <v>2.9542999999999999</v>
      </c>
      <c r="CC248" s="236"/>
      <c r="CD248" s="236">
        <v>4.5452000000000004</v>
      </c>
      <c r="CE248" s="236">
        <v>4.3829000000000002</v>
      </c>
      <c r="CF248" s="236">
        <v>3.3439999999999999</v>
      </c>
      <c r="CG248" s="236">
        <v>2.2726000000000002</v>
      </c>
      <c r="CH248" s="236">
        <v>4.0907</v>
      </c>
      <c r="CI248" s="236">
        <v>5.2594000000000003</v>
      </c>
      <c r="CJ248" s="236">
        <v>2.3050000000000002</v>
      </c>
      <c r="CK248" s="236"/>
      <c r="CL248" s="236"/>
      <c r="CM248" s="236"/>
      <c r="CN248" s="236">
        <v>5.1620999999999997</v>
      </c>
      <c r="CO248" s="236"/>
      <c r="CP248" s="236"/>
      <c r="CQ248" s="236"/>
      <c r="CR248" s="236"/>
      <c r="CS248" s="236"/>
      <c r="CT248" s="236"/>
      <c r="CU248" s="236">
        <v>5.8113999999999999</v>
      </c>
      <c r="CV248" s="236">
        <v>5.3243999999999998</v>
      </c>
      <c r="CW248" s="236">
        <v>4.4154</v>
      </c>
      <c r="CX248" s="236">
        <v>3.6360999999999999</v>
      </c>
      <c r="CY248" s="236">
        <v>7.0774999999999997</v>
      </c>
      <c r="CZ248" s="236">
        <v>3.0842000000000001</v>
      </c>
      <c r="DA248" s="236">
        <v>2.5972</v>
      </c>
      <c r="DB248" s="236">
        <v>4.5126999999999997</v>
      </c>
      <c r="DC248" s="236">
        <v>4.0906000000000002</v>
      </c>
      <c r="DD248" s="236">
        <v>3.9933000000000001</v>
      </c>
      <c r="DE248" s="236"/>
      <c r="DF248" s="236">
        <v>2.5648</v>
      </c>
      <c r="DG248" s="236">
        <v>4.4153000000000002</v>
      </c>
      <c r="DH248" s="236"/>
      <c r="DI248" s="236">
        <v>4.6425999999999998</v>
      </c>
      <c r="DJ248" s="236"/>
      <c r="DK248" s="236">
        <v>5.7140000000000004</v>
      </c>
      <c r="DL248" s="236">
        <v>1.9803999999999999</v>
      </c>
      <c r="DM248" s="236"/>
      <c r="DN248" s="236"/>
    </row>
    <row r="249" spans="1:118" x14ac:dyDescent="0.35">
      <c r="A249" s="236">
        <v>120</v>
      </c>
      <c r="B249" s="236">
        <v>1.2337</v>
      </c>
      <c r="C249" s="236">
        <v>1.2661</v>
      </c>
      <c r="D249" s="236">
        <v>1.2662</v>
      </c>
      <c r="E249" s="236">
        <v>0.9415</v>
      </c>
      <c r="I249" s="236">
        <v>1.2986</v>
      </c>
      <c r="J249" s="236"/>
      <c r="K249" s="236">
        <v>0.90900000000000003</v>
      </c>
      <c r="L249" s="236">
        <v>3.2465999999999999</v>
      </c>
      <c r="M249" s="236"/>
      <c r="N249" s="236"/>
      <c r="O249" s="236">
        <v>2.0777999999999999</v>
      </c>
      <c r="P249" s="236"/>
      <c r="Q249" s="236"/>
      <c r="R249" s="236"/>
      <c r="S249" s="236"/>
      <c r="T249" s="236"/>
      <c r="U249" s="236"/>
      <c r="V249" s="236"/>
      <c r="W249" s="236"/>
      <c r="X249" s="236"/>
      <c r="Y249" s="236"/>
      <c r="Z249" s="236">
        <v>5.4542000000000002</v>
      </c>
      <c r="AA249" s="236">
        <v>2.9868000000000001</v>
      </c>
      <c r="AB249" s="236">
        <v>2.4998</v>
      </c>
      <c r="AC249" s="236"/>
      <c r="AD249" s="236"/>
      <c r="AE249" s="236"/>
      <c r="AF249" s="236">
        <v>1.2662</v>
      </c>
      <c r="AG249" s="236">
        <v>3.7660999999999998</v>
      </c>
      <c r="AH249" s="236">
        <v>6.0061999999999998</v>
      </c>
      <c r="AI249" s="236">
        <v>1.0065</v>
      </c>
      <c r="AJ249" s="236">
        <v>3.6036999999999999</v>
      </c>
      <c r="AK249" s="236">
        <v>2.4024000000000001</v>
      </c>
      <c r="AL249" s="236">
        <v>1.883</v>
      </c>
      <c r="AM249" s="236">
        <v>3.6362000000000001</v>
      </c>
      <c r="AN249" s="236">
        <v>3.0518000000000001</v>
      </c>
      <c r="AO249" s="236">
        <v>3.1166999999999998</v>
      </c>
      <c r="AP249" s="236"/>
      <c r="AQ249" s="236">
        <v>2.6947000000000001</v>
      </c>
      <c r="AR249" s="236"/>
      <c r="AS249" s="236">
        <v>1.6556999999999999</v>
      </c>
      <c r="AW249" s="236"/>
      <c r="AX249" s="3">
        <v>2.8568999999999996</v>
      </c>
      <c r="AZ249" s="236">
        <v>1.9479</v>
      </c>
      <c r="BA249" s="236">
        <v>2.7271999999999998</v>
      </c>
      <c r="BB249" s="236">
        <v>3.1166999999999998</v>
      </c>
      <c r="BC249" s="236">
        <v>2.1103000000000001</v>
      </c>
      <c r="BD249" s="236">
        <v>5.0321999999999996</v>
      </c>
      <c r="BE249" s="236"/>
      <c r="BF249" s="236">
        <v>5.4218000000000002</v>
      </c>
      <c r="BG249" s="236"/>
      <c r="BH249" s="236"/>
      <c r="BI249" s="236"/>
      <c r="BJ249" s="236"/>
      <c r="BK249" s="236"/>
      <c r="BL249" s="236"/>
      <c r="BM249" s="236"/>
      <c r="BN249" s="236"/>
      <c r="BO249" s="236"/>
      <c r="BP249" s="236"/>
      <c r="BQ249" s="236"/>
      <c r="BR249" s="236"/>
      <c r="BS249" s="236"/>
      <c r="BT249" s="236"/>
      <c r="BU249" s="236"/>
      <c r="BV249" s="236">
        <v>3.6362000000000001</v>
      </c>
      <c r="BW249" s="236">
        <v>5.2919</v>
      </c>
      <c r="BX249" s="236">
        <v>4.0582000000000003</v>
      </c>
      <c r="BY249" s="236">
        <v>3.6360999999999999</v>
      </c>
      <c r="BZ249" s="236">
        <v>3.4089</v>
      </c>
      <c r="CA249" s="236">
        <v>3.2465999999999999</v>
      </c>
      <c r="CB249" s="236">
        <v>2.4348999999999998</v>
      </c>
      <c r="CC249" s="236"/>
      <c r="CD249" s="236">
        <v>4.6425999999999998</v>
      </c>
      <c r="CE249" s="236">
        <v>4.4478</v>
      </c>
      <c r="CF249" s="236">
        <v>3.1168</v>
      </c>
      <c r="CG249" s="236">
        <v>2.1103000000000001</v>
      </c>
      <c r="CH249" s="236">
        <v>3.9607999999999999</v>
      </c>
      <c r="CI249" s="236">
        <v>5.0320999999999998</v>
      </c>
      <c r="CJ249" s="236">
        <v>2.2075999999999998</v>
      </c>
      <c r="CK249" s="236"/>
      <c r="CL249" s="236"/>
      <c r="CM249" s="236"/>
      <c r="CN249" s="236">
        <v>4.9024000000000001</v>
      </c>
      <c r="CO249" s="236"/>
      <c r="CP249" s="236"/>
      <c r="CQ249" s="236"/>
      <c r="CR249" s="236"/>
      <c r="CS249" s="236"/>
      <c r="CT249" s="236"/>
      <c r="CU249" s="236">
        <v>5.4866999999999999</v>
      </c>
      <c r="CV249" s="236">
        <v>5.4866999999999999</v>
      </c>
      <c r="CW249" s="236">
        <v>4.2530000000000001</v>
      </c>
      <c r="CX249" s="236">
        <v>3.6686000000000001</v>
      </c>
      <c r="CY249" s="236">
        <v>6.8826999999999998</v>
      </c>
      <c r="CZ249" s="236">
        <v>2.9868000000000001</v>
      </c>
      <c r="DA249" s="236">
        <v>2.8569</v>
      </c>
      <c r="DB249" s="236">
        <v>4.1555999999999997</v>
      </c>
      <c r="DC249" s="236">
        <v>3.9607999999999999</v>
      </c>
      <c r="DD249" s="236">
        <v>3.8959000000000001</v>
      </c>
      <c r="DE249" s="236"/>
      <c r="DF249" s="236">
        <v>2.37</v>
      </c>
      <c r="DG249" s="236">
        <v>4.1879999999999997</v>
      </c>
      <c r="DH249" s="236"/>
      <c r="DI249" s="236">
        <v>4.6425999999999998</v>
      </c>
      <c r="DJ249" s="236"/>
      <c r="DK249" s="236">
        <v>5.6814999999999998</v>
      </c>
      <c r="DL249" s="236">
        <v>2.0777999999999999</v>
      </c>
      <c r="DM249" s="236"/>
      <c r="DN249" s="236"/>
    </row>
    <row r="250" spans="1:118" x14ac:dyDescent="0.35">
      <c r="A250" s="236">
        <v>121</v>
      </c>
      <c r="B250" s="236">
        <v>1.1363000000000001</v>
      </c>
      <c r="C250" s="236">
        <v>1.0712999999999999</v>
      </c>
      <c r="D250" s="236">
        <v>1.2013</v>
      </c>
      <c r="E250" s="236">
        <v>0.87649999999999995</v>
      </c>
      <c r="I250" s="236">
        <v>1.6232</v>
      </c>
      <c r="J250" s="236"/>
      <c r="K250" s="236">
        <v>0.97399999999999998</v>
      </c>
      <c r="L250" s="236">
        <v>3.3115000000000001</v>
      </c>
      <c r="M250" s="236"/>
      <c r="N250" s="236"/>
      <c r="O250" s="236">
        <v>1.8505</v>
      </c>
      <c r="P250" s="236"/>
      <c r="Q250" s="236"/>
      <c r="R250" s="236"/>
      <c r="S250" s="236"/>
      <c r="T250" s="236"/>
      <c r="U250" s="236"/>
      <c r="V250" s="236"/>
      <c r="W250" s="236"/>
      <c r="X250" s="236"/>
      <c r="Y250" s="236"/>
      <c r="Z250" s="236">
        <v>5.4866999999999999</v>
      </c>
      <c r="AA250" s="236">
        <v>2.8894000000000002</v>
      </c>
      <c r="AB250" s="236">
        <v>2.6621000000000001</v>
      </c>
      <c r="AC250" s="236"/>
      <c r="AD250" s="236"/>
      <c r="AE250" s="236"/>
      <c r="AF250" s="236">
        <v>1.2987</v>
      </c>
      <c r="AG250" s="236">
        <v>3.9283999999999999</v>
      </c>
      <c r="AH250" s="236">
        <v>5.8113999999999999</v>
      </c>
      <c r="AI250" s="236">
        <v>1.0713999999999999</v>
      </c>
      <c r="AJ250" s="236">
        <v>3.6686999999999999</v>
      </c>
      <c r="AK250" s="236">
        <v>2.0777999999999999</v>
      </c>
      <c r="AL250" s="236">
        <v>1.7856000000000001</v>
      </c>
      <c r="AM250" s="236">
        <v>3.6036999999999999</v>
      </c>
      <c r="AN250" s="236">
        <v>2.9544000000000001</v>
      </c>
      <c r="AO250" s="236">
        <v>3.1166999999999998</v>
      </c>
      <c r="AP250" s="236"/>
      <c r="AQ250" s="236">
        <v>2.6621999999999999</v>
      </c>
      <c r="AR250" s="236"/>
      <c r="AS250" s="236">
        <v>1.7206999999999999</v>
      </c>
      <c r="AW250" s="236"/>
      <c r="AX250" s="3">
        <v>2.5972000000000008</v>
      </c>
      <c r="AZ250" s="236">
        <v>1.8505</v>
      </c>
      <c r="BA250" s="236">
        <v>2.8570000000000002</v>
      </c>
      <c r="BB250" s="236">
        <v>3.0842000000000001</v>
      </c>
      <c r="BC250" s="236">
        <v>1.9155</v>
      </c>
      <c r="BD250" s="236">
        <v>4.7725</v>
      </c>
      <c r="BE250" s="236"/>
      <c r="BF250" s="236">
        <v>5.3569000000000004</v>
      </c>
      <c r="BG250" s="236"/>
      <c r="BH250" s="236"/>
      <c r="BI250" s="236"/>
      <c r="BJ250" s="236"/>
      <c r="BK250" s="236"/>
      <c r="BL250" s="236"/>
      <c r="BM250" s="236"/>
      <c r="BN250" s="236"/>
      <c r="BO250" s="236"/>
      <c r="BP250" s="236"/>
      <c r="BQ250" s="236"/>
      <c r="BR250" s="236"/>
      <c r="BS250" s="236"/>
      <c r="BT250" s="236"/>
      <c r="BU250" s="236"/>
      <c r="BV250" s="236">
        <v>3.5388000000000002</v>
      </c>
      <c r="BW250" s="236">
        <v>5.2919</v>
      </c>
      <c r="BX250" s="236">
        <v>3.8959000000000001</v>
      </c>
      <c r="BY250" s="236">
        <v>3.5063</v>
      </c>
      <c r="BZ250" s="236">
        <v>3.3115000000000001</v>
      </c>
      <c r="CA250" s="236">
        <v>2.9544000000000001</v>
      </c>
      <c r="CB250" s="236">
        <v>2.6621999999999999</v>
      </c>
      <c r="CC250" s="236"/>
      <c r="CD250" s="236">
        <v>4.4478</v>
      </c>
      <c r="CE250" s="236">
        <v>4.5126999999999997</v>
      </c>
      <c r="CF250" s="236">
        <v>2.9544000000000001</v>
      </c>
      <c r="CG250" s="236">
        <v>2.0129000000000001</v>
      </c>
      <c r="CH250" s="236">
        <v>3.9607999999999999</v>
      </c>
      <c r="CI250" s="236">
        <v>4.9347000000000003</v>
      </c>
      <c r="CJ250" s="236">
        <v>1.9803999999999999</v>
      </c>
      <c r="CK250" s="236"/>
      <c r="CL250" s="236"/>
      <c r="CM250" s="236"/>
      <c r="CN250" s="236">
        <v>4.8373999999999997</v>
      </c>
      <c r="CO250" s="236"/>
      <c r="CP250" s="236"/>
      <c r="CQ250" s="236"/>
      <c r="CR250" s="236"/>
      <c r="CS250" s="236"/>
      <c r="CT250" s="236"/>
      <c r="CU250" s="236">
        <v>5.3243999999999998</v>
      </c>
      <c r="CV250" s="236">
        <v>5.3243999999999998</v>
      </c>
      <c r="CW250" s="236">
        <v>4.0258000000000003</v>
      </c>
      <c r="CX250" s="236">
        <v>3.4413</v>
      </c>
      <c r="CY250" s="236">
        <v>6.8502999999999998</v>
      </c>
      <c r="CZ250" s="236">
        <v>3.0192999999999999</v>
      </c>
      <c r="DA250" s="236">
        <v>2.5323000000000002</v>
      </c>
      <c r="DB250" s="236">
        <v>4.0582000000000003</v>
      </c>
      <c r="DC250" s="236">
        <v>3.8957999999999999</v>
      </c>
      <c r="DD250" s="236">
        <v>3.8635000000000002</v>
      </c>
      <c r="DE250" s="236"/>
      <c r="DF250" s="236">
        <v>2.3374999999999999</v>
      </c>
      <c r="DG250" s="236">
        <v>4.3827999999999996</v>
      </c>
      <c r="DH250" s="236"/>
      <c r="DI250" s="236">
        <v>4.3178999999999998</v>
      </c>
      <c r="DJ250" s="236"/>
      <c r="DK250" s="236">
        <v>5.5191999999999997</v>
      </c>
      <c r="DL250" s="236">
        <v>1.9803999999999999</v>
      </c>
      <c r="DM250" s="236"/>
      <c r="DN250" s="236"/>
    </row>
    <row r="251" spans="1:118" x14ac:dyDescent="0.35">
      <c r="A251" s="236">
        <v>122</v>
      </c>
      <c r="B251" s="236">
        <v>1.2986</v>
      </c>
      <c r="C251" s="236">
        <v>1.1363000000000001</v>
      </c>
      <c r="D251" s="236">
        <v>1.3310999999999999</v>
      </c>
      <c r="E251" s="236">
        <v>0.90900000000000003</v>
      </c>
      <c r="I251" s="236">
        <v>1.2337</v>
      </c>
      <c r="J251" s="236"/>
      <c r="K251" s="236">
        <v>1.0713999999999999</v>
      </c>
      <c r="L251" s="236">
        <v>3.0518000000000001</v>
      </c>
      <c r="M251" s="236"/>
      <c r="N251" s="236"/>
      <c r="O251" s="236">
        <v>1.8505</v>
      </c>
      <c r="P251" s="236"/>
      <c r="Q251" s="236"/>
      <c r="R251" s="236"/>
      <c r="S251" s="236"/>
      <c r="T251" s="236"/>
      <c r="U251" s="236"/>
      <c r="V251" s="236"/>
      <c r="W251" s="236"/>
      <c r="X251" s="236"/>
      <c r="Y251" s="236"/>
      <c r="Z251" s="236">
        <v>5.2919</v>
      </c>
      <c r="AA251" s="236">
        <v>2.9868000000000001</v>
      </c>
      <c r="AB251" s="236">
        <v>2.5648</v>
      </c>
      <c r="AC251" s="236"/>
      <c r="AD251" s="236"/>
      <c r="AE251" s="236"/>
      <c r="AF251" s="236">
        <v>1.0065</v>
      </c>
      <c r="AG251" s="236">
        <v>3.7010999999999998</v>
      </c>
      <c r="AH251" s="236">
        <v>5.7464000000000004</v>
      </c>
      <c r="AI251" s="236">
        <v>0.87660000000000005</v>
      </c>
      <c r="AJ251" s="236">
        <v>3.7336</v>
      </c>
      <c r="AK251" s="236">
        <v>2.1101999999999999</v>
      </c>
      <c r="AL251" s="236">
        <v>1.883</v>
      </c>
      <c r="AM251" s="236">
        <v>3.5063</v>
      </c>
      <c r="AN251" s="236">
        <v>2.8895</v>
      </c>
      <c r="AO251" s="236">
        <v>3.1816</v>
      </c>
      <c r="AP251" s="236"/>
      <c r="AQ251" s="236">
        <v>2.5648</v>
      </c>
      <c r="AR251" s="236"/>
      <c r="AS251" s="236">
        <v>1.6881999999999999</v>
      </c>
      <c r="AW251" s="236"/>
      <c r="AX251" s="3">
        <v>2.6945999999999994</v>
      </c>
      <c r="AZ251" s="236">
        <v>1.7206999999999999</v>
      </c>
      <c r="BA251" s="236">
        <v>2.8246000000000002</v>
      </c>
      <c r="BB251" s="236">
        <v>2.8570000000000002</v>
      </c>
      <c r="BC251" s="236">
        <v>1.8505</v>
      </c>
      <c r="BD251" s="236">
        <v>4.7725</v>
      </c>
      <c r="BE251" s="236"/>
      <c r="BF251" s="236">
        <v>5.1620999999999997</v>
      </c>
      <c r="BG251" s="236"/>
      <c r="BH251" s="236"/>
      <c r="BI251" s="236"/>
      <c r="BJ251" s="236"/>
      <c r="BK251" s="236"/>
      <c r="BL251" s="236"/>
      <c r="BM251" s="236"/>
      <c r="BN251" s="236"/>
      <c r="BO251" s="236"/>
      <c r="BP251" s="236"/>
      <c r="BQ251" s="236"/>
      <c r="BR251" s="236"/>
      <c r="BS251" s="236"/>
      <c r="BT251" s="236"/>
      <c r="BU251" s="236"/>
      <c r="BV251" s="236">
        <v>3.5063</v>
      </c>
      <c r="BW251" s="236">
        <v>5.1295999999999999</v>
      </c>
      <c r="BX251" s="236">
        <v>3.7334999999999998</v>
      </c>
      <c r="BY251" s="236">
        <v>3.5063</v>
      </c>
      <c r="BZ251" s="236">
        <v>3.1166999999999998</v>
      </c>
      <c r="CA251" s="236">
        <v>2.7921</v>
      </c>
      <c r="CB251" s="236">
        <v>2.3050000000000002</v>
      </c>
      <c r="CC251" s="236"/>
      <c r="CD251" s="236">
        <v>4.2854999999999999</v>
      </c>
      <c r="CE251" s="236">
        <v>4.2205000000000004</v>
      </c>
      <c r="CF251" s="236">
        <v>2.9868999999999999</v>
      </c>
      <c r="CG251" s="236">
        <v>1.9155</v>
      </c>
      <c r="CH251" s="236">
        <v>3.9283999999999999</v>
      </c>
      <c r="CI251" s="236">
        <v>4.8048999999999999</v>
      </c>
      <c r="CJ251" s="236">
        <v>1.9155</v>
      </c>
      <c r="CK251" s="236"/>
      <c r="CL251" s="236"/>
      <c r="CM251" s="236"/>
      <c r="CN251" s="236">
        <v>4.7076000000000002</v>
      </c>
      <c r="CO251" s="236"/>
      <c r="CP251" s="236"/>
      <c r="CQ251" s="236"/>
      <c r="CR251" s="236"/>
      <c r="CS251" s="236"/>
      <c r="CT251" s="236"/>
      <c r="CU251" s="236">
        <v>5.1620999999999997</v>
      </c>
      <c r="CV251" s="236">
        <v>5.0972</v>
      </c>
      <c r="CW251" s="236">
        <v>4.2206000000000001</v>
      </c>
      <c r="CX251" s="236">
        <v>3.5063</v>
      </c>
      <c r="CY251" s="236">
        <v>6.5906000000000002</v>
      </c>
      <c r="CZ251" s="236">
        <v>2.9218999999999999</v>
      </c>
      <c r="DA251" s="236">
        <v>2.5323000000000002</v>
      </c>
      <c r="DB251" s="236">
        <v>3.9283999999999999</v>
      </c>
      <c r="DC251" s="236">
        <v>3.8957999999999999</v>
      </c>
      <c r="DD251" s="236">
        <v>3.7985000000000002</v>
      </c>
      <c r="DE251" s="236"/>
      <c r="DF251" s="236">
        <v>2.37</v>
      </c>
      <c r="DG251" s="236">
        <v>4.4153000000000002</v>
      </c>
      <c r="DH251" s="236"/>
      <c r="DI251" s="236">
        <v>4.2854000000000001</v>
      </c>
      <c r="DJ251" s="236"/>
      <c r="DK251" s="236">
        <v>5.3893000000000004</v>
      </c>
      <c r="DL251" s="236">
        <v>1.7856000000000001</v>
      </c>
      <c r="DM251" s="236"/>
      <c r="DN251" s="236"/>
    </row>
    <row r="252" spans="1:118" x14ac:dyDescent="0.35">
      <c r="A252" s="236">
        <v>123</v>
      </c>
      <c r="B252" s="236">
        <v>1.2661</v>
      </c>
      <c r="C252" s="236">
        <v>0.9415</v>
      </c>
      <c r="D252" s="236">
        <v>1.2337</v>
      </c>
      <c r="E252" s="236">
        <v>0.81159999999999999</v>
      </c>
      <c r="I252" s="236">
        <v>1.3634999999999999</v>
      </c>
      <c r="J252" s="236"/>
      <c r="K252" s="236">
        <v>0.9415</v>
      </c>
      <c r="L252" s="236">
        <v>3.0842999999999998</v>
      </c>
      <c r="M252" s="236"/>
      <c r="N252" s="236"/>
      <c r="O252" s="236">
        <v>1.7856000000000001</v>
      </c>
      <c r="P252" s="236"/>
      <c r="Q252" s="236"/>
      <c r="R252" s="236"/>
      <c r="S252" s="236"/>
      <c r="T252" s="236"/>
      <c r="U252" s="236"/>
      <c r="V252" s="236"/>
      <c r="W252" s="236"/>
      <c r="X252" s="236"/>
      <c r="Y252" s="236"/>
      <c r="Z252" s="236">
        <v>5.0321999999999996</v>
      </c>
      <c r="AA252" s="236">
        <v>2.8245</v>
      </c>
      <c r="AB252" s="236">
        <v>2.4674</v>
      </c>
      <c r="AC252" s="236"/>
      <c r="AD252" s="236"/>
      <c r="AE252" s="236"/>
      <c r="AF252" s="236">
        <v>1.1363000000000001</v>
      </c>
      <c r="AG252" s="236">
        <v>3.7660999999999998</v>
      </c>
      <c r="AH252" s="236">
        <v>5.4866999999999999</v>
      </c>
      <c r="AI252" s="236">
        <v>0.97399999999999998</v>
      </c>
      <c r="AJ252" s="236">
        <v>3.4413999999999998</v>
      </c>
      <c r="AK252" s="236">
        <v>2.1101999999999999</v>
      </c>
      <c r="AL252" s="236">
        <v>1.7206999999999999</v>
      </c>
      <c r="AM252" s="236">
        <v>3.3765000000000001</v>
      </c>
      <c r="AN252" s="236">
        <v>2.5648</v>
      </c>
      <c r="AO252" s="236">
        <v>3.1166999999999998</v>
      </c>
      <c r="AP252" s="236"/>
      <c r="AQ252" s="236">
        <v>2.4348999999999998</v>
      </c>
      <c r="AR252" s="236"/>
      <c r="AS252" s="236">
        <v>1.6233</v>
      </c>
      <c r="AW252" s="236"/>
      <c r="AX252" s="3">
        <v>2.6945999999999994</v>
      </c>
      <c r="AZ252" s="236">
        <v>1.4934000000000001</v>
      </c>
      <c r="BA252" s="236">
        <v>2.6947000000000001</v>
      </c>
      <c r="BB252" s="236">
        <v>2.8570000000000002</v>
      </c>
      <c r="BC252" s="236">
        <v>1.8181</v>
      </c>
      <c r="BD252" s="236">
        <v>4.8699000000000003</v>
      </c>
      <c r="BE252" s="236"/>
      <c r="BF252" s="236">
        <v>5.3893000000000004</v>
      </c>
      <c r="BG252" s="236"/>
      <c r="BH252" s="236"/>
      <c r="BI252" s="236"/>
      <c r="BJ252" s="236"/>
      <c r="BK252" s="236"/>
      <c r="BL252" s="236"/>
      <c r="BM252" s="236"/>
      <c r="BN252" s="236"/>
      <c r="BO252" s="236"/>
      <c r="BP252" s="236"/>
      <c r="BQ252" s="236"/>
      <c r="BR252" s="236"/>
      <c r="BS252" s="236"/>
      <c r="BT252" s="236"/>
      <c r="BU252" s="236"/>
      <c r="BV252" s="236">
        <v>3.3115000000000001</v>
      </c>
      <c r="BW252" s="236">
        <v>5.1620999999999997</v>
      </c>
      <c r="BX252" s="236">
        <v>3.5063</v>
      </c>
      <c r="BY252" s="236">
        <v>3.2789999999999999</v>
      </c>
      <c r="BZ252" s="236">
        <v>3.0516999999999999</v>
      </c>
      <c r="CA252" s="236">
        <v>2.5973000000000002</v>
      </c>
      <c r="CB252" s="236">
        <v>2.5648</v>
      </c>
      <c r="CC252" s="236"/>
      <c r="CD252" s="236">
        <v>4.2206000000000001</v>
      </c>
      <c r="CE252" s="236">
        <v>4.1231</v>
      </c>
      <c r="CF252" s="236">
        <v>3.0194000000000001</v>
      </c>
      <c r="CG252" s="236">
        <v>1.8505</v>
      </c>
      <c r="CH252" s="236">
        <v>3.6686999999999999</v>
      </c>
      <c r="CI252" s="236">
        <v>4.7398999999999996</v>
      </c>
      <c r="CJ252" s="236">
        <v>1.9803999999999999</v>
      </c>
      <c r="CK252" s="236"/>
      <c r="CL252" s="236"/>
      <c r="CM252" s="236"/>
      <c r="CN252" s="236">
        <v>4.7725</v>
      </c>
      <c r="CO252" s="236"/>
      <c r="CP252" s="236"/>
      <c r="CQ252" s="236"/>
      <c r="CR252" s="236"/>
      <c r="CS252" s="236"/>
      <c r="CT252" s="236"/>
      <c r="CU252" s="236">
        <v>4.9996999999999998</v>
      </c>
      <c r="CV252" s="236">
        <v>4.9672999999999998</v>
      </c>
      <c r="CW252" s="236">
        <v>3.766</v>
      </c>
      <c r="CX252" s="236">
        <v>3.2141000000000002</v>
      </c>
      <c r="CY252" s="236">
        <v>6.6230000000000002</v>
      </c>
      <c r="CZ252" s="236">
        <v>2.9218999999999999</v>
      </c>
      <c r="DA252" s="236">
        <v>2.5323000000000002</v>
      </c>
      <c r="DB252" s="236">
        <v>3.9933000000000001</v>
      </c>
      <c r="DC252" s="236">
        <v>3.6686000000000001</v>
      </c>
      <c r="DD252" s="236">
        <v>3.5388000000000002</v>
      </c>
      <c r="DE252" s="236"/>
      <c r="DF252" s="236">
        <v>2.2401</v>
      </c>
      <c r="DG252" s="236">
        <v>4.1231</v>
      </c>
      <c r="DH252" s="236"/>
      <c r="DI252" s="236">
        <v>4.1555999999999997</v>
      </c>
      <c r="DJ252" s="236"/>
      <c r="DK252" s="236">
        <v>5.1944999999999997</v>
      </c>
      <c r="DL252" s="236">
        <v>1.7531000000000001</v>
      </c>
      <c r="DM252" s="236"/>
      <c r="DN252" s="236"/>
    </row>
    <row r="253" spans="1:118" x14ac:dyDescent="0.35">
      <c r="A253" s="236">
        <v>124</v>
      </c>
      <c r="B253" s="236">
        <v>1.3634999999999999</v>
      </c>
      <c r="C253" s="236">
        <v>0.9415</v>
      </c>
      <c r="D253" s="236">
        <v>1.2013</v>
      </c>
      <c r="E253" s="236">
        <v>0.90900000000000003</v>
      </c>
      <c r="I253" s="236">
        <v>1.2337</v>
      </c>
      <c r="J253" s="236"/>
      <c r="K253" s="236">
        <v>0.64929999999999999</v>
      </c>
      <c r="L253" s="236">
        <v>2.9220000000000002</v>
      </c>
      <c r="M253" s="236"/>
      <c r="N253" s="236"/>
      <c r="O253" s="236">
        <v>1.7205999999999999</v>
      </c>
      <c r="P253" s="236"/>
      <c r="Q253" s="236"/>
      <c r="R253" s="236"/>
      <c r="S253" s="236"/>
      <c r="T253" s="236"/>
      <c r="U253" s="236"/>
      <c r="V253" s="236"/>
      <c r="W253" s="236"/>
      <c r="X253" s="236"/>
      <c r="Y253" s="236"/>
      <c r="Z253" s="236">
        <v>5.3893000000000004</v>
      </c>
      <c r="AA253" s="236">
        <v>2.7595000000000001</v>
      </c>
      <c r="AB253" s="236">
        <v>2.4998</v>
      </c>
      <c r="AC253" s="236"/>
      <c r="AD253" s="236"/>
      <c r="AE253" s="236"/>
      <c r="AF253" s="236">
        <v>0.9415</v>
      </c>
      <c r="AG253" s="236">
        <v>3.6036999999999999</v>
      </c>
      <c r="AH253" s="236">
        <v>5.1620999999999997</v>
      </c>
      <c r="AI253" s="236">
        <v>0.90910000000000002</v>
      </c>
      <c r="AJ253" s="236">
        <v>3.3765000000000001</v>
      </c>
      <c r="AK253" s="236">
        <v>2.1101999999999999</v>
      </c>
      <c r="AL253" s="236">
        <v>1.6881999999999999</v>
      </c>
      <c r="AM253" s="236">
        <v>3.1166999999999998</v>
      </c>
      <c r="AN253" s="236">
        <v>2.7271000000000001</v>
      </c>
      <c r="AO253" s="236">
        <v>3.2141000000000002</v>
      </c>
      <c r="AP253" s="236"/>
      <c r="AQ253" s="236">
        <v>2.37</v>
      </c>
      <c r="AR253" s="236"/>
      <c r="AS253" s="236">
        <v>1.5583</v>
      </c>
      <c r="AW253" s="236"/>
      <c r="AX253" s="3">
        <v>2.5647000000000002</v>
      </c>
      <c r="AZ253" s="236">
        <v>1.2337</v>
      </c>
      <c r="BA253" s="236">
        <v>2.6297999999999999</v>
      </c>
      <c r="BB253" s="236">
        <v>2.7271000000000001</v>
      </c>
      <c r="BC253" s="236">
        <v>1.7206999999999999</v>
      </c>
      <c r="BD253" s="236">
        <v>4.6425999999999998</v>
      </c>
      <c r="BE253" s="236"/>
      <c r="BF253" s="236">
        <v>5.0647000000000002</v>
      </c>
      <c r="BG253" s="236"/>
      <c r="BH253" s="236"/>
      <c r="BI253" s="236"/>
      <c r="BJ253" s="236"/>
      <c r="BK253" s="236"/>
      <c r="BL253" s="236"/>
      <c r="BM253" s="236"/>
      <c r="BN253" s="236"/>
      <c r="BO253" s="236"/>
      <c r="BP253" s="236"/>
      <c r="BQ253" s="236"/>
      <c r="BR253" s="236"/>
      <c r="BS253" s="236"/>
      <c r="BT253" s="236"/>
      <c r="BU253" s="236"/>
      <c r="BV253" s="236">
        <v>3.1816</v>
      </c>
      <c r="BW253" s="236">
        <v>4.9996999999999998</v>
      </c>
      <c r="BX253" s="236">
        <v>3.7010999999999998</v>
      </c>
      <c r="BY253" s="236">
        <v>3.4413</v>
      </c>
      <c r="BZ253" s="236">
        <v>3.1490999999999998</v>
      </c>
      <c r="CA253" s="236">
        <v>2.9220000000000002</v>
      </c>
      <c r="CB253" s="236">
        <v>2.1101999999999999</v>
      </c>
      <c r="CC253" s="236"/>
      <c r="CD253" s="236">
        <v>4.2206000000000001</v>
      </c>
      <c r="CE253" s="236">
        <v>4.2530000000000001</v>
      </c>
      <c r="CF253" s="236">
        <v>3.0842999999999998</v>
      </c>
      <c r="CG253" s="236">
        <v>1.7856000000000001</v>
      </c>
      <c r="CH253" s="236">
        <v>3.6362000000000001</v>
      </c>
      <c r="CI253" s="236">
        <v>4.5452000000000004</v>
      </c>
      <c r="CJ253" s="236">
        <v>1.7856000000000001</v>
      </c>
      <c r="CK253" s="236"/>
      <c r="CL253" s="236"/>
      <c r="CM253" s="236"/>
      <c r="CN253" s="236">
        <v>4.8699000000000003</v>
      </c>
      <c r="CO253" s="236"/>
      <c r="CP253" s="236"/>
      <c r="CQ253" s="236"/>
      <c r="CR253" s="236"/>
      <c r="CS253" s="236"/>
      <c r="CT253" s="236"/>
      <c r="CU253" s="236">
        <v>4.8699000000000003</v>
      </c>
      <c r="CV253" s="236">
        <v>5.1295999999999999</v>
      </c>
      <c r="CW253" s="236">
        <v>3.9607999999999999</v>
      </c>
      <c r="CX253" s="236">
        <v>3.2789999999999999</v>
      </c>
      <c r="CY253" s="236">
        <v>6.2659000000000002</v>
      </c>
      <c r="CZ253" s="236">
        <v>2.7595000000000001</v>
      </c>
      <c r="DA253" s="236">
        <v>2.4024000000000001</v>
      </c>
      <c r="DB253" s="236">
        <v>3.9607999999999999</v>
      </c>
      <c r="DC253" s="236">
        <v>3.7010999999999998</v>
      </c>
      <c r="DD253" s="236">
        <v>3.5712999999999999</v>
      </c>
      <c r="DE253" s="236"/>
      <c r="DF253" s="236">
        <v>2.2401</v>
      </c>
      <c r="DG253" s="236">
        <v>3.8309000000000002</v>
      </c>
      <c r="DH253" s="236"/>
      <c r="DI253" s="236">
        <v>3.9283000000000001</v>
      </c>
      <c r="DJ253" s="236"/>
      <c r="DK253" s="236">
        <v>4.9996999999999998</v>
      </c>
      <c r="DL253" s="236">
        <v>1.9155</v>
      </c>
      <c r="DM253" s="236"/>
      <c r="DN253" s="236"/>
    </row>
    <row r="254" spans="1:118" x14ac:dyDescent="0.35">
      <c r="A254" s="236">
        <v>125</v>
      </c>
      <c r="B254" s="236">
        <v>1.0712999999999999</v>
      </c>
      <c r="C254" s="236">
        <v>1.0388999999999999</v>
      </c>
      <c r="D254" s="236">
        <v>1.1039000000000001</v>
      </c>
      <c r="E254" s="236">
        <v>0.68179999999999996</v>
      </c>
      <c r="I254" s="236">
        <v>1.0712999999999999</v>
      </c>
      <c r="J254" s="236"/>
      <c r="K254" s="236">
        <v>0.71430000000000005</v>
      </c>
      <c r="L254" s="236">
        <v>2.8570000000000002</v>
      </c>
      <c r="M254" s="236"/>
      <c r="N254" s="236"/>
      <c r="O254" s="236">
        <v>1.5583</v>
      </c>
      <c r="P254" s="236"/>
      <c r="Q254" s="236"/>
      <c r="R254" s="236"/>
      <c r="S254" s="236"/>
      <c r="T254" s="236"/>
      <c r="U254" s="236"/>
      <c r="V254" s="236"/>
      <c r="W254" s="236"/>
      <c r="X254" s="236"/>
      <c r="Y254" s="236"/>
      <c r="Z254" s="236">
        <v>5.0321999999999996</v>
      </c>
      <c r="AA254" s="236">
        <v>2.4998</v>
      </c>
      <c r="AB254" s="236">
        <v>2.3050000000000002</v>
      </c>
      <c r="AC254" s="236"/>
      <c r="AD254" s="236"/>
      <c r="AE254" s="236"/>
      <c r="AF254" s="236">
        <v>0.9415</v>
      </c>
      <c r="AG254" s="236">
        <v>3.6686999999999999</v>
      </c>
      <c r="AH254" s="236">
        <v>5.0647000000000002</v>
      </c>
      <c r="AI254" s="236">
        <v>0.71430000000000005</v>
      </c>
      <c r="AJ254" s="236">
        <v>3.2141000000000002</v>
      </c>
      <c r="AK254" s="236">
        <v>1.8180000000000001</v>
      </c>
      <c r="AL254" s="236">
        <v>1.7531000000000001</v>
      </c>
      <c r="AM254" s="236">
        <v>3.1817000000000002</v>
      </c>
      <c r="AN254" s="236">
        <v>2.5323000000000002</v>
      </c>
      <c r="AO254" s="236">
        <v>3.1166999999999998</v>
      </c>
      <c r="AP254" s="236"/>
      <c r="AQ254" s="236">
        <v>2.37</v>
      </c>
      <c r="AR254" s="236"/>
      <c r="AS254" s="236">
        <v>1.5583</v>
      </c>
      <c r="AW254" s="236"/>
      <c r="AX254" s="3">
        <v>2.4672999999999998</v>
      </c>
      <c r="AZ254" s="236">
        <v>1.3310999999999999</v>
      </c>
      <c r="BA254" s="236">
        <v>2.5648</v>
      </c>
      <c r="BB254" s="236">
        <v>2.6297000000000001</v>
      </c>
      <c r="BC254" s="236">
        <v>1.8181</v>
      </c>
      <c r="BD254" s="236">
        <v>4.3179999999999996</v>
      </c>
      <c r="BE254" s="236"/>
      <c r="BF254" s="236">
        <v>4.8049999999999997</v>
      </c>
      <c r="BG254" s="236"/>
      <c r="BH254" s="236"/>
      <c r="BI254" s="236"/>
      <c r="BJ254" s="236"/>
      <c r="BK254" s="236"/>
      <c r="BL254" s="236"/>
      <c r="BM254" s="236"/>
      <c r="BN254" s="236"/>
      <c r="BO254" s="236"/>
      <c r="BP254" s="236"/>
      <c r="BQ254" s="236"/>
      <c r="BR254" s="236"/>
      <c r="BS254" s="236"/>
      <c r="BT254" s="236"/>
      <c r="BU254" s="236"/>
      <c r="BV254" s="236">
        <v>3.1816</v>
      </c>
      <c r="BW254" s="236">
        <v>4.8048999999999999</v>
      </c>
      <c r="BX254" s="236">
        <v>3.4413</v>
      </c>
      <c r="BY254" s="236">
        <v>3.1166999999999998</v>
      </c>
      <c r="BZ254" s="236">
        <v>2.8894000000000002</v>
      </c>
      <c r="CA254" s="236">
        <v>2.37</v>
      </c>
      <c r="CB254" s="236">
        <v>2.4024000000000001</v>
      </c>
      <c r="CC254" s="236"/>
      <c r="CD254" s="236">
        <v>4.2206000000000001</v>
      </c>
      <c r="CE254" s="236">
        <v>3.9283000000000001</v>
      </c>
      <c r="CF254" s="236">
        <v>2.8895</v>
      </c>
      <c r="CG254" s="236">
        <v>1.7532000000000001</v>
      </c>
      <c r="CH254" s="236">
        <v>3.6362000000000001</v>
      </c>
      <c r="CI254" s="236">
        <v>4.6101000000000001</v>
      </c>
      <c r="CJ254" s="236">
        <v>1.5583</v>
      </c>
      <c r="CK254" s="236"/>
      <c r="CL254" s="236"/>
      <c r="CM254" s="236"/>
      <c r="CN254" s="236">
        <v>4.6750999999999996</v>
      </c>
      <c r="CO254" s="236"/>
      <c r="CP254" s="236"/>
      <c r="CQ254" s="236"/>
      <c r="CR254" s="236"/>
      <c r="CS254" s="236"/>
      <c r="CT254" s="236"/>
      <c r="CU254" s="236">
        <v>4.74</v>
      </c>
      <c r="CV254" s="236">
        <v>4.7725</v>
      </c>
      <c r="CW254" s="236">
        <v>3.766</v>
      </c>
      <c r="CX254" s="236">
        <v>2.9868000000000001</v>
      </c>
      <c r="CY254" s="236">
        <v>6.3958000000000004</v>
      </c>
      <c r="CZ254" s="236">
        <v>2.7919999999999998</v>
      </c>
      <c r="DA254" s="236">
        <v>2.37</v>
      </c>
      <c r="DB254" s="236">
        <v>4.0582000000000003</v>
      </c>
      <c r="DC254" s="236">
        <v>3.5063</v>
      </c>
      <c r="DD254" s="236">
        <v>3.3765000000000001</v>
      </c>
      <c r="DE254" s="236"/>
      <c r="DF254" s="236">
        <v>1.9803999999999999</v>
      </c>
      <c r="DG254" s="236">
        <v>3.766</v>
      </c>
      <c r="DH254" s="236"/>
      <c r="DI254" s="236">
        <v>3.8957999999999999</v>
      </c>
      <c r="DJ254" s="236"/>
      <c r="DK254" s="236">
        <v>4.9996999999999998</v>
      </c>
      <c r="DL254" s="236">
        <v>1.7856000000000001</v>
      </c>
      <c r="DM254" s="236"/>
      <c r="DN254" s="236"/>
    </row>
    <row r="255" spans="1:118" x14ac:dyDescent="0.35">
      <c r="A255" s="236">
        <v>126</v>
      </c>
      <c r="B255" s="236">
        <v>1.1363000000000001</v>
      </c>
      <c r="C255" s="236">
        <v>1.0064</v>
      </c>
      <c r="D255" s="236">
        <v>1.1039000000000001</v>
      </c>
      <c r="E255" s="236">
        <v>1.0388999999999999</v>
      </c>
      <c r="I255" s="236">
        <v>1.1363000000000001</v>
      </c>
      <c r="J255" s="236"/>
      <c r="K255" s="236">
        <v>0.90900000000000003</v>
      </c>
      <c r="L255" s="236">
        <v>2.8895</v>
      </c>
      <c r="M255" s="236"/>
      <c r="N255" s="236"/>
      <c r="O255" s="236">
        <v>1.5258</v>
      </c>
      <c r="P255" s="236"/>
      <c r="Q255" s="236"/>
      <c r="R255" s="236"/>
      <c r="S255" s="236"/>
      <c r="T255" s="236"/>
      <c r="U255" s="236"/>
      <c r="V255" s="236"/>
      <c r="W255" s="236"/>
      <c r="X255" s="236"/>
      <c r="Y255" s="236"/>
      <c r="Z255" s="236">
        <v>4.8373999999999997</v>
      </c>
      <c r="AA255" s="236">
        <v>2.5323000000000002</v>
      </c>
      <c r="AB255" s="236">
        <v>2.3050000000000002</v>
      </c>
      <c r="AC255" s="236"/>
      <c r="AD255" s="236"/>
      <c r="AE255" s="236"/>
      <c r="AF255" s="236">
        <v>0.97399999999999998</v>
      </c>
      <c r="AG255" s="236">
        <v>3.5388000000000002</v>
      </c>
      <c r="AH255" s="236">
        <v>5.2919</v>
      </c>
      <c r="AI255" s="236">
        <v>1.0065</v>
      </c>
      <c r="AJ255" s="236">
        <v>3.1492</v>
      </c>
      <c r="AK255" s="236">
        <v>1.9479</v>
      </c>
      <c r="AL255" s="236">
        <v>1.7531000000000001</v>
      </c>
      <c r="AM255" s="236">
        <v>3.0842999999999998</v>
      </c>
      <c r="AN255" s="236">
        <v>2.7271000000000001</v>
      </c>
      <c r="AO255" s="236">
        <v>2.8894000000000002</v>
      </c>
      <c r="AP255" s="236"/>
      <c r="AQ255" s="236">
        <v>2.4348999999999998</v>
      </c>
      <c r="AR255" s="236"/>
      <c r="AS255" s="236">
        <v>1.4934000000000001</v>
      </c>
      <c r="AW255" s="236"/>
      <c r="AX255" s="3">
        <v>2.6945999999999994</v>
      </c>
      <c r="AZ255" s="236">
        <v>1.2012</v>
      </c>
      <c r="BA255" s="236">
        <v>2.4350000000000001</v>
      </c>
      <c r="BB255" s="236">
        <v>2.4024000000000001</v>
      </c>
      <c r="BC255" s="236">
        <v>1.6881999999999999</v>
      </c>
      <c r="BD255" s="236">
        <v>4.3179999999999996</v>
      </c>
      <c r="BE255" s="236"/>
      <c r="BF255" s="236">
        <v>4.7076000000000002</v>
      </c>
      <c r="BG255" s="236"/>
      <c r="BH255" s="236"/>
      <c r="BI255" s="236"/>
      <c r="BJ255" s="236"/>
      <c r="BK255" s="236"/>
      <c r="BL255" s="236"/>
      <c r="BM255" s="236"/>
      <c r="BN255" s="236"/>
      <c r="BO255" s="236"/>
      <c r="BP255" s="236"/>
      <c r="BQ255" s="236"/>
      <c r="BR255" s="236"/>
      <c r="BS255" s="236"/>
      <c r="BT255" s="236"/>
      <c r="BU255" s="236"/>
      <c r="BV255" s="236">
        <v>3.0518000000000001</v>
      </c>
      <c r="BW255" s="236">
        <v>4.7074999999999996</v>
      </c>
      <c r="BX255" s="236">
        <v>3.3115000000000001</v>
      </c>
      <c r="BY255" s="236">
        <v>3.4413</v>
      </c>
      <c r="BZ255" s="236">
        <v>2.9542999999999999</v>
      </c>
      <c r="CA255" s="236">
        <v>2.4674</v>
      </c>
      <c r="CB255" s="236">
        <v>2.0127999999999999</v>
      </c>
      <c r="CC255" s="236"/>
      <c r="CD255" s="236">
        <v>3.8959000000000001</v>
      </c>
      <c r="CE255" s="236">
        <v>3.7985000000000002</v>
      </c>
      <c r="CF255" s="236">
        <v>2.8570000000000002</v>
      </c>
      <c r="CG255" s="236">
        <v>1.9479</v>
      </c>
      <c r="CH255" s="236">
        <v>3.3765000000000001</v>
      </c>
      <c r="CI255" s="236">
        <v>4.5776000000000003</v>
      </c>
      <c r="CJ255" s="236">
        <v>1.4609000000000001</v>
      </c>
      <c r="CK255" s="236"/>
      <c r="CL255" s="236"/>
      <c r="CM255" s="236"/>
      <c r="CN255" s="236">
        <v>4.4802999999999997</v>
      </c>
      <c r="CO255" s="236"/>
      <c r="CP255" s="236"/>
      <c r="CQ255" s="236"/>
      <c r="CR255" s="236"/>
      <c r="CS255" s="236"/>
      <c r="CT255" s="236"/>
      <c r="CU255" s="236">
        <v>4.7725</v>
      </c>
      <c r="CV255" s="236">
        <v>4.74</v>
      </c>
      <c r="CW255" s="236">
        <v>3.6686000000000001</v>
      </c>
      <c r="CX255" s="236">
        <v>2.9868000000000001</v>
      </c>
      <c r="CY255" s="236">
        <v>6.0385999999999997</v>
      </c>
      <c r="CZ255" s="236">
        <v>2.6945999999999999</v>
      </c>
      <c r="DA255" s="236">
        <v>2.37</v>
      </c>
      <c r="DB255" s="236">
        <v>3.8959000000000001</v>
      </c>
      <c r="DC255" s="236">
        <v>3.4413</v>
      </c>
      <c r="DD255" s="236">
        <v>3.4739</v>
      </c>
      <c r="DE255" s="236"/>
      <c r="DF255" s="236">
        <v>2.0127999999999999</v>
      </c>
      <c r="DG255" s="236">
        <v>3.7984</v>
      </c>
      <c r="DH255" s="236"/>
      <c r="DI255" s="236">
        <v>3.766</v>
      </c>
      <c r="DJ255" s="236"/>
      <c r="DK255" s="236">
        <v>4.8048999999999999</v>
      </c>
      <c r="DL255" s="236">
        <v>1.6881999999999999</v>
      </c>
      <c r="DM255" s="236"/>
      <c r="DN255" s="236"/>
    </row>
    <row r="256" spans="1:118" x14ac:dyDescent="0.35">
      <c r="A256" s="236">
        <v>127</v>
      </c>
      <c r="B256" s="236">
        <v>0.97389999999999999</v>
      </c>
      <c r="C256" s="236">
        <v>1.0388999999999999</v>
      </c>
      <c r="D256" s="236">
        <v>0.97399999999999998</v>
      </c>
      <c r="E256" s="236">
        <v>0.71419999999999995</v>
      </c>
      <c r="I256" s="236">
        <v>0.90900000000000003</v>
      </c>
      <c r="J256" s="236"/>
      <c r="K256" s="236">
        <v>0.84409999999999996</v>
      </c>
      <c r="L256" s="236">
        <v>2.5648</v>
      </c>
      <c r="M256" s="236"/>
      <c r="N256" s="236"/>
      <c r="O256" s="236">
        <v>1.5258</v>
      </c>
      <c r="P256" s="236"/>
      <c r="Q256" s="236"/>
      <c r="R256" s="236"/>
      <c r="S256" s="236"/>
      <c r="T256" s="236"/>
      <c r="U256" s="236"/>
      <c r="V256" s="236"/>
      <c r="W256" s="236"/>
      <c r="X256" s="236"/>
      <c r="Y256" s="236"/>
      <c r="Z256" s="236">
        <v>4.74</v>
      </c>
      <c r="AA256" s="236">
        <v>2.5972</v>
      </c>
      <c r="AB256" s="236">
        <v>2.2075999999999998</v>
      </c>
      <c r="AC256" s="236"/>
      <c r="AD256" s="236"/>
      <c r="AE256" s="236"/>
      <c r="AF256" s="236">
        <v>0.9415</v>
      </c>
      <c r="AG256" s="236">
        <v>3.4089</v>
      </c>
      <c r="AH256" s="236">
        <v>5.0647000000000002</v>
      </c>
      <c r="AI256" s="236">
        <v>0.7792</v>
      </c>
      <c r="AJ256" s="236">
        <v>3.0842999999999998</v>
      </c>
      <c r="AK256" s="236">
        <v>1.883</v>
      </c>
      <c r="AL256" s="236">
        <v>1.6881999999999999</v>
      </c>
      <c r="AM256" s="236">
        <v>3.0192999999999999</v>
      </c>
      <c r="AN256" s="236">
        <v>2.4998999999999998</v>
      </c>
      <c r="AO256" s="236">
        <v>2.8894000000000002</v>
      </c>
      <c r="AP256" s="236"/>
      <c r="AQ256" s="236">
        <v>2.2726000000000002</v>
      </c>
      <c r="AR256" s="236"/>
      <c r="AS256" s="236">
        <v>1.5259</v>
      </c>
      <c r="AW256" s="236"/>
      <c r="AX256" s="3">
        <v>2.3698999999999995</v>
      </c>
      <c r="AZ256" s="236">
        <v>1.0064</v>
      </c>
      <c r="BA256" s="236">
        <v>2.3050999999999999</v>
      </c>
      <c r="BB256" s="236">
        <v>2.4674</v>
      </c>
      <c r="BC256" s="236">
        <v>1.5908</v>
      </c>
      <c r="BD256" s="236">
        <v>4.5128000000000004</v>
      </c>
      <c r="BE256" s="236"/>
      <c r="BF256" s="236">
        <v>4.5452000000000004</v>
      </c>
      <c r="BG256" s="236"/>
      <c r="BH256" s="236"/>
      <c r="BI256" s="236"/>
      <c r="BJ256" s="236"/>
      <c r="BK256" s="236"/>
      <c r="BL256" s="236"/>
      <c r="BM256" s="236"/>
      <c r="BN256" s="236"/>
      <c r="BO256" s="236"/>
      <c r="BP256" s="236"/>
      <c r="BQ256" s="236"/>
      <c r="BR256" s="236"/>
      <c r="BS256" s="236"/>
      <c r="BT256" s="236"/>
      <c r="BU256" s="236"/>
      <c r="BV256" s="236">
        <v>3.0842000000000001</v>
      </c>
      <c r="BW256" s="236">
        <v>4.7074999999999996</v>
      </c>
      <c r="BX256" s="236">
        <v>3.4413</v>
      </c>
      <c r="BY256" s="236">
        <v>3.0842000000000001</v>
      </c>
      <c r="BZ256" s="236">
        <v>2.7271000000000001</v>
      </c>
      <c r="CA256" s="236">
        <v>2.3050999999999999</v>
      </c>
      <c r="CB256" s="236">
        <v>2.3050000000000002</v>
      </c>
      <c r="CC256" s="236"/>
      <c r="CD256" s="236">
        <v>3.7336</v>
      </c>
      <c r="CE256" s="236">
        <v>3.9933000000000001</v>
      </c>
      <c r="CF256" s="236">
        <v>2.6621999999999999</v>
      </c>
      <c r="CG256" s="236">
        <v>1.883</v>
      </c>
      <c r="CH256" s="236">
        <v>3.2465999999999999</v>
      </c>
      <c r="CI256" s="236">
        <v>4.4802</v>
      </c>
      <c r="CJ256" s="236">
        <v>1.6233</v>
      </c>
      <c r="CK256" s="236"/>
      <c r="CL256" s="236"/>
      <c r="CM256" s="236"/>
      <c r="CN256" s="236">
        <v>4.2854999999999999</v>
      </c>
      <c r="CO256" s="236"/>
      <c r="CP256" s="236"/>
      <c r="CQ256" s="236"/>
      <c r="CR256" s="236"/>
      <c r="CS256" s="236"/>
      <c r="CT256" s="236"/>
      <c r="CU256" s="236">
        <v>4.6101000000000001</v>
      </c>
      <c r="CV256" s="236">
        <v>4.5128000000000004</v>
      </c>
      <c r="CW256" s="236">
        <v>3.6362000000000001</v>
      </c>
      <c r="CX256" s="236">
        <v>2.8570000000000002</v>
      </c>
      <c r="CY256" s="236">
        <v>6.0061999999999998</v>
      </c>
      <c r="CZ256" s="236">
        <v>2.5972</v>
      </c>
      <c r="DA256" s="236">
        <v>2.3374999999999999</v>
      </c>
      <c r="DB256" s="236">
        <v>3.8633999999999999</v>
      </c>
      <c r="DC256" s="236">
        <v>3.3439000000000001</v>
      </c>
      <c r="DD256" s="236">
        <v>3.2141000000000002</v>
      </c>
      <c r="DE256" s="236"/>
      <c r="DF256" s="236">
        <v>1.9154</v>
      </c>
      <c r="DG256" s="236">
        <v>3.8957999999999999</v>
      </c>
      <c r="DH256" s="236"/>
      <c r="DI256" s="236">
        <v>3.6036999999999999</v>
      </c>
      <c r="DJ256" s="236"/>
      <c r="DK256" s="236">
        <v>4.8699000000000003</v>
      </c>
      <c r="DL256" s="236">
        <v>1.4610000000000001</v>
      </c>
      <c r="DM256" s="236"/>
      <c r="DN256" s="236"/>
    </row>
    <row r="257" spans="1:118" x14ac:dyDescent="0.35">
      <c r="A257" s="236">
        <v>128</v>
      </c>
      <c r="B257" s="236">
        <v>1.2661</v>
      </c>
      <c r="C257" s="236">
        <v>0.77910000000000001</v>
      </c>
      <c r="D257" s="236">
        <v>0.90910000000000002</v>
      </c>
      <c r="E257" s="236">
        <v>0.84409999999999996</v>
      </c>
      <c r="I257" s="236">
        <v>0.9415</v>
      </c>
      <c r="J257" s="236"/>
      <c r="K257" s="236">
        <v>0.74670000000000003</v>
      </c>
      <c r="L257" s="236">
        <v>2.7921</v>
      </c>
      <c r="M257" s="236"/>
      <c r="N257" s="236"/>
      <c r="O257" s="236">
        <v>1.2661</v>
      </c>
      <c r="P257" s="236"/>
      <c r="Q257" s="236"/>
      <c r="R257" s="236"/>
      <c r="S257" s="236"/>
      <c r="T257" s="236"/>
      <c r="U257" s="236"/>
      <c r="V257" s="236"/>
      <c r="W257" s="236"/>
      <c r="X257" s="236"/>
      <c r="Y257" s="236"/>
      <c r="Z257" s="236">
        <v>4.74</v>
      </c>
      <c r="AA257" s="236">
        <v>2.5323000000000002</v>
      </c>
      <c r="AB257" s="236">
        <v>2.3050000000000002</v>
      </c>
      <c r="AC257" s="236"/>
      <c r="AD257" s="236"/>
      <c r="AE257" s="236"/>
      <c r="AF257" s="236">
        <v>0.90910000000000002</v>
      </c>
      <c r="AG257" s="236">
        <v>3.2791000000000001</v>
      </c>
      <c r="AH257" s="236">
        <v>4.9023000000000003</v>
      </c>
      <c r="AI257" s="236">
        <v>0.64929999999999999</v>
      </c>
      <c r="AJ257" s="236">
        <v>3.1166999999999998</v>
      </c>
      <c r="AK257" s="236">
        <v>1.8180000000000001</v>
      </c>
      <c r="AL257" s="236">
        <v>1.4934000000000001</v>
      </c>
      <c r="AM257" s="236">
        <v>2.9544000000000001</v>
      </c>
      <c r="AN257" s="236">
        <v>2.2077</v>
      </c>
      <c r="AO257" s="236">
        <v>3.0516999999999999</v>
      </c>
      <c r="AP257" s="236"/>
      <c r="AQ257" s="236">
        <v>2.37</v>
      </c>
      <c r="AR257" s="236"/>
      <c r="AS257" s="236">
        <v>1.3634999999999999</v>
      </c>
      <c r="AW257" s="236"/>
      <c r="AX257" s="3">
        <v>2.2725999999999988</v>
      </c>
      <c r="AZ257" s="236">
        <v>1.0064</v>
      </c>
      <c r="BA257" s="236">
        <v>2.2726000000000002</v>
      </c>
      <c r="BB257" s="236">
        <v>2.4674</v>
      </c>
      <c r="BC257" s="236">
        <v>1.7856000000000001</v>
      </c>
      <c r="BD257" s="236">
        <v>4.2854999999999999</v>
      </c>
      <c r="BE257" s="236"/>
      <c r="BF257" s="236">
        <v>4.4154</v>
      </c>
      <c r="BG257" s="236"/>
      <c r="BH257" s="236"/>
      <c r="BI257" s="236"/>
      <c r="BJ257" s="236"/>
      <c r="BK257" s="236"/>
      <c r="BL257" s="236"/>
      <c r="BM257" s="236"/>
      <c r="BN257" s="236"/>
      <c r="BO257" s="236"/>
      <c r="BP257" s="236"/>
      <c r="BQ257" s="236"/>
      <c r="BR257" s="236"/>
      <c r="BS257" s="236"/>
      <c r="BT257" s="236"/>
      <c r="BU257" s="236"/>
      <c r="BV257" s="236">
        <v>3.1492</v>
      </c>
      <c r="BW257" s="236">
        <v>4.5126999999999997</v>
      </c>
      <c r="BX257" s="236">
        <v>3.2465999999999999</v>
      </c>
      <c r="BY257" s="236">
        <v>3.2465000000000002</v>
      </c>
      <c r="BZ257" s="236">
        <v>2.8894000000000002</v>
      </c>
      <c r="CA257" s="236">
        <v>2.2402000000000002</v>
      </c>
      <c r="CB257" s="236">
        <v>1.9479</v>
      </c>
      <c r="CC257" s="236"/>
      <c r="CD257" s="236">
        <v>3.6362000000000001</v>
      </c>
      <c r="CE257" s="236">
        <v>3.9283000000000001</v>
      </c>
      <c r="CF257" s="236">
        <v>2.4998999999999998</v>
      </c>
      <c r="CG257" s="236">
        <v>1.7856000000000001</v>
      </c>
      <c r="CH257" s="236">
        <v>3.3115000000000001</v>
      </c>
      <c r="CI257" s="236">
        <v>4.3827999999999996</v>
      </c>
      <c r="CJ257" s="236">
        <v>1.5583</v>
      </c>
      <c r="CK257" s="236"/>
      <c r="CL257" s="236"/>
      <c r="CM257" s="236"/>
      <c r="CN257" s="236">
        <v>4.2206000000000001</v>
      </c>
      <c r="CO257" s="236"/>
      <c r="CP257" s="236"/>
      <c r="CQ257" s="236"/>
      <c r="CR257" s="236"/>
      <c r="CS257" s="236"/>
      <c r="CT257" s="236"/>
      <c r="CU257" s="236">
        <v>4.5452000000000004</v>
      </c>
      <c r="CV257" s="236">
        <v>4.6101999999999999</v>
      </c>
      <c r="CW257" s="236">
        <v>3.3765000000000001</v>
      </c>
      <c r="CX257" s="236">
        <v>2.9218999999999999</v>
      </c>
      <c r="CY257" s="236">
        <v>5.6814999999999998</v>
      </c>
      <c r="CZ257" s="236">
        <v>2.5323000000000002</v>
      </c>
      <c r="DA257" s="236">
        <v>2.37</v>
      </c>
      <c r="DB257" s="236">
        <v>3.766</v>
      </c>
      <c r="DC257" s="236">
        <v>3.3763999999999998</v>
      </c>
      <c r="DD257" s="236">
        <v>3.0192999999999999</v>
      </c>
      <c r="DE257" s="236"/>
      <c r="DF257" s="236">
        <v>1.9803999999999999</v>
      </c>
      <c r="DG257" s="236">
        <v>3.766</v>
      </c>
      <c r="DH257" s="236"/>
      <c r="DI257" s="236">
        <v>3.4738000000000002</v>
      </c>
      <c r="DJ257" s="236"/>
      <c r="DK257" s="236">
        <v>4.74</v>
      </c>
      <c r="DL257" s="236">
        <v>1.4934000000000001</v>
      </c>
      <c r="DM257" s="236"/>
      <c r="DN257" s="236"/>
    </row>
    <row r="258" spans="1:118" x14ac:dyDescent="0.35">
      <c r="A258" s="236">
        <v>129</v>
      </c>
      <c r="B258" s="236">
        <v>1.0712999999999999</v>
      </c>
      <c r="C258" s="236">
        <v>0.9415</v>
      </c>
      <c r="D258" s="236">
        <v>1.1363000000000001</v>
      </c>
      <c r="E258" s="236">
        <v>0.84409999999999996</v>
      </c>
      <c r="I258" s="236">
        <v>1.1363000000000001</v>
      </c>
      <c r="J258" s="236"/>
      <c r="K258" s="236">
        <v>0.6169</v>
      </c>
      <c r="L258" s="236">
        <v>2.5973000000000002</v>
      </c>
      <c r="M258" s="236"/>
      <c r="N258" s="236"/>
      <c r="O258" s="236">
        <v>1.2661</v>
      </c>
      <c r="P258" s="236"/>
      <c r="Q258" s="236"/>
      <c r="R258" s="236"/>
      <c r="S258" s="236"/>
      <c r="T258" s="236"/>
      <c r="U258" s="236"/>
      <c r="V258" s="236"/>
      <c r="W258" s="236"/>
      <c r="X258" s="236"/>
      <c r="Y258" s="236"/>
      <c r="Z258" s="236">
        <v>4.8048999999999999</v>
      </c>
      <c r="AA258" s="236">
        <v>2.3374999999999999</v>
      </c>
      <c r="AB258" s="236">
        <v>2.1751999999999998</v>
      </c>
      <c r="AC258" s="236"/>
      <c r="AD258" s="236"/>
      <c r="AE258" s="236"/>
      <c r="AF258" s="236">
        <v>0.87660000000000005</v>
      </c>
      <c r="AG258" s="236">
        <v>3.2791000000000001</v>
      </c>
      <c r="AH258" s="236">
        <v>4.8048999999999999</v>
      </c>
      <c r="AI258" s="236">
        <v>0.84409999999999996</v>
      </c>
      <c r="AJ258" s="236">
        <v>2.9218999999999999</v>
      </c>
      <c r="AK258" s="236">
        <v>1.7205999999999999</v>
      </c>
      <c r="AL258" s="236">
        <v>1.4934000000000001</v>
      </c>
      <c r="AM258" s="236">
        <v>2.9218999999999999</v>
      </c>
      <c r="AN258" s="236">
        <v>2.1751999999999998</v>
      </c>
      <c r="AO258" s="236">
        <v>3.1816</v>
      </c>
      <c r="AP258" s="236"/>
      <c r="AQ258" s="236">
        <v>2.2726000000000002</v>
      </c>
      <c r="AR258" s="236"/>
      <c r="AS258" s="236">
        <v>1.3310999999999999</v>
      </c>
      <c r="AW258" s="236"/>
      <c r="AX258" s="3">
        <v>2.3375000000000004</v>
      </c>
      <c r="AZ258" s="236">
        <v>0.64929999999999999</v>
      </c>
      <c r="BA258" s="236">
        <v>2.37</v>
      </c>
      <c r="BB258" s="236">
        <v>2.1751999999999998</v>
      </c>
      <c r="BC258" s="236">
        <v>1.6881999999999999</v>
      </c>
      <c r="BD258" s="236">
        <v>3.9933000000000001</v>
      </c>
      <c r="BE258" s="236"/>
      <c r="BF258" s="236">
        <v>4.2530000000000001</v>
      </c>
      <c r="BG258" s="236"/>
      <c r="BH258" s="236"/>
      <c r="BI258" s="236"/>
      <c r="BJ258" s="236"/>
      <c r="BK258" s="236"/>
      <c r="BL258" s="236"/>
      <c r="BM258" s="236"/>
      <c r="BN258" s="236"/>
      <c r="BO258" s="236"/>
      <c r="BP258" s="236"/>
      <c r="BQ258" s="236"/>
      <c r="BR258" s="236"/>
      <c r="BS258" s="236"/>
      <c r="BT258" s="236"/>
      <c r="BU258" s="236"/>
      <c r="BV258" s="236">
        <v>2.7919999999999998</v>
      </c>
      <c r="BW258" s="236">
        <v>4.5452000000000004</v>
      </c>
      <c r="BX258" s="236">
        <v>2.9868000000000001</v>
      </c>
      <c r="BY258" s="236">
        <v>2.7919999999999998</v>
      </c>
      <c r="BZ258" s="236">
        <v>2.8894000000000002</v>
      </c>
      <c r="CA258" s="236">
        <v>1.9803999999999999</v>
      </c>
      <c r="CB258" s="236">
        <v>2.1427</v>
      </c>
      <c r="CC258" s="236"/>
      <c r="CD258" s="236">
        <v>3.4739</v>
      </c>
      <c r="CE258" s="236">
        <v>3.6036999999999999</v>
      </c>
      <c r="CF258" s="236">
        <v>2.37</v>
      </c>
      <c r="CG258" s="236">
        <v>1.7206999999999999</v>
      </c>
      <c r="CH258" s="236">
        <v>3.2791000000000001</v>
      </c>
      <c r="CI258" s="236">
        <v>4.1555999999999997</v>
      </c>
      <c r="CJ258" s="236">
        <v>1.3310999999999999</v>
      </c>
      <c r="CK258" s="236"/>
      <c r="CL258" s="236"/>
      <c r="CM258" s="236"/>
      <c r="CN258" s="236">
        <v>4.2854999999999999</v>
      </c>
      <c r="CO258" s="236"/>
      <c r="CP258" s="236"/>
      <c r="CQ258" s="236"/>
      <c r="CR258" s="236"/>
      <c r="CS258" s="236"/>
      <c r="CT258" s="236"/>
      <c r="CU258" s="236">
        <v>4.5777000000000001</v>
      </c>
      <c r="CV258" s="236">
        <v>4.2854999999999999</v>
      </c>
      <c r="CW258" s="236">
        <v>3.5388000000000002</v>
      </c>
      <c r="CX258" s="236">
        <v>2.7595999999999998</v>
      </c>
      <c r="CY258" s="236">
        <v>5.9088000000000003</v>
      </c>
      <c r="CZ258" s="236">
        <v>2.3374999999999999</v>
      </c>
      <c r="DA258" s="236">
        <v>2.0777999999999999</v>
      </c>
      <c r="DB258" s="236">
        <v>3.766</v>
      </c>
      <c r="DC258" s="236">
        <v>3.1816</v>
      </c>
      <c r="DD258" s="236">
        <v>2.7921</v>
      </c>
      <c r="DE258" s="236"/>
      <c r="DF258" s="236">
        <v>1.9803999999999999</v>
      </c>
      <c r="DG258" s="236">
        <v>3.5063</v>
      </c>
      <c r="DH258" s="236"/>
      <c r="DI258" s="236">
        <v>3.4413</v>
      </c>
      <c r="DJ258" s="236"/>
      <c r="DK258" s="236">
        <v>4.5452000000000004</v>
      </c>
      <c r="DL258" s="236">
        <v>1.5908</v>
      </c>
      <c r="DM258" s="236"/>
      <c r="DN258" s="236"/>
    </row>
    <row r="259" spans="1:118" x14ac:dyDescent="0.35">
      <c r="A259" s="236">
        <v>130</v>
      </c>
      <c r="B259" s="236">
        <v>1.1687000000000001</v>
      </c>
      <c r="C259" s="236">
        <v>0.97389999999999999</v>
      </c>
      <c r="D259" s="236">
        <v>1.0388999999999999</v>
      </c>
      <c r="E259" s="236">
        <v>0.9415</v>
      </c>
      <c r="I259" s="236">
        <v>1.0064</v>
      </c>
      <c r="J259" s="236"/>
      <c r="K259" s="236">
        <v>0.71430000000000005</v>
      </c>
      <c r="L259" s="236">
        <v>2.4674</v>
      </c>
      <c r="M259" s="236"/>
      <c r="N259" s="236"/>
      <c r="O259" s="236">
        <v>1.4285000000000001</v>
      </c>
      <c r="P259" s="236"/>
      <c r="Q259" s="236"/>
      <c r="R259" s="236"/>
      <c r="S259" s="236"/>
      <c r="T259" s="236"/>
      <c r="U259" s="236"/>
      <c r="V259" s="236"/>
      <c r="W259" s="236"/>
      <c r="X259" s="236"/>
      <c r="Y259" s="236"/>
      <c r="Z259" s="236">
        <v>4.5126999999999997</v>
      </c>
      <c r="AA259" s="236">
        <v>2.3050000000000002</v>
      </c>
      <c r="AB259" s="236">
        <v>2.0453000000000001</v>
      </c>
      <c r="AC259" s="236"/>
      <c r="AD259" s="236"/>
      <c r="AE259" s="236"/>
      <c r="AF259" s="236">
        <v>0.9415</v>
      </c>
      <c r="AG259" s="236">
        <v>3.3115000000000001</v>
      </c>
      <c r="AH259" s="236">
        <v>4.8699000000000003</v>
      </c>
      <c r="AI259" s="236">
        <v>0.71430000000000005</v>
      </c>
      <c r="AJ259" s="236">
        <v>3.0192999999999999</v>
      </c>
      <c r="AK259" s="236">
        <v>1.6556999999999999</v>
      </c>
      <c r="AL259" s="236">
        <v>1.5908</v>
      </c>
      <c r="AM259" s="236">
        <v>2.9218999999999999</v>
      </c>
      <c r="AN259" s="236">
        <v>2.2077</v>
      </c>
      <c r="AO259" s="236">
        <v>2.9868000000000001</v>
      </c>
      <c r="AP259" s="236"/>
      <c r="AQ259" s="236">
        <v>2.3050999999999999</v>
      </c>
      <c r="AR259" s="236"/>
      <c r="AS259" s="236">
        <v>1.4285000000000001</v>
      </c>
      <c r="AW259" s="236"/>
      <c r="AX259" s="3">
        <v>2.3698999999999995</v>
      </c>
      <c r="AZ259" s="236">
        <v>0.64929999999999999</v>
      </c>
      <c r="BA259" s="236">
        <v>2.37</v>
      </c>
      <c r="BB259" s="236">
        <v>2.2401</v>
      </c>
      <c r="BC259" s="236">
        <v>1.5259</v>
      </c>
      <c r="BD259" s="236">
        <v>4.0583</v>
      </c>
      <c r="BE259" s="236"/>
      <c r="BF259" s="236">
        <v>4.2206000000000001</v>
      </c>
      <c r="BG259" s="236"/>
      <c r="BH259" s="236"/>
      <c r="BI259" s="236"/>
      <c r="BJ259" s="236"/>
      <c r="BK259" s="236"/>
      <c r="BL259" s="236"/>
      <c r="BM259" s="236"/>
      <c r="BN259" s="236"/>
      <c r="BO259" s="236"/>
      <c r="BP259" s="236"/>
      <c r="BQ259" s="236"/>
      <c r="BR259" s="236"/>
      <c r="BS259" s="236"/>
      <c r="BT259" s="236"/>
      <c r="BU259" s="236"/>
      <c r="BV259" s="236">
        <v>2.6621999999999999</v>
      </c>
      <c r="BW259" s="236">
        <v>4.4154</v>
      </c>
      <c r="BX259" s="236">
        <v>3.0842000000000001</v>
      </c>
      <c r="BY259" s="236">
        <v>2.8245</v>
      </c>
      <c r="BZ259" s="236">
        <v>2.5647000000000002</v>
      </c>
      <c r="CA259" s="236">
        <v>2.2077</v>
      </c>
      <c r="CB259" s="236">
        <v>1.7531000000000001</v>
      </c>
      <c r="CC259" s="236"/>
      <c r="CD259" s="236">
        <v>3.5388000000000002</v>
      </c>
      <c r="CE259" s="236">
        <v>3.5712000000000002</v>
      </c>
      <c r="CF259" s="236">
        <v>2.4350000000000001</v>
      </c>
      <c r="CG259" s="236">
        <v>1.7532000000000001</v>
      </c>
      <c r="CH259" s="236">
        <v>3.1166999999999998</v>
      </c>
      <c r="CI259" s="236">
        <v>3.8957999999999999</v>
      </c>
      <c r="CJ259" s="236">
        <v>1.3959999999999999</v>
      </c>
      <c r="CK259" s="236"/>
      <c r="CL259" s="236"/>
      <c r="CM259" s="236"/>
      <c r="CN259" s="236">
        <v>4.1881000000000004</v>
      </c>
      <c r="CO259" s="236"/>
      <c r="CP259" s="236"/>
      <c r="CQ259" s="236"/>
      <c r="CR259" s="236"/>
      <c r="CS259" s="236"/>
      <c r="CT259" s="236"/>
      <c r="CU259" s="236">
        <v>4.3179999999999996</v>
      </c>
      <c r="CV259" s="236">
        <v>4.0907</v>
      </c>
      <c r="CW259" s="236">
        <v>3.3115000000000001</v>
      </c>
      <c r="CX259" s="236">
        <v>2.7919999999999998</v>
      </c>
      <c r="CY259" s="236">
        <v>5.4866999999999999</v>
      </c>
      <c r="CZ259" s="236">
        <v>2.4348999999999998</v>
      </c>
      <c r="DA259" s="236">
        <v>2.2075999999999998</v>
      </c>
      <c r="DB259" s="236">
        <v>3.7985000000000002</v>
      </c>
      <c r="DC259" s="236">
        <v>3.0842000000000001</v>
      </c>
      <c r="DD259" s="236">
        <v>2.7271999999999998</v>
      </c>
      <c r="DE259" s="236"/>
      <c r="DF259" s="236">
        <v>1.7206999999999999</v>
      </c>
      <c r="DG259" s="236">
        <v>3.3763999999999998</v>
      </c>
      <c r="DH259" s="236"/>
      <c r="DI259" s="236">
        <v>3.3115000000000001</v>
      </c>
      <c r="DJ259" s="236"/>
      <c r="DK259" s="236">
        <v>4.5452000000000004</v>
      </c>
      <c r="DL259" s="236">
        <v>1.6881999999999999</v>
      </c>
      <c r="DM259" s="236"/>
      <c r="DN259" s="236"/>
    </row>
    <row r="260" spans="1:118" x14ac:dyDescent="0.35">
      <c r="A260" s="236">
        <v>131</v>
      </c>
      <c r="B260" s="236">
        <v>0.9415</v>
      </c>
      <c r="C260" s="236">
        <v>0.90900000000000003</v>
      </c>
      <c r="D260" s="236">
        <v>1.2013</v>
      </c>
      <c r="E260" s="236">
        <v>0.81159999999999999</v>
      </c>
      <c r="I260" s="236">
        <v>1.0712999999999999</v>
      </c>
      <c r="J260" s="236"/>
      <c r="K260" s="236">
        <v>0.74670000000000003</v>
      </c>
      <c r="L260" s="236">
        <v>2.3376000000000001</v>
      </c>
      <c r="M260" s="236"/>
      <c r="N260" s="236"/>
      <c r="O260" s="236">
        <v>1.2337</v>
      </c>
      <c r="P260" s="236"/>
      <c r="Q260" s="236"/>
      <c r="R260" s="236"/>
      <c r="S260" s="236"/>
      <c r="T260" s="236"/>
      <c r="U260" s="236"/>
      <c r="V260" s="236"/>
      <c r="W260" s="236"/>
      <c r="X260" s="236"/>
      <c r="Y260" s="236"/>
      <c r="Z260" s="236">
        <v>4.4802</v>
      </c>
      <c r="AA260" s="236">
        <v>2.2726000000000002</v>
      </c>
      <c r="AB260" s="236">
        <v>2.2401</v>
      </c>
      <c r="AC260" s="236"/>
      <c r="AD260" s="236"/>
      <c r="AE260" s="236"/>
      <c r="AF260" s="236">
        <v>0.90910000000000002</v>
      </c>
      <c r="AG260" s="236">
        <v>3.0194000000000001</v>
      </c>
      <c r="AH260" s="236">
        <v>4.8373999999999997</v>
      </c>
      <c r="AI260" s="236">
        <v>0.6169</v>
      </c>
      <c r="AJ260" s="236">
        <v>2.8895</v>
      </c>
      <c r="AK260" s="236">
        <v>1.8180000000000001</v>
      </c>
      <c r="AL260" s="236">
        <v>1.6233</v>
      </c>
      <c r="AM260" s="236">
        <v>2.8895</v>
      </c>
      <c r="AN260" s="236">
        <v>2.2402000000000002</v>
      </c>
      <c r="AO260" s="236">
        <v>2.7595999999999998</v>
      </c>
      <c r="AP260" s="236"/>
      <c r="AQ260" s="236">
        <v>2.2402000000000002</v>
      </c>
      <c r="AR260" s="236"/>
      <c r="AS260" s="236">
        <v>1.3310999999999999</v>
      </c>
      <c r="AW260" s="236"/>
      <c r="AX260" s="3">
        <v>2.175200000000002</v>
      </c>
      <c r="AZ260" s="236">
        <v>0.45450000000000002</v>
      </c>
      <c r="BA260" s="236">
        <v>2.1751999999999998</v>
      </c>
      <c r="BB260" s="236">
        <v>2.1427</v>
      </c>
      <c r="BC260" s="236">
        <v>1.5583</v>
      </c>
      <c r="BD260" s="236">
        <v>3.9609000000000001</v>
      </c>
      <c r="BE260" s="236"/>
      <c r="BF260" s="236">
        <v>4.0582000000000003</v>
      </c>
      <c r="BG260" s="236"/>
      <c r="BH260" s="236"/>
      <c r="BI260" s="236"/>
      <c r="BJ260" s="236"/>
      <c r="BK260" s="236"/>
      <c r="BL260" s="236"/>
      <c r="BM260" s="236"/>
      <c r="BN260" s="236"/>
      <c r="BO260" s="236"/>
      <c r="BP260" s="236"/>
      <c r="BQ260" s="236"/>
      <c r="BR260" s="236"/>
      <c r="BS260" s="236"/>
      <c r="BT260" s="236"/>
      <c r="BU260" s="236"/>
      <c r="BV260" s="236">
        <v>2.8245</v>
      </c>
      <c r="BW260" s="236">
        <v>4.3179999999999996</v>
      </c>
      <c r="BX260" s="236">
        <v>2.9868000000000001</v>
      </c>
      <c r="BY260" s="236">
        <v>2.7919999999999998</v>
      </c>
      <c r="BZ260" s="236">
        <v>2.6945999999999999</v>
      </c>
      <c r="CA260" s="236">
        <v>2.0129000000000001</v>
      </c>
      <c r="CB260" s="236">
        <v>2.0453000000000001</v>
      </c>
      <c r="CC260" s="236"/>
      <c r="CD260" s="236">
        <v>3.3765000000000001</v>
      </c>
      <c r="CE260" s="236">
        <v>3.7985000000000002</v>
      </c>
      <c r="CF260" s="236">
        <v>2.5973000000000002</v>
      </c>
      <c r="CG260" s="236">
        <v>1.6233</v>
      </c>
      <c r="CH260" s="236">
        <v>3.0842999999999998</v>
      </c>
      <c r="CI260" s="236">
        <v>3.8309000000000002</v>
      </c>
      <c r="CJ260" s="236">
        <v>1.2661</v>
      </c>
      <c r="CK260" s="236"/>
      <c r="CL260" s="236"/>
      <c r="CM260" s="236"/>
      <c r="CN260" s="236">
        <v>4.1557000000000004</v>
      </c>
      <c r="CO260" s="236"/>
      <c r="CP260" s="236"/>
      <c r="CQ260" s="236"/>
      <c r="CR260" s="236"/>
      <c r="CS260" s="236"/>
      <c r="CT260" s="236"/>
      <c r="CU260" s="236">
        <v>4.3179999999999996</v>
      </c>
      <c r="CV260" s="236">
        <v>4.4154</v>
      </c>
      <c r="CW260" s="236">
        <v>3.1492</v>
      </c>
      <c r="CX260" s="236">
        <v>2.6297000000000001</v>
      </c>
      <c r="CY260" s="236">
        <v>5.4866999999999999</v>
      </c>
      <c r="CZ260" s="236">
        <v>2.2075999999999998</v>
      </c>
      <c r="DA260" s="236">
        <v>2.1427</v>
      </c>
      <c r="DB260" s="236">
        <v>3.5712000000000002</v>
      </c>
      <c r="DC260" s="236">
        <v>3.3439000000000001</v>
      </c>
      <c r="DD260" s="236">
        <v>2.5973000000000002</v>
      </c>
      <c r="DE260" s="236"/>
      <c r="DF260" s="236">
        <v>1.5583</v>
      </c>
      <c r="DG260" s="236">
        <v>3.2465000000000002</v>
      </c>
      <c r="DH260" s="236"/>
      <c r="DI260" s="236">
        <v>3.2789999999999999</v>
      </c>
      <c r="DJ260" s="236"/>
      <c r="DK260" s="236">
        <v>4.2530000000000001</v>
      </c>
      <c r="DL260" s="236">
        <v>1.5259</v>
      </c>
      <c r="DM260" s="236"/>
      <c r="DN260" s="236"/>
    </row>
    <row r="261" spans="1:118" x14ac:dyDescent="0.35">
      <c r="A261" s="236">
        <v>132</v>
      </c>
      <c r="B261" s="236">
        <v>0.97389999999999999</v>
      </c>
      <c r="C261" s="236">
        <v>0.9415</v>
      </c>
      <c r="D261" s="236">
        <v>0.84409999999999996</v>
      </c>
      <c r="E261" s="236">
        <v>0.58440000000000003</v>
      </c>
      <c r="I261" s="236">
        <v>1.0712999999999999</v>
      </c>
      <c r="J261" s="236"/>
      <c r="K261" s="236">
        <v>0.81169999999999998</v>
      </c>
      <c r="L261" s="236">
        <v>2.4674</v>
      </c>
      <c r="M261" s="236"/>
      <c r="N261" s="236"/>
      <c r="O261" s="236">
        <v>1.2986</v>
      </c>
      <c r="P261" s="236"/>
      <c r="Q261" s="236"/>
      <c r="R261" s="236"/>
      <c r="S261" s="236"/>
      <c r="T261" s="236"/>
      <c r="U261" s="236"/>
      <c r="V261" s="236"/>
      <c r="W261" s="236"/>
      <c r="X261" s="236"/>
      <c r="Y261" s="236"/>
      <c r="Z261" s="236">
        <v>4.2854000000000001</v>
      </c>
      <c r="AA261" s="236">
        <v>2.4024000000000001</v>
      </c>
      <c r="AB261" s="236">
        <v>1.9803999999999999</v>
      </c>
      <c r="AC261" s="236"/>
      <c r="AD261" s="236"/>
      <c r="AE261" s="236"/>
      <c r="AF261" s="236">
        <v>0.90910000000000002</v>
      </c>
      <c r="AG261" s="236">
        <v>2.9868999999999999</v>
      </c>
      <c r="AH261" s="236">
        <v>4.5777000000000001</v>
      </c>
      <c r="AI261" s="236">
        <v>0.81169999999999998</v>
      </c>
      <c r="AJ261" s="236">
        <v>2.8895</v>
      </c>
      <c r="AK261" s="236">
        <v>1.6556999999999999</v>
      </c>
      <c r="AL261" s="236">
        <v>1.4610000000000001</v>
      </c>
      <c r="AM261" s="236">
        <v>2.6297999999999999</v>
      </c>
      <c r="AN261" s="236">
        <v>2.2726000000000002</v>
      </c>
      <c r="AO261" s="236">
        <v>2.6945999999999999</v>
      </c>
      <c r="AP261" s="236"/>
      <c r="AQ261" s="236">
        <v>2.1427999999999998</v>
      </c>
      <c r="AR261" s="236"/>
      <c r="AS261" s="236">
        <v>1.2661</v>
      </c>
      <c r="AW261" s="236"/>
      <c r="AX261" s="3">
        <v>2.1102000000000007</v>
      </c>
      <c r="AZ261" s="236">
        <v>0.29220000000000002</v>
      </c>
      <c r="BA261" s="236">
        <v>1.9803999999999999</v>
      </c>
      <c r="BB261" s="236">
        <v>2.1751999999999998</v>
      </c>
      <c r="BC261" s="236">
        <v>1.4934000000000001</v>
      </c>
      <c r="BD261" s="236">
        <v>3.9283999999999999</v>
      </c>
      <c r="BE261" s="236"/>
      <c r="BF261" s="236">
        <v>3.8959000000000001</v>
      </c>
      <c r="BG261" s="236"/>
      <c r="BH261" s="236"/>
      <c r="BI261" s="236"/>
      <c r="BJ261" s="236"/>
      <c r="BK261" s="236"/>
      <c r="BL261" s="236"/>
      <c r="BM261" s="236"/>
      <c r="BN261" s="236"/>
      <c r="BO261" s="236"/>
      <c r="BP261" s="236"/>
      <c r="BQ261" s="236"/>
      <c r="BR261" s="236"/>
      <c r="BS261" s="236"/>
      <c r="BT261" s="236"/>
      <c r="BU261" s="236"/>
      <c r="BV261" s="236">
        <v>2.6297000000000001</v>
      </c>
      <c r="BW261" s="236">
        <v>4.3179999999999996</v>
      </c>
      <c r="BX261" s="236">
        <v>2.7595999999999998</v>
      </c>
      <c r="BY261" s="236">
        <v>2.8245</v>
      </c>
      <c r="BZ261" s="236">
        <v>2.5323000000000002</v>
      </c>
      <c r="CA261" s="236">
        <v>1.9803999999999999</v>
      </c>
      <c r="CB261" s="236">
        <v>1.7856000000000001</v>
      </c>
      <c r="CC261" s="236"/>
      <c r="CD261" s="236">
        <v>3.2791000000000001</v>
      </c>
      <c r="CE261" s="236">
        <v>3.6036999999999999</v>
      </c>
      <c r="CF261" s="236">
        <v>2.5648</v>
      </c>
      <c r="CG261" s="236">
        <v>1.4610000000000001</v>
      </c>
      <c r="CH261" s="236">
        <v>3.2141000000000002</v>
      </c>
      <c r="CI261" s="236">
        <v>3.8309000000000002</v>
      </c>
      <c r="CJ261" s="236">
        <v>1.2337</v>
      </c>
      <c r="CK261" s="236"/>
      <c r="CL261" s="236"/>
      <c r="CM261" s="236"/>
      <c r="CN261" s="236">
        <v>4.0583</v>
      </c>
      <c r="CO261" s="236"/>
      <c r="CP261" s="236"/>
      <c r="CQ261" s="236"/>
      <c r="CR261" s="236"/>
      <c r="CS261" s="236"/>
      <c r="CT261" s="236"/>
      <c r="CU261" s="236">
        <v>4.2206000000000001</v>
      </c>
      <c r="CV261" s="236">
        <v>4.0907</v>
      </c>
      <c r="CW261" s="236">
        <v>3.2791000000000001</v>
      </c>
      <c r="CX261" s="236">
        <v>2.5972</v>
      </c>
      <c r="CY261" s="236">
        <v>5.1620999999999997</v>
      </c>
      <c r="CZ261" s="236">
        <v>2.2726000000000002</v>
      </c>
      <c r="DA261" s="236">
        <v>1.9154</v>
      </c>
      <c r="DB261" s="236">
        <v>3.6362000000000001</v>
      </c>
      <c r="DC261" s="236">
        <v>3.0192999999999999</v>
      </c>
      <c r="DD261" s="236">
        <v>2.5973000000000002</v>
      </c>
      <c r="DE261" s="236"/>
      <c r="DF261" s="236">
        <v>1.7206999999999999</v>
      </c>
      <c r="DG261" s="236">
        <v>3.2465000000000002</v>
      </c>
      <c r="DH261" s="236"/>
      <c r="DI261" s="236">
        <v>3.2789999999999999</v>
      </c>
      <c r="DJ261" s="236"/>
      <c r="DK261" s="236">
        <v>4.1881000000000004</v>
      </c>
      <c r="DL261" s="236">
        <v>1.5259</v>
      </c>
      <c r="DM261" s="236"/>
      <c r="DN261" s="236"/>
    </row>
    <row r="262" spans="1:118" x14ac:dyDescent="0.35">
      <c r="A262" s="236">
        <v>133</v>
      </c>
      <c r="B262" s="236">
        <v>0.9415</v>
      </c>
      <c r="C262" s="236">
        <v>0.9415</v>
      </c>
      <c r="D262" s="236">
        <v>0.7792</v>
      </c>
      <c r="E262" s="236">
        <v>0.90900000000000003</v>
      </c>
      <c r="I262" s="236">
        <v>0.90900000000000003</v>
      </c>
      <c r="J262" s="236"/>
      <c r="K262" s="236">
        <v>0.71430000000000005</v>
      </c>
      <c r="L262" s="236">
        <v>2.1427999999999998</v>
      </c>
      <c r="M262" s="236"/>
      <c r="N262" s="236"/>
      <c r="O262" s="236">
        <v>1.1687000000000001</v>
      </c>
      <c r="P262" s="236"/>
      <c r="Q262" s="236"/>
      <c r="R262" s="236"/>
      <c r="S262" s="236"/>
      <c r="T262" s="236"/>
      <c r="U262" s="236"/>
      <c r="V262" s="236"/>
      <c r="W262" s="236"/>
      <c r="X262" s="236"/>
      <c r="Y262" s="236"/>
      <c r="Z262" s="236">
        <v>4.3503999999999996</v>
      </c>
      <c r="AA262" s="236">
        <v>2.2401</v>
      </c>
      <c r="AB262" s="236">
        <v>2.1427</v>
      </c>
      <c r="AC262" s="236"/>
      <c r="AD262" s="236"/>
      <c r="AE262" s="236"/>
      <c r="AF262" s="236">
        <v>0.87660000000000005</v>
      </c>
      <c r="AG262" s="236">
        <v>2.9220000000000002</v>
      </c>
      <c r="AH262" s="236">
        <v>4.3503999999999996</v>
      </c>
      <c r="AI262" s="236">
        <v>0.48699999999999999</v>
      </c>
      <c r="AJ262" s="236">
        <v>2.8895</v>
      </c>
      <c r="AK262" s="236">
        <v>1.6232</v>
      </c>
      <c r="AL262" s="236">
        <v>1.4610000000000001</v>
      </c>
      <c r="AM262" s="236">
        <v>2.6297999999999999</v>
      </c>
      <c r="AN262" s="236">
        <v>2.0453999999999999</v>
      </c>
      <c r="AO262" s="236">
        <v>2.7919999999999998</v>
      </c>
      <c r="AP262" s="236"/>
      <c r="AQ262" s="236">
        <v>2.0777999999999999</v>
      </c>
      <c r="AR262" s="236"/>
      <c r="AS262" s="236">
        <v>1.2986</v>
      </c>
      <c r="AW262" s="236"/>
      <c r="AX262" s="3">
        <v>2.2401</v>
      </c>
      <c r="AZ262" s="236">
        <v>0.25969999999999999</v>
      </c>
      <c r="BA262" s="236">
        <v>2.0777999999999999</v>
      </c>
      <c r="BB262" s="236">
        <v>1.9803999999999999</v>
      </c>
      <c r="BC262" s="236">
        <v>1.4285000000000001</v>
      </c>
      <c r="BD262" s="236">
        <v>3.5712999999999999</v>
      </c>
      <c r="BE262" s="236"/>
      <c r="BF262" s="236">
        <v>3.7660999999999998</v>
      </c>
      <c r="BG262" s="236"/>
      <c r="BH262" s="236"/>
      <c r="BI262" s="236"/>
      <c r="BJ262" s="236"/>
      <c r="BK262" s="236"/>
      <c r="BL262" s="236"/>
      <c r="BM262" s="236"/>
      <c r="BN262" s="236"/>
      <c r="BO262" s="236"/>
      <c r="BP262" s="236"/>
      <c r="BQ262" s="236"/>
      <c r="BR262" s="236"/>
      <c r="BS262" s="236"/>
      <c r="BT262" s="236"/>
      <c r="BU262" s="236"/>
      <c r="BV262" s="236">
        <v>2.7595999999999998</v>
      </c>
      <c r="BW262" s="236">
        <v>4.1555999999999997</v>
      </c>
      <c r="BX262" s="236">
        <v>2.7271000000000001</v>
      </c>
      <c r="BY262" s="236">
        <v>2.7271000000000001</v>
      </c>
      <c r="BZ262" s="236">
        <v>2.7271000000000001</v>
      </c>
      <c r="CA262" s="236">
        <v>1.8506</v>
      </c>
      <c r="CB262" s="236">
        <v>1.7205999999999999</v>
      </c>
      <c r="CC262" s="236"/>
      <c r="CD262" s="236">
        <v>3.3115000000000001</v>
      </c>
      <c r="CE262" s="236">
        <v>3.4089</v>
      </c>
      <c r="CF262" s="236">
        <v>2.4024999999999999</v>
      </c>
      <c r="CG262" s="236">
        <v>1.7532000000000001</v>
      </c>
      <c r="CH262" s="236">
        <v>3.0518000000000001</v>
      </c>
      <c r="CI262" s="236">
        <v>3.9283000000000001</v>
      </c>
      <c r="CJ262" s="236">
        <v>1.2012</v>
      </c>
      <c r="CK262" s="236"/>
      <c r="CL262" s="236"/>
      <c r="CM262" s="236"/>
      <c r="CN262" s="236">
        <v>4.0583</v>
      </c>
      <c r="CO262" s="236"/>
      <c r="CP262" s="236"/>
      <c r="CQ262" s="236"/>
      <c r="CR262" s="236"/>
      <c r="CS262" s="236"/>
      <c r="CT262" s="236"/>
      <c r="CU262" s="236">
        <v>3.8959000000000001</v>
      </c>
      <c r="CV262" s="236">
        <v>3.9283999999999999</v>
      </c>
      <c r="CW262" s="236">
        <v>3.0518000000000001</v>
      </c>
      <c r="CX262" s="236">
        <v>2.5648</v>
      </c>
      <c r="CY262" s="236">
        <v>5.5191999999999997</v>
      </c>
      <c r="CZ262" s="236">
        <v>2.2401</v>
      </c>
      <c r="DA262" s="236">
        <v>2.1101999999999999</v>
      </c>
      <c r="DB262" s="236">
        <v>3.6362000000000001</v>
      </c>
      <c r="DC262" s="236">
        <v>2.9218999999999999</v>
      </c>
      <c r="DD262" s="236">
        <v>2.4998999999999998</v>
      </c>
      <c r="DE262" s="236"/>
      <c r="DF262" s="236">
        <v>1.5259</v>
      </c>
      <c r="DG262" s="236">
        <v>3.2465000000000002</v>
      </c>
      <c r="DH262" s="236"/>
      <c r="DI262" s="236">
        <v>2.9218999999999999</v>
      </c>
      <c r="DJ262" s="236"/>
      <c r="DK262" s="236">
        <v>4.2854999999999999</v>
      </c>
      <c r="DL262" s="236">
        <v>1.2986</v>
      </c>
      <c r="DM262" s="236"/>
      <c r="DN262" s="236"/>
    </row>
    <row r="263" spans="1:118" x14ac:dyDescent="0.35">
      <c r="A263" s="236">
        <v>134</v>
      </c>
      <c r="B263" s="236">
        <v>1.0388999999999999</v>
      </c>
      <c r="C263" s="236">
        <v>0.87649999999999995</v>
      </c>
      <c r="D263" s="236">
        <v>0.84409999999999996</v>
      </c>
      <c r="E263" s="236">
        <v>0.74670000000000003</v>
      </c>
      <c r="I263" s="236">
        <v>0.97389999999999999</v>
      </c>
      <c r="J263" s="236"/>
      <c r="K263" s="236">
        <v>0.51949999999999996</v>
      </c>
      <c r="L263" s="236">
        <v>2.3050999999999999</v>
      </c>
      <c r="M263" s="236"/>
      <c r="N263" s="236"/>
      <c r="O263" s="236">
        <v>1.2986</v>
      </c>
      <c r="P263" s="236"/>
      <c r="Q263" s="236"/>
      <c r="R263" s="236"/>
      <c r="S263" s="236"/>
      <c r="T263" s="236"/>
      <c r="U263" s="236"/>
      <c r="V263" s="236"/>
      <c r="W263" s="236"/>
      <c r="X263" s="236"/>
      <c r="Y263" s="236"/>
      <c r="Z263" s="236">
        <v>4.2205000000000004</v>
      </c>
      <c r="AA263" s="236">
        <v>2.1751999999999998</v>
      </c>
      <c r="AB263" s="236">
        <v>1.9803999999999999</v>
      </c>
      <c r="AC263" s="236"/>
      <c r="AD263" s="236"/>
      <c r="AE263" s="236"/>
      <c r="AF263" s="236">
        <v>0.7792</v>
      </c>
      <c r="AG263" s="236">
        <v>2.9544000000000001</v>
      </c>
      <c r="AH263" s="236">
        <v>4.2854999999999999</v>
      </c>
      <c r="AI263" s="236">
        <v>0.71430000000000005</v>
      </c>
      <c r="AJ263" s="236">
        <v>2.5324</v>
      </c>
      <c r="AK263" s="236">
        <v>1.6556999999999999</v>
      </c>
      <c r="AL263" s="236">
        <v>1.5908</v>
      </c>
      <c r="AM263" s="236">
        <v>2.6297999999999999</v>
      </c>
      <c r="AN263" s="236">
        <v>1.883</v>
      </c>
      <c r="AO263" s="236">
        <v>2.7271000000000001</v>
      </c>
      <c r="AP263" s="236"/>
      <c r="AQ263" s="236">
        <v>2.2077</v>
      </c>
      <c r="AR263" s="236"/>
      <c r="AS263" s="236">
        <v>1.3310999999999999</v>
      </c>
      <c r="AW263" s="236"/>
      <c r="AX263" s="3">
        <v>2.1426999999999996</v>
      </c>
      <c r="AZ263" s="236">
        <v>6.4899999999999999E-2</v>
      </c>
      <c r="BA263" s="236">
        <v>2.2077</v>
      </c>
      <c r="BB263" s="236">
        <v>2.1427</v>
      </c>
      <c r="BC263" s="236">
        <v>1.4285000000000001</v>
      </c>
      <c r="BD263" s="236">
        <v>3.5388000000000002</v>
      </c>
      <c r="BE263" s="236"/>
      <c r="BF263" s="236">
        <v>3.7010999999999998</v>
      </c>
      <c r="BG263" s="236"/>
      <c r="BH263" s="236"/>
      <c r="BI263" s="236"/>
      <c r="BJ263" s="236"/>
      <c r="BK263" s="236"/>
      <c r="BL263" s="236"/>
      <c r="BM263" s="236"/>
      <c r="BN263" s="236"/>
      <c r="BO263" s="236"/>
      <c r="BP263" s="236"/>
      <c r="BQ263" s="236"/>
      <c r="BR263" s="236"/>
      <c r="BS263" s="236"/>
      <c r="BT263" s="236"/>
      <c r="BU263" s="236"/>
      <c r="BV263" s="236">
        <v>2.5973000000000002</v>
      </c>
      <c r="BW263" s="236">
        <v>4.0907</v>
      </c>
      <c r="BX263" s="236">
        <v>2.8570000000000002</v>
      </c>
      <c r="BY263" s="236">
        <v>2.5647000000000002</v>
      </c>
      <c r="BZ263" s="236">
        <v>2.4672999999999998</v>
      </c>
      <c r="CA263" s="236">
        <v>2.0777999999999999</v>
      </c>
      <c r="CB263" s="236">
        <v>1.6556999999999999</v>
      </c>
      <c r="CC263" s="236"/>
      <c r="CD263" s="236">
        <v>3.2791000000000001</v>
      </c>
      <c r="CE263" s="236">
        <v>3.3439000000000001</v>
      </c>
      <c r="CF263" s="236">
        <v>2.37</v>
      </c>
      <c r="CG263" s="236">
        <v>1.8181</v>
      </c>
      <c r="CH263" s="236">
        <v>2.8895</v>
      </c>
      <c r="CI263" s="236">
        <v>3.8309000000000002</v>
      </c>
      <c r="CJ263" s="236">
        <v>1.2986</v>
      </c>
      <c r="CK263" s="236"/>
      <c r="CL263" s="236"/>
      <c r="CM263" s="236"/>
      <c r="CN263" s="236">
        <v>3.8635000000000002</v>
      </c>
      <c r="CO263" s="236"/>
      <c r="CP263" s="236"/>
      <c r="CQ263" s="236"/>
      <c r="CR263" s="236"/>
      <c r="CS263" s="236"/>
      <c r="CT263" s="236"/>
      <c r="CU263" s="236">
        <v>3.831</v>
      </c>
      <c r="CV263" s="236">
        <v>3.9283999999999999</v>
      </c>
      <c r="CW263" s="236">
        <v>2.9544000000000001</v>
      </c>
      <c r="CX263" s="236">
        <v>2.4348999999999998</v>
      </c>
      <c r="CY263" s="236">
        <v>5.0647000000000002</v>
      </c>
      <c r="CZ263" s="236">
        <v>2.2075999999999998</v>
      </c>
      <c r="DA263" s="236">
        <v>2.0127999999999999</v>
      </c>
      <c r="DB263" s="236">
        <v>3.5712000000000002</v>
      </c>
      <c r="DC263" s="236">
        <v>3.0192999999999999</v>
      </c>
      <c r="DD263" s="236">
        <v>2.4998999999999998</v>
      </c>
      <c r="DE263" s="236"/>
      <c r="DF263" s="236">
        <v>1.6881999999999999</v>
      </c>
      <c r="DG263" s="236">
        <v>3.2141000000000002</v>
      </c>
      <c r="DH263" s="236"/>
      <c r="DI263" s="236">
        <v>2.9218999999999999</v>
      </c>
      <c r="DJ263" s="236"/>
      <c r="DK263" s="236">
        <v>4.1231</v>
      </c>
      <c r="DL263" s="236">
        <v>1.4934000000000001</v>
      </c>
      <c r="DM263" s="236"/>
      <c r="DN263" s="236"/>
    </row>
    <row r="264" spans="1:118" x14ac:dyDescent="0.35">
      <c r="A264" s="236">
        <v>135</v>
      </c>
      <c r="B264" s="236">
        <v>1.1037999999999999</v>
      </c>
      <c r="C264" s="236">
        <v>1.0388999999999999</v>
      </c>
      <c r="D264" s="236">
        <v>0.87660000000000005</v>
      </c>
      <c r="E264" s="236">
        <v>0.87649999999999995</v>
      </c>
      <c r="I264" s="236">
        <v>0.81159999999999999</v>
      </c>
      <c r="J264" s="236"/>
      <c r="K264" s="236">
        <v>0.6169</v>
      </c>
      <c r="L264" s="236">
        <v>1.948</v>
      </c>
      <c r="M264" s="236"/>
      <c r="N264" s="236"/>
      <c r="O264" s="236">
        <v>1.3310999999999999</v>
      </c>
      <c r="P264" s="236"/>
      <c r="Q264" s="236"/>
      <c r="R264" s="236"/>
      <c r="S264" s="236"/>
      <c r="T264" s="236"/>
      <c r="U264" s="236"/>
      <c r="V264" s="236"/>
      <c r="W264" s="236"/>
      <c r="X264" s="236"/>
      <c r="Y264" s="236"/>
      <c r="Z264" s="236">
        <v>4.0906000000000002</v>
      </c>
      <c r="AA264" s="236">
        <v>2.0453000000000001</v>
      </c>
      <c r="AB264" s="236">
        <v>1.9803999999999999</v>
      </c>
      <c r="AC264" s="236"/>
      <c r="AD264" s="236"/>
      <c r="AE264" s="236"/>
      <c r="AF264" s="236">
        <v>0.97399999999999998</v>
      </c>
      <c r="AG264" s="236">
        <v>2.8570000000000002</v>
      </c>
      <c r="AH264" s="236">
        <v>4.4478</v>
      </c>
      <c r="AI264" s="236">
        <v>0.58440000000000003</v>
      </c>
      <c r="AJ264" s="236">
        <v>2.6947000000000001</v>
      </c>
      <c r="AK264" s="236">
        <v>1.7531000000000001</v>
      </c>
      <c r="AL264" s="236">
        <v>1.5259</v>
      </c>
      <c r="AM264" s="236">
        <v>2.4674</v>
      </c>
      <c r="AN264" s="236">
        <v>1.9155</v>
      </c>
      <c r="AO264" s="236">
        <v>2.6621999999999999</v>
      </c>
      <c r="AP264" s="236"/>
      <c r="AQ264" s="236">
        <v>2.0129000000000001</v>
      </c>
      <c r="AR264" s="236"/>
      <c r="AS264" s="236">
        <v>1.2012</v>
      </c>
      <c r="AW264" s="236"/>
      <c r="AX264" s="3">
        <v>2.0128000000000004</v>
      </c>
      <c r="AZ264" s="236">
        <v>-0.1948</v>
      </c>
      <c r="BA264" s="236">
        <v>2.0777999999999999</v>
      </c>
      <c r="BB264" s="236">
        <v>1.883</v>
      </c>
      <c r="BC264" s="236">
        <v>1.3959999999999999</v>
      </c>
      <c r="BD264" s="236">
        <v>3.5712999999999999</v>
      </c>
      <c r="BE264" s="236"/>
      <c r="BF264" s="236">
        <v>3.7985000000000002</v>
      </c>
      <c r="BG264" s="236"/>
      <c r="BH264" s="236"/>
      <c r="BI264" s="236"/>
      <c r="BJ264" s="236"/>
      <c r="BK264" s="236"/>
      <c r="BL264" s="236"/>
      <c r="BM264" s="236"/>
      <c r="BN264" s="236"/>
      <c r="BO264" s="236"/>
      <c r="BP264" s="236"/>
      <c r="BQ264" s="236"/>
      <c r="BR264" s="236"/>
      <c r="BS264" s="236"/>
      <c r="BT264" s="236"/>
      <c r="BU264" s="236"/>
      <c r="BV264" s="236">
        <v>2.4674</v>
      </c>
      <c r="BW264" s="236">
        <v>3.9933000000000001</v>
      </c>
      <c r="BX264" s="236">
        <v>2.6297000000000001</v>
      </c>
      <c r="BY264" s="236">
        <v>2.5647000000000002</v>
      </c>
      <c r="BZ264" s="236">
        <v>2.4024000000000001</v>
      </c>
      <c r="CA264" s="236">
        <v>1.6557999999999999</v>
      </c>
      <c r="CB264" s="236">
        <v>1.7856000000000001</v>
      </c>
      <c r="CC264" s="236"/>
      <c r="CD264" s="236">
        <v>3.1817000000000002</v>
      </c>
      <c r="CE264" s="236">
        <v>3.5387</v>
      </c>
      <c r="CF264" s="236">
        <v>2.3050999999999999</v>
      </c>
      <c r="CG264" s="236">
        <v>1.6557999999999999</v>
      </c>
      <c r="CH264" s="236">
        <v>2.9544000000000001</v>
      </c>
      <c r="CI264" s="236">
        <v>3.9931999999999999</v>
      </c>
      <c r="CJ264" s="236">
        <v>1.0712999999999999</v>
      </c>
      <c r="CK264" s="236"/>
      <c r="CL264" s="236"/>
      <c r="CM264" s="236"/>
      <c r="CN264" s="236">
        <v>3.831</v>
      </c>
      <c r="CO264" s="236"/>
      <c r="CP264" s="236"/>
      <c r="CQ264" s="236"/>
      <c r="CR264" s="236"/>
      <c r="CS264" s="236"/>
      <c r="CT264" s="236"/>
      <c r="CU264" s="236">
        <v>3.6686000000000001</v>
      </c>
      <c r="CV264" s="236">
        <v>3.831</v>
      </c>
      <c r="CW264" s="236">
        <v>3.1166999999999998</v>
      </c>
      <c r="CX264" s="236">
        <v>2.4024000000000001</v>
      </c>
      <c r="CY264" s="236">
        <v>5.0321999999999996</v>
      </c>
      <c r="CZ264" s="236">
        <v>2.0453000000000001</v>
      </c>
      <c r="DA264" s="236">
        <v>1.8180000000000001</v>
      </c>
      <c r="DB264" s="236">
        <v>3.5388000000000002</v>
      </c>
      <c r="DC264" s="236">
        <v>2.8569</v>
      </c>
      <c r="DD264" s="236">
        <v>2.4350000000000001</v>
      </c>
      <c r="DE264" s="236"/>
      <c r="DF264" s="236">
        <v>1.4934000000000001</v>
      </c>
      <c r="DG264" s="236">
        <v>3.2141000000000002</v>
      </c>
      <c r="DH264" s="236"/>
      <c r="DI264" s="236">
        <v>3.0192999999999999</v>
      </c>
      <c r="DJ264" s="236"/>
      <c r="DK264" s="236">
        <v>3.9933000000000001</v>
      </c>
      <c r="DL264" s="236">
        <v>1.3635999999999999</v>
      </c>
      <c r="DM264" s="236"/>
      <c r="DN264" s="236"/>
    </row>
    <row r="265" spans="1:118" x14ac:dyDescent="0.35">
      <c r="A265" s="236">
        <v>136</v>
      </c>
      <c r="B265" s="236">
        <v>0.97389999999999999</v>
      </c>
      <c r="C265" s="236">
        <v>0.84409999999999996</v>
      </c>
      <c r="D265" s="236">
        <v>0.87660000000000005</v>
      </c>
      <c r="E265" s="236">
        <v>0.68179999999999996</v>
      </c>
      <c r="I265" s="236">
        <v>0.77910000000000001</v>
      </c>
      <c r="J265" s="236"/>
      <c r="K265" s="236">
        <v>0.58440000000000003</v>
      </c>
      <c r="L265" s="236">
        <v>2.3050999999999999</v>
      </c>
      <c r="M265" s="236"/>
      <c r="N265" s="236"/>
      <c r="O265" s="236">
        <v>1.0388999999999999</v>
      </c>
      <c r="P265" s="236"/>
      <c r="Q265" s="236"/>
      <c r="R265" s="236"/>
      <c r="S265" s="236"/>
      <c r="T265" s="236"/>
      <c r="U265" s="236"/>
      <c r="V265" s="236"/>
      <c r="W265" s="236"/>
      <c r="X265" s="236"/>
      <c r="Y265" s="236"/>
      <c r="Z265" s="236">
        <v>3.9607999999999999</v>
      </c>
      <c r="AA265" s="236">
        <v>2.2075999999999998</v>
      </c>
      <c r="AB265" s="236">
        <v>1.9479</v>
      </c>
      <c r="AC265" s="236"/>
      <c r="AD265" s="236"/>
      <c r="AE265" s="236"/>
      <c r="AF265" s="236">
        <v>0.74680000000000002</v>
      </c>
      <c r="AG265" s="236">
        <v>3.0518000000000001</v>
      </c>
      <c r="AH265" s="236">
        <v>4.2530000000000001</v>
      </c>
      <c r="AI265" s="236">
        <v>0.58440000000000003</v>
      </c>
      <c r="AJ265" s="236">
        <v>2.6621999999999999</v>
      </c>
      <c r="AK265" s="236">
        <v>1.4934000000000001</v>
      </c>
      <c r="AL265" s="236">
        <v>1.4610000000000001</v>
      </c>
      <c r="AM265" s="236">
        <v>2.4674</v>
      </c>
      <c r="AN265" s="236">
        <v>1.883</v>
      </c>
      <c r="AO265" s="236">
        <v>2.5972</v>
      </c>
      <c r="AP265" s="236"/>
      <c r="AQ265" s="236">
        <v>2.1103000000000001</v>
      </c>
      <c r="AR265" s="236"/>
      <c r="AS265" s="236">
        <v>1.3310999999999999</v>
      </c>
      <c r="AW265" s="236"/>
      <c r="AX265" s="3">
        <v>2.1102000000000007</v>
      </c>
      <c r="AZ265" s="236">
        <v>-0.2273</v>
      </c>
      <c r="BA265" s="236">
        <v>1.8831</v>
      </c>
      <c r="BB265" s="236">
        <v>1.9479</v>
      </c>
      <c r="BC265" s="236">
        <v>1.2337</v>
      </c>
      <c r="BD265" s="236">
        <v>3.4413999999999998</v>
      </c>
      <c r="BE265" s="236"/>
      <c r="BF265" s="236">
        <v>3.6036999999999999</v>
      </c>
      <c r="BG265" s="236"/>
      <c r="BH265" s="236"/>
      <c r="BI265" s="236"/>
      <c r="BJ265" s="236"/>
      <c r="BK265" s="236"/>
      <c r="BL265" s="236"/>
      <c r="BM265" s="236"/>
      <c r="BN265" s="236"/>
      <c r="BO265" s="236"/>
      <c r="BP265" s="236"/>
      <c r="BQ265" s="236"/>
      <c r="BR265" s="236"/>
      <c r="BS265" s="236"/>
      <c r="BT265" s="236"/>
      <c r="BU265" s="236"/>
      <c r="BV265" s="236">
        <v>2.4674</v>
      </c>
      <c r="BW265" s="236">
        <v>3.7336</v>
      </c>
      <c r="BX265" s="236">
        <v>2.6945999999999999</v>
      </c>
      <c r="BY265" s="236">
        <v>2.5647000000000002</v>
      </c>
      <c r="BZ265" s="236">
        <v>2.4672999999999998</v>
      </c>
      <c r="CA265" s="236">
        <v>1.6882999999999999</v>
      </c>
      <c r="CB265" s="236">
        <v>1.6232</v>
      </c>
      <c r="CC265" s="236"/>
      <c r="CD265" s="236">
        <v>3.0842999999999998</v>
      </c>
      <c r="CE265" s="236">
        <v>3.3763999999999998</v>
      </c>
      <c r="CF265" s="236">
        <v>2.3376000000000001</v>
      </c>
      <c r="CG265" s="236">
        <v>1.4610000000000001</v>
      </c>
      <c r="CH265" s="236">
        <v>2.9544000000000001</v>
      </c>
      <c r="CI265" s="236">
        <v>3.7334999999999998</v>
      </c>
      <c r="CJ265" s="236">
        <v>0.90900000000000003</v>
      </c>
      <c r="CK265" s="236"/>
      <c r="CL265" s="236"/>
      <c r="CM265" s="236"/>
      <c r="CN265" s="236">
        <v>3.9933000000000001</v>
      </c>
      <c r="CO265" s="236"/>
      <c r="CP265" s="236"/>
      <c r="CQ265" s="236"/>
      <c r="CR265" s="236"/>
      <c r="CS265" s="236"/>
      <c r="CT265" s="236"/>
      <c r="CU265" s="236">
        <v>3.6036999999999999</v>
      </c>
      <c r="CV265" s="236">
        <v>3.7336</v>
      </c>
      <c r="CW265" s="236">
        <v>2.7595999999999998</v>
      </c>
      <c r="CX265" s="236">
        <v>2.3050000000000002</v>
      </c>
      <c r="CY265" s="236">
        <v>4.8048999999999999</v>
      </c>
      <c r="CZ265" s="236">
        <v>2.0453000000000001</v>
      </c>
      <c r="DA265" s="236">
        <v>1.9479</v>
      </c>
      <c r="DB265" s="236">
        <v>3.4089</v>
      </c>
      <c r="DC265" s="236">
        <v>2.7919999999999998</v>
      </c>
      <c r="DD265" s="236">
        <v>2.3050999999999999</v>
      </c>
      <c r="DE265" s="236"/>
      <c r="DF265" s="236">
        <v>1.4609000000000001</v>
      </c>
      <c r="DG265" s="236">
        <v>3.0516999999999999</v>
      </c>
      <c r="DH265" s="236"/>
      <c r="DI265" s="236">
        <v>2.6621000000000001</v>
      </c>
      <c r="DJ265" s="236"/>
      <c r="DK265" s="236">
        <v>3.9283999999999999</v>
      </c>
      <c r="DL265" s="236">
        <v>1.3310999999999999</v>
      </c>
      <c r="DM265" s="236"/>
      <c r="DN265" s="236"/>
    </row>
    <row r="266" spans="1:118" x14ac:dyDescent="0.35">
      <c r="A266" s="236">
        <v>137</v>
      </c>
      <c r="B266" s="236">
        <v>0.87649999999999995</v>
      </c>
      <c r="C266" s="236">
        <v>0.74670000000000003</v>
      </c>
      <c r="D266" s="236">
        <v>1.0065</v>
      </c>
      <c r="E266" s="236">
        <v>0.77910000000000001</v>
      </c>
      <c r="I266" s="236">
        <v>0.87649999999999995</v>
      </c>
      <c r="J266" s="236"/>
      <c r="K266" s="236">
        <v>0.58440000000000003</v>
      </c>
      <c r="L266" s="236">
        <v>1.9155</v>
      </c>
      <c r="M266" s="236"/>
      <c r="N266" s="236"/>
      <c r="O266" s="236">
        <v>1.2986</v>
      </c>
      <c r="P266" s="236"/>
      <c r="Q266" s="236"/>
      <c r="R266" s="236"/>
      <c r="S266" s="236"/>
      <c r="T266" s="236"/>
      <c r="U266" s="236"/>
      <c r="V266" s="236"/>
      <c r="W266" s="236"/>
      <c r="X266" s="236"/>
      <c r="Y266" s="236"/>
      <c r="Z266" s="236">
        <v>4.0906000000000002</v>
      </c>
      <c r="AA266" s="236">
        <v>2.1427</v>
      </c>
      <c r="AB266" s="236">
        <v>1.883</v>
      </c>
      <c r="AC266" s="236"/>
      <c r="AD266" s="236"/>
      <c r="AE266" s="236"/>
      <c r="AF266" s="236">
        <v>0.84419999999999995</v>
      </c>
      <c r="AG266" s="236">
        <v>2.7595999999999998</v>
      </c>
      <c r="AH266" s="236">
        <v>3.9607999999999999</v>
      </c>
      <c r="AI266" s="236">
        <v>0.74670000000000003</v>
      </c>
      <c r="AJ266" s="236">
        <v>2.5648</v>
      </c>
      <c r="AK266" s="236">
        <v>1.5583</v>
      </c>
      <c r="AL266" s="236">
        <v>1.3959999999999999</v>
      </c>
      <c r="AM266" s="236">
        <v>2.4998999999999998</v>
      </c>
      <c r="AN266" s="236">
        <v>1.9803999999999999</v>
      </c>
      <c r="AO266" s="236">
        <v>2.4998</v>
      </c>
      <c r="AP266" s="236"/>
      <c r="AQ266" s="236">
        <v>1.948</v>
      </c>
      <c r="AR266" s="236"/>
      <c r="AS266" s="236">
        <v>1.1363000000000001</v>
      </c>
      <c r="AW266" s="236"/>
      <c r="AX266" s="3">
        <v>2.1102000000000007</v>
      </c>
      <c r="AZ266" s="236">
        <v>-0.29220000000000002</v>
      </c>
      <c r="BA266" s="236">
        <v>1.8506</v>
      </c>
      <c r="BB266" s="236">
        <v>1.7856000000000001</v>
      </c>
      <c r="BC266" s="236">
        <v>1.3310999999999999</v>
      </c>
      <c r="BD266" s="236">
        <v>3.4413999999999998</v>
      </c>
      <c r="BE266" s="236"/>
      <c r="BF266" s="236">
        <v>3.5063</v>
      </c>
      <c r="BG266" s="236"/>
      <c r="BH266" s="236"/>
      <c r="BI266" s="236"/>
      <c r="BJ266" s="236"/>
      <c r="BK266" s="236"/>
      <c r="BL266" s="236"/>
      <c r="BM266" s="236"/>
      <c r="BN266" s="236"/>
      <c r="BO266" s="236"/>
      <c r="BP266" s="236"/>
      <c r="BQ266" s="236"/>
      <c r="BR266" s="236"/>
      <c r="BS266" s="236"/>
      <c r="BT266" s="236"/>
      <c r="BU266" s="236"/>
      <c r="BV266" s="236">
        <v>2.5973000000000002</v>
      </c>
      <c r="BW266" s="236">
        <v>3.7336</v>
      </c>
      <c r="BX266" s="236">
        <v>2.6297000000000001</v>
      </c>
      <c r="BY266" s="236">
        <v>2.5647000000000002</v>
      </c>
      <c r="BZ266" s="236">
        <v>2.2726000000000002</v>
      </c>
      <c r="CA266" s="236">
        <v>1.7206999999999999</v>
      </c>
      <c r="CB266" s="236">
        <v>1.6881999999999999</v>
      </c>
      <c r="CC266" s="236"/>
      <c r="CD266" s="236">
        <v>2.9544000000000001</v>
      </c>
      <c r="CE266" s="236">
        <v>3.1166999999999998</v>
      </c>
      <c r="CF266" s="236">
        <v>2.2726000000000002</v>
      </c>
      <c r="CG266" s="236">
        <v>1.4934000000000001</v>
      </c>
      <c r="CH266" s="236">
        <v>2.7595999999999998</v>
      </c>
      <c r="CI266" s="236">
        <v>3.6360999999999999</v>
      </c>
      <c r="CJ266" s="236">
        <v>1.1037999999999999</v>
      </c>
      <c r="CK266" s="236"/>
      <c r="CL266" s="236"/>
      <c r="CM266" s="236"/>
      <c r="CN266" s="236">
        <v>3.831</v>
      </c>
      <c r="CO266" s="236"/>
      <c r="CP266" s="236"/>
      <c r="CQ266" s="236"/>
      <c r="CR266" s="236"/>
      <c r="CS266" s="236"/>
      <c r="CT266" s="236"/>
      <c r="CU266" s="236">
        <v>3.5712000000000002</v>
      </c>
      <c r="CV266" s="236">
        <v>3.4413999999999998</v>
      </c>
      <c r="CW266" s="236">
        <v>2.8895</v>
      </c>
      <c r="CX266" s="236">
        <v>2.2726000000000002</v>
      </c>
      <c r="CY266" s="236">
        <v>4.9672999999999998</v>
      </c>
      <c r="CZ266" s="236">
        <v>2.1751999999999998</v>
      </c>
      <c r="DA266" s="236">
        <v>1.883</v>
      </c>
      <c r="DB266" s="236">
        <v>3.2141000000000002</v>
      </c>
      <c r="DC266" s="236">
        <v>2.6945999999999999</v>
      </c>
      <c r="DD266" s="236">
        <v>2.3050999999999999</v>
      </c>
      <c r="DE266" s="236"/>
      <c r="DF266" s="236">
        <v>1.7856000000000001</v>
      </c>
      <c r="DG266" s="236">
        <v>2.8569</v>
      </c>
      <c r="DH266" s="236"/>
      <c r="DI266" s="236">
        <v>2.7271000000000001</v>
      </c>
      <c r="DJ266" s="236"/>
      <c r="DK266" s="236">
        <v>3.8959000000000001</v>
      </c>
      <c r="DL266" s="236">
        <v>1.3310999999999999</v>
      </c>
      <c r="DM266" s="236"/>
      <c r="DN266" s="236"/>
    </row>
    <row r="267" spans="1:118" x14ac:dyDescent="0.35">
      <c r="A267" s="236">
        <v>138</v>
      </c>
      <c r="B267" s="236">
        <v>0.84409999999999996</v>
      </c>
      <c r="C267" s="236">
        <v>0.81159999999999999</v>
      </c>
      <c r="D267" s="236">
        <v>0.81169999999999998</v>
      </c>
      <c r="E267" s="236">
        <v>0.84409999999999996</v>
      </c>
      <c r="I267" s="236">
        <v>0.68169999999999997</v>
      </c>
      <c r="J267" s="236"/>
      <c r="K267" s="236">
        <v>0.45450000000000002</v>
      </c>
      <c r="L267" s="236">
        <v>2.0453999999999999</v>
      </c>
      <c r="M267" s="236"/>
      <c r="N267" s="236"/>
      <c r="O267" s="236">
        <v>1.1687000000000001</v>
      </c>
      <c r="P267" s="236"/>
      <c r="Q267" s="236"/>
      <c r="R267" s="236"/>
      <c r="S267" s="236"/>
      <c r="T267" s="236"/>
      <c r="U267" s="236"/>
      <c r="V267" s="236"/>
      <c r="W267" s="236"/>
      <c r="X267" s="236"/>
      <c r="Y267" s="236"/>
      <c r="Z267" s="236">
        <v>3.8959000000000001</v>
      </c>
      <c r="AA267" s="236">
        <v>2.2726000000000002</v>
      </c>
      <c r="AB267" s="236">
        <v>1.9479</v>
      </c>
      <c r="AC267" s="236"/>
      <c r="AD267" s="236"/>
      <c r="AE267" s="236"/>
      <c r="AF267" s="236">
        <v>0.87660000000000005</v>
      </c>
      <c r="AG267" s="236">
        <v>2.8570000000000002</v>
      </c>
      <c r="AH267" s="236">
        <v>4.1555999999999997</v>
      </c>
      <c r="AI267" s="236">
        <v>0.35720000000000002</v>
      </c>
      <c r="AJ267" s="236">
        <v>2.5324</v>
      </c>
      <c r="AK267" s="236">
        <v>1.5258</v>
      </c>
      <c r="AL267" s="236">
        <v>1.4285000000000001</v>
      </c>
      <c r="AM267" s="236">
        <v>2.4998999999999998</v>
      </c>
      <c r="AN267" s="236">
        <v>1.7532000000000001</v>
      </c>
      <c r="AO267" s="236">
        <v>2.6297000000000001</v>
      </c>
      <c r="AP267" s="236"/>
      <c r="AQ267" s="236">
        <v>2.0129000000000001</v>
      </c>
      <c r="AR267" s="236"/>
      <c r="AS267" s="236">
        <v>1.2661</v>
      </c>
      <c r="AW267" s="236"/>
      <c r="AX267" s="3">
        <v>2.0128000000000004</v>
      </c>
      <c r="AZ267" s="236">
        <v>-0.35709999999999997</v>
      </c>
      <c r="BA267" s="236">
        <v>1.9155</v>
      </c>
      <c r="BB267" s="236">
        <v>1.7856000000000001</v>
      </c>
      <c r="BC267" s="236">
        <v>1.2337</v>
      </c>
      <c r="BD267" s="236">
        <v>3.3439999999999999</v>
      </c>
      <c r="BE267" s="236"/>
      <c r="BF267" s="236">
        <v>3.5388000000000002</v>
      </c>
      <c r="BG267" s="236"/>
      <c r="BH267" s="236"/>
      <c r="BI267" s="236"/>
      <c r="BJ267" s="236"/>
      <c r="BK267" s="236"/>
      <c r="BL267" s="236"/>
      <c r="BM267" s="236"/>
      <c r="BN267" s="236"/>
      <c r="BO267" s="236"/>
      <c r="BP267" s="236"/>
      <c r="BQ267" s="236"/>
      <c r="BR267" s="236"/>
      <c r="BS267" s="236"/>
      <c r="BT267" s="236"/>
      <c r="BU267" s="236"/>
      <c r="BV267" s="236">
        <v>2.5323000000000002</v>
      </c>
      <c r="BW267" s="236">
        <v>3.5388000000000002</v>
      </c>
      <c r="BX267" s="236">
        <v>2.5648</v>
      </c>
      <c r="BY267" s="236">
        <v>2.4348999999999998</v>
      </c>
      <c r="BZ267" s="236">
        <v>2.3374999999999999</v>
      </c>
      <c r="CA267" s="236">
        <v>1.7206999999999999</v>
      </c>
      <c r="CB267" s="236">
        <v>1.5583</v>
      </c>
      <c r="CC267" s="236"/>
      <c r="CD267" s="236">
        <v>2.9218999999999999</v>
      </c>
      <c r="CE267" s="236">
        <v>3.2789999999999999</v>
      </c>
      <c r="CF267" s="236">
        <v>2.2077</v>
      </c>
      <c r="CG267" s="236">
        <v>1.5908</v>
      </c>
      <c r="CH267" s="236">
        <v>2.7271999999999998</v>
      </c>
      <c r="CI267" s="236">
        <v>3.5062000000000002</v>
      </c>
      <c r="CJ267" s="236">
        <v>1.0388999999999999</v>
      </c>
      <c r="CK267" s="236"/>
      <c r="CL267" s="236"/>
      <c r="CM267" s="236"/>
      <c r="CN267" s="236">
        <v>3.7660999999999998</v>
      </c>
      <c r="CO267" s="236"/>
      <c r="CP267" s="236"/>
      <c r="CQ267" s="236"/>
      <c r="CR267" s="236"/>
      <c r="CS267" s="236"/>
      <c r="CT267" s="236"/>
      <c r="CU267" s="236">
        <v>3.5388000000000002</v>
      </c>
      <c r="CV267" s="236">
        <v>3.4089</v>
      </c>
      <c r="CW267" s="236">
        <v>2.6297000000000001</v>
      </c>
      <c r="CX267" s="236">
        <v>2.2726000000000002</v>
      </c>
      <c r="CY267" s="236">
        <v>4.5126999999999997</v>
      </c>
      <c r="CZ267" s="236">
        <v>1.8180000000000001</v>
      </c>
      <c r="DA267" s="236">
        <v>1.7531000000000001</v>
      </c>
      <c r="DB267" s="236">
        <v>3.2789999999999999</v>
      </c>
      <c r="DC267" s="236">
        <v>2.7271000000000001</v>
      </c>
      <c r="DD267" s="236">
        <v>2.1751999999999998</v>
      </c>
      <c r="DE267" s="236"/>
      <c r="DF267" s="236">
        <v>1.3634999999999999</v>
      </c>
      <c r="DG267" s="236">
        <v>2.7271000000000001</v>
      </c>
      <c r="DH267" s="236"/>
      <c r="DI267" s="236">
        <v>2.6621000000000001</v>
      </c>
      <c r="DJ267" s="236"/>
      <c r="DK267" s="236">
        <v>3.6686000000000001</v>
      </c>
      <c r="DL267" s="236">
        <v>1.5259</v>
      </c>
      <c r="DM267" s="236"/>
      <c r="DN267" s="236"/>
    </row>
    <row r="268" spans="1:118" x14ac:dyDescent="0.35">
      <c r="A268" s="236">
        <v>139</v>
      </c>
      <c r="B268" s="236">
        <v>0.9415</v>
      </c>
      <c r="C268" s="236">
        <v>0.77910000000000001</v>
      </c>
      <c r="D268" s="236">
        <v>0.84409999999999996</v>
      </c>
      <c r="E268" s="236">
        <v>0.48699999999999999</v>
      </c>
      <c r="I268" s="236">
        <v>0.77910000000000001</v>
      </c>
      <c r="J268" s="236"/>
      <c r="K268" s="236">
        <v>0.3896</v>
      </c>
      <c r="L268" s="236">
        <v>1.948</v>
      </c>
      <c r="M268" s="236"/>
      <c r="N268" s="236"/>
      <c r="O268" s="236">
        <v>1.2012</v>
      </c>
      <c r="P268" s="236"/>
      <c r="Q268" s="236"/>
      <c r="R268" s="236"/>
      <c r="S268" s="236"/>
      <c r="T268" s="236"/>
      <c r="U268" s="236"/>
      <c r="V268" s="236"/>
      <c r="W268" s="236"/>
      <c r="X268" s="236"/>
      <c r="Y268" s="236"/>
      <c r="Z268" s="236">
        <v>3.8633999999999999</v>
      </c>
      <c r="AA268" s="236">
        <v>1.9154</v>
      </c>
      <c r="AB268" s="236">
        <v>1.9154</v>
      </c>
      <c r="AC268" s="236"/>
      <c r="AD268" s="236"/>
      <c r="AE268" s="236"/>
      <c r="AF268" s="236">
        <v>0.84419999999999995</v>
      </c>
      <c r="AG268" s="236">
        <v>2.6621999999999999</v>
      </c>
      <c r="AH268" s="236">
        <v>4.0582000000000003</v>
      </c>
      <c r="AI268" s="236">
        <v>0.64929999999999999</v>
      </c>
      <c r="AJ268" s="236">
        <v>2.4998999999999998</v>
      </c>
      <c r="AK268" s="236">
        <v>1.5258</v>
      </c>
      <c r="AL268" s="236">
        <v>1.5583</v>
      </c>
      <c r="AM268" s="236">
        <v>2.3050999999999999</v>
      </c>
      <c r="AN268" s="236">
        <v>1.7206999999999999</v>
      </c>
      <c r="AO268" s="236">
        <v>2.5323000000000002</v>
      </c>
      <c r="AP268" s="236"/>
      <c r="AQ268" s="236">
        <v>1.9155</v>
      </c>
      <c r="AR268" s="236"/>
      <c r="AS268" s="236">
        <v>1.1037999999999999</v>
      </c>
      <c r="AW268" s="236"/>
      <c r="AX268" s="3">
        <v>1.9478999999999989</v>
      </c>
      <c r="AZ268" s="236">
        <v>-0.42209999999999998</v>
      </c>
      <c r="BA268" s="236">
        <v>1.948</v>
      </c>
      <c r="BB268" s="236">
        <v>1.7531000000000001</v>
      </c>
      <c r="BC268" s="236">
        <v>1.1037999999999999</v>
      </c>
      <c r="BD268" s="236">
        <v>3.3765000000000001</v>
      </c>
      <c r="BE268" s="236"/>
      <c r="BF268" s="236">
        <v>3.5063</v>
      </c>
      <c r="BG268" s="236"/>
      <c r="BH268" s="236"/>
      <c r="BI268" s="236"/>
      <c r="BJ268" s="236"/>
      <c r="BK268" s="236"/>
      <c r="BL268" s="236"/>
      <c r="BM268" s="236"/>
      <c r="BN268" s="236"/>
      <c r="BO268" s="236"/>
      <c r="BP268" s="236"/>
      <c r="BQ268" s="236"/>
      <c r="BR268" s="236"/>
      <c r="BS268" s="236"/>
      <c r="BT268" s="236"/>
      <c r="BU268" s="236"/>
      <c r="BV268" s="236">
        <v>2.37</v>
      </c>
      <c r="BW268" s="236">
        <v>3.5063</v>
      </c>
      <c r="BX268" s="236">
        <v>2.37</v>
      </c>
      <c r="BY268" s="236">
        <v>2.4998</v>
      </c>
      <c r="BZ268" s="236">
        <v>2.1751999999999998</v>
      </c>
      <c r="CA268" s="236">
        <v>1.4610000000000001</v>
      </c>
      <c r="CB268" s="236">
        <v>1.5259</v>
      </c>
      <c r="CC268" s="236"/>
      <c r="CD268" s="236">
        <v>2.7271000000000001</v>
      </c>
      <c r="CE268" s="236">
        <v>3.3439000000000001</v>
      </c>
      <c r="CF268" s="236">
        <v>2.1103000000000001</v>
      </c>
      <c r="CG268" s="236">
        <v>1.4934000000000001</v>
      </c>
      <c r="CH268" s="236">
        <v>2.6297999999999999</v>
      </c>
      <c r="CI268" s="236">
        <v>3.3115000000000001</v>
      </c>
      <c r="CJ268" s="236">
        <v>0.81159999999999999</v>
      </c>
      <c r="CK268" s="236"/>
      <c r="CL268" s="236"/>
      <c r="CM268" s="236"/>
      <c r="CN268" s="236">
        <v>3.5712999999999999</v>
      </c>
      <c r="CO268" s="236"/>
      <c r="CP268" s="236"/>
      <c r="CQ268" s="236"/>
      <c r="CR268" s="236"/>
      <c r="CS268" s="236"/>
      <c r="CT268" s="236"/>
      <c r="CU268" s="236">
        <v>3.4413999999999998</v>
      </c>
      <c r="CV268" s="236">
        <v>3.5712999999999999</v>
      </c>
      <c r="CW268" s="236">
        <v>2.7921</v>
      </c>
      <c r="CX268" s="236">
        <v>2.1751999999999998</v>
      </c>
      <c r="CY268" s="236">
        <v>4.5126999999999997</v>
      </c>
      <c r="CZ268" s="236">
        <v>2.0777999999999999</v>
      </c>
      <c r="DA268" s="236">
        <v>1.7856000000000001</v>
      </c>
      <c r="DB268" s="236">
        <v>3.3115000000000001</v>
      </c>
      <c r="DC268" s="236">
        <v>2.6621999999999999</v>
      </c>
      <c r="DD268" s="236">
        <v>2.2402000000000002</v>
      </c>
      <c r="DE268" s="236"/>
      <c r="DF268" s="236">
        <v>1.3634999999999999</v>
      </c>
      <c r="DG268" s="236">
        <v>2.8894000000000002</v>
      </c>
      <c r="DH268" s="236"/>
      <c r="DI268" s="236">
        <v>2.4998</v>
      </c>
      <c r="DJ268" s="236"/>
      <c r="DK268" s="236">
        <v>3.6036999999999999</v>
      </c>
      <c r="DL268" s="236">
        <v>1.3959999999999999</v>
      </c>
      <c r="DM268" s="236"/>
      <c r="DN268" s="236"/>
    </row>
    <row r="269" spans="1:118" x14ac:dyDescent="0.35">
      <c r="A269" s="236">
        <v>140</v>
      </c>
      <c r="B269" s="236">
        <v>0.9415</v>
      </c>
      <c r="C269" s="236">
        <v>1.0712999999999999</v>
      </c>
      <c r="D269" s="236">
        <v>0.6169</v>
      </c>
      <c r="E269" s="236">
        <v>0.71419999999999995</v>
      </c>
      <c r="I269" s="236">
        <v>0.84409999999999996</v>
      </c>
      <c r="J269" s="236"/>
      <c r="K269" s="236">
        <v>0.29220000000000002</v>
      </c>
      <c r="L269" s="236">
        <v>1.8831</v>
      </c>
      <c r="M269" s="236"/>
      <c r="N269" s="236"/>
      <c r="O269" s="236">
        <v>1.1363000000000001</v>
      </c>
      <c r="P269" s="236"/>
      <c r="Q269" s="236"/>
      <c r="R269" s="236"/>
      <c r="S269" s="236"/>
      <c r="T269" s="236"/>
      <c r="U269" s="236"/>
      <c r="V269" s="236"/>
      <c r="W269" s="236"/>
      <c r="X269" s="236"/>
      <c r="Y269" s="236"/>
      <c r="Z269" s="236">
        <v>3.6360999999999999</v>
      </c>
      <c r="AA269" s="236">
        <v>1.9479</v>
      </c>
      <c r="AB269" s="236">
        <v>1.8180000000000001</v>
      </c>
      <c r="AC269" s="236"/>
      <c r="AD269" s="236"/>
      <c r="AE269" s="236"/>
      <c r="AF269" s="236">
        <v>0.81169999999999998</v>
      </c>
      <c r="AG269" s="236">
        <v>2.8246000000000002</v>
      </c>
      <c r="AH269" s="236">
        <v>3.8633999999999999</v>
      </c>
      <c r="AI269" s="236">
        <v>0.6169</v>
      </c>
      <c r="AJ269" s="236">
        <v>2.3376000000000001</v>
      </c>
      <c r="AK269" s="236">
        <v>1.4283999999999999</v>
      </c>
      <c r="AL269" s="236">
        <v>1.5259</v>
      </c>
      <c r="AM269" s="236">
        <v>2.3050999999999999</v>
      </c>
      <c r="AN269" s="236">
        <v>1.5908</v>
      </c>
      <c r="AO269" s="236">
        <v>2.5323000000000002</v>
      </c>
      <c r="AP269" s="236"/>
      <c r="AQ269" s="236">
        <v>1.8506</v>
      </c>
      <c r="AR269" s="236"/>
      <c r="AS269" s="236">
        <v>1.2337</v>
      </c>
      <c r="AW269" s="236"/>
      <c r="AX269" s="3">
        <v>2.0452999999999992</v>
      </c>
      <c r="AZ269" s="236">
        <v>-0.58440000000000003</v>
      </c>
      <c r="BA269" s="236">
        <v>1.8506</v>
      </c>
      <c r="BB269" s="236">
        <v>1.6233</v>
      </c>
      <c r="BC269" s="236">
        <v>1.1688000000000001</v>
      </c>
      <c r="BD269" s="236">
        <v>3.0518000000000001</v>
      </c>
      <c r="BE269" s="236"/>
      <c r="BF269" s="236">
        <v>3.3115000000000001</v>
      </c>
      <c r="BG269" s="236"/>
      <c r="BH269" s="236"/>
      <c r="BI269" s="236"/>
      <c r="BJ269" s="236"/>
      <c r="BK269" s="236"/>
      <c r="BL269" s="236"/>
      <c r="BM269" s="236"/>
      <c r="BN269" s="236"/>
      <c r="BO269" s="236"/>
      <c r="BP269" s="236"/>
      <c r="BQ269" s="236"/>
      <c r="BR269" s="236"/>
      <c r="BS269" s="236"/>
      <c r="BT269" s="236"/>
      <c r="BU269" s="236"/>
      <c r="BV269" s="236">
        <v>2.3374999999999999</v>
      </c>
      <c r="BW269" s="236">
        <v>3.4089</v>
      </c>
      <c r="BX269" s="236">
        <v>2.4998</v>
      </c>
      <c r="BY269" s="236">
        <v>2.2401</v>
      </c>
      <c r="BZ269" s="236">
        <v>2.4024000000000001</v>
      </c>
      <c r="CA269" s="236">
        <v>1.5909</v>
      </c>
      <c r="CB269" s="236">
        <v>1.4934000000000001</v>
      </c>
      <c r="CC269" s="236"/>
      <c r="CD269" s="236">
        <v>2.6947000000000001</v>
      </c>
      <c r="CE269" s="236">
        <v>3.0518000000000001</v>
      </c>
      <c r="CF269" s="236">
        <v>2.1427999999999998</v>
      </c>
      <c r="CG269" s="236">
        <v>1.4610000000000001</v>
      </c>
      <c r="CH269" s="236">
        <v>2.5973000000000002</v>
      </c>
      <c r="CI269" s="236">
        <v>3.1816</v>
      </c>
      <c r="CJ269" s="236">
        <v>1.1363000000000001</v>
      </c>
      <c r="CK269" s="236"/>
      <c r="CL269" s="236"/>
      <c r="CM269" s="236"/>
      <c r="CN269" s="236">
        <v>3.5388000000000002</v>
      </c>
      <c r="CO269" s="236"/>
      <c r="CP269" s="236"/>
      <c r="CQ269" s="236"/>
      <c r="CR269" s="236"/>
      <c r="CS269" s="236"/>
      <c r="CT269" s="236"/>
      <c r="CU269" s="236">
        <v>3.6036999999999999</v>
      </c>
      <c r="CV269" s="236">
        <v>3.3439999999999999</v>
      </c>
      <c r="CW269" s="236">
        <v>2.6297000000000001</v>
      </c>
      <c r="CX269" s="236">
        <v>2.1101999999999999</v>
      </c>
      <c r="CY269" s="236">
        <v>4.5126999999999997</v>
      </c>
      <c r="CZ269" s="236">
        <v>1.8180000000000001</v>
      </c>
      <c r="DA269" s="236">
        <v>1.9154</v>
      </c>
      <c r="DB269" s="236">
        <v>3.3115000000000001</v>
      </c>
      <c r="DC269" s="236">
        <v>2.7271000000000001</v>
      </c>
      <c r="DD269" s="236">
        <v>2.1103000000000001</v>
      </c>
      <c r="DE269" s="236"/>
      <c r="DF269" s="236">
        <v>1.3959999999999999</v>
      </c>
      <c r="DG269" s="236">
        <v>2.8569</v>
      </c>
      <c r="DH269" s="236"/>
      <c r="DI269" s="236">
        <v>2.6297000000000001</v>
      </c>
      <c r="DJ269" s="236"/>
      <c r="DK269" s="236">
        <v>3.5063</v>
      </c>
      <c r="DL269" s="236">
        <v>1.3310999999999999</v>
      </c>
      <c r="DM269" s="236"/>
      <c r="DN269" s="236"/>
    </row>
    <row r="270" spans="1:118" x14ac:dyDescent="0.35">
      <c r="A270" s="236">
        <v>141</v>
      </c>
      <c r="B270" s="236">
        <v>1.0388999999999999</v>
      </c>
      <c r="C270" s="236">
        <v>0.81159999999999999</v>
      </c>
      <c r="D270" s="236">
        <v>0.68179999999999996</v>
      </c>
      <c r="E270" s="236">
        <v>0.61680000000000001</v>
      </c>
      <c r="I270" s="236">
        <v>0.68169999999999997</v>
      </c>
      <c r="J270" s="236"/>
      <c r="K270" s="236">
        <v>0.48699999999999999</v>
      </c>
      <c r="L270" s="236">
        <v>1.7857000000000001</v>
      </c>
      <c r="M270" s="236"/>
      <c r="N270" s="236"/>
      <c r="O270" s="236">
        <v>1.1037999999999999</v>
      </c>
      <c r="P270" s="236"/>
      <c r="Q270" s="236"/>
      <c r="R270" s="236"/>
      <c r="S270" s="236"/>
      <c r="T270" s="236"/>
      <c r="U270" s="236"/>
      <c r="V270" s="236"/>
      <c r="W270" s="236"/>
      <c r="X270" s="236"/>
      <c r="Y270" s="236"/>
      <c r="Z270" s="236">
        <v>3.7010999999999998</v>
      </c>
      <c r="AA270" s="236">
        <v>2.0777999999999999</v>
      </c>
      <c r="AB270" s="236">
        <v>1.7205999999999999</v>
      </c>
      <c r="AC270" s="236"/>
      <c r="AD270" s="236"/>
      <c r="AE270" s="236"/>
      <c r="AF270" s="236">
        <v>0.64939999999999998</v>
      </c>
      <c r="AG270" s="236">
        <v>2.4024999999999999</v>
      </c>
      <c r="AH270" s="236">
        <v>3.7985000000000002</v>
      </c>
      <c r="AI270" s="236">
        <v>0.42209999999999998</v>
      </c>
      <c r="AJ270" s="236">
        <v>2.3376000000000001</v>
      </c>
      <c r="AK270" s="236">
        <v>1.3959999999999999</v>
      </c>
      <c r="AL270" s="236">
        <v>1.4285000000000001</v>
      </c>
      <c r="AM270" s="236">
        <v>2.4024999999999999</v>
      </c>
      <c r="AN270" s="236">
        <v>1.7856000000000001</v>
      </c>
      <c r="AO270" s="236">
        <v>2.3374999999999999</v>
      </c>
      <c r="AP270" s="236"/>
      <c r="AQ270" s="236">
        <v>1.7856000000000001</v>
      </c>
      <c r="AR270" s="236"/>
      <c r="AS270" s="236">
        <v>1.0064</v>
      </c>
      <c r="AW270" s="236"/>
      <c r="AX270" s="3">
        <v>2.0452999999999992</v>
      </c>
      <c r="AZ270" s="236">
        <v>-0.68179999999999996</v>
      </c>
      <c r="BA270" s="236">
        <v>1.7206999999999999</v>
      </c>
      <c r="BB270" s="236">
        <v>1.883</v>
      </c>
      <c r="BC270" s="236">
        <v>1.1037999999999999</v>
      </c>
      <c r="BD270" s="236">
        <v>3.1168</v>
      </c>
      <c r="BE270" s="236"/>
      <c r="BF270" s="236">
        <v>3.3439999999999999</v>
      </c>
      <c r="BG270" s="236"/>
      <c r="BH270" s="236"/>
      <c r="BI270" s="236"/>
      <c r="BJ270" s="236"/>
      <c r="BK270" s="236"/>
      <c r="BL270" s="236"/>
      <c r="BM270" s="236"/>
      <c r="BN270" s="236"/>
      <c r="BO270" s="236"/>
      <c r="BP270" s="236"/>
      <c r="BQ270" s="236"/>
      <c r="BR270" s="236"/>
      <c r="BS270" s="236"/>
      <c r="BT270" s="236"/>
      <c r="BU270" s="236"/>
      <c r="BV270" s="236">
        <v>2.2726000000000002</v>
      </c>
      <c r="BW270" s="236">
        <v>3.2791000000000001</v>
      </c>
      <c r="BX270" s="236">
        <v>2.4998</v>
      </c>
      <c r="BY270" s="236">
        <v>2.4024000000000001</v>
      </c>
      <c r="BZ270" s="236">
        <v>2.2075999999999998</v>
      </c>
      <c r="CA270" s="236">
        <v>1.4610000000000001</v>
      </c>
      <c r="CB270" s="236">
        <v>1.4934000000000001</v>
      </c>
      <c r="CC270" s="236"/>
      <c r="CD270" s="236">
        <v>2.6947000000000001</v>
      </c>
      <c r="CE270" s="236">
        <v>3.0192999999999999</v>
      </c>
      <c r="CF270" s="236">
        <v>2.0453999999999999</v>
      </c>
      <c r="CG270" s="236">
        <v>1.6557999999999999</v>
      </c>
      <c r="CH270" s="236">
        <v>2.5973000000000002</v>
      </c>
      <c r="CI270" s="236">
        <v>3.1490999999999998</v>
      </c>
      <c r="CJ270" s="236">
        <v>0.87660000000000005</v>
      </c>
      <c r="CK270" s="236"/>
      <c r="CL270" s="236"/>
      <c r="CM270" s="236"/>
      <c r="CN270" s="236">
        <v>3.4739</v>
      </c>
      <c r="CO270" s="236"/>
      <c r="CP270" s="236"/>
      <c r="CQ270" s="236"/>
      <c r="CR270" s="236"/>
      <c r="CS270" s="236"/>
      <c r="CT270" s="236"/>
      <c r="CU270" s="236">
        <v>3.2465999999999999</v>
      </c>
      <c r="CV270" s="236">
        <v>3.1492</v>
      </c>
      <c r="CW270" s="236">
        <v>2.5323000000000002</v>
      </c>
      <c r="CX270" s="236">
        <v>2.1101999999999999</v>
      </c>
      <c r="CY270" s="236">
        <v>4.4478</v>
      </c>
      <c r="CZ270" s="236">
        <v>1.7856000000000001</v>
      </c>
      <c r="DA270" s="236">
        <v>1.7205999999999999</v>
      </c>
      <c r="DB270" s="236">
        <v>3.4089</v>
      </c>
      <c r="DC270" s="236">
        <v>2.4024000000000001</v>
      </c>
      <c r="DD270" s="236">
        <v>2.0129000000000001</v>
      </c>
      <c r="DE270" s="236"/>
      <c r="DF270" s="236">
        <v>1.2986</v>
      </c>
      <c r="DG270" s="236">
        <v>2.7919999999999998</v>
      </c>
      <c r="DH270" s="236"/>
      <c r="DI270" s="236">
        <v>2.2401</v>
      </c>
      <c r="DJ270" s="236"/>
      <c r="DK270" s="236">
        <v>3.4413999999999998</v>
      </c>
      <c r="DL270" s="236">
        <v>1.1037999999999999</v>
      </c>
      <c r="DM270" s="236"/>
      <c r="DN270" s="236"/>
    </row>
    <row r="271" spans="1:118" x14ac:dyDescent="0.35">
      <c r="A271" s="236">
        <v>142</v>
      </c>
      <c r="B271" s="236">
        <v>0.84409999999999996</v>
      </c>
      <c r="C271" s="236">
        <v>0.87649999999999995</v>
      </c>
      <c r="D271" s="236">
        <v>0.68179999999999996</v>
      </c>
      <c r="E271" s="236">
        <v>0.97389999999999999</v>
      </c>
      <c r="I271" s="236">
        <v>0.74670000000000003</v>
      </c>
      <c r="J271" s="236"/>
      <c r="K271" s="236">
        <v>0.42209999999999998</v>
      </c>
      <c r="L271" s="236">
        <v>1.7857000000000001</v>
      </c>
      <c r="M271" s="236"/>
      <c r="N271" s="236"/>
      <c r="O271" s="236">
        <v>1.0064</v>
      </c>
      <c r="P271" s="236"/>
      <c r="Q271" s="236"/>
      <c r="R271" s="236"/>
      <c r="S271" s="236"/>
      <c r="T271" s="236"/>
      <c r="U271" s="236"/>
      <c r="V271" s="236"/>
      <c r="W271" s="236"/>
      <c r="X271" s="236"/>
      <c r="Y271" s="236"/>
      <c r="Z271" s="236">
        <v>3.8309000000000002</v>
      </c>
      <c r="AA271" s="236">
        <v>1.883</v>
      </c>
      <c r="AB271" s="236">
        <v>1.7856000000000001</v>
      </c>
      <c r="AC271" s="236"/>
      <c r="AD271" s="236"/>
      <c r="AE271" s="236"/>
      <c r="AF271" s="236">
        <v>0.81169999999999998</v>
      </c>
      <c r="AG271" s="236">
        <v>2.5973000000000002</v>
      </c>
      <c r="AH271" s="236">
        <v>3.831</v>
      </c>
      <c r="AI271" s="236">
        <v>0.58440000000000003</v>
      </c>
      <c r="AJ271" s="236">
        <v>2.4674</v>
      </c>
      <c r="AK271" s="236">
        <v>1.3959999999999999</v>
      </c>
      <c r="AL271" s="236">
        <v>1.3635999999999999</v>
      </c>
      <c r="AM271" s="236">
        <v>2.37</v>
      </c>
      <c r="AN271" s="236">
        <v>1.6557999999999999</v>
      </c>
      <c r="AO271" s="236">
        <v>2.2726000000000002</v>
      </c>
      <c r="AP271" s="236"/>
      <c r="AQ271" s="236">
        <v>1.8181</v>
      </c>
      <c r="AR271" s="236"/>
      <c r="AS271" s="236">
        <v>1.1687000000000001</v>
      </c>
      <c r="AW271" s="236"/>
      <c r="AX271" s="3">
        <v>1.8830000000000009</v>
      </c>
      <c r="AZ271" s="236">
        <v>-0.81159999999999999</v>
      </c>
      <c r="BA271" s="236">
        <v>1.6882999999999999</v>
      </c>
      <c r="BB271" s="236">
        <v>1.4609000000000001</v>
      </c>
      <c r="BC271" s="236">
        <v>1.2337</v>
      </c>
      <c r="BD271" s="236">
        <v>3.1168</v>
      </c>
      <c r="BE271" s="236"/>
      <c r="BF271" s="236">
        <v>3.2791000000000001</v>
      </c>
      <c r="BG271" s="236"/>
      <c r="BH271" s="236"/>
      <c r="BI271" s="236"/>
      <c r="BJ271" s="236"/>
      <c r="BK271" s="236"/>
      <c r="BL271" s="236"/>
      <c r="BM271" s="236"/>
      <c r="BN271" s="236"/>
      <c r="BO271" s="236"/>
      <c r="BP271" s="236"/>
      <c r="BQ271" s="236"/>
      <c r="BR271" s="236"/>
      <c r="BS271" s="236"/>
      <c r="BT271" s="236"/>
      <c r="BU271" s="236"/>
      <c r="BV271" s="236">
        <v>2.2726000000000002</v>
      </c>
      <c r="BW271" s="236">
        <v>3.3115000000000001</v>
      </c>
      <c r="BX271" s="236">
        <v>2.2075999999999998</v>
      </c>
      <c r="BY271" s="236">
        <v>2.2075999999999998</v>
      </c>
      <c r="BZ271" s="236">
        <v>2.1427</v>
      </c>
      <c r="CA271" s="236">
        <v>1.5259</v>
      </c>
      <c r="CB271" s="236">
        <v>1.4934000000000001</v>
      </c>
      <c r="CC271" s="236"/>
      <c r="CD271" s="236">
        <v>2.8245</v>
      </c>
      <c r="CE271" s="236">
        <v>3.2141000000000002</v>
      </c>
      <c r="CF271" s="236">
        <v>2.0779000000000001</v>
      </c>
      <c r="CG271" s="236">
        <v>1.6233</v>
      </c>
      <c r="CH271" s="236">
        <v>2.4998999999999998</v>
      </c>
      <c r="CI271" s="236">
        <v>3.0516999999999999</v>
      </c>
      <c r="CJ271" s="236">
        <v>0.58440000000000003</v>
      </c>
      <c r="CK271" s="236"/>
      <c r="CL271" s="236"/>
      <c r="CM271" s="236"/>
      <c r="CN271" s="236">
        <v>3.6036999999999999</v>
      </c>
      <c r="CO271" s="236"/>
      <c r="CP271" s="236"/>
      <c r="CQ271" s="236"/>
      <c r="CR271" s="236"/>
      <c r="CS271" s="236"/>
      <c r="CT271" s="236"/>
      <c r="CU271" s="236">
        <v>3.3439999999999999</v>
      </c>
      <c r="CV271" s="236">
        <v>3.0842999999999998</v>
      </c>
      <c r="CW271" s="236">
        <v>2.7595999999999998</v>
      </c>
      <c r="CX271" s="236">
        <v>2.0127999999999999</v>
      </c>
      <c r="CY271" s="236">
        <v>4.2530000000000001</v>
      </c>
      <c r="CZ271" s="236">
        <v>1.5908</v>
      </c>
      <c r="DA271" s="236">
        <v>1.6232</v>
      </c>
      <c r="DB271" s="236">
        <v>3.3115000000000001</v>
      </c>
      <c r="DC271" s="236">
        <v>2.4674</v>
      </c>
      <c r="DD271" s="236">
        <v>1.9803999999999999</v>
      </c>
      <c r="DE271" s="236"/>
      <c r="DF271" s="236">
        <v>1.4285000000000001</v>
      </c>
      <c r="DG271" s="236">
        <v>2.5647000000000002</v>
      </c>
      <c r="DH271" s="236"/>
      <c r="DI271" s="236">
        <v>2.2726000000000002</v>
      </c>
      <c r="DJ271" s="236"/>
      <c r="DK271" s="236">
        <v>3.3763999999999998</v>
      </c>
      <c r="DL271" s="236">
        <v>1.1363000000000001</v>
      </c>
      <c r="DM271" s="236"/>
      <c r="DN271" s="236"/>
    </row>
    <row r="272" spans="1:118" x14ac:dyDescent="0.35">
      <c r="A272" s="236">
        <v>143</v>
      </c>
      <c r="B272" s="236">
        <v>0.81159999999999999</v>
      </c>
      <c r="C272" s="236">
        <v>0.71419999999999995</v>
      </c>
      <c r="D272" s="236">
        <v>0.68179999999999996</v>
      </c>
      <c r="E272" s="236">
        <v>0.64929999999999999</v>
      </c>
      <c r="I272" s="236">
        <v>0.64929999999999999</v>
      </c>
      <c r="J272" s="236"/>
      <c r="K272" s="236">
        <v>0.3896</v>
      </c>
      <c r="L272" s="236">
        <v>1.6557999999999999</v>
      </c>
      <c r="M272" s="236"/>
      <c r="N272" s="236"/>
      <c r="O272" s="236">
        <v>0.87649999999999995</v>
      </c>
      <c r="P272" s="236"/>
      <c r="Q272" s="236"/>
      <c r="R272" s="236"/>
      <c r="S272" s="236"/>
      <c r="T272" s="236"/>
      <c r="U272" s="236"/>
      <c r="V272" s="236"/>
      <c r="W272" s="236"/>
      <c r="X272" s="236"/>
      <c r="Y272" s="236"/>
      <c r="Z272" s="236">
        <v>3.5712000000000002</v>
      </c>
      <c r="AA272" s="236">
        <v>1.7531000000000001</v>
      </c>
      <c r="AB272" s="236">
        <v>1.883</v>
      </c>
      <c r="AC272" s="236"/>
      <c r="AD272" s="236"/>
      <c r="AE272" s="236"/>
      <c r="AF272" s="236">
        <v>0.81169999999999998</v>
      </c>
      <c r="AG272" s="236">
        <v>2.3376000000000001</v>
      </c>
      <c r="AH272" s="236">
        <v>3.9607999999999999</v>
      </c>
      <c r="AI272" s="236">
        <v>0.6169</v>
      </c>
      <c r="AJ272" s="236">
        <v>2.37</v>
      </c>
      <c r="AK272" s="236">
        <v>1.4283999999999999</v>
      </c>
      <c r="AL272" s="236">
        <v>1.5259</v>
      </c>
      <c r="AM272" s="236">
        <v>2.2402000000000002</v>
      </c>
      <c r="AN272" s="236">
        <v>1.6233</v>
      </c>
      <c r="AO272" s="236">
        <v>2.4674</v>
      </c>
      <c r="AP272" s="236"/>
      <c r="AQ272" s="236">
        <v>1.7856000000000001</v>
      </c>
      <c r="AR272" s="236"/>
      <c r="AS272" s="236">
        <v>0.97389999999999999</v>
      </c>
      <c r="AW272" s="236"/>
      <c r="AX272" s="3">
        <v>1.9804000000000013</v>
      </c>
      <c r="AZ272" s="236">
        <v>-0.87660000000000005</v>
      </c>
      <c r="BA272" s="236">
        <v>1.5909</v>
      </c>
      <c r="BB272" s="236">
        <v>1.6233</v>
      </c>
      <c r="BC272" s="236">
        <v>1.2012</v>
      </c>
      <c r="BD272" s="236">
        <v>3.0842999999999998</v>
      </c>
      <c r="BE272" s="236"/>
      <c r="BF272" s="236">
        <v>3.2141000000000002</v>
      </c>
      <c r="BG272" s="236"/>
      <c r="BH272" s="236"/>
      <c r="BI272" s="236"/>
      <c r="BJ272" s="236"/>
      <c r="BK272" s="236"/>
      <c r="BL272" s="236"/>
      <c r="BM272" s="236"/>
      <c r="BN272" s="236"/>
      <c r="BO272" s="236"/>
      <c r="BP272" s="236"/>
      <c r="BQ272" s="236"/>
      <c r="BR272" s="236"/>
      <c r="BS272" s="236"/>
      <c r="BT272" s="236"/>
      <c r="BU272" s="236"/>
      <c r="BV272" s="236">
        <v>2.1103000000000001</v>
      </c>
      <c r="BW272" s="236">
        <v>3.0842999999999998</v>
      </c>
      <c r="BX272" s="236">
        <v>2.2401</v>
      </c>
      <c r="BY272" s="236">
        <v>2.4672999999999998</v>
      </c>
      <c r="BZ272" s="236">
        <v>2.1101999999999999</v>
      </c>
      <c r="CA272" s="236">
        <v>1.2662</v>
      </c>
      <c r="CB272" s="236">
        <v>1.4609000000000001</v>
      </c>
      <c r="CC272" s="236"/>
      <c r="CD272" s="236">
        <v>2.5323000000000002</v>
      </c>
      <c r="CE272" s="236">
        <v>3.0192999999999999</v>
      </c>
      <c r="CF272" s="236">
        <v>1.948</v>
      </c>
      <c r="CG272" s="236">
        <v>1.3310999999999999</v>
      </c>
      <c r="CH272" s="236">
        <v>2.5324</v>
      </c>
      <c r="CI272" s="236">
        <v>3.1490999999999998</v>
      </c>
      <c r="CJ272" s="236">
        <v>0.71419999999999995</v>
      </c>
      <c r="CK272" s="236"/>
      <c r="CL272" s="236"/>
      <c r="CM272" s="236"/>
      <c r="CN272" s="236">
        <v>3.7985000000000002</v>
      </c>
      <c r="CO272" s="236"/>
      <c r="CP272" s="236"/>
      <c r="CQ272" s="236"/>
      <c r="CR272" s="236"/>
      <c r="CS272" s="236"/>
      <c r="CT272" s="236"/>
      <c r="CU272" s="236">
        <v>3.0842999999999998</v>
      </c>
      <c r="CV272" s="236">
        <v>3.1166999999999998</v>
      </c>
      <c r="CW272" s="236">
        <v>2.4674</v>
      </c>
      <c r="CX272" s="236">
        <v>1.9803999999999999</v>
      </c>
      <c r="CY272" s="236">
        <v>4.0582000000000003</v>
      </c>
      <c r="CZ272" s="236">
        <v>1.6881999999999999</v>
      </c>
      <c r="DA272" s="236">
        <v>1.8505</v>
      </c>
      <c r="DB272" s="236">
        <v>3.2465999999999999</v>
      </c>
      <c r="DC272" s="236">
        <v>2.4998</v>
      </c>
      <c r="DD272" s="236">
        <v>2.1103000000000001</v>
      </c>
      <c r="DE272" s="236"/>
      <c r="DF272" s="236">
        <v>1.1037999999999999</v>
      </c>
      <c r="DG272" s="236">
        <v>2.5323000000000002</v>
      </c>
      <c r="DH272" s="236"/>
      <c r="DI272" s="236">
        <v>2.37</v>
      </c>
      <c r="DJ272" s="236"/>
      <c r="DK272" s="236">
        <v>3.3439999999999999</v>
      </c>
      <c r="DL272" s="236">
        <v>1.1363000000000001</v>
      </c>
      <c r="DM272" s="236"/>
      <c r="DN272" s="236"/>
    </row>
    <row r="273" spans="1:118" x14ac:dyDescent="0.35">
      <c r="A273" s="236">
        <v>144</v>
      </c>
      <c r="B273" s="236">
        <v>0.77910000000000001</v>
      </c>
      <c r="C273" s="236">
        <v>0.84409999999999996</v>
      </c>
      <c r="D273" s="236">
        <v>0.58440000000000003</v>
      </c>
      <c r="E273" s="236">
        <v>0.74670000000000003</v>
      </c>
      <c r="I273" s="236">
        <v>0.61680000000000001</v>
      </c>
      <c r="J273" s="236"/>
      <c r="K273" s="236">
        <v>0.3896</v>
      </c>
      <c r="L273" s="236">
        <v>1.6882999999999999</v>
      </c>
      <c r="M273" s="236"/>
      <c r="N273" s="236"/>
      <c r="O273" s="236">
        <v>1.0064</v>
      </c>
      <c r="P273" s="236"/>
      <c r="Q273" s="236"/>
      <c r="R273" s="236"/>
      <c r="S273" s="236"/>
      <c r="T273" s="236"/>
      <c r="U273" s="236"/>
      <c r="V273" s="236"/>
      <c r="W273" s="236"/>
      <c r="X273" s="236"/>
      <c r="Y273" s="236"/>
      <c r="Z273" s="236">
        <v>3.6686000000000001</v>
      </c>
      <c r="AA273" s="236">
        <v>1.7856000000000001</v>
      </c>
      <c r="AB273" s="236">
        <v>1.7531000000000001</v>
      </c>
      <c r="AC273" s="236"/>
      <c r="AD273" s="236"/>
      <c r="AE273" s="236"/>
      <c r="AF273" s="236">
        <v>0.7792</v>
      </c>
      <c r="AG273" s="236">
        <v>2.5973000000000002</v>
      </c>
      <c r="AH273" s="236">
        <v>3.7985000000000002</v>
      </c>
      <c r="AI273" s="236">
        <v>0.42209999999999998</v>
      </c>
      <c r="AJ273" s="236">
        <v>2.2726000000000002</v>
      </c>
      <c r="AK273" s="236">
        <v>1.2986</v>
      </c>
      <c r="AL273" s="236">
        <v>1.6556999999999999</v>
      </c>
      <c r="AM273" s="236">
        <v>2.2402000000000002</v>
      </c>
      <c r="AN273" s="236">
        <v>1.4610000000000001</v>
      </c>
      <c r="AO273" s="236">
        <v>2.5323000000000002</v>
      </c>
      <c r="AP273" s="236"/>
      <c r="AQ273" s="236">
        <v>1.7206999999999999</v>
      </c>
      <c r="AR273" s="236"/>
      <c r="AS273" s="236">
        <v>1.1037999999999999</v>
      </c>
      <c r="AW273" s="236"/>
      <c r="AX273" s="3">
        <v>2.0128000000000004</v>
      </c>
      <c r="AZ273" s="236">
        <v>-0.7792</v>
      </c>
      <c r="BA273" s="236">
        <v>1.4610000000000001</v>
      </c>
      <c r="BB273" s="236">
        <v>1.4285000000000001</v>
      </c>
      <c r="BC273" s="236">
        <v>1.0713999999999999</v>
      </c>
      <c r="BD273" s="236">
        <v>2.8246000000000002</v>
      </c>
      <c r="BE273" s="236"/>
      <c r="BF273" s="236">
        <v>2.9544000000000001</v>
      </c>
      <c r="BG273" s="236"/>
      <c r="BH273" s="236"/>
      <c r="BI273" s="236"/>
      <c r="BJ273" s="236"/>
      <c r="BK273" s="236"/>
      <c r="BL273" s="236"/>
      <c r="BM273" s="236"/>
      <c r="BN273" s="236"/>
      <c r="BO273" s="236"/>
      <c r="BP273" s="236"/>
      <c r="BQ273" s="236"/>
      <c r="BR273" s="236"/>
      <c r="BS273" s="236"/>
      <c r="BT273" s="236"/>
      <c r="BU273" s="236"/>
      <c r="BV273" s="236">
        <v>2.2077</v>
      </c>
      <c r="BW273" s="236">
        <v>3.1492</v>
      </c>
      <c r="BX273" s="236">
        <v>2.4674</v>
      </c>
      <c r="BY273" s="236">
        <v>2.2075999999999998</v>
      </c>
      <c r="BZ273" s="236">
        <v>2.0453000000000001</v>
      </c>
      <c r="CA273" s="236">
        <v>1.4610000000000001</v>
      </c>
      <c r="CB273" s="236">
        <v>1.2337</v>
      </c>
      <c r="CC273" s="236"/>
      <c r="CD273" s="236">
        <v>2.4348999999999998</v>
      </c>
      <c r="CE273" s="236">
        <v>2.8570000000000002</v>
      </c>
      <c r="CF273" s="236">
        <v>1.9804999999999999</v>
      </c>
      <c r="CG273" s="236">
        <v>1.3635999999999999</v>
      </c>
      <c r="CH273" s="236">
        <v>2.5648</v>
      </c>
      <c r="CI273" s="236">
        <v>3.1166999999999998</v>
      </c>
      <c r="CJ273" s="236">
        <v>0.74670000000000003</v>
      </c>
      <c r="CK273" s="236"/>
      <c r="CL273" s="236"/>
      <c r="CM273" s="236"/>
      <c r="CN273" s="236">
        <v>3.4413999999999998</v>
      </c>
      <c r="CO273" s="236"/>
      <c r="CP273" s="236"/>
      <c r="CQ273" s="236"/>
      <c r="CR273" s="236"/>
      <c r="CS273" s="236"/>
      <c r="CT273" s="236"/>
      <c r="CU273" s="236">
        <v>3.1166999999999998</v>
      </c>
      <c r="CV273" s="236">
        <v>2.9868999999999999</v>
      </c>
      <c r="CW273" s="236">
        <v>2.5323000000000002</v>
      </c>
      <c r="CX273" s="236">
        <v>1.7856000000000001</v>
      </c>
      <c r="CY273" s="236">
        <v>4.4154</v>
      </c>
      <c r="CZ273" s="236">
        <v>1.6556999999999999</v>
      </c>
      <c r="DA273" s="236">
        <v>1.5583</v>
      </c>
      <c r="DB273" s="236">
        <v>3.1816</v>
      </c>
      <c r="DC273" s="236">
        <v>2.4348999999999998</v>
      </c>
      <c r="DD273" s="236">
        <v>1.883</v>
      </c>
      <c r="DE273" s="236"/>
      <c r="DF273" s="236">
        <v>1.2661</v>
      </c>
      <c r="DG273" s="236">
        <v>2.5323000000000002</v>
      </c>
      <c r="DH273" s="236"/>
      <c r="DI273" s="236">
        <v>2.1101999999999999</v>
      </c>
      <c r="DJ273" s="236"/>
      <c r="DK273" s="236">
        <v>3.4738000000000002</v>
      </c>
      <c r="DL273" s="236">
        <v>1.1688000000000001</v>
      </c>
      <c r="DM273" s="236"/>
      <c r="DN273" s="236"/>
    </row>
    <row r="274" spans="1:118" x14ac:dyDescent="0.35">
      <c r="A274" s="236">
        <v>145</v>
      </c>
      <c r="B274" s="236">
        <v>0.81159999999999999</v>
      </c>
      <c r="C274" s="236">
        <v>0.71419999999999995</v>
      </c>
      <c r="D274" s="236">
        <v>0.71430000000000005</v>
      </c>
      <c r="E274" s="236">
        <v>0.55189999999999995</v>
      </c>
      <c r="I274" s="236">
        <v>0.84409999999999996</v>
      </c>
      <c r="J274" s="236"/>
      <c r="K274" s="236">
        <v>0.55189999999999995</v>
      </c>
      <c r="L274" s="236">
        <v>1.8181</v>
      </c>
      <c r="M274" s="236"/>
      <c r="N274" s="236"/>
      <c r="O274" s="236">
        <v>0.84409999999999996</v>
      </c>
      <c r="P274" s="236"/>
      <c r="Q274" s="236"/>
      <c r="R274" s="236"/>
      <c r="S274" s="236"/>
      <c r="T274" s="236"/>
      <c r="U274" s="236"/>
      <c r="V274" s="236"/>
      <c r="W274" s="236"/>
      <c r="X274" s="236"/>
      <c r="Y274" s="236"/>
      <c r="Z274" s="236">
        <v>3.5063</v>
      </c>
      <c r="AA274" s="236">
        <v>1.8505</v>
      </c>
      <c r="AB274" s="236">
        <v>1.7531000000000001</v>
      </c>
      <c r="AC274" s="236"/>
      <c r="AD274" s="236"/>
      <c r="AE274" s="236"/>
      <c r="AF274" s="236">
        <v>0.7792</v>
      </c>
      <c r="AG274" s="236">
        <v>2.3376000000000001</v>
      </c>
      <c r="AH274" s="236">
        <v>3.5712000000000002</v>
      </c>
      <c r="AI274" s="236">
        <v>0.48699999999999999</v>
      </c>
      <c r="AJ274" s="236">
        <v>2.2726000000000002</v>
      </c>
      <c r="AK274" s="236">
        <v>1.3634999999999999</v>
      </c>
      <c r="AL274" s="236">
        <v>1.4610000000000001</v>
      </c>
      <c r="AM274" s="236">
        <v>2.1427999999999998</v>
      </c>
      <c r="AN274" s="236">
        <v>1.4610000000000001</v>
      </c>
      <c r="AO274" s="236">
        <v>2.4674</v>
      </c>
      <c r="AP274" s="236"/>
      <c r="AQ274" s="236">
        <v>1.5908</v>
      </c>
      <c r="AR274" s="236"/>
      <c r="AS274" s="236">
        <v>0.97389999999999999</v>
      </c>
      <c r="AW274" s="236"/>
      <c r="AX274" s="3">
        <v>1.7205999999999992</v>
      </c>
      <c r="AZ274" s="236">
        <v>-0.84409999999999996</v>
      </c>
      <c r="BA274" s="236">
        <v>1.3960999999999999</v>
      </c>
      <c r="BB274" s="236">
        <v>1.5583</v>
      </c>
      <c r="BC274" s="236">
        <v>1.1688000000000001</v>
      </c>
      <c r="BD274" s="236">
        <v>2.6947000000000001</v>
      </c>
      <c r="BE274" s="236"/>
      <c r="BF274" s="236">
        <v>2.9868999999999999</v>
      </c>
      <c r="BG274" s="236"/>
      <c r="BH274" s="236"/>
      <c r="BI274" s="236"/>
      <c r="BJ274" s="236"/>
      <c r="BK274" s="236"/>
      <c r="BL274" s="236"/>
      <c r="BM274" s="236"/>
      <c r="BN274" s="236"/>
      <c r="BO274" s="236"/>
      <c r="BP274" s="236"/>
      <c r="BQ274" s="236"/>
      <c r="BR274" s="236"/>
      <c r="BS274" s="236"/>
      <c r="BT274" s="236"/>
      <c r="BU274" s="236"/>
      <c r="BV274" s="236">
        <v>1.9155</v>
      </c>
      <c r="BW274" s="236">
        <v>3.0518000000000001</v>
      </c>
      <c r="BX274" s="236">
        <v>2.0777999999999999</v>
      </c>
      <c r="BY274" s="236">
        <v>2.2726000000000002</v>
      </c>
      <c r="BZ274" s="236">
        <v>2.3050000000000002</v>
      </c>
      <c r="CA274" s="236">
        <v>1.3960999999999999</v>
      </c>
      <c r="CB274" s="236">
        <v>1.3634999999999999</v>
      </c>
      <c r="CC274" s="236"/>
      <c r="CD274" s="236">
        <v>2.5323000000000002</v>
      </c>
      <c r="CE274" s="236">
        <v>3.0518000000000001</v>
      </c>
      <c r="CF274" s="236">
        <v>1.948</v>
      </c>
      <c r="CG274" s="236">
        <v>1.5584</v>
      </c>
      <c r="CH274" s="236">
        <v>2.4024999999999999</v>
      </c>
      <c r="CI274" s="236">
        <v>3.0192999999999999</v>
      </c>
      <c r="CJ274" s="236">
        <v>0.7792</v>
      </c>
      <c r="CK274" s="236"/>
      <c r="CL274" s="236"/>
      <c r="CM274" s="236"/>
      <c r="CN274" s="236">
        <v>3.2791000000000001</v>
      </c>
      <c r="CO274" s="236"/>
      <c r="CP274" s="236"/>
      <c r="CQ274" s="236"/>
      <c r="CR274" s="236"/>
      <c r="CS274" s="236"/>
      <c r="CT274" s="236"/>
      <c r="CU274" s="236">
        <v>2.9868999999999999</v>
      </c>
      <c r="CV274" s="236">
        <v>2.8570000000000002</v>
      </c>
      <c r="CW274" s="236">
        <v>2.37</v>
      </c>
      <c r="CX274" s="236">
        <v>1.9803999999999999</v>
      </c>
      <c r="CY274" s="236">
        <v>3.8959000000000001</v>
      </c>
      <c r="CZ274" s="236">
        <v>1.7205999999999999</v>
      </c>
      <c r="DA274" s="236">
        <v>1.6232</v>
      </c>
      <c r="DB274" s="236">
        <v>3.0192999999999999</v>
      </c>
      <c r="DC274" s="236">
        <v>2.4348999999999998</v>
      </c>
      <c r="DD274" s="236">
        <v>1.9155</v>
      </c>
      <c r="DE274" s="236"/>
      <c r="DF274" s="236">
        <v>1.4609000000000001</v>
      </c>
      <c r="DG274" s="236">
        <v>2.5647000000000002</v>
      </c>
      <c r="DH274" s="236"/>
      <c r="DI274" s="236">
        <v>2.2075999999999998</v>
      </c>
      <c r="DJ274" s="236"/>
      <c r="DK274" s="236">
        <v>3.0192999999999999</v>
      </c>
      <c r="DL274" s="236">
        <v>1.2337</v>
      </c>
      <c r="DM274" s="236"/>
      <c r="DN274" s="236"/>
    </row>
    <row r="275" spans="1:118" x14ac:dyDescent="0.35">
      <c r="A275" s="236">
        <v>146</v>
      </c>
      <c r="B275" s="236">
        <v>0.84409999999999996</v>
      </c>
      <c r="C275" s="236">
        <v>0.74670000000000003</v>
      </c>
      <c r="D275" s="236">
        <v>0.68179999999999996</v>
      </c>
      <c r="E275" s="236">
        <v>0.74670000000000003</v>
      </c>
      <c r="I275" s="236">
        <v>0.64929999999999999</v>
      </c>
      <c r="J275" s="236"/>
      <c r="K275" s="236">
        <v>0.48699999999999999</v>
      </c>
      <c r="L275" s="236">
        <v>1.4610000000000001</v>
      </c>
      <c r="M275" s="236"/>
      <c r="N275" s="236"/>
      <c r="O275" s="236">
        <v>0.90900000000000003</v>
      </c>
      <c r="P275" s="236"/>
      <c r="Q275" s="236"/>
      <c r="R275" s="236"/>
      <c r="S275" s="236"/>
      <c r="T275" s="236"/>
      <c r="U275" s="236"/>
      <c r="V275" s="236"/>
      <c r="W275" s="236"/>
      <c r="X275" s="236"/>
      <c r="Y275" s="236"/>
      <c r="Z275" s="236">
        <v>3.5387</v>
      </c>
      <c r="AA275" s="236">
        <v>1.8180000000000001</v>
      </c>
      <c r="AB275" s="236">
        <v>1.6881999999999999</v>
      </c>
      <c r="AC275" s="236"/>
      <c r="AD275" s="236"/>
      <c r="AE275" s="236"/>
      <c r="AF275" s="236">
        <v>0.58440000000000003</v>
      </c>
      <c r="AG275" s="236">
        <v>2.5973000000000002</v>
      </c>
      <c r="AH275" s="236">
        <v>3.4738000000000002</v>
      </c>
      <c r="AI275" s="236">
        <v>0.42209999999999998</v>
      </c>
      <c r="AJ275" s="236">
        <v>2.0453999999999999</v>
      </c>
      <c r="AK275" s="236">
        <v>1.3959999999999999</v>
      </c>
      <c r="AL275" s="236">
        <v>1.3310999999999999</v>
      </c>
      <c r="AM275" s="236">
        <v>2.0453999999999999</v>
      </c>
      <c r="AN275" s="236">
        <v>1.5908</v>
      </c>
      <c r="AO275" s="236">
        <v>2.4024000000000001</v>
      </c>
      <c r="AP275" s="236"/>
      <c r="AQ275" s="236">
        <v>1.6881999999999999</v>
      </c>
      <c r="AR275" s="236"/>
      <c r="AS275" s="236">
        <v>1.0712999999999999</v>
      </c>
      <c r="AW275" s="236"/>
      <c r="AX275" s="3">
        <v>1.9478999999999989</v>
      </c>
      <c r="AZ275" s="236">
        <v>-1.0388999999999999</v>
      </c>
      <c r="BA275" s="236">
        <v>1.4935</v>
      </c>
      <c r="BB275" s="236">
        <v>1.4609000000000001</v>
      </c>
      <c r="BC275" s="236">
        <v>1.2986</v>
      </c>
      <c r="BD275" s="236">
        <v>2.9220000000000002</v>
      </c>
      <c r="BE275" s="236"/>
      <c r="BF275" s="236">
        <v>2.9218999999999999</v>
      </c>
      <c r="BG275" s="236"/>
      <c r="BH275" s="236"/>
      <c r="BI275" s="236"/>
      <c r="BJ275" s="236"/>
      <c r="BK275" s="236"/>
      <c r="BL275" s="236"/>
      <c r="BM275" s="236"/>
      <c r="BN275" s="236"/>
      <c r="BO275" s="236"/>
      <c r="BP275" s="236"/>
      <c r="BQ275" s="236"/>
      <c r="BR275" s="236"/>
      <c r="BS275" s="236"/>
      <c r="BT275" s="236"/>
      <c r="BU275" s="236"/>
      <c r="BV275" s="236">
        <v>2.0777999999999999</v>
      </c>
      <c r="BW275" s="236">
        <v>2.9868999999999999</v>
      </c>
      <c r="BX275" s="236">
        <v>2.0453000000000001</v>
      </c>
      <c r="BY275" s="236">
        <v>2.0453000000000001</v>
      </c>
      <c r="BZ275" s="236">
        <v>2.0777999999999999</v>
      </c>
      <c r="CA275" s="236">
        <v>1.2337</v>
      </c>
      <c r="CB275" s="236">
        <v>1.3634999999999999</v>
      </c>
      <c r="CC275" s="236"/>
      <c r="CD275" s="236">
        <v>2.4348999999999998</v>
      </c>
      <c r="CE275" s="236">
        <v>2.9544000000000001</v>
      </c>
      <c r="CF275" s="236">
        <v>1.9155</v>
      </c>
      <c r="CG275" s="236">
        <v>1.3635999999999999</v>
      </c>
      <c r="CH275" s="236">
        <v>2.3050999999999999</v>
      </c>
      <c r="CI275" s="236">
        <v>3.0516999999999999</v>
      </c>
      <c r="CJ275" s="236">
        <v>0.74670000000000003</v>
      </c>
      <c r="CK275" s="236"/>
      <c r="CL275" s="236"/>
      <c r="CM275" s="236"/>
      <c r="CN275" s="236">
        <v>3.3439999999999999</v>
      </c>
      <c r="CO275" s="236"/>
      <c r="CP275" s="236"/>
      <c r="CQ275" s="236"/>
      <c r="CR275" s="236"/>
      <c r="CS275" s="236"/>
      <c r="CT275" s="236"/>
      <c r="CU275" s="236">
        <v>2.8245</v>
      </c>
      <c r="CV275" s="236">
        <v>3.1166999999999998</v>
      </c>
      <c r="CW275" s="236">
        <v>2.4674</v>
      </c>
      <c r="CX275" s="236">
        <v>1.6556999999999999</v>
      </c>
      <c r="CY275" s="236">
        <v>3.8959000000000001</v>
      </c>
      <c r="CZ275" s="236">
        <v>1.7856000000000001</v>
      </c>
      <c r="DA275" s="236">
        <v>1.7856000000000001</v>
      </c>
      <c r="DB275" s="236">
        <v>3.1166999999999998</v>
      </c>
      <c r="DC275" s="236">
        <v>2.2075999999999998</v>
      </c>
      <c r="DD275" s="236">
        <v>1.8506</v>
      </c>
      <c r="DE275" s="236"/>
      <c r="DF275" s="236">
        <v>1.2337</v>
      </c>
      <c r="DG275" s="236">
        <v>2.5323000000000002</v>
      </c>
      <c r="DH275" s="236"/>
      <c r="DI275" s="236">
        <v>2.1101999999999999</v>
      </c>
      <c r="DJ275" s="236"/>
      <c r="DK275" s="236">
        <v>3.2465999999999999</v>
      </c>
      <c r="DL275" s="236">
        <v>1.1037999999999999</v>
      </c>
      <c r="DM275" s="236"/>
      <c r="DN275" s="236"/>
    </row>
    <row r="276" spans="1:118" x14ac:dyDescent="0.35">
      <c r="A276" s="236">
        <v>147</v>
      </c>
      <c r="B276" s="236">
        <v>0.84409999999999996</v>
      </c>
      <c r="C276" s="236">
        <v>0.77910000000000001</v>
      </c>
      <c r="D276" s="236">
        <v>0.71430000000000005</v>
      </c>
      <c r="E276" s="236">
        <v>0.61680000000000001</v>
      </c>
      <c r="I276" s="236">
        <v>0.61680000000000001</v>
      </c>
      <c r="J276" s="236"/>
      <c r="K276" s="236">
        <v>0.35709999999999997</v>
      </c>
      <c r="L276" s="236">
        <v>1.8181</v>
      </c>
      <c r="M276" s="236"/>
      <c r="N276" s="236"/>
      <c r="O276" s="236">
        <v>0.81159999999999999</v>
      </c>
      <c r="P276" s="236"/>
      <c r="Q276" s="236"/>
      <c r="R276" s="236"/>
      <c r="S276" s="236"/>
      <c r="T276" s="236"/>
      <c r="U276" s="236"/>
      <c r="V276" s="236"/>
      <c r="W276" s="236"/>
      <c r="X276" s="236"/>
      <c r="Y276" s="236"/>
      <c r="Z276" s="236">
        <v>3.4413</v>
      </c>
      <c r="AA276" s="236">
        <v>1.7205999999999999</v>
      </c>
      <c r="AB276" s="236">
        <v>1.6232</v>
      </c>
      <c r="AC276" s="236"/>
      <c r="AD276" s="236"/>
      <c r="AE276" s="236"/>
      <c r="AF276" s="236">
        <v>0.71430000000000005</v>
      </c>
      <c r="AG276" s="236">
        <v>2.37</v>
      </c>
      <c r="AH276" s="236">
        <v>3.3765000000000001</v>
      </c>
      <c r="AI276" s="236">
        <v>0.55189999999999995</v>
      </c>
      <c r="AJ276" s="236">
        <v>2.0453999999999999</v>
      </c>
      <c r="AK276" s="236">
        <v>1.3634999999999999</v>
      </c>
      <c r="AL276" s="236">
        <v>1.3635999999999999</v>
      </c>
      <c r="AM276" s="236">
        <v>1.883</v>
      </c>
      <c r="AN276" s="236">
        <v>1.4934000000000001</v>
      </c>
      <c r="AO276" s="236">
        <v>2.37</v>
      </c>
      <c r="AP276" s="236"/>
      <c r="AQ276" s="236">
        <v>1.4934000000000001</v>
      </c>
      <c r="AR276" s="236"/>
      <c r="AS276" s="236">
        <v>0.90900000000000003</v>
      </c>
      <c r="AW276" s="236"/>
      <c r="AX276" s="3">
        <v>1.7856000000000005</v>
      </c>
      <c r="AZ276" s="236">
        <v>-1.1037999999999999</v>
      </c>
      <c r="BA276" s="236">
        <v>1.4285000000000001</v>
      </c>
      <c r="BB276" s="236">
        <v>1.4609000000000001</v>
      </c>
      <c r="BC276" s="236">
        <v>1.0713999999999999</v>
      </c>
      <c r="BD276" s="236">
        <v>2.8246000000000002</v>
      </c>
      <c r="BE276" s="236"/>
      <c r="BF276" s="236">
        <v>2.7271999999999998</v>
      </c>
      <c r="BG276" s="236"/>
      <c r="BH276" s="236"/>
      <c r="BI276" s="236"/>
      <c r="BJ276" s="236"/>
      <c r="BK276" s="236"/>
      <c r="BL276" s="236"/>
      <c r="BM276" s="236"/>
      <c r="BN276" s="236"/>
      <c r="BO276" s="236"/>
      <c r="BP276" s="236"/>
      <c r="BQ276" s="236"/>
      <c r="BR276" s="236"/>
      <c r="BS276" s="236"/>
      <c r="BT276" s="236"/>
      <c r="BU276" s="236"/>
      <c r="BV276" s="236">
        <v>2.0129000000000001</v>
      </c>
      <c r="BW276" s="236">
        <v>3.0192999999999999</v>
      </c>
      <c r="BX276" s="236">
        <v>2.2726000000000002</v>
      </c>
      <c r="BY276" s="236">
        <v>2.2075999999999998</v>
      </c>
      <c r="BZ276" s="236">
        <v>1.9479</v>
      </c>
      <c r="CA276" s="236">
        <v>1.2337</v>
      </c>
      <c r="CB276" s="236">
        <v>1.3310999999999999</v>
      </c>
      <c r="CC276" s="236"/>
      <c r="CD276" s="236">
        <v>2.3376000000000001</v>
      </c>
      <c r="CE276" s="236">
        <v>2.6621999999999999</v>
      </c>
      <c r="CF276" s="236">
        <v>1.8831</v>
      </c>
      <c r="CG276" s="236">
        <v>1.4285000000000001</v>
      </c>
      <c r="CH276" s="236">
        <v>2.37</v>
      </c>
      <c r="CI276" s="236">
        <v>2.9218999999999999</v>
      </c>
      <c r="CJ276" s="236">
        <v>0.58440000000000003</v>
      </c>
      <c r="CK276" s="236"/>
      <c r="CL276" s="236"/>
      <c r="CM276" s="236"/>
      <c r="CN276" s="236">
        <v>3.3765000000000001</v>
      </c>
      <c r="CO276" s="236"/>
      <c r="CP276" s="236"/>
      <c r="CQ276" s="236"/>
      <c r="CR276" s="236"/>
      <c r="CS276" s="236"/>
      <c r="CT276" s="236"/>
      <c r="CU276" s="236">
        <v>2.8570000000000002</v>
      </c>
      <c r="CV276" s="236">
        <v>2.9544000000000001</v>
      </c>
      <c r="CW276" s="236">
        <v>2.37</v>
      </c>
      <c r="CX276" s="236">
        <v>2.0453000000000001</v>
      </c>
      <c r="CY276" s="236">
        <v>3.7985000000000002</v>
      </c>
      <c r="CZ276" s="236">
        <v>1.6556999999999999</v>
      </c>
      <c r="DA276" s="236">
        <v>1.3959999999999999</v>
      </c>
      <c r="DB276" s="236">
        <v>2.9868999999999999</v>
      </c>
      <c r="DC276" s="236">
        <v>2.3050000000000002</v>
      </c>
      <c r="DD276" s="236">
        <v>1.8181</v>
      </c>
      <c r="DE276" s="236"/>
      <c r="DF276" s="236">
        <v>1.0712999999999999</v>
      </c>
      <c r="DG276" s="236">
        <v>2.37</v>
      </c>
      <c r="DH276" s="236"/>
      <c r="DI276" s="236">
        <v>2.0453000000000001</v>
      </c>
      <c r="DJ276" s="236"/>
      <c r="DK276" s="236">
        <v>3.1492</v>
      </c>
      <c r="DL276" s="236">
        <v>1.1363000000000001</v>
      </c>
      <c r="DM276" s="236"/>
      <c r="DN276" s="236"/>
    </row>
    <row r="277" spans="1:118" x14ac:dyDescent="0.35">
      <c r="A277" s="236">
        <v>148</v>
      </c>
      <c r="B277" s="236">
        <v>0.71419999999999995</v>
      </c>
      <c r="C277" s="236">
        <v>0.74670000000000003</v>
      </c>
      <c r="D277" s="236">
        <v>0.71430000000000005</v>
      </c>
      <c r="E277" s="236">
        <v>0.55189999999999995</v>
      </c>
      <c r="I277" s="236">
        <v>0.58430000000000004</v>
      </c>
      <c r="J277" s="236"/>
      <c r="K277" s="236">
        <v>0.42209999999999998</v>
      </c>
      <c r="L277" s="236">
        <v>1.4610000000000001</v>
      </c>
      <c r="M277" s="236"/>
      <c r="N277" s="236"/>
      <c r="O277" s="236">
        <v>0.81159999999999999</v>
      </c>
      <c r="P277" s="236"/>
      <c r="Q277" s="236"/>
      <c r="R277" s="236"/>
      <c r="S277" s="236"/>
      <c r="T277" s="236"/>
      <c r="U277" s="236"/>
      <c r="V277" s="236"/>
      <c r="W277" s="236"/>
      <c r="X277" s="236"/>
      <c r="Y277" s="236"/>
      <c r="Z277" s="236">
        <v>3.2465000000000002</v>
      </c>
      <c r="AA277" s="236">
        <v>1.5908</v>
      </c>
      <c r="AB277" s="236">
        <v>1.6232</v>
      </c>
      <c r="AC277" s="236"/>
      <c r="AD277" s="236"/>
      <c r="AE277" s="236"/>
      <c r="AF277" s="236">
        <v>0.6169</v>
      </c>
      <c r="AG277" s="236">
        <v>2.2726000000000002</v>
      </c>
      <c r="AH277" s="236">
        <v>3.4738000000000002</v>
      </c>
      <c r="AI277" s="236">
        <v>0.35720000000000002</v>
      </c>
      <c r="AJ277" s="236">
        <v>2.2077</v>
      </c>
      <c r="AK277" s="236">
        <v>1.1037999999999999</v>
      </c>
      <c r="AL277" s="236">
        <v>1.3310999999999999</v>
      </c>
      <c r="AM277" s="236">
        <v>2.0453999999999999</v>
      </c>
      <c r="AN277" s="236">
        <v>1.4285000000000001</v>
      </c>
      <c r="AO277" s="236">
        <v>2.4998</v>
      </c>
      <c r="AP277" s="236"/>
      <c r="AQ277" s="236">
        <v>1.6233</v>
      </c>
      <c r="AR277" s="236"/>
      <c r="AS277" s="236">
        <v>1.2012</v>
      </c>
      <c r="AW277" s="236"/>
      <c r="AX277" s="3">
        <v>1.6557000000000013</v>
      </c>
      <c r="AZ277" s="236">
        <v>-1.0064</v>
      </c>
      <c r="BA277" s="236">
        <v>1.4610000000000001</v>
      </c>
      <c r="BB277" s="236">
        <v>1.4285000000000001</v>
      </c>
      <c r="BC277" s="236">
        <v>1.2337</v>
      </c>
      <c r="BD277" s="236">
        <v>2.5324</v>
      </c>
      <c r="BE277" s="236"/>
      <c r="BF277" s="236">
        <v>2.6621999999999999</v>
      </c>
      <c r="BG277" s="236"/>
      <c r="BH277" s="236"/>
      <c r="BI277" s="236"/>
      <c r="BJ277" s="236"/>
      <c r="BK277" s="236"/>
      <c r="BL277" s="236"/>
      <c r="BM277" s="236"/>
      <c r="BN277" s="236"/>
      <c r="BO277" s="236"/>
      <c r="BP277" s="236"/>
      <c r="BQ277" s="236"/>
      <c r="BR277" s="236"/>
      <c r="BS277" s="236"/>
      <c r="BT277" s="236"/>
      <c r="BU277" s="236"/>
      <c r="BV277" s="236">
        <v>1.9479</v>
      </c>
      <c r="BW277" s="236">
        <v>3.0192999999999999</v>
      </c>
      <c r="BX277" s="236">
        <v>2.1427</v>
      </c>
      <c r="BY277" s="236">
        <v>2.2075999999999998</v>
      </c>
      <c r="BZ277" s="236">
        <v>2.1101999999999999</v>
      </c>
      <c r="CA277" s="236">
        <v>1.3960999999999999</v>
      </c>
      <c r="CB277" s="236">
        <v>1.2337</v>
      </c>
      <c r="CC277" s="236"/>
      <c r="CD277" s="236">
        <v>2.2077</v>
      </c>
      <c r="CE277" s="236">
        <v>2.8245</v>
      </c>
      <c r="CF277" s="236">
        <v>1.8181</v>
      </c>
      <c r="CG277" s="236">
        <v>1.3959999999999999</v>
      </c>
      <c r="CH277" s="236">
        <v>2.2402000000000002</v>
      </c>
      <c r="CI277" s="236">
        <v>2.9218999999999999</v>
      </c>
      <c r="CJ277" s="236">
        <v>0.61680000000000001</v>
      </c>
      <c r="CK277" s="236"/>
      <c r="CL277" s="236"/>
      <c r="CM277" s="236"/>
      <c r="CN277" s="236">
        <v>3.2141999999999999</v>
      </c>
      <c r="CO277" s="236"/>
      <c r="CP277" s="236"/>
      <c r="CQ277" s="236"/>
      <c r="CR277" s="236"/>
      <c r="CS277" s="236"/>
      <c r="CT277" s="236"/>
      <c r="CU277" s="236">
        <v>2.8570000000000002</v>
      </c>
      <c r="CV277" s="236">
        <v>2.7271999999999998</v>
      </c>
      <c r="CW277" s="236">
        <v>2.2726000000000002</v>
      </c>
      <c r="CX277" s="236">
        <v>1.6233</v>
      </c>
      <c r="CY277" s="236">
        <v>3.8633999999999999</v>
      </c>
      <c r="CZ277" s="236">
        <v>1.6881999999999999</v>
      </c>
      <c r="DA277" s="236">
        <v>1.4609000000000001</v>
      </c>
      <c r="DB277" s="236">
        <v>3.0518000000000001</v>
      </c>
      <c r="DC277" s="236">
        <v>2.1427</v>
      </c>
      <c r="DD277" s="236">
        <v>1.7206999999999999</v>
      </c>
      <c r="DE277" s="236"/>
      <c r="DF277" s="236">
        <v>0.9415</v>
      </c>
      <c r="DG277" s="236">
        <v>2.4348999999999998</v>
      </c>
      <c r="DH277" s="236"/>
      <c r="DI277" s="236">
        <v>2.0453000000000001</v>
      </c>
      <c r="DJ277" s="236"/>
      <c r="DK277" s="236">
        <v>2.8894000000000002</v>
      </c>
      <c r="DL277" s="236">
        <v>1.2337</v>
      </c>
      <c r="DM277" s="236"/>
      <c r="DN277" s="236"/>
    </row>
    <row r="278" spans="1:118" x14ac:dyDescent="0.35">
      <c r="A278" s="236">
        <v>149</v>
      </c>
      <c r="B278" s="236">
        <v>0.71419999999999995</v>
      </c>
      <c r="C278" s="236">
        <v>0.84409999999999996</v>
      </c>
      <c r="D278" s="236">
        <v>0.97399999999999998</v>
      </c>
      <c r="E278" s="236">
        <v>0.58440000000000003</v>
      </c>
      <c r="I278" s="236">
        <v>0.4869</v>
      </c>
      <c r="J278" s="236"/>
      <c r="K278" s="236">
        <v>0.32469999999999999</v>
      </c>
      <c r="L278" s="236">
        <v>1.5584</v>
      </c>
      <c r="M278" s="236"/>
      <c r="N278" s="236"/>
      <c r="O278" s="236">
        <v>0.81159999999999999</v>
      </c>
      <c r="P278" s="236"/>
      <c r="Q278" s="236"/>
      <c r="R278" s="236"/>
      <c r="S278" s="236"/>
      <c r="T278" s="236"/>
      <c r="U278" s="236"/>
      <c r="V278" s="236"/>
      <c r="W278" s="236"/>
      <c r="X278" s="236"/>
      <c r="Y278" s="236"/>
      <c r="Z278" s="236">
        <v>3.3439000000000001</v>
      </c>
      <c r="AA278" s="236">
        <v>1.6232</v>
      </c>
      <c r="AB278" s="236">
        <v>1.6881999999999999</v>
      </c>
      <c r="AC278" s="236"/>
      <c r="AD278" s="236"/>
      <c r="AE278" s="236"/>
      <c r="AF278" s="236">
        <v>0.51949999999999996</v>
      </c>
      <c r="AG278" s="236">
        <v>2.2077</v>
      </c>
      <c r="AH278" s="236">
        <v>3.2791000000000001</v>
      </c>
      <c r="AI278" s="236">
        <v>0.4546</v>
      </c>
      <c r="AJ278" s="236">
        <v>1.948</v>
      </c>
      <c r="AK278" s="236">
        <v>1.3634999999999999</v>
      </c>
      <c r="AL278" s="236">
        <v>1.2986</v>
      </c>
      <c r="AM278" s="236">
        <v>2.0453999999999999</v>
      </c>
      <c r="AN278" s="236">
        <v>1.2662</v>
      </c>
      <c r="AO278" s="236">
        <v>2.3374999999999999</v>
      </c>
      <c r="AP278" s="236"/>
      <c r="AQ278" s="236">
        <v>1.3959999999999999</v>
      </c>
      <c r="AR278" s="236"/>
      <c r="AS278" s="236">
        <v>1.0064</v>
      </c>
      <c r="AW278" s="236"/>
      <c r="AX278" s="3">
        <v>1.6557000000000013</v>
      </c>
      <c r="AZ278" s="236">
        <v>-0.97399999999999998</v>
      </c>
      <c r="BA278" s="236">
        <v>1.2013</v>
      </c>
      <c r="BB278" s="236">
        <v>1.4285000000000001</v>
      </c>
      <c r="BC278" s="236">
        <v>1.1688000000000001</v>
      </c>
      <c r="BD278" s="236">
        <v>2.5973000000000002</v>
      </c>
      <c r="BE278" s="236"/>
      <c r="BF278" s="236">
        <v>2.4998999999999998</v>
      </c>
      <c r="BG278" s="236"/>
      <c r="BH278" s="236"/>
      <c r="BI278" s="236"/>
      <c r="BJ278" s="236"/>
      <c r="BK278" s="236"/>
      <c r="BL278" s="236"/>
      <c r="BM278" s="236"/>
      <c r="BN278" s="236"/>
      <c r="BO278" s="236"/>
      <c r="BP278" s="236"/>
      <c r="BQ278" s="236"/>
      <c r="BR278" s="236"/>
      <c r="BS278" s="236"/>
      <c r="BT278" s="236"/>
      <c r="BU278" s="236"/>
      <c r="BV278" s="236">
        <v>1.9155</v>
      </c>
      <c r="BW278" s="236">
        <v>2.9218999999999999</v>
      </c>
      <c r="BX278" s="236">
        <v>1.9479</v>
      </c>
      <c r="BY278" s="236">
        <v>2.2401</v>
      </c>
      <c r="BZ278" s="236">
        <v>1.8505</v>
      </c>
      <c r="CA278" s="236">
        <v>1.0713999999999999</v>
      </c>
      <c r="CB278" s="236">
        <v>1.2661</v>
      </c>
      <c r="CC278" s="236"/>
      <c r="CD278" s="236">
        <v>2.2077</v>
      </c>
      <c r="CE278" s="236">
        <v>2.8894000000000002</v>
      </c>
      <c r="CF278" s="236">
        <v>1.7532000000000001</v>
      </c>
      <c r="CG278" s="236">
        <v>1.5259</v>
      </c>
      <c r="CH278" s="236">
        <v>2.2077</v>
      </c>
      <c r="CI278" s="236">
        <v>2.8245</v>
      </c>
      <c r="CJ278" s="236">
        <v>0.58440000000000003</v>
      </c>
      <c r="CK278" s="236"/>
      <c r="CL278" s="236"/>
      <c r="CM278" s="236"/>
      <c r="CN278" s="236">
        <v>3.3765000000000001</v>
      </c>
      <c r="CO278" s="236"/>
      <c r="CP278" s="236"/>
      <c r="CQ278" s="236"/>
      <c r="CR278" s="236"/>
      <c r="CS278" s="236"/>
      <c r="CT278" s="236"/>
      <c r="CU278" s="236">
        <v>2.7921</v>
      </c>
      <c r="CV278" s="236">
        <v>2.8246000000000002</v>
      </c>
      <c r="CW278" s="236">
        <v>2.3376000000000001</v>
      </c>
      <c r="CX278" s="236">
        <v>1.8505</v>
      </c>
      <c r="CY278" s="236">
        <v>3.5063</v>
      </c>
      <c r="CZ278" s="236">
        <v>1.4609000000000001</v>
      </c>
      <c r="DA278" s="236">
        <v>1.5908</v>
      </c>
      <c r="DB278" s="236">
        <v>3.0842999999999998</v>
      </c>
      <c r="DC278" s="236">
        <v>2.37</v>
      </c>
      <c r="DD278" s="236">
        <v>1.6882999999999999</v>
      </c>
      <c r="DE278" s="236"/>
      <c r="DF278" s="236">
        <v>1.1363000000000001</v>
      </c>
      <c r="DG278" s="236">
        <v>2.4024000000000001</v>
      </c>
      <c r="DH278" s="236"/>
      <c r="DI278" s="236">
        <v>2.0453000000000001</v>
      </c>
      <c r="DJ278" s="236"/>
      <c r="DK278" s="236">
        <v>3.1166999999999998</v>
      </c>
      <c r="DL278" s="236">
        <v>1.1363000000000001</v>
      </c>
      <c r="DM278" s="236"/>
      <c r="DN278" s="236"/>
    </row>
    <row r="279" spans="1:118" x14ac:dyDescent="0.35">
      <c r="A279" s="236">
        <v>150</v>
      </c>
      <c r="B279" s="236">
        <v>0.68169999999999997</v>
      </c>
      <c r="C279" s="236">
        <v>0.71419999999999995</v>
      </c>
      <c r="D279" s="236">
        <v>0.6169</v>
      </c>
      <c r="E279" s="236">
        <v>0.51939999999999997</v>
      </c>
      <c r="I279" s="236">
        <v>0.71419999999999995</v>
      </c>
      <c r="J279" s="236"/>
      <c r="K279" s="236">
        <v>0.3896</v>
      </c>
      <c r="L279" s="236">
        <v>1.4610000000000001</v>
      </c>
      <c r="M279" s="236"/>
      <c r="N279" s="236"/>
      <c r="O279" s="236">
        <v>0.61680000000000001</v>
      </c>
      <c r="P279" s="236"/>
      <c r="Q279" s="236"/>
      <c r="R279" s="236"/>
      <c r="S279" s="236"/>
      <c r="T279" s="236"/>
      <c r="U279" s="236"/>
      <c r="V279" s="236"/>
      <c r="W279" s="236"/>
      <c r="X279" s="236"/>
      <c r="Y279" s="236"/>
      <c r="Z279" s="236">
        <v>3.2789999999999999</v>
      </c>
      <c r="AA279" s="236">
        <v>1.7856000000000001</v>
      </c>
      <c r="AB279" s="236">
        <v>1.4934000000000001</v>
      </c>
      <c r="AC279" s="236"/>
      <c r="AD279" s="236"/>
      <c r="AE279" s="236"/>
      <c r="AF279" s="236">
        <v>0.55200000000000005</v>
      </c>
      <c r="AG279" s="236">
        <v>2.3050999999999999</v>
      </c>
      <c r="AH279" s="236">
        <v>3.2791000000000001</v>
      </c>
      <c r="AI279" s="236">
        <v>0.58440000000000003</v>
      </c>
      <c r="AJ279" s="236">
        <v>2.0453999999999999</v>
      </c>
      <c r="AK279" s="236">
        <v>1.2661</v>
      </c>
      <c r="AL279" s="236">
        <v>1.2337</v>
      </c>
      <c r="AM279" s="236">
        <v>1.9803999999999999</v>
      </c>
      <c r="AN279" s="236">
        <v>1.3959999999999999</v>
      </c>
      <c r="AO279" s="236">
        <v>2.4348999999999998</v>
      </c>
      <c r="AP279" s="236"/>
      <c r="AQ279" s="236">
        <v>1.5908</v>
      </c>
      <c r="AR279" s="236"/>
      <c r="AS279" s="236">
        <v>1.1363000000000001</v>
      </c>
      <c r="AW279" s="236"/>
      <c r="AX279" s="3">
        <v>1.8830000000000009</v>
      </c>
      <c r="AZ279" s="236">
        <v>-1.2012</v>
      </c>
      <c r="BA279" s="236">
        <v>1.2337</v>
      </c>
      <c r="BB279" s="236">
        <v>1.4934000000000001</v>
      </c>
      <c r="BC279" s="236">
        <v>0.9415</v>
      </c>
      <c r="BD279" s="236">
        <v>2.7271999999999998</v>
      </c>
      <c r="BE279" s="236"/>
      <c r="BF279" s="236">
        <v>2.6297999999999999</v>
      </c>
      <c r="BG279" s="236"/>
      <c r="BH279" s="236"/>
      <c r="BI279" s="236"/>
      <c r="BJ279" s="236"/>
      <c r="BK279" s="236"/>
      <c r="BL279" s="236"/>
      <c r="BM279" s="236"/>
      <c r="BN279" s="236"/>
      <c r="BO279" s="236"/>
      <c r="BP279" s="236"/>
      <c r="BQ279" s="236"/>
      <c r="BR279" s="236"/>
      <c r="BS279" s="236"/>
      <c r="BT279" s="236"/>
      <c r="BU279" s="236"/>
      <c r="BV279" s="236">
        <v>1.8181</v>
      </c>
      <c r="BW279" s="236">
        <v>2.9218999999999999</v>
      </c>
      <c r="BX279" s="236">
        <v>2.2075999999999998</v>
      </c>
      <c r="BY279" s="236">
        <v>2.0127999999999999</v>
      </c>
      <c r="BZ279" s="236">
        <v>2.0127999999999999</v>
      </c>
      <c r="CA279" s="236">
        <v>1.1688000000000001</v>
      </c>
      <c r="CB279" s="236">
        <v>1.3310999999999999</v>
      </c>
      <c r="CC279" s="236"/>
      <c r="CD279" s="236">
        <v>2.2726000000000002</v>
      </c>
      <c r="CE279" s="236">
        <v>2.5972</v>
      </c>
      <c r="CF279" s="236">
        <v>1.7206999999999999</v>
      </c>
      <c r="CG279" s="236">
        <v>1.2662</v>
      </c>
      <c r="CH279" s="236">
        <v>2.1751999999999998</v>
      </c>
      <c r="CI279" s="236">
        <v>2.7271000000000001</v>
      </c>
      <c r="CJ279" s="236">
        <v>0.42199999999999999</v>
      </c>
      <c r="CK279" s="236"/>
      <c r="CL279" s="236"/>
      <c r="CM279" s="236"/>
      <c r="CN279" s="236">
        <v>3.1492</v>
      </c>
      <c r="CO279" s="236"/>
      <c r="CP279" s="236"/>
      <c r="CQ279" s="236"/>
      <c r="CR279" s="236"/>
      <c r="CS279" s="236"/>
      <c r="CT279" s="236"/>
      <c r="CU279" s="236">
        <v>2.7921</v>
      </c>
      <c r="CV279" s="236">
        <v>2.5648</v>
      </c>
      <c r="CW279" s="236">
        <v>2.1751999999999998</v>
      </c>
      <c r="CX279" s="236">
        <v>1.5583</v>
      </c>
      <c r="CY279" s="236">
        <v>3.5063</v>
      </c>
      <c r="CZ279" s="236">
        <v>1.4609000000000001</v>
      </c>
      <c r="DA279" s="236">
        <v>1.5583</v>
      </c>
      <c r="DB279" s="236">
        <v>3.0518000000000001</v>
      </c>
      <c r="DC279" s="236">
        <v>2.0777999999999999</v>
      </c>
      <c r="DD279" s="236">
        <v>1.6882999999999999</v>
      </c>
      <c r="DE279" s="236"/>
      <c r="DF279" s="236">
        <v>1.2661</v>
      </c>
      <c r="DG279" s="236">
        <v>2.3050000000000002</v>
      </c>
      <c r="DH279" s="236"/>
      <c r="DI279" s="236">
        <v>1.7856000000000001</v>
      </c>
      <c r="DJ279" s="236"/>
      <c r="DK279" s="236">
        <v>2.9218999999999999</v>
      </c>
      <c r="DL279" s="236">
        <v>1.1037999999999999</v>
      </c>
      <c r="DM279" s="236"/>
      <c r="DN279" s="236"/>
    </row>
    <row r="285" spans="1:118" x14ac:dyDescent="0.35">
      <c r="A285" s="235" t="s">
        <v>720</v>
      </c>
    </row>
    <row r="286" spans="1:118" x14ac:dyDescent="0.35">
      <c r="A286" s="235" t="s">
        <v>40</v>
      </c>
    </row>
    <row r="287" spans="1:118" x14ac:dyDescent="0.35">
      <c r="A287" s="766">
        <v>1</v>
      </c>
      <c r="B287" s="3">
        <v>73.242999999999995</v>
      </c>
      <c r="D287" s="3">
        <v>65.483000000000004</v>
      </c>
      <c r="E287" s="3">
        <v>88.792999999999992</v>
      </c>
      <c r="F287" s="3">
        <v>68.86</v>
      </c>
      <c r="I287" s="3">
        <v>61.911999999999992</v>
      </c>
      <c r="K287" s="3">
        <v>55.126999999999995</v>
      </c>
      <c r="O287" s="3">
        <v>49.737000000000002</v>
      </c>
      <c r="Z287" s="3">
        <v>54.671999999999997</v>
      </c>
      <c r="AA287" s="3">
        <v>70.060999999999993</v>
      </c>
      <c r="AB287" s="3">
        <v>75.808000000000007</v>
      </c>
      <c r="AF287" s="3">
        <v>74.346999999999994</v>
      </c>
      <c r="AG287" s="3">
        <v>54.736999999999995</v>
      </c>
      <c r="AH287" s="3">
        <v>43.049000000000007</v>
      </c>
      <c r="AI287" s="3">
        <v>59.997</v>
      </c>
      <c r="AJ287" s="3">
        <v>57.594000000000001</v>
      </c>
      <c r="AK287" s="3">
        <v>70.320000000000007</v>
      </c>
      <c r="AL287" s="3">
        <v>67.39800000000001</v>
      </c>
      <c r="AM287" s="3">
        <v>49.672999999999995</v>
      </c>
      <c r="AN287" s="3">
        <v>46.262999999999998</v>
      </c>
      <c r="AO287" s="3">
        <v>62.171000000000006</v>
      </c>
      <c r="AQ287" s="3">
        <v>57.01</v>
      </c>
      <c r="AS287" s="3">
        <v>59.088000000000001</v>
      </c>
      <c r="AX287" s="3">
        <v>74.542000000000002</v>
      </c>
      <c r="AZ287" s="3">
        <v>65.157999999999987</v>
      </c>
      <c r="BA287" s="3">
        <v>55.613999999999997</v>
      </c>
      <c r="BB287" s="3">
        <v>56.716999999999999</v>
      </c>
      <c r="BC287" s="3">
        <v>47.108000000000004</v>
      </c>
      <c r="BD287" s="3">
        <v>57.496999999999993</v>
      </c>
      <c r="BF287" s="3">
        <v>48.472000000000001</v>
      </c>
      <c r="BV287" s="3">
        <v>65.938000000000002</v>
      </c>
      <c r="BW287" s="3">
        <v>50.646000000000001</v>
      </c>
      <c r="BX287" s="3">
        <v>59.963999999999999</v>
      </c>
      <c r="BZ287" s="3">
        <v>46.751000000000005</v>
      </c>
      <c r="CA287" s="3">
        <v>49.673000000000002</v>
      </c>
      <c r="CB287" s="3">
        <v>63.698</v>
      </c>
      <c r="CD287" s="3">
        <v>45.81</v>
      </c>
      <c r="CE287" s="3">
        <v>64.119</v>
      </c>
      <c r="CF287" s="3">
        <v>53.989999999999995</v>
      </c>
      <c r="CG287" s="3">
        <v>45.938999999999993</v>
      </c>
      <c r="CH287" s="3">
        <v>51.977999999999994</v>
      </c>
      <c r="CI287" s="3">
        <v>40.289999999999992</v>
      </c>
      <c r="CJ287" s="3">
        <v>52.14</v>
      </c>
      <c r="CN287" s="3">
        <v>52.853999999999999</v>
      </c>
      <c r="CU287" s="3">
        <v>56.523000000000003</v>
      </c>
      <c r="CV287" s="3">
        <v>47.464999999999996</v>
      </c>
      <c r="CW287" s="3">
        <v>47.4</v>
      </c>
      <c r="CX287" s="3">
        <v>59.542000000000002</v>
      </c>
      <c r="CY287" s="3">
        <v>46.393999999999998</v>
      </c>
      <c r="CZ287" s="3">
        <v>44.510999999999996</v>
      </c>
      <c r="DA287" s="3">
        <v>37.563000000000002</v>
      </c>
      <c r="DB287" s="3">
        <v>39.771000000000001</v>
      </c>
      <c r="DC287" s="3">
        <v>48.536999999999999</v>
      </c>
      <c r="DD287" s="3">
        <v>60.742999999999995</v>
      </c>
      <c r="DF287" s="3">
        <v>44.088000000000001</v>
      </c>
      <c r="DG287" s="3">
        <v>50.744</v>
      </c>
      <c r="DI287" s="3">
        <v>42.465000000000003</v>
      </c>
      <c r="DK287" s="3">
        <v>52.335000000000001</v>
      </c>
      <c r="DL287" s="3">
        <v>59.184999999999995</v>
      </c>
    </row>
    <row r="288" spans="1:118" x14ac:dyDescent="0.35">
      <c r="A288" s="766">
        <v>20</v>
      </c>
      <c r="B288" s="3">
        <v>76.262</v>
      </c>
      <c r="D288" s="3">
        <v>67.334000000000003</v>
      </c>
      <c r="E288" s="3">
        <v>86.617999999999995</v>
      </c>
      <c r="F288" s="3">
        <v>71.587000000000003</v>
      </c>
      <c r="I288" s="3">
        <v>61.489999999999995</v>
      </c>
      <c r="K288" s="3">
        <v>61.587000000000003</v>
      </c>
      <c r="O288" s="3">
        <v>55.387</v>
      </c>
      <c r="Z288" s="3">
        <v>55.581000000000003</v>
      </c>
      <c r="AA288" s="3">
        <v>72.820000000000007</v>
      </c>
      <c r="AB288" s="3">
        <v>82.723000000000013</v>
      </c>
      <c r="AF288" s="3">
        <v>76.132000000000005</v>
      </c>
      <c r="AG288" s="3">
        <v>61.879000000000005</v>
      </c>
      <c r="AH288" s="3">
        <v>51.718000000000004</v>
      </c>
      <c r="AI288" s="3">
        <v>69.055000000000007</v>
      </c>
      <c r="AJ288" s="3">
        <v>61.165999999999997</v>
      </c>
      <c r="AK288" s="3">
        <v>77.268000000000001</v>
      </c>
      <c r="AL288" s="3">
        <v>71.879000000000005</v>
      </c>
      <c r="AM288" s="3">
        <v>60.873999999999995</v>
      </c>
      <c r="AN288" s="3">
        <v>54.899000000000001</v>
      </c>
      <c r="AO288" s="3">
        <v>67.040999999999997</v>
      </c>
      <c r="AQ288" s="3">
        <v>63.08</v>
      </c>
      <c r="AS288" s="3">
        <v>63.665000000000006</v>
      </c>
      <c r="AX288" s="3">
        <v>77.820000000000007</v>
      </c>
      <c r="AZ288" s="3">
        <v>72.040999999999997</v>
      </c>
      <c r="BA288" s="3">
        <v>57.724000000000004</v>
      </c>
      <c r="BB288" s="3">
        <v>62.755999999999993</v>
      </c>
      <c r="BC288" s="3">
        <v>54.022999999999996</v>
      </c>
      <c r="BD288" s="3">
        <v>59.25</v>
      </c>
      <c r="BF288" s="3">
        <v>55.062000000000005</v>
      </c>
      <c r="BV288" s="3">
        <v>72.237000000000009</v>
      </c>
      <c r="BW288" s="3">
        <v>60.612999999999992</v>
      </c>
      <c r="BX288" s="3">
        <v>64.412000000000006</v>
      </c>
      <c r="BZ288" s="3">
        <v>49.51</v>
      </c>
      <c r="CA288" s="3">
        <v>59.313999999999993</v>
      </c>
      <c r="CB288" s="3">
        <v>67.72399999999999</v>
      </c>
      <c r="CD288" s="3">
        <v>54.151999999999994</v>
      </c>
      <c r="CE288" s="3">
        <v>71.424999999999997</v>
      </c>
      <c r="CF288" s="3">
        <v>62.334000000000003</v>
      </c>
      <c r="CG288" s="3">
        <v>50.582000000000001</v>
      </c>
      <c r="CH288" s="3">
        <v>59.51</v>
      </c>
      <c r="CI288" s="3">
        <v>47.301999999999992</v>
      </c>
      <c r="CJ288" s="3">
        <v>59.672000000000004</v>
      </c>
      <c r="CN288" s="3">
        <v>62.009</v>
      </c>
      <c r="CU288" s="3">
        <v>64.899000000000001</v>
      </c>
      <c r="CV288" s="3">
        <v>51.976999999999997</v>
      </c>
      <c r="CW288" s="3">
        <v>58.730999999999995</v>
      </c>
      <c r="CX288" s="3">
        <v>63.340999999999994</v>
      </c>
      <c r="CY288" s="3">
        <v>54.25</v>
      </c>
      <c r="CZ288" s="3">
        <v>48.665999999999997</v>
      </c>
      <c r="DA288" s="3">
        <v>47.237000000000002</v>
      </c>
      <c r="DB288" s="3">
        <v>48.472000000000001</v>
      </c>
      <c r="DC288" s="3">
        <v>56.327999999999996</v>
      </c>
      <c r="DD288" s="3">
        <v>63.891999999999996</v>
      </c>
      <c r="DF288" s="3">
        <v>49.704999999999998</v>
      </c>
      <c r="DG288" s="3">
        <v>55.289000000000001</v>
      </c>
      <c r="DI288" s="3">
        <v>48.276000000000003</v>
      </c>
      <c r="DK288" s="3">
        <v>59.054999999999993</v>
      </c>
      <c r="DL288" s="3">
        <v>65.418999999999997</v>
      </c>
    </row>
    <row r="289" spans="1:118" x14ac:dyDescent="0.35">
      <c r="A289" s="767">
        <v>50</v>
      </c>
      <c r="B289" s="3">
        <v>151.517</v>
      </c>
      <c r="D289" s="3">
        <v>110.318</v>
      </c>
      <c r="E289" s="3">
        <v>140.41399999999999</v>
      </c>
      <c r="F289" s="3">
        <v>114.86399999999999</v>
      </c>
      <c r="I289" s="3">
        <v>114.149</v>
      </c>
      <c r="K289" s="3">
        <v>113.857</v>
      </c>
      <c r="O289" s="3">
        <v>100.57900000000001</v>
      </c>
      <c r="Z289" s="3">
        <v>114.18199999999999</v>
      </c>
      <c r="AA289" s="3">
        <v>155.15299999999999</v>
      </c>
      <c r="AB289" s="3">
        <v>202.553</v>
      </c>
      <c r="AF289" s="3">
        <v>187.19799999999998</v>
      </c>
      <c r="AG289" s="3">
        <v>127.13500000000001</v>
      </c>
      <c r="AH289" s="3">
        <v>117.13599999999998</v>
      </c>
      <c r="AI289" s="3">
        <v>154.82900000000001</v>
      </c>
      <c r="AJ289" s="3">
        <v>116.682</v>
      </c>
      <c r="AK289" s="3">
        <v>176.28800000000001</v>
      </c>
      <c r="AL289" s="3">
        <v>141.518</v>
      </c>
      <c r="AM289" s="3">
        <v>168.49700000000001</v>
      </c>
      <c r="AN289" s="3">
        <v>146.322</v>
      </c>
      <c r="AO289" s="3">
        <v>132.07000000000002</v>
      </c>
      <c r="AQ289" s="3">
        <v>164.374</v>
      </c>
      <c r="AS289" s="3">
        <v>135.34899999999999</v>
      </c>
      <c r="AX289" s="3">
        <v>163.822</v>
      </c>
      <c r="AZ289" s="3">
        <v>154.47200000000001</v>
      </c>
      <c r="BA289" s="3">
        <v>120.902</v>
      </c>
      <c r="BB289" s="3">
        <v>141.32400000000001</v>
      </c>
      <c r="BC289" s="3">
        <v>127.071</v>
      </c>
      <c r="BD289" s="3">
        <v>134.44</v>
      </c>
      <c r="BF289" s="3">
        <v>159.828</v>
      </c>
      <c r="BV289" s="3">
        <v>167.58799999999999</v>
      </c>
      <c r="BW289" s="3">
        <v>116.96299999999999</v>
      </c>
      <c r="BX289" s="3">
        <v>143.239</v>
      </c>
      <c r="BZ289" s="3">
        <v>104.50699999999999</v>
      </c>
      <c r="CA289" s="3">
        <v>158.72499999999999</v>
      </c>
      <c r="CB289" s="3">
        <v>155.12100000000001</v>
      </c>
      <c r="CD289" s="3">
        <v>136.12800000000001</v>
      </c>
      <c r="CE289" s="3">
        <v>168.07499999999999</v>
      </c>
      <c r="CF289" s="3">
        <v>148.04399999999998</v>
      </c>
      <c r="CG289" s="3">
        <v>117.006</v>
      </c>
      <c r="CH289" s="3">
        <v>153.98500000000001</v>
      </c>
      <c r="CI289" s="3">
        <v>123.27300000000001</v>
      </c>
      <c r="CJ289" s="3">
        <v>163.78899999999999</v>
      </c>
      <c r="CN289" s="3">
        <v>173.78899999999999</v>
      </c>
      <c r="CU289" s="3">
        <v>169.179</v>
      </c>
      <c r="CV289" s="3">
        <v>133.88899999999998</v>
      </c>
      <c r="CW289" s="3">
        <v>158.07499999999999</v>
      </c>
      <c r="CX289" s="3">
        <v>104.313</v>
      </c>
      <c r="CY289" s="3">
        <v>140.869</v>
      </c>
      <c r="CZ289" s="3">
        <v>116.747</v>
      </c>
      <c r="DA289" s="3">
        <v>108.078</v>
      </c>
      <c r="DB289" s="3">
        <v>123.59599999999999</v>
      </c>
      <c r="DC289" s="3">
        <v>141.875</v>
      </c>
      <c r="DD289" s="3">
        <v>155.57500000000002</v>
      </c>
      <c r="DF289" s="3">
        <v>115.31800000000001</v>
      </c>
      <c r="DG289" s="3">
        <v>114.21499999999999</v>
      </c>
      <c r="DI289" s="3">
        <v>101.163</v>
      </c>
      <c r="DK289" s="3">
        <v>142.03699999999998</v>
      </c>
      <c r="DL289" s="3">
        <v>144.63400000000001</v>
      </c>
    </row>
    <row r="290" spans="1:118" x14ac:dyDescent="0.35">
      <c r="A290" s="768">
        <v>100</v>
      </c>
      <c r="B290" s="3">
        <v>353.87600000000003</v>
      </c>
      <c r="D290" s="3">
        <v>290.37299999999999</v>
      </c>
      <c r="E290" s="3">
        <v>385.238</v>
      </c>
      <c r="F290" s="3">
        <v>318.91000000000003</v>
      </c>
      <c r="I290" s="3">
        <v>351.96099999999996</v>
      </c>
      <c r="K290" s="3">
        <v>314.07400000000001</v>
      </c>
      <c r="O290" s="3">
        <v>341.83199999999999</v>
      </c>
      <c r="Z290" s="3">
        <v>222.78</v>
      </c>
      <c r="AA290" s="3">
        <v>295.53499999999997</v>
      </c>
      <c r="AB290" s="3">
        <v>328.553</v>
      </c>
      <c r="AF290" s="3">
        <v>314.03999999999996</v>
      </c>
      <c r="AG290" s="3">
        <v>262.02999999999997</v>
      </c>
      <c r="AH290" s="3">
        <v>254.46600000000001</v>
      </c>
      <c r="AI290" s="3">
        <v>356.733</v>
      </c>
      <c r="AJ290" s="3">
        <v>324.625</v>
      </c>
      <c r="AK290" s="3">
        <v>364.33000000000004</v>
      </c>
      <c r="AL290" s="3">
        <v>307.45</v>
      </c>
      <c r="AM290" s="3">
        <v>253.42699999999999</v>
      </c>
      <c r="AN290" s="3">
        <v>262.61500000000001</v>
      </c>
      <c r="AO290" s="3">
        <v>302.77499999999998</v>
      </c>
      <c r="AQ290" s="3">
        <v>299.30099999999999</v>
      </c>
      <c r="AS290" s="3">
        <v>295.69799999999998</v>
      </c>
      <c r="AX290" s="3">
        <v>300.63299999999998</v>
      </c>
      <c r="AZ290" s="3">
        <v>322.09199999999998</v>
      </c>
      <c r="BA290" s="3">
        <v>298.55399999999997</v>
      </c>
      <c r="BB290" s="3">
        <v>310.14499999999998</v>
      </c>
      <c r="BC290" s="3">
        <v>302.029</v>
      </c>
      <c r="BD290" s="3">
        <v>277.41899999999998</v>
      </c>
      <c r="BF290" s="3">
        <v>280.86</v>
      </c>
      <c r="BV290" s="3">
        <v>272.06299999999999</v>
      </c>
      <c r="BW290" s="3">
        <v>231.38300000000001</v>
      </c>
      <c r="BX290" s="3">
        <v>264.726</v>
      </c>
      <c r="BZ290" s="3">
        <v>220.60400000000001</v>
      </c>
      <c r="CA290" s="3">
        <v>293.78200000000004</v>
      </c>
      <c r="CB290" s="3">
        <v>318.55399999999997</v>
      </c>
      <c r="CD290" s="3">
        <v>269.36799999999999</v>
      </c>
      <c r="CE290" s="3">
        <v>333.87699999999995</v>
      </c>
      <c r="CF290" s="3">
        <v>243.55799999999999</v>
      </c>
      <c r="CG290" s="3">
        <v>227.065</v>
      </c>
      <c r="CH290" s="3">
        <v>267.84199999999998</v>
      </c>
      <c r="CI290" s="3">
        <v>214.696</v>
      </c>
      <c r="CJ290" s="3">
        <v>303.16499999999996</v>
      </c>
      <c r="CN290" s="3">
        <v>306.60599999999999</v>
      </c>
      <c r="CU290" s="3">
        <v>300.53500000000003</v>
      </c>
      <c r="CV290" s="3">
        <v>248.32999999999998</v>
      </c>
      <c r="CW290" s="3">
        <v>287.41900000000004</v>
      </c>
      <c r="CX290" s="3">
        <v>325.988</v>
      </c>
      <c r="CY290" s="3">
        <v>244.14200000000002</v>
      </c>
      <c r="CZ290" s="3">
        <v>264.887</v>
      </c>
      <c r="DA290" s="3">
        <v>223.428</v>
      </c>
      <c r="DB290" s="3">
        <v>219.631</v>
      </c>
      <c r="DC290" s="3">
        <v>246.34899999999999</v>
      </c>
      <c r="DD290" s="3">
        <v>267.517</v>
      </c>
      <c r="DF290" s="3">
        <v>286.315</v>
      </c>
      <c r="DG290" s="3">
        <v>262.28999999999996</v>
      </c>
      <c r="DI290" s="3">
        <v>216.09100000000001</v>
      </c>
      <c r="DK290" s="3">
        <v>282.029</v>
      </c>
      <c r="DL290" s="3">
        <v>281.25</v>
      </c>
    </row>
    <row r="291" spans="1:118" x14ac:dyDescent="0.35">
      <c r="A291" s="769">
        <v>120</v>
      </c>
      <c r="B291" s="3">
        <v>400.62699999999995</v>
      </c>
      <c r="D291" s="3">
        <v>345.53299999999996</v>
      </c>
      <c r="E291" s="3">
        <v>452.11799999999999</v>
      </c>
      <c r="F291" s="3">
        <v>370.75799999999998</v>
      </c>
      <c r="I291" s="3">
        <v>431.30700000000002</v>
      </c>
      <c r="K291" s="3">
        <v>378.71199999999999</v>
      </c>
      <c r="O291" s="3">
        <v>417.73599999999999</v>
      </c>
      <c r="Z291" s="3">
        <v>268.589</v>
      </c>
      <c r="AA291" s="3">
        <v>338.68199999999996</v>
      </c>
      <c r="AB291" s="3">
        <v>360.56399999999996</v>
      </c>
      <c r="AF291" s="3">
        <v>348.74600000000004</v>
      </c>
      <c r="AG291" s="3">
        <v>300.24299999999999</v>
      </c>
      <c r="AH291" s="3">
        <v>298.13199999999995</v>
      </c>
      <c r="AI291" s="3">
        <v>404.81500000000005</v>
      </c>
      <c r="AJ291" s="3">
        <v>372.86900000000003</v>
      </c>
      <c r="AK291" s="3">
        <v>400.59399999999999</v>
      </c>
      <c r="AL291" s="3">
        <v>341.89699999999999</v>
      </c>
      <c r="AM291" s="3">
        <v>272.25799999999998</v>
      </c>
      <c r="AN291" s="3">
        <v>287.09399999999999</v>
      </c>
      <c r="AO291" s="3">
        <v>355.17500000000001</v>
      </c>
      <c r="AQ291" s="3">
        <v>332.904</v>
      </c>
      <c r="AS291" s="3">
        <v>330.79300000000001</v>
      </c>
      <c r="AX291" s="3">
        <v>340.5</v>
      </c>
      <c r="AZ291" s="3">
        <v>365.92099999999999</v>
      </c>
      <c r="BA291" s="3">
        <v>361.96</v>
      </c>
      <c r="BB291" s="3">
        <v>348.87599999999998</v>
      </c>
      <c r="BC291" s="3">
        <v>348.09800000000001</v>
      </c>
      <c r="BD291" s="3">
        <v>317.80700000000002</v>
      </c>
      <c r="BF291" s="3">
        <v>317.87099999999998</v>
      </c>
      <c r="BV291" s="3">
        <v>316.637</v>
      </c>
      <c r="BW291" s="3">
        <v>253.84899999999999</v>
      </c>
      <c r="BX291" s="3">
        <v>295.24299999999999</v>
      </c>
      <c r="BZ291" s="3">
        <v>254.012</v>
      </c>
      <c r="CA291" s="3">
        <v>329.202</v>
      </c>
      <c r="CB291" s="3">
        <v>352.57800000000003</v>
      </c>
      <c r="CD291" s="3">
        <v>298.13199999999995</v>
      </c>
      <c r="CE291" s="3">
        <v>365.36899999999997</v>
      </c>
      <c r="CF291" s="3">
        <v>279.91999999999996</v>
      </c>
      <c r="CG291" s="3">
        <v>259.98500000000001</v>
      </c>
      <c r="CH291" s="3">
        <v>297.02800000000002</v>
      </c>
      <c r="CI291" s="3">
        <v>238.655</v>
      </c>
      <c r="CJ291" s="3">
        <v>341.24700000000001</v>
      </c>
      <c r="CN291" s="3">
        <v>337.25400000000002</v>
      </c>
      <c r="CU291" s="3">
        <v>339.94799999999998</v>
      </c>
      <c r="CV291" s="3">
        <v>277.77699999999999</v>
      </c>
      <c r="CW291" s="3">
        <v>329.072</v>
      </c>
      <c r="CX291" s="3">
        <v>381.27699999999999</v>
      </c>
      <c r="CY291" s="3">
        <v>272.02999999999997</v>
      </c>
      <c r="CZ291" s="3">
        <v>303.35899999999998</v>
      </c>
      <c r="DA291" s="3">
        <v>255.24600000000001</v>
      </c>
      <c r="DB291" s="3">
        <v>241.22000000000003</v>
      </c>
      <c r="DC291" s="3">
        <v>289.65899999999999</v>
      </c>
      <c r="DD291" s="3">
        <v>305.04699999999997</v>
      </c>
      <c r="DF291" s="3">
        <v>333.45499999999998</v>
      </c>
      <c r="DG291" s="3">
        <v>311.63800000000003</v>
      </c>
      <c r="DI291" s="3">
        <v>276.80199999999996</v>
      </c>
      <c r="DK291" s="3">
        <v>322.61200000000002</v>
      </c>
      <c r="DL291" s="3">
        <v>314.91699999999997</v>
      </c>
    </row>
    <row r="292" spans="1:118" x14ac:dyDescent="0.35">
      <c r="A292" s="768">
        <v>150</v>
      </c>
      <c r="B292" s="3">
        <v>423.02799999999996</v>
      </c>
      <c r="D292" s="3">
        <v>368.38800000000003</v>
      </c>
      <c r="E292" s="3">
        <v>481.077</v>
      </c>
      <c r="F292" s="3">
        <v>393.68400000000003</v>
      </c>
      <c r="I292" s="3">
        <v>457.97699999999998</v>
      </c>
      <c r="K292" s="3">
        <v>402.13</v>
      </c>
      <c r="O292" s="3">
        <v>442.89799999999997</v>
      </c>
      <c r="Z292" s="3">
        <v>292.25600000000003</v>
      </c>
      <c r="AA292" s="3">
        <v>361.76499999999999</v>
      </c>
      <c r="AB292" s="3">
        <v>370.79100000000005</v>
      </c>
      <c r="AF292" s="3">
        <v>360.04499999999996</v>
      </c>
      <c r="AG292" s="3">
        <v>313.13200000000001</v>
      </c>
      <c r="AH292" s="3">
        <v>316.02099999999996</v>
      </c>
      <c r="AI292" s="3">
        <v>417.05400000000003</v>
      </c>
      <c r="AJ292" s="3">
        <v>387.12100000000004</v>
      </c>
      <c r="AK292" s="3">
        <v>410.78900000000004</v>
      </c>
      <c r="AL292" s="3">
        <v>353.32400000000001</v>
      </c>
      <c r="AM292" s="3">
        <v>272.74399999999997</v>
      </c>
      <c r="AN292" s="3">
        <v>294.49600000000004</v>
      </c>
      <c r="AO292" s="3">
        <v>375.85499999999996</v>
      </c>
      <c r="AQ292" s="3">
        <v>349.55899999999997</v>
      </c>
      <c r="AS292" s="3">
        <v>342.38300000000004</v>
      </c>
      <c r="AX292" s="3">
        <v>357.28499999999997</v>
      </c>
      <c r="AZ292" s="3">
        <v>385.303</v>
      </c>
      <c r="BA292" s="3">
        <v>386.27699999999999</v>
      </c>
      <c r="BB292" s="3">
        <v>366.83</v>
      </c>
      <c r="BC292" s="3">
        <v>360.33600000000001</v>
      </c>
      <c r="BD292" s="3">
        <v>341.084</v>
      </c>
      <c r="BF292" s="3">
        <v>331.15</v>
      </c>
      <c r="BV292" s="3">
        <v>335.43599999999998</v>
      </c>
      <c r="BW292" s="3">
        <v>261.089</v>
      </c>
      <c r="BX292" s="3">
        <v>312.15799999999996</v>
      </c>
      <c r="BZ292" s="3">
        <v>267.58199999999999</v>
      </c>
      <c r="CA292" s="3">
        <v>340.24</v>
      </c>
      <c r="CB292" s="3">
        <v>362.09000000000003</v>
      </c>
      <c r="CD292" s="3">
        <v>299.23599999999999</v>
      </c>
      <c r="CE292" s="3">
        <v>375.04399999999998</v>
      </c>
      <c r="CF292" s="3">
        <v>289.529</v>
      </c>
      <c r="CG292" s="3">
        <v>271.21899999999999</v>
      </c>
      <c r="CH292" s="3">
        <v>307.32</v>
      </c>
      <c r="CI292" s="3">
        <v>244.98700000000002</v>
      </c>
      <c r="CJ292" s="3">
        <v>350.36900000000003</v>
      </c>
      <c r="CN292" s="3">
        <v>347.44799999999998</v>
      </c>
      <c r="CU292" s="3">
        <v>355.75900000000001</v>
      </c>
      <c r="CV292" s="3">
        <v>294.56200000000001</v>
      </c>
      <c r="CW292" s="3">
        <v>341.66899999999998</v>
      </c>
      <c r="CX292" s="3">
        <v>397.803</v>
      </c>
      <c r="CY292" s="3">
        <v>284.65899999999999</v>
      </c>
      <c r="CZ292" s="3">
        <v>319.26799999999997</v>
      </c>
      <c r="DA292" s="3">
        <v>257.64799999999997</v>
      </c>
      <c r="DB292" s="3">
        <v>254.10899999999998</v>
      </c>
      <c r="DC292" s="3">
        <v>299.36599999999999</v>
      </c>
      <c r="DD292" s="3">
        <v>319.72300000000001</v>
      </c>
      <c r="DF292" s="3">
        <v>347.67499999999995</v>
      </c>
      <c r="DG292" s="3">
        <v>334.94899999999996</v>
      </c>
      <c r="DI292" s="3">
        <v>300.63200000000001</v>
      </c>
      <c r="DK292" s="3">
        <v>334.23500000000001</v>
      </c>
      <c r="DL292" s="3">
        <v>327.31899999999996</v>
      </c>
    </row>
    <row r="293" spans="1:118" x14ac:dyDescent="0.35">
      <c r="A293" s="768">
        <v>200</v>
      </c>
      <c r="B293" s="3">
        <v>426.56700000000001</v>
      </c>
      <c r="D293" s="3">
        <v>381.11500000000001</v>
      </c>
      <c r="E293" s="3">
        <v>489.81</v>
      </c>
      <c r="F293" s="3">
        <v>403.16399999999999</v>
      </c>
      <c r="I293" s="3">
        <v>469.00599999999997</v>
      </c>
      <c r="K293" s="3">
        <v>411.81400000000002</v>
      </c>
      <c r="O293" s="3">
        <v>454.19499999999999</v>
      </c>
      <c r="Z293" s="3">
        <v>303.52199999999999</v>
      </c>
      <c r="AA293" s="3">
        <v>362.31700000000001</v>
      </c>
      <c r="AB293" s="3">
        <v>378.84300000000002</v>
      </c>
      <c r="AF293" s="3">
        <v>365.92100000000005</v>
      </c>
      <c r="AG293" s="3">
        <v>314.00799999999998</v>
      </c>
      <c r="AH293" s="3">
        <v>319.20300000000003</v>
      </c>
      <c r="AI293" s="3">
        <v>419.03499999999997</v>
      </c>
      <c r="AJ293" s="3">
        <v>394.19799999999998</v>
      </c>
      <c r="AK293" s="3">
        <v>407.41199999999998</v>
      </c>
      <c r="AL293" s="3">
        <v>359.298</v>
      </c>
      <c r="AM293" s="3">
        <v>273.13399999999996</v>
      </c>
      <c r="AN293" s="3">
        <v>293.55500000000001</v>
      </c>
      <c r="AO293" s="3">
        <v>375.79</v>
      </c>
      <c r="AQ293" s="3">
        <v>352.86899999999997</v>
      </c>
      <c r="AS293" s="3">
        <v>344.94800000000004</v>
      </c>
      <c r="AX293" s="3">
        <v>363.25900000000001</v>
      </c>
      <c r="AZ293" s="3">
        <v>388.67900000000003</v>
      </c>
      <c r="BA293" s="3">
        <v>395.30199999999996</v>
      </c>
      <c r="BB293" s="3">
        <v>373.161</v>
      </c>
      <c r="BC293" s="3">
        <v>367.34900000000005</v>
      </c>
      <c r="BD293" s="3">
        <v>350.53199999999998</v>
      </c>
      <c r="BF293" s="3">
        <v>335.59800000000001</v>
      </c>
      <c r="BV293" s="3">
        <v>344.55899999999997</v>
      </c>
      <c r="BW293" s="3">
        <v>262.32299999999998</v>
      </c>
      <c r="BX293" s="3">
        <v>310.27499999999998</v>
      </c>
      <c r="BZ293" s="3">
        <v>273.45800000000003</v>
      </c>
      <c r="CA293" s="3">
        <v>341.11700000000002</v>
      </c>
      <c r="CB293" s="3">
        <v>362.93400000000003</v>
      </c>
      <c r="CD293" s="3">
        <v>311.34599999999995</v>
      </c>
      <c r="CE293" s="3">
        <v>376.47199999999998</v>
      </c>
      <c r="CF293" s="3">
        <v>301.70400000000001</v>
      </c>
      <c r="CG293" s="3">
        <v>274.75700000000001</v>
      </c>
      <c r="CH293" s="3">
        <v>309.07300000000004</v>
      </c>
      <c r="CI293" s="3">
        <v>247.51900000000001</v>
      </c>
      <c r="CJ293" s="3">
        <v>358.12900000000002</v>
      </c>
      <c r="CN293" s="3">
        <v>350.24</v>
      </c>
      <c r="CU293" s="3">
        <v>361.83</v>
      </c>
      <c r="CV293" s="3">
        <v>296.80200000000002</v>
      </c>
      <c r="CW293" s="3">
        <v>338.55200000000002</v>
      </c>
      <c r="CX293" s="3">
        <v>399.55599999999998</v>
      </c>
      <c r="CY293" s="3">
        <v>287.971</v>
      </c>
      <c r="CZ293" s="3">
        <v>325.209</v>
      </c>
      <c r="DA293" s="3">
        <v>254.98600000000002</v>
      </c>
      <c r="DB293" s="3">
        <v>255.86199999999997</v>
      </c>
      <c r="DC293" s="3">
        <v>309.13900000000001</v>
      </c>
      <c r="DD293" s="3">
        <v>328.22800000000001</v>
      </c>
      <c r="DF293" s="3">
        <v>351.83100000000002</v>
      </c>
      <c r="DG293" s="3">
        <v>341.279</v>
      </c>
      <c r="DI293" s="3">
        <v>311.83299999999997</v>
      </c>
      <c r="DK293" s="3">
        <v>343.26</v>
      </c>
      <c r="DL293" s="3">
        <v>325.274</v>
      </c>
    </row>
    <row r="294" spans="1:118" x14ac:dyDescent="0.35">
      <c r="A294" s="732"/>
    </row>
    <row r="295" spans="1:118" x14ac:dyDescent="0.35">
      <c r="A295" s="1" t="s">
        <v>91</v>
      </c>
      <c r="B295" s="236">
        <v>14.74</v>
      </c>
      <c r="C295" s="236"/>
      <c r="D295" s="236">
        <v>14.45</v>
      </c>
      <c r="E295" s="236">
        <v>14.41</v>
      </c>
      <c r="F295" s="236">
        <v>14.98</v>
      </c>
      <c r="G295" s="236"/>
      <c r="H295" s="236"/>
      <c r="I295" s="236">
        <v>15.65</v>
      </c>
      <c r="J295" s="236"/>
      <c r="K295" s="236">
        <v>14.5</v>
      </c>
      <c r="L295" s="236"/>
      <c r="M295" s="236"/>
      <c r="N295" s="236"/>
      <c r="O295" s="236">
        <v>15.28</v>
      </c>
      <c r="P295" s="236"/>
      <c r="Q295" s="236"/>
      <c r="R295" s="236"/>
      <c r="S295" s="236"/>
      <c r="T295" s="236"/>
      <c r="U295" s="236"/>
      <c r="V295" s="236"/>
      <c r="W295" s="236"/>
      <c r="X295" s="236"/>
      <c r="Y295" s="236"/>
      <c r="Z295" s="236">
        <v>14.85</v>
      </c>
      <c r="AA295" s="236">
        <v>14.26</v>
      </c>
      <c r="AB295" s="236">
        <v>13.97</v>
      </c>
      <c r="AC295" s="236"/>
      <c r="AD295" s="236"/>
      <c r="AE295" s="236"/>
      <c r="AF295" s="236">
        <v>14.44</v>
      </c>
      <c r="AG295" s="236">
        <v>14.17</v>
      </c>
      <c r="AH295" s="236">
        <v>14.07</v>
      </c>
      <c r="AI295" s="236">
        <v>14.95</v>
      </c>
      <c r="AJ295" s="236">
        <v>15.42</v>
      </c>
      <c r="AK295" s="236">
        <v>14.98</v>
      </c>
      <c r="AL295" s="236">
        <v>14.45</v>
      </c>
      <c r="AM295" s="236">
        <v>13.76</v>
      </c>
      <c r="AN295" s="236">
        <v>14.42</v>
      </c>
      <c r="AO295" s="236">
        <v>13</v>
      </c>
      <c r="AP295" s="236"/>
      <c r="AQ295" s="236">
        <v>14.77</v>
      </c>
      <c r="AR295" s="236"/>
      <c r="AS295" s="236">
        <v>14.56</v>
      </c>
      <c r="AT295" s="236"/>
      <c r="AU295" s="236"/>
      <c r="AV295" s="236"/>
      <c r="AW295" s="236"/>
      <c r="AX295" s="236">
        <v>14.7</v>
      </c>
      <c r="AY295" s="236"/>
      <c r="AZ295" s="236">
        <v>14.36</v>
      </c>
      <c r="BA295" s="236">
        <v>14.54</v>
      </c>
      <c r="BB295" s="236">
        <v>14.5</v>
      </c>
      <c r="BC295" s="236">
        <v>15.06</v>
      </c>
      <c r="BD295" s="236">
        <v>14.91</v>
      </c>
      <c r="BE295" s="236"/>
      <c r="BF295" s="236">
        <v>14.71</v>
      </c>
      <c r="BG295" s="236"/>
      <c r="BH295" s="236"/>
      <c r="BI295" s="236"/>
      <c r="BJ295" s="236"/>
      <c r="BK295" s="236"/>
      <c r="BL295" s="236"/>
      <c r="BM295" s="236"/>
      <c r="BN295" s="236"/>
      <c r="BO295" s="236"/>
      <c r="BP295" s="236"/>
      <c r="BQ295" s="236"/>
      <c r="BR295" s="236"/>
      <c r="BS295" s="236"/>
      <c r="BT295" s="236"/>
      <c r="BU295" s="236"/>
      <c r="BV295" s="236">
        <v>15.13</v>
      </c>
      <c r="BW295" s="236">
        <v>14.890769230769232</v>
      </c>
      <c r="BX295" s="236">
        <v>14.73</v>
      </c>
      <c r="BY295" s="236"/>
      <c r="BZ295" s="236">
        <v>14.34</v>
      </c>
      <c r="CA295" s="236">
        <v>14.67</v>
      </c>
      <c r="CB295" s="236">
        <v>15.33</v>
      </c>
      <c r="CC295" s="236"/>
      <c r="CD295" s="236">
        <v>15.39</v>
      </c>
      <c r="CE295" s="236">
        <v>14.64</v>
      </c>
      <c r="CF295" s="236">
        <v>14.57</v>
      </c>
      <c r="CG295" s="236">
        <v>15.28</v>
      </c>
      <c r="CH295" s="236">
        <v>15.66</v>
      </c>
      <c r="CI295" s="236">
        <v>14.82</v>
      </c>
      <c r="CJ295" s="236">
        <v>14.71</v>
      </c>
      <c r="CK295" s="236"/>
      <c r="CL295" s="236"/>
      <c r="CM295" s="236"/>
      <c r="CN295" s="236">
        <v>14.31</v>
      </c>
      <c r="CO295" s="236"/>
      <c r="CP295" s="236"/>
      <c r="CQ295" s="236"/>
      <c r="CR295" s="236"/>
      <c r="CS295" s="236"/>
      <c r="CT295" s="236"/>
      <c r="CU295" s="236">
        <v>14.81</v>
      </c>
      <c r="CV295" s="236">
        <v>14.5</v>
      </c>
      <c r="CW295" s="236">
        <v>14.72</v>
      </c>
      <c r="CX295" s="236">
        <v>14.17</v>
      </c>
      <c r="CY295" s="236">
        <v>14.26</v>
      </c>
      <c r="CZ295" s="236">
        <v>14.16</v>
      </c>
      <c r="DA295" s="236">
        <v>15.18</v>
      </c>
      <c r="DB295" s="236">
        <v>14.35</v>
      </c>
      <c r="DC295" s="236">
        <v>14.31</v>
      </c>
      <c r="DD295" s="236">
        <v>14.97</v>
      </c>
      <c r="DE295" s="236"/>
      <c r="DF295" s="236">
        <v>14.55</v>
      </c>
      <c r="DG295" s="236">
        <v>14.39</v>
      </c>
      <c r="DH295" s="236"/>
      <c r="DI295" s="236">
        <v>14.32</v>
      </c>
      <c r="DJ295" s="236"/>
      <c r="DK295" s="236">
        <v>15.08</v>
      </c>
      <c r="DL295" s="236">
        <v>15.01</v>
      </c>
      <c r="DM295" s="236"/>
      <c r="DN295" s="236"/>
    </row>
    <row r="296" spans="1:118" x14ac:dyDescent="0.35">
      <c r="A296" s="1" t="s">
        <v>92</v>
      </c>
      <c r="B296" s="236">
        <v>12.7</v>
      </c>
      <c r="C296" s="236"/>
      <c r="D296" s="236">
        <v>12.1</v>
      </c>
      <c r="E296" s="236">
        <v>13.7</v>
      </c>
      <c r="F296" s="236">
        <v>12.1</v>
      </c>
      <c r="G296" s="236"/>
      <c r="H296" s="236"/>
      <c r="I296" s="236">
        <v>13</v>
      </c>
      <c r="J296" s="236"/>
      <c r="K296" s="236">
        <v>12.1</v>
      </c>
      <c r="L296" s="236"/>
      <c r="M296" s="236"/>
      <c r="N296" s="236"/>
      <c r="O296" s="236">
        <v>12.7</v>
      </c>
      <c r="P296" s="236"/>
      <c r="Q296" s="236"/>
      <c r="R296" s="236"/>
      <c r="S296" s="236"/>
      <c r="T296" s="236"/>
      <c r="U296" s="236"/>
      <c r="V296" s="236"/>
      <c r="W296" s="236"/>
      <c r="X296" s="236"/>
      <c r="Y296" s="236"/>
      <c r="Z296" s="236">
        <v>8.8000000000000007</v>
      </c>
      <c r="AA296" s="236">
        <v>9.1999999999999993</v>
      </c>
      <c r="AB296" s="236">
        <v>10.4</v>
      </c>
      <c r="AC296" s="236"/>
      <c r="AD296" s="236"/>
      <c r="AE296" s="236"/>
      <c r="AF296" s="236">
        <v>10.6</v>
      </c>
      <c r="AG296" s="236">
        <v>8.4</v>
      </c>
      <c r="AH296" s="236">
        <v>8.8000000000000007</v>
      </c>
      <c r="AI296" s="236">
        <v>11.2</v>
      </c>
      <c r="AJ296" s="236">
        <v>10.9</v>
      </c>
      <c r="AK296" s="236">
        <v>11</v>
      </c>
      <c r="AL296" s="236">
        <v>10.199999999999999</v>
      </c>
      <c r="AM296" s="236">
        <v>8.1999999999999993</v>
      </c>
      <c r="AN296" s="236">
        <v>9.6999999999999993</v>
      </c>
      <c r="AO296" s="236">
        <v>11.7</v>
      </c>
      <c r="AP296" s="236"/>
      <c r="AQ296" s="236">
        <v>8.6999999999999993</v>
      </c>
      <c r="AR296" s="236"/>
      <c r="AS296" s="236">
        <v>11</v>
      </c>
      <c r="AT296" s="236"/>
      <c r="AU296" s="236"/>
      <c r="AV296" s="236"/>
      <c r="AW296" s="236"/>
      <c r="AX296" s="236">
        <v>9.9</v>
      </c>
      <c r="AY296" s="236"/>
      <c r="AZ296" s="236">
        <v>10.8</v>
      </c>
      <c r="BA296" s="236">
        <v>10.7</v>
      </c>
      <c r="BB296" s="236">
        <v>9.6</v>
      </c>
      <c r="BC296" s="236">
        <v>10.7</v>
      </c>
      <c r="BD296" s="236">
        <v>8</v>
      </c>
      <c r="BE296" s="236"/>
      <c r="BF296" s="236">
        <v>7.7</v>
      </c>
      <c r="BG296" s="236"/>
      <c r="BH296" s="236"/>
      <c r="BI296" s="236"/>
      <c r="BJ296" s="236"/>
      <c r="BK296" s="236"/>
      <c r="BL296" s="236"/>
      <c r="BM296" s="236"/>
      <c r="BN296" s="236"/>
      <c r="BO296" s="236"/>
      <c r="BP296" s="236"/>
      <c r="BQ296" s="236"/>
      <c r="BR296" s="236"/>
      <c r="BS296" s="236"/>
      <c r="BT296" s="236"/>
      <c r="BU296" s="236"/>
      <c r="BV296" s="236">
        <v>9.6999999999999993</v>
      </c>
      <c r="BW296" s="236">
        <v>8.3000000000000007</v>
      </c>
      <c r="BX296" s="236">
        <v>8.5</v>
      </c>
      <c r="BY296" s="236"/>
      <c r="BZ296" s="236">
        <v>8.3000000000000007</v>
      </c>
      <c r="CA296" s="236">
        <v>9</v>
      </c>
      <c r="CB296" s="236">
        <v>9.6999999999999993</v>
      </c>
      <c r="CC296" s="236"/>
      <c r="CD296" s="236">
        <v>8.4</v>
      </c>
      <c r="CE296" s="236">
        <v>9.8000000000000007</v>
      </c>
      <c r="CF296" s="236">
        <v>8.3000000000000007</v>
      </c>
      <c r="CG296" s="236">
        <v>9</v>
      </c>
      <c r="CH296" s="236">
        <v>8.6</v>
      </c>
      <c r="CI296" s="236">
        <v>7</v>
      </c>
      <c r="CJ296" s="236">
        <v>8.9</v>
      </c>
      <c r="CK296" s="236"/>
      <c r="CL296" s="236"/>
      <c r="CM296" s="236"/>
      <c r="CN296" s="236">
        <v>9</v>
      </c>
      <c r="CO296" s="236"/>
      <c r="CP296" s="236"/>
      <c r="CQ296" s="236"/>
      <c r="CR296" s="236"/>
      <c r="CS296" s="236"/>
      <c r="CT296" s="236"/>
      <c r="CU296" s="236">
        <v>9.4</v>
      </c>
      <c r="CV296" s="236">
        <v>9</v>
      </c>
      <c r="CW296" s="236">
        <v>9.1999999999999993</v>
      </c>
      <c r="CX296" s="236">
        <v>10.6</v>
      </c>
      <c r="CY296" s="236">
        <v>8</v>
      </c>
      <c r="CZ296" s="236">
        <v>8.9</v>
      </c>
      <c r="DA296" s="236">
        <v>9.3000000000000007</v>
      </c>
      <c r="DB296" s="236">
        <v>8.4</v>
      </c>
      <c r="DC296" s="236">
        <v>8.8000000000000007</v>
      </c>
      <c r="DD296" s="236">
        <v>9.3000000000000007</v>
      </c>
      <c r="DE296" s="236"/>
      <c r="DF296" s="236">
        <v>9.1</v>
      </c>
      <c r="DG296" s="236">
        <v>9.1999999999999993</v>
      </c>
      <c r="DH296" s="236"/>
      <c r="DI296" s="236">
        <v>9.1999999999999993</v>
      </c>
      <c r="DJ296" s="236"/>
      <c r="DK296" s="236">
        <v>8.1999999999999993</v>
      </c>
      <c r="DL296" s="236">
        <v>9.6</v>
      </c>
      <c r="DM296" s="236"/>
      <c r="DN296" s="236"/>
    </row>
    <row r="297" spans="1:118" x14ac:dyDescent="0.35">
      <c r="A297" s="1"/>
      <c r="B297" s="236"/>
      <c r="C297" s="236"/>
      <c r="D297" s="236"/>
      <c r="E297" s="236"/>
      <c r="F297" s="236"/>
      <c r="G297" s="236"/>
      <c r="H297" s="236"/>
      <c r="I297" s="236"/>
      <c r="J297" s="236"/>
      <c r="K297" s="236"/>
      <c r="L297" s="236"/>
      <c r="M297" s="236"/>
      <c r="N297" s="236"/>
      <c r="O297" s="236"/>
      <c r="P297" s="236"/>
      <c r="Q297" s="236"/>
      <c r="R297" s="236"/>
      <c r="S297" s="236"/>
      <c r="T297" s="236"/>
      <c r="U297" s="236"/>
      <c r="V297" s="236"/>
      <c r="W297" s="236"/>
      <c r="X297" s="236"/>
      <c r="Y297" s="236"/>
      <c r="Z297" s="236"/>
      <c r="AA297" s="236"/>
      <c r="AB297" s="236"/>
      <c r="AC297" s="236"/>
      <c r="AD297" s="236"/>
      <c r="AE297" s="236"/>
      <c r="AF297" s="236"/>
      <c r="AG297" s="236"/>
      <c r="AH297" s="236"/>
      <c r="AI297" s="236"/>
      <c r="AJ297" s="236"/>
      <c r="AK297" s="236"/>
      <c r="AL297" s="236"/>
      <c r="AM297" s="236"/>
      <c r="AN297" s="236"/>
      <c r="AO297" s="236"/>
      <c r="AP297" s="236"/>
      <c r="AQ297" s="236"/>
      <c r="AR297" s="236"/>
      <c r="AS297" s="236"/>
      <c r="AT297" s="236"/>
      <c r="AU297" s="236"/>
      <c r="AV297" s="236"/>
      <c r="AW297" s="236"/>
      <c r="AX297" s="236"/>
      <c r="AY297" s="236"/>
      <c r="AZ297" s="236"/>
      <c r="BA297" s="236"/>
      <c r="BB297" s="236"/>
      <c r="BC297" s="236"/>
      <c r="BD297" s="236"/>
      <c r="BE297" s="236"/>
      <c r="BF297" s="236"/>
      <c r="BG297" s="236"/>
      <c r="BH297" s="236"/>
      <c r="BI297" s="236"/>
      <c r="BJ297" s="236"/>
      <c r="BK297" s="236"/>
      <c r="BL297" s="236"/>
      <c r="BM297" s="236"/>
      <c r="BN297" s="236"/>
      <c r="BO297" s="236"/>
      <c r="BP297" s="236"/>
      <c r="BQ297" s="236"/>
      <c r="BR297" s="236"/>
      <c r="BS297" s="236"/>
      <c r="BT297" s="236"/>
      <c r="BU297" s="236"/>
      <c r="BV297" s="236"/>
      <c r="BW297" s="236"/>
      <c r="BX297" s="236"/>
      <c r="BY297" s="236"/>
      <c r="BZ297" s="236"/>
      <c r="CA297" s="236"/>
      <c r="CB297" s="236"/>
      <c r="CC297" s="236"/>
      <c r="CD297" s="236"/>
      <c r="CE297" s="236"/>
      <c r="CF297" s="236"/>
      <c r="CG297" s="236"/>
      <c r="CH297" s="236"/>
      <c r="CI297" s="236"/>
      <c r="CJ297" s="236"/>
      <c r="CK297" s="236"/>
      <c r="CL297" s="236"/>
      <c r="CM297" s="236"/>
      <c r="CN297" s="236"/>
      <c r="CO297" s="236"/>
      <c r="CP297" s="236"/>
      <c r="CQ297" s="236"/>
      <c r="CR297" s="236"/>
      <c r="CS297" s="236"/>
      <c r="CT297" s="236"/>
      <c r="CU297" s="236"/>
      <c r="CV297" s="236"/>
      <c r="CW297" s="236"/>
      <c r="CX297" s="236"/>
      <c r="CY297" s="236"/>
      <c r="CZ297" s="236"/>
      <c r="DA297" s="236"/>
      <c r="DB297" s="236"/>
      <c r="DC297" s="236"/>
      <c r="DD297" s="236"/>
      <c r="DE297" s="236"/>
      <c r="DF297" s="236"/>
      <c r="DG297" s="236"/>
      <c r="DH297" s="236"/>
      <c r="DI297" s="236"/>
      <c r="DJ297" s="236"/>
      <c r="DK297" s="236"/>
      <c r="DL297" s="236"/>
      <c r="DM297" s="236"/>
      <c r="DN297" s="236"/>
    </row>
    <row r="298" spans="1:118" x14ac:dyDescent="0.35">
      <c r="A298" s="1" t="s">
        <v>719</v>
      </c>
      <c r="B298" s="770">
        <f>MAX(B287:B293)</f>
        <v>426.56700000000001</v>
      </c>
      <c r="C298" s="236"/>
      <c r="D298" s="770">
        <f>MAX(D287:D293)</f>
        <v>381.11500000000001</v>
      </c>
      <c r="E298" s="770">
        <f>MAX(E287:E293)</f>
        <v>489.81</v>
      </c>
      <c r="F298" s="770">
        <f>MAX(F287:F293)</f>
        <v>403.16399999999999</v>
      </c>
      <c r="G298" s="236"/>
      <c r="H298" s="236"/>
      <c r="I298" s="770">
        <f>MAX(I287:I293)</f>
        <v>469.00599999999997</v>
      </c>
      <c r="J298" s="236"/>
      <c r="K298" s="770">
        <f>MAX(K287:K293)</f>
        <v>411.81400000000002</v>
      </c>
      <c r="L298" s="236"/>
      <c r="M298" s="236"/>
      <c r="N298" s="236"/>
      <c r="O298" s="770">
        <f>MAX(O287:O293)</f>
        <v>454.19499999999999</v>
      </c>
      <c r="P298" s="236"/>
      <c r="Q298" s="236"/>
      <c r="R298" s="236"/>
      <c r="S298" s="236"/>
      <c r="T298" s="236"/>
      <c r="U298" s="236"/>
      <c r="V298" s="236"/>
      <c r="W298" s="236"/>
      <c r="X298" s="236"/>
      <c r="Y298" s="236"/>
      <c r="Z298" s="770">
        <f>MAX(Z287:Z293)</f>
        <v>303.52199999999999</v>
      </c>
      <c r="AA298" s="770">
        <f>MAX(AA287:AA293)</f>
        <v>362.31700000000001</v>
      </c>
      <c r="AB298" s="770">
        <f>MAX(AB287:AB293)</f>
        <v>378.84300000000002</v>
      </c>
      <c r="AC298" s="236"/>
      <c r="AD298" s="236"/>
      <c r="AE298" s="236"/>
      <c r="AF298" s="770">
        <f t="shared" ref="AF298:AO298" si="219">MAX(AF287:AF293)</f>
        <v>365.92100000000005</v>
      </c>
      <c r="AG298" s="770">
        <f t="shared" si="219"/>
        <v>314.00799999999998</v>
      </c>
      <c r="AH298" s="770">
        <f t="shared" si="219"/>
        <v>319.20300000000003</v>
      </c>
      <c r="AI298" s="770">
        <f t="shared" si="219"/>
        <v>419.03499999999997</v>
      </c>
      <c r="AJ298" s="770">
        <f t="shared" si="219"/>
        <v>394.19799999999998</v>
      </c>
      <c r="AK298" s="770">
        <f t="shared" si="219"/>
        <v>410.78900000000004</v>
      </c>
      <c r="AL298" s="770">
        <f t="shared" si="219"/>
        <v>359.298</v>
      </c>
      <c r="AM298" s="770">
        <f t="shared" si="219"/>
        <v>273.13399999999996</v>
      </c>
      <c r="AN298" s="770">
        <f t="shared" si="219"/>
        <v>294.49600000000004</v>
      </c>
      <c r="AO298" s="770">
        <f t="shared" si="219"/>
        <v>375.85499999999996</v>
      </c>
      <c r="AP298" s="236"/>
      <c r="AQ298" s="770">
        <f>MAX(AQ287:AQ293)</f>
        <v>352.86899999999997</v>
      </c>
      <c r="AR298" s="236"/>
      <c r="AS298" s="770">
        <f>MAX(AS287:AS293)</f>
        <v>344.94800000000004</v>
      </c>
      <c r="AT298" s="236"/>
      <c r="AU298" s="236"/>
      <c r="AV298" s="236"/>
      <c r="AW298" s="236"/>
      <c r="AX298" s="770">
        <f>MAX(AX287:AX293)</f>
        <v>363.25900000000001</v>
      </c>
      <c r="AY298" s="236"/>
      <c r="AZ298" s="770">
        <f>MAX(AZ287:AZ293)</f>
        <v>388.67900000000003</v>
      </c>
      <c r="BA298" s="770">
        <f>MAX(BA287:BA293)</f>
        <v>395.30199999999996</v>
      </c>
      <c r="BB298" s="770">
        <f>MAX(BB287:BB293)</f>
        <v>373.161</v>
      </c>
      <c r="BC298" s="770">
        <f>MAX(BC287:BC293)</f>
        <v>367.34900000000005</v>
      </c>
      <c r="BD298" s="770">
        <f>MAX(BD287:BD293)</f>
        <v>350.53199999999998</v>
      </c>
      <c r="BE298" s="236"/>
      <c r="BF298" s="770">
        <f>MAX(BF287:BF293)</f>
        <v>335.59800000000001</v>
      </c>
      <c r="BG298" s="236"/>
      <c r="BH298" s="236"/>
      <c r="BI298" s="236"/>
      <c r="BJ298" s="236"/>
      <c r="BK298" s="236"/>
      <c r="BL298" s="236"/>
      <c r="BM298" s="236"/>
      <c r="BN298" s="236"/>
      <c r="BO298" s="236"/>
      <c r="BP298" s="236"/>
      <c r="BQ298" s="236"/>
      <c r="BR298" s="236"/>
      <c r="BS298" s="236"/>
      <c r="BT298" s="236"/>
      <c r="BU298" s="236"/>
      <c r="BV298" s="770">
        <f>MAX(BV287:BV293)</f>
        <v>344.55899999999997</v>
      </c>
      <c r="BW298" s="770">
        <f>MAX(BW287:BW293)</f>
        <v>262.32299999999998</v>
      </c>
      <c r="BX298" s="770">
        <f>MAX(BX287:BX293)</f>
        <v>312.15799999999996</v>
      </c>
      <c r="BY298" s="236"/>
      <c r="BZ298" s="770">
        <f>MAX(BZ287:BZ293)</f>
        <v>273.45800000000003</v>
      </c>
      <c r="CA298" s="770">
        <f>MAX(CA287:CA293)</f>
        <v>341.11700000000002</v>
      </c>
      <c r="CB298" s="770">
        <f>MAX(CB287:CB293)</f>
        <v>362.93400000000003</v>
      </c>
      <c r="CC298" s="236"/>
      <c r="CD298" s="770">
        <f t="shared" ref="CD298:CJ298" si="220">MAX(CD287:CD293)</f>
        <v>311.34599999999995</v>
      </c>
      <c r="CE298" s="770">
        <f t="shared" si="220"/>
        <v>376.47199999999998</v>
      </c>
      <c r="CF298" s="770">
        <f t="shared" si="220"/>
        <v>301.70400000000001</v>
      </c>
      <c r="CG298" s="770">
        <f t="shared" si="220"/>
        <v>274.75700000000001</v>
      </c>
      <c r="CH298" s="770">
        <f t="shared" si="220"/>
        <v>309.07300000000004</v>
      </c>
      <c r="CI298" s="770">
        <f t="shared" si="220"/>
        <v>247.51900000000001</v>
      </c>
      <c r="CJ298" s="770">
        <f t="shared" si="220"/>
        <v>358.12900000000002</v>
      </c>
      <c r="CK298" s="236"/>
      <c r="CL298" s="236"/>
      <c r="CM298" s="236"/>
      <c r="CN298" s="770">
        <f>MAX(CN287:CN293)</f>
        <v>350.24</v>
      </c>
      <c r="CO298" s="236"/>
      <c r="CP298" s="236"/>
      <c r="CQ298" s="236"/>
      <c r="CR298" s="236"/>
      <c r="CS298" s="236"/>
      <c r="CT298" s="236"/>
      <c r="CU298" s="770">
        <f t="shared" ref="CU298:DD298" si="221">MAX(CU287:CU293)</f>
        <v>361.83</v>
      </c>
      <c r="CV298" s="770">
        <f t="shared" si="221"/>
        <v>296.80200000000002</v>
      </c>
      <c r="CW298" s="770">
        <f t="shared" si="221"/>
        <v>341.66899999999998</v>
      </c>
      <c r="CX298" s="770">
        <f t="shared" si="221"/>
        <v>399.55599999999998</v>
      </c>
      <c r="CY298" s="770">
        <f t="shared" si="221"/>
        <v>287.971</v>
      </c>
      <c r="CZ298" s="770">
        <f t="shared" si="221"/>
        <v>325.209</v>
      </c>
      <c r="DA298" s="770">
        <f t="shared" si="221"/>
        <v>257.64799999999997</v>
      </c>
      <c r="DB298" s="770">
        <f t="shared" si="221"/>
        <v>255.86199999999997</v>
      </c>
      <c r="DC298" s="770">
        <f t="shared" si="221"/>
        <v>309.13900000000001</v>
      </c>
      <c r="DD298" s="770">
        <f t="shared" si="221"/>
        <v>328.22800000000001</v>
      </c>
      <c r="DE298" s="236"/>
      <c r="DF298" s="770">
        <f>MAX(DF287:DF293)</f>
        <v>351.83100000000002</v>
      </c>
      <c r="DG298" s="770">
        <f>MAX(DG287:DG293)</f>
        <v>341.279</v>
      </c>
      <c r="DH298" s="236"/>
      <c r="DI298" s="770">
        <f>MAX(DI287:DI293)</f>
        <v>311.83299999999997</v>
      </c>
      <c r="DJ298" s="236"/>
      <c r="DK298" s="770">
        <f>MAX(DK287:DK293)</f>
        <v>343.26</v>
      </c>
      <c r="DL298" s="770">
        <f>MAX(DL287:DL293)</f>
        <v>327.31899999999996</v>
      </c>
      <c r="DM298" s="236"/>
      <c r="DN298" s="236"/>
    </row>
    <row r="299" spans="1:118" ht="16.5" x14ac:dyDescent="0.35">
      <c r="A299" s="1" t="s">
        <v>718</v>
      </c>
      <c r="B299" s="770">
        <f>B298/B4</f>
        <v>14.60845890410959</v>
      </c>
      <c r="C299" s="236"/>
      <c r="D299" s="770">
        <f>D298/D4</f>
        <v>12.746321070234115</v>
      </c>
      <c r="E299" s="770">
        <f>E298/E4</f>
        <v>16.603728813559322</v>
      </c>
      <c r="F299" s="770">
        <f>F298/F4</f>
        <v>12.839617834394904</v>
      </c>
      <c r="G299" s="236"/>
      <c r="H299" s="236"/>
      <c r="I299" s="770">
        <f>I298/I4</f>
        <v>12.641671159029649</v>
      </c>
      <c r="J299" s="236"/>
      <c r="K299" s="770">
        <f>K298/K4</f>
        <v>13.865791245791247</v>
      </c>
      <c r="L299" s="236"/>
      <c r="M299" s="236"/>
      <c r="N299" s="236"/>
      <c r="O299" s="770">
        <f>O298/O4</f>
        <v>16.049293286219079</v>
      </c>
      <c r="P299" s="236"/>
      <c r="Q299" s="236"/>
      <c r="R299" s="236"/>
      <c r="S299" s="236"/>
      <c r="T299" s="236"/>
      <c r="U299" s="236"/>
      <c r="V299" s="236"/>
      <c r="W299" s="236"/>
      <c r="X299" s="236"/>
      <c r="Y299" s="236"/>
      <c r="Z299" s="770">
        <f>Z298/Z4</f>
        <v>11.810194552529182</v>
      </c>
      <c r="AA299" s="770">
        <f>AA298/AA4</f>
        <v>13.469033457249072</v>
      </c>
      <c r="AB299" s="770">
        <f>AB298/AB4</f>
        <v>12.544470198675498</v>
      </c>
      <c r="AC299" s="236"/>
      <c r="AD299" s="236"/>
      <c r="AE299" s="236"/>
      <c r="AF299" s="770">
        <f t="shared" ref="AF299:AO299" si="222">AF298/AF4</f>
        <v>11.958202614379086</v>
      </c>
      <c r="AG299" s="770">
        <f t="shared" si="222"/>
        <v>11.673159851301115</v>
      </c>
      <c r="AH299" s="770">
        <f t="shared" si="222"/>
        <v>12.666785714285716</v>
      </c>
      <c r="AI299" s="770">
        <f t="shared" si="222"/>
        <v>13.829537953795379</v>
      </c>
      <c r="AJ299" s="770">
        <f t="shared" si="222"/>
        <v>13.453856655290101</v>
      </c>
      <c r="AK299" s="770">
        <f t="shared" si="222"/>
        <v>14.413649122807019</v>
      </c>
      <c r="AL299" s="770">
        <f t="shared" si="222"/>
        <v>12.34701030927835</v>
      </c>
      <c r="AM299" s="770">
        <f t="shared" si="222"/>
        <v>10.424961832061067</v>
      </c>
      <c r="AN299" s="770">
        <f t="shared" si="222"/>
        <v>11.458988326848251</v>
      </c>
      <c r="AO299" s="770">
        <f t="shared" si="222"/>
        <v>11.931904761904761</v>
      </c>
      <c r="AP299" s="236"/>
      <c r="AQ299" s="770">
        <f>AQ298/AQ4</f>
        <v>14.764393305439331</v>
      </c>
      <c r="AR299" s="236"/>
      <c r="AS299" s="770">
        <f>AS298/AS4</f>
        <v>11.056025641025643</v>
      </c>
      <c r="AT299" s="236"/>
      <c r="AU299" s="236"/>
      <c r="AV299" s="236"/>
      <c r="AW299" s="236"/>
      <c r="AX299" s="770">
        <f>AX298/AX4</f>
        <v>13.11404332129964</v>
      </c>
      <c r="AY299" s="236"/>
      <c r="AZ299" s="770">
        <f>AZ298/AZ4</f>
        <v>13.881392857142858</v>
      </c>
      <c r="BA299" s="770">
        <f>BA298/BA4</f>
        <v>14.427080291970803</v>
      </c>
      <c r="BB299" s="770">
        <f>BB298/BB4</f>
        <v>13.093368421052631</v>
      </c>
      <c r="BC299" s="770">
        <f>BC298/BC4</f>
        <v>12.88943859649123</v>
      </c>
      <c r="BD299" s="770">
        <f>BD298/BD4</f>
        <v>13.227622641509432</v>
      </c>
      <c r="BE299" s="236"/>
      <c r="BF299" s="770">
        <f>BF298/BF4</f>
        <v>15.682149532710282</v>
      </c>
      <c r="BG299" s="236"/>
      <c r="BH299" s="236"/>
      <c r="BI299" s="236"/>
      <c r="BJ299" s="236"/>
      <c r="BK299" s="236"/>
      <c r="BL299" s="236"/>
      <c r="BM299" s="236"/>
      <c r="BN299" s="236"/>
      <c r="BO299" s="236"/>
      <c r="BP299" s="236"/>
      <c r="BQ299" s="236"/>
      <c r="BR299" s="236"/>
      <c r="BS299" s="236"/>
      <c r="BT299" s="236"/>
      <c r="BU299" s="236"/>
      <c r="BV299" s="770">
        <f>BV298/BV4</f>
        <v>13.67297619047619</v>
      </c>
      <c r="BW299" s="770">
        <f>BW298/BW4</f>
        <v>11.307025862068965</v>
      </c>
      <c r="BX299" s="770">
        <f>BX298/BX4</f>
        <v>13.115882352941174</v>
      </c>
      <c r="BY299" s="236"/>
      <c r="BZ299" s="770">
        <f>BZ298/BZ4</f>
        <v>10.681953125</v>
      </c>
      <c r="CA299" s="770">
        <f>CA298/CA4</f>
        <v>14.577649572649575</v>
      </c>
      <c r="CB299" s="770">
        <f>CB298/CB4</f>
        <v>14.177109375000001</v>
      </c>
      <c r="CC299" s="236"/>
      <c r="CD299" s="770">
        <f t="shared" ref="CD299:CJ299" si="223">CD298/CD4</f>
        <v>12.707999999999998</v>
      </c>
      <c r="CE299" s="770">
        <f t="shared" si="223"/>
        <v>16.020085106382979</v>
      </c>
      <c r="CF299" s="770">
        <f t="shared" si="223"/>
        <v>12.314448979591837</v>
      </c>
      <c r="CG299" s="770">
        <f t="shared" si="223"/>
        <v>11.691787234042554</v>
      </c>
      <c r="CH299" s="770">
        <f t="shared" si="223"/>
        <v>11.663132075471699</v>
      </c>
      <c r="CI299" s="770">
        <f t="shared" si="223"/>
        <v>10.443839662447258</v>
      </c>
      <c r="CJ299" s="770">
        <f t="shared" si="223"/>
        <v>15.047436974789916</v>
      </c>
      <c r="CK299" s="236"/>
      <c r="CL299" s="236"/>
      <c r="CM299" s="236"/>
      <c r="CN299" s="770">
        <f>CN298/CN4</f>
        <v>14.778059071729958</v>
      </c>
      <c r="CO299" s="236"/>
      <c r="CP299" s="236"/>
      <c r="CQ299" s="236"/>
      <c r="CR299" s="236"/>
      <c r="CS299" s="236"/>
      <c r="CT299" s="236"/>
      <c r="CU299" s="770">
        <f t="shared" ref="CU299:DD299" si="224">CU298/CU4</f>
        <v>16.081333333333333</v>
      </c>
      <c r="CV299" s="770">
        <f t="shared" si="224"/>
        <v>12.57635593220339</v>
      </c>
      <c r="CW299" s="770">
        <f t="shared" si="224"/>
        <v>14.416413502109704</v>
      </c>
      <c r="CX299" s="770">
        <f t="shared" si="224"/>
        <v>16.111129032258063</v>
      </c>
      <c r="CY299" s="770">
        <f t="shared" si="224"/>
        <v>13.030361990950226</v>
      </c>
      <c r="CZ299" s="770">
        <f t="shared" si="224"/>
        <v>13.438388429752067</v>
      </c>
      <c r="DA299" s="770">
        <f t="shared" si="224"/>
        <v>10.735333333333331</v>
      </c>
      <c r="DB299" s="770">
        <f t="shared" si="224"/>
        <v>11.17301310043668</v>
      </c>
      <c r="DC299" s="770">
        <f t="shared" si="224"/>
        <v>14.31199074074074</v>
      </c>
      <c r="DD299" s="770">
        <f t="shared" si="224"/>
        <v>14.147758620689656</v>
      </c>
      <c r="DE299" s="236"/>
      <c r="DF299" s="770">
        <f>DF298/DF4</f>
        <v>15.100042918454935</v>
      </c>
      <c r="DG299" s="770">
        <f>DG298/DG4</f>
        <v>14.399957805907173</v>
      </c>
      <c r="DH299" s="236"/>
      <c r="DI299" s="770">
        <f>DI298/DI4</f>
        <v>12.676138211382112</v>
      </c>
      <c r="DJ299" s="236"/>
      <c r="DK299" s="770">
        <f>DK298/DK4</f>
        <v>14.125925925925925</v>
      </c>
      <c r="DL299" s="770">
        <f>DL298/DL4</f>
        <v>13.359959183673467</v>
      </c>
      <c r="DM299" s="236"/>
      <c r="DN299" s="236"/>
    </row>
    <row r="300" spans="1:118" ht="16.5" x14ac:dyDescent="0.35">
      <c r="A300" s="1" t="s">
        <v>717</v>
      </c>
      <c r="B300" s="18">
        <f>B298/(B296/B295/0.44/1.06)</f>
        <v>230.90830797732286</v>
      </c>
      <c r="C300" s="236"/>
      <c r="D300" s="18">
        <f>D298/(D296/D295/0.44/1.06)</f>
        <v>212.27412563636364</v>
      </c>
      <c r="E300" s="18">
        <f>E298/(E296/E295/0.44/1.06)</f>
        <v>240.28662798832121</v>
      </c>
      <c r="F300" s="18">
        <f>F298/(F296/F295/0.44/1.06)</f>
        <v>232.79129175272732</v>
      </c>
      <c r="G300" s="236"/>
      <c r="H300" s="236"/>
      <c r="I300" s="18">
        <f>I298/(I296/I295/0.44/1.06)</f>
        <v>263.33460268923079</v>
      </c>
      <c r="J300" s="236"/>
      <c r="K300" s="18">
        <f>K298/(K296/K295/0.44/1.06)</f>
        <v>230.16658836363638</v>
      </c>
      <c r="L300" s="236"/>
      <c r="M300" s="236"/>
      <c r="N300" s="236"/>
      <c r="O300" s="18">
        <f>O298/(O296/O295/0.44/1.06)</f>
        <v>254.87105932598428</v>
      </c>
      <c r="P300" s="236"/>
      <c r="Q300" s="236"/>
      <c r="R300" s="236"/>
      <c r="S300" s="236"/>
      <c r="T300" s="236"/>
      <c r="U300" s="236"/>
      <c r="V300" s="236"/>
      <c r="W300" s="236"/>
      <c r="X300" s="236"/>
      <c r="Y300" s="236"/>
      <c r="Z300" s="18">
        <f>Z298/(Z296/Z295/0.44/1.06)</f>
        <v>238.88699009999996</v>
      </c>
      <c r="AA300" s="18">
        <f>AA298/(AA296/AA295/0.44/1.06)</f>
        <v>261.92620563999998</v>
      </c>
      <c r="AB300" s="18">
        <f>AB298/(AB296/AB295/0.44/1.06)</f>
        <v>237.34543091769231</v>
      </c>
      <c r="AC300" s="236"/>
      <c r="AD300" s="236"/>
      <c r="AE300" s="236"/>
      <c r="AF300" s="18">
        <f t="shared" ref="AF300:AO300" si="225">AF298/(AF296/AF295/0.44/1.06)</f>
        <v>232.49156656000008</v>
      </c>
      <c r="AG300" s="18">
        <f t="shared" si="225"/>
        <v>247.05282179809521</v>
      </c>
      <c r="AH300" s="18">
        <f t="shared" si="225"/>
        <v>238.03286912999999</v>
      </c>
      <c r="AI300" s="18">
        <f t="shared" si="225"/>
        <v>260.87472891071428</v>
      </c>
      <c r="AJ300" s="18">
        <f t="shared" si="225"/>
        <v>260.09429961688073</v>
      </c>
      <c r="AK300" s="18">
        <f t="shared" si="225"/>
        <v>260.91345492800008</v>
      </c>
      <c r="AL300" s="18">
        <f t="shared" si="225"/>
        <v>237.40016520000006</v>
      </c>
      <c r="AM300" s="18">
        <f t="shared" si="225"/>
        <v>213.76612670439025</v>
      </c>
      <c r="AN300" s="18">
        <f t="shared" si="225"/>
        <v>204.18858907711348</v>
      </c>
      <c r="AO300" s="18">
        <f t="shared" si="225"/>
        <v>194.77641333333332</v>
      </c>
      <c r="AP300" s="236"/>
      <c r="AQ300" s="18">
        <f>AQ298/(AQ296/AQ295/0.44/1.06)</f>
        <v>279.40443225655173</v>
      </c>
      <c r="AR300" s="236"/>
      <c r="AS300" s="18">
        <f>AS298/(AS296/AS295/0.44/1.06)</f>
        <v>212.95157811200005</v>
      </c>
      <c r="AT300" s="236"/>
      <c r="AU300" s="236"/>
      <c r="AV300" s="236"/>
      <c r="AW300" s="236"/>
      <c r="AX300" s="18">
        <f>AX298/(AX296/AX295/0.44/1.06)</f>
        <v>251.56896613333333</v>
      </c>
      <c r="AY300" s="236"/>
      <c r="AZ300" s="18">
        <f>AZ298/(AZ296/AZ295/0.44/1.06)</f>
        <v>241.03510714962965</v>
      </c>
      <c r="BA300" s="18">
        <f>BA298/(BA296/BA295/0.44/1.06)</f>
        <v>250.53487100112147</v>
      </c>
      <c r="BB300" s="18">
        <f>BB298/(BB296/BB295/0.44/1.06)</f>
        <v>262.87637612499998</v>
      </c>
      <c r="BC300" s="18">
        <f>BC298/(BC296/BC295/0.44/1.06)</f>
        <v>241.1451867678505</v>
      </c>
      <c r="BD300" s="18">
        <f>BD298/(BD296/BD295/0.44/1.06)</f>
        <v>304.70099259599999</v>
      </c>
      <c r="BE300" s="236"/>
      <c r="BF300" s="18">
        <f>BF298/(BF296/BF295/0.44/1.06)</f>
        <v>299.01973570285713</v>
      </c>
      <c r="BG300" s="236"/>
      <c r="BH300" s="236"/>
      <c r="BI300" s="236"/>
      <c r="BJ300" s="236"/>
      <c r="BK300" s="236"/>
      <c r="BL300" s="236"/>
      <c r="BM300" s="236"/>
      <c r="BN300" s="236"/>
      <c r="BO300" s="236"/>
      <c r="BP300" s="236"/>
      <c r="BQ300" s="236"/>
      <c r="BR300" s="236"/>
      <c r="BS300" s="236"/>
      <c r="BT300" s="236"/>
      <c r="BU300" s="236"/>
      <c r="BV300" s="18">
        <f>BV298/(BV296/BV295/0.44/1.06)</f>
        <v>250.66248095752582</v>
      </c>
      <c r="BW300" s="18">
        <f>BW298/(BW296/BW295/0.44/1.06)</f>
        <v>219.49971111191846</v>
      </c>
      <c r="BX300" s="18">
        <f>BX298/(BX296/BX295/0.44/1.06)</f>
        <v>252.29975710305882</v>
      </c>
      <c r="BY300" s="236"/>
      <c r="BZ300" s="18">
        <f>BZ298/(BZ296/BZ295/0.44/1.06)</f>
        <v>220.35364248289159</v>
      </c>
      <c r="CA300" s="18">
        <f>CA298/(CA296/CA295/0.44/1.06)</f>
        <v>259.32805914400006</v>
      </c>
      <c r="CB300" s="18">
        <f>CB298/(CB296/CB295/0.44/1.06)</f>
        <v>267.52022286680415</v>
      </c>
      <c r="CC300" s="236"/>
      <c r="CD300" s="18">
        <f t="shared" ref="CD300:CJ300" si="226">CD298/(CD296/CD295/0.44/1.06)</f>
        <v>266.04871523999998</v>
      </c>
      <c r="CE300" s="18">
        <f t="shared" si="226"/>
        <v>262.30479156244894</v>
      </c>
      <c r="CF300" s="18">
        <f t="shared" si="226"/>
        <v>247.01371607132535</v>
      </c>
      <c r="CG300" s="18">
        <f t="shared" si="226"/>
        <v>217.56455979377776</v>
      </c>
      <c r="CH300" s="18">
        <f t="shared" si="226"/>
        <v>262.49009245953494</v>
      </c>
      <c r="CI300" s="18">
        <f t="shared" si="226"/>
        <v>244.40902984457148</v>
      </c>
      <c r="CJ300" s="18">
        <f t="shared" si="226"/>
        <v>276.07094246921343</v>
      </c>
      <c r="CK300" s="236"/>
      <c r="CL300" s="236"/>
      <c r="CM300" s="236"/>
      <c r="CN300" s="18">
        <f>CN298/(CN296/CN295/0.44/1.06)</f>
        <v>259.72957824000002</v>
      </c>
      <c r="CO300" s="236"/>
      <c r="CP300" s="236"/>
      <c r="CQ300" s="236"/>
      <c r="CR300" s="236"/>
      <c r="CS300" s="236"/>
      <c r="CT300" s="236"/>
      <c r="CU300" s="18">
        <f t="shared" ref="CU300:DD300" si="227">CU298/(CU296/CU295/0.44/1.06)</f>
        <v>265.88284603404253</v>
      </c>
      <c r="CV300" s="18">
        <f t="shared" si="227"/>
        <v>223.0236184</v>
      </c>
      <c r="CW300" s="18">
        <f t="shared" si="227"/>
        <v>254.96707456000007</v>
      </c>
      <c r="CX300" s="18">
        <f t="shared" si="227"/>
        <v>249.11517488000001</v>
      </c>
      <c r="CY300" s="18">
        <f t="shared" si="227"/>
        <v>239.40699461800003</v>
      </c>
      <c r="CZ300" s="18">
        <f t="shared" si="227"/>
        <v>241.32057110292135</v>
      </c>
      <c r="DA300" s="18">
        <f t="shared" si="227"/>
        <v>196.14359923612901</v>
      </c>
      <c r="DB300" s="18">
        <f t="shared" si="227"/>
        <v>203.86231286666663</v>
      </c>
      <c r="DC300" s="18">
        <f t="shared" si="227"/>
        <v>234.46029177000003</v>
      </c>
      <c r="DD300" s="18">
        <f t="shared" si="227"/>
        <v>246.41833568000001</v>
      </c>
      <c r="DE300" s="236"/>
      <c r="DF300" s="18">
        <f>DF298/(DF296/DF295/0.44/1.06)</f>
        <v>262.37004238681322</v>
      </c>
      <c r="DG300" s="18">
        <f>DG298/(DG296/DG295/0.44/1.06)</f>
        <v>248.96659167217396</v>
      </c>
      <c r="DH300" s="236"/>
      <c r="DI300" s="18">
        <f>DI298/(DI296/DI295/0.44/1.06)</f>
        <v>226.37882699826088</v>
      </c>
      <c r="DJ300" s="236"/>
      <c r="DK300" s="18">
        <f>DK298/(DK296/DK295/0.44/1.06)</f>
        <v>294.42130208780497</v>
      </c>
      <c r="DL300" s="18">
        <f>DL298/(DL296/DL295/0.44/1.06)</f>
        <v>238.69274373083331</v>
      </c>
      <c r="DM300" s="236"/>
      <c r="DN300" s="236"/>
    </row>
    <row r="301" spans="1:118" x14ac:dyDescent="0.35">
      <c r="A301" s="771"/>
      <c r="B301" s="236"/>
      <c r="C301" s="236"/>
      <c r="D301" s="236"/>
      <c r="E301" s="236"/>
      <c r="F301" s="236"/>
      <c r="G301" s="236"/>
      <c r="H301" s="236"/>
      <c r="I301" s="236"/>
      <c r="J301" s="236"/>
      <c r="K301" s="236"/>
      <c r="L301" s="236"/>
      <c r="M301" s="236"/>
      <c r="N301" s="236"/>
      <c r="O301" s="236"/>
      <c r="P301" s="236"/>
      <c r="Q301" s="236"/>
      <c r="R301" s="236"/>
      <c r="S301" s="236"/>
      <c r="T301" s="236"/>
      <c r="U301" s="236"/>
      <c r="V301" s="236"/>
      <c r="W301" s="236"/>
      <c r="X301" s="236"/>
      <c r="Y301" s="236"/>
      <c r="Z301" s="236"/>
      <c r="AA301" s="236"/>
      <c r="AB301" s="236"/>
      <c r="AC301" s="236"/>
      <c r="AD301" s="236"/>
      <c r="AE301" s="236"/>
      <c r="AF301" s="236"/>
      <c r="AG301" s="236"/>
      <c r="AH301" s="236"/>
      <c r="AI301" s="236"/>
      <c r="AJ301" s="236"/>
      <c r="AK301" s="236"/>
      <c r="AL301" s="236"/>
      <c r="AM301" s="236"/>
      <c r="AN301" s="236"/>
      <c r="AO301" s="236"/>
      <c r="AP301" s="236"/>
      <c r="AQ301" s="236"/>
      <c r="AR301" s="236"/>
      <c r="AS301" s="236"/>
      <c r="AT301" s="236"/>
      <c r="AU301" s="236"/>
      <c r="AV301" s="236"/>
      <c r="AW301" s="236"/>
      <c r="AX301" s="236"/>
      <c r="AY301" s="236"/>
      <c r="AZ301" s="236"/>
      <c r="BA301" s="236"/>
      <c r="BB301" s="236"/>
      <c r="BC301" s="236"/>
      <c r="BD301" s="236"/>
      <c r="BE301" s="236"/>
      <c r="BF301" s="236"/>
      <c r="BG301" s="236"/>
      <c r="BH301" s="236"/>
      <c r="BI301" s="236"/>
      <c r="BJ301" s="236"/>
      <c r="BK301" s="236"/>
      <c r="BL301" s="236"/>
      <c r="BM301" s="236"/>
      <c r="BN301" s="236"/>
      <c r="BO301" s="236"/>
      <c r="BP301" s="236"/>
      <c r="BQ301" s="236"/>
      <c r="BR301" s="236"/>
      <c r="BS301" s="236"/>
      <c r="BT301" s="236"/>
      <c r="BU301" s="236"/>
      <c r="BV301" s="236"/>
      <c r="BW301" s="236"/>
      <c r="BX301" s="236"/>
      <c r="BY301" s="236"/>
      <c r="BZ301" s="236"/>
      <c r="CA301" s="236"/>
      <c r="CB301" s="236"/>
      <c r="CC301" s="236"/>
      <c r="CD301" s="236"/>
      <c r="CE301" s="236"/>
      <c r="CF301" s="236"/>
      <c r="CG301" s="236"/>
      <c r="CH301" s="236"/>
      <c r="CI301" s="236"/>
      <c r="CJ301" s="236"/>
      <c r="CK301" s="236"/>
      <c r="CL301" s="236"/>
      <c r="CM301" s="236"/>
      <c r="CN301" s="236"/>
      <c r="CO301" s="236"/>
      <c r="CP301" s="236"/>
      <c r="CQ301" s="236"/>
      <c r="CR301" s="236"/>
      <c r="CS301" s="236"/>
      <c r="CT301" s="236"/>
      <c r="CU301" s="236"/>
      <c r="CV301" s="236"/>
      <c r="CW301" s="236"/>
      <c r="CX301" s="236"/>
      <c r="CY301" s="236"/>
      <c r="CZ301" s="236"/>
      <c r="DA301" s="236"/>
      <c r="DB301" s="236"/>
      <c r="DC301" s="236"/>
      <c r="DD301" s="236"/>
      <c r="DE301" s="236"/>
      <c r="DF301" s="236"/>
      <c r="DG301" s="236"/>
      <c r="DH301" s="236"/>
      <c r="DI301" s="236"/>
      <c r="DJ301" s="236"/>
      <c r="DK301" s="236"/>
      <c r="DL301" s="236"/>
      <c r="DM301" s="236"/>
      <c r="DN301" s="236"/>
    </row>
    <row r="302" spans="1:118" x14ac:dyDescent="0.35">
      <c r="A302" s="1" t="s">
        <v>716</v>
      </c>
    </row>
    <row r="303" spans="1:118" x14ac:dyDescent="0.35">
      <c r="A303" s="1" t="s">
        <v>715</v>
      </c>
    </row>
    <row r="304" spans="1:118" x14ac:dyDescent="0.35">
      <c r="A304" s="764">
        <v>1</v>
      </c>
      <c r="B304" s="3">
        <v>417.46565000000004</v>
      </c>
      <c r="D304" s="3">
        <v>373.13375000000002</v>
      </c>
      <c r="E304" s="3">
        <v>482.51080000000002</v>
      </c>
      <c r="O304" s="3">
        <v>444.0334666666667</v>
      </c>
      <c r="Z304" s="3">
        <v>306.94150000000002</v>
      </c>
      <c r="AA304" s="3">
        <v>355.80779999999999</v>
      </c>
      <c r="AB304" s="3">
        <v>386.75304999999997</v>
      </c>
      <c r="AF304" s="3">
        <v>363.03141666666664</v>
      </c>
      <c r="AG304" s="3">
        <v>312.1198</v>
      </c>
      <c r="AH304" s="3">
        <v>314.22466666666662</v>
      </c>
      <c r="AI304" s="3">
        <v>415.07946666666663</v>
      </c>
      <c r="AJ304" s="3">
        <v>393.15961666666669</v>
      </c>
      <c r="AK304" s="3">
        <v>393.59796666666665</v>
      </c>
      <c r="AL304" s="3">
        <v>358.44291666666663</v>
      </c>
      <c r="AM304" s="3">
        <v>273.59388333333328</v>
      </c>
      <c r="AN304" s="3">
        <v>291.17398333333335</v>
      </c>
      <c r="AQ304" s="3">
        <v>349.71505000000002</v>
      </c>
      <c r="AS304" s="3">
        <v>341.00346666666667</v>
      </c>
      <c r="AX304" s="3">
        <v>365.53674999999998</v>
      </c>
      <c r="AZ304" s="3">
        <v>387.39155</v>
      </c>
      <c r="BA304" s="3">
        <v>393.26785000000007</v>
      </c>
      <c r="BB304" s="3">
        <v>367.28989999999999</v>
      </c>
      <c r="BC304" s="3">
        <v>364.56271666666669</v>
      </c>
      <c r="BD304" s="3">
        <v>344.89940000000001</v>
      </c>
      <c r="BF304" s="3">
        <v>339.52629999999999</v>
      </c>
      <c r="BV304" s="3">
        <v>343.71975000000003</v>
      </c>
      <c r="BX304" s="3">
        <v>309.07884999999999</v>
      </c>
      <c r="BZ304" s="3">
        <v>274.8005</v>
      </c>
      <c r="CA304" s="3">
        <v>338.66591666666665</v>
      </c>
      <c r="CD304" s="3">
        <v>309.18703333333337</v>
      </c>
      <c r="CE304" s="3">
        <v>365.66656666666665</v>
      </c>
      <c r="CF304" s="3">
        <v>302.13119999999998</v>
      </c>
      <c r="CG304" s="3">
        <v>272.27893333333333</v>
      </c>
      <c r="CH304" s="3">
        <v>306.39501666666666</v>
      </c>
      <c r="CI304" s="3">
        <v>245.51095000000004</v>
      </c>
      <c r="CJ304" s="3">
        <v>353.29719999999998</v>
      </c>
      <c r="CN304" s="3">
        <v>343.08668333333333</v>
      </c>
      <c r="CU304" s="3">
        <v>359.29790000000003</v>
      </c>
      <c r="CW304" s="3">
        <v>340.00784999999996</v>
      </c>
      <c r="CX304" s="3">
        <v>398.31624999999997</v>
      </c>
      <c r="CY304" s="3">
        <v>293.97143333333332</v>
      </c>
      <c r="CZ304" s="3">
        <v>322.26528333333334</v>
      </c>
      <c r="DA304" s="3">
        <v>250.99225000000001</v>
      </c>
      <c r="DB304" s="3">
        <v>252.58313333333336</v>
      </c>
      <c r="DC304" s="3">
        <v>313.12626666666665</v>
      </c>
      <c r="DD304" s="3">
        <v>330.00301666666667</v>
      </c>
      <c r="DF304" s="3">
        <v>346.63624999999996</v>
      </c>
      <c r="DG304" s="3">
        <v>340.33785</v>
      </c>
      <c r="DI304" s="3">
        <v>308.15901666666667</v>
      </c>
      <c r="DK304" s="3">
        <v>338.12478333333331</v>
      </c>
      <c r="DL304" s="3">
        <v>325.03036666666662</v>
      </c>
    </row>
    <row r="305" spans="1:116" x14ac:dyDescent="0.35">
      <c r="A305" s="764">
        <v>5</v>
      </c>
      <c r="B305" s="3">
        <v>332.65975000000003</v>
      </c>
      <c r="D305" s="3">
        <v>294.36648333333335</v>
      </c>
      <c r="E305" s="3">
        <v>410.43684999999994</v>
      </c>
      <c r="O305" s="3">
        <v>371.6782</v>
      </c>
      <c r="Z305" s="3">
        <v>283.88546666666667</v>
      </c>
      <c r="AA305" s="3">
        <v>315.72348333333332</v>
      </c>
      <c r="AB305" s="3">
        <v>337.42134999999996</v>
      </c>
      <c r="AF305" s="3">
        <v>310.81574999999998</v>
      </c>
      <c r="AG305" s="3">
        <v>273.17719999999997</v>
      </c>
      <c r="AH305" s="3">
        <v>269.12439999999998</v>
      </c>
      <c r="AI305" s="3">
        <v>354.95831666666669</v>
      </c>
      <c r="AJ305" s="3">
        <v>340.74371666666667</v>
      </c>
      <c r="AK305" s="3">
        <v>331.68585000000002</v>
      </c>
      <c r="AL305" s="3">
        <v>315.90743333333336</v>
      </c>
      <c r="AM305" s="3">
        <v>256.35995000000003</v>
      </c>
      <c r="AN305" s="3">
        <v>244.56401666666667</v>
      </c>
      <c r="AQ305" s="3">
        <v>305.75656666666669</v>
      </c>
      <c r="AS305" s="3">
        <v>281.14751666666666</v>
      </c>
      <c r="AX305" s="3">
        <v>321.89198333333331</v>
      </c>
      <c r="AZ305" s="3">
        <v>326.6807</v>
      </c>
      <c r="BA305" s="3">
        <v>342.46438333333333</v>
      </c>
      <c r="BB305" s="3">
        <v>310.05283333333335</v>
      </c>
      <c r="BC305" s="3">
        <v>296.71483333333333</v>
      </c>
      <c r="BD305" s="3">
        <v>300.70269999999999</v>
      </c>
      <c r="BF305" s="3">
        <v>295.25926666666669</v>
      </c>
      <c r="BV305" s="3">
        <v>300.68648333333334</v>
      </c>
      <c r="BX305" s="3">
        <v>263.92441666666667</v>
      </c>
      <c r="BZ305" s="3">
        <v>233.54738333333333</v>
      </c>
      <c r="CA305" s="3">
        <v>296.15206666666671</v>
      </c>
      <c r="CD305" s="3">
        <v>275.96921666666663</v>
      </c>
      <c r="CE305" s="3">
        <v>316.06436666666667</v>
      </c>
      <c r="CF305" s="3">
        <v>271.10474999999997</v>
      </c>
      <c r="CG305" s="3">
        <v>237.50811666666664</v>
      </c>
      <c r="CH305" s="3">
        <v>270.96413333333334</v>
      </c>
      <c r="CI305" s="3">
        <v>218.04496666666665</v>
      </c>
      <c r="CJ305" s="3">
        <v>302.94280000000003</v>
      </c>
      <c r="CN305" s="3">
        <v>305.00443333333334</v>
      </c>
      <c r="CU305" s="3">
        <v>317.14116666666666</v>
      </c>
      <c r="CW305" s="3">
        <v>296.0872</v>
      </c>
      <c r="CX305" s="3">
        <v>329.60794999999996</v>
      </c>
      <c r="CY305" s="3">
        <v>257.57746666666668</v>
      </c>
      <c r="CZ305" s="3">
        <v>281.53703333333328</v>
      </c>
      <c r="DA305" s="3">
        <v>213.21300000000002</v>
      </c>
      <c r="DB305" s="3">
        <v>224.90071666666668</v>
      </c>
      <c r="DC305" s="3">
        <v>285.75760000000002</v>
      </c>
      <c r="DD305" s="3">
        <v>289.96191666666664</v>
      </c>
      <c r="DF305" s="3">
        <v>284.98381666666666</v>
      </c>
      <c r="DG305" s="3">
        <v>298.87383333333332</v>
      </c>
      <c r="DI305" s="3">
        <v>273.31243333333333</v>
      </c>
      <c r="DK305" s="3">
        <v>294.24205000000001</v>
      </c>
      <c r="DL305" s="3">
        <v>280.37913333333336</v>
      </c>
    </row>
    <row r="306" spans="1:116" x14ac:dyDescent="0.35">
      <c r="A306" s="764">
        <v>10</v>
      </c>
      <c r="B306" s="3">
        <v>259.26566666666668</v>
      </c>
      <c r="D306" s="3">
        <v>217.87191666666666</v>
      </c>
      <c r="E306" s="3">
        <v>322.56296666666668</v>
      </c>
      <c r="O306" s="3">
        <v>288.77151666666668</v>
      </c>
      <c r="Z306" s="3">
        <v>249.56918333333334</v>
      </c>
      <c r="AA306" s="3">
        <v>258.59466666666668</v>
      </c>
      <c r="AB306" s="3">
        <v>285.04883333333333</v>
      </c>
      <c r="AF306" s="3">
        <v>262.45266666666669</v>
      </c>
      <c r="AG306" s="3">
        <v>234.21295000000001</v>
      </c>
      <c r="AH306" s="3">
        <v>216.68143333333333</v>
      </c>
      <c r="AI306" s="3">
        <v>298.92253333333332</v>
      </c>
      <c r="AJ306" s="3">
        <v>302.06083333333333</v>
      </c>
      <c r="AK306" s="3">
        <v>273.54513333333335</v>
      </c>
      <c r="AL306" s="3">
        <v>278.97231666666664</v>
      </c>
      <c r="AM306" s="3">
        <v>230.59843333333333</v>
      </c>
      <c r="AN306" s="3">
        <v>195.15125</v>
      </c>
      <c r="AQ306" s="3">
        <v>267.29551666666669</v>
      </c>
      <c r="AS306" s="3">
        <v>235.17061666666669</v>
      </c>
      <c r="AX306" s="3">
        <v>288.15465</v>
      </c>
      <c r="AZ306" s="3">
        <v>261.03506666666664</v>
      </c>
      <c r="BA306" s="3">
        <v>288.41450000000003</v>
      </c>
      <c r="BB306" s="3">
        <v>264.47101666666669</v>
      </c>
      <c r="BC306" s="3">
        <v>244.67225000000005</v>
      </c>
      <c r="BD306" s="3">
        <v>253.68158333333338</v>
      </c>
      <c r="BF306" s="3">
        <v>256.05688333333336</v>
      </c>
      <c r="BV306" s="3">
        <v>254.07655</v>
      </c>
      <c r="BX306" s="3">
        <v>216.52993333333336</v>
      </c>
      <c r="BZ306" s="3">
        <v>196.32009999999997</v>
      </c>
      <c r="CA306" s="3">
        <v>247.10720000000001</v>
      </c>
      <c r="CD306" s="3">
        <v>234.15884999999997</v>
      </c>
      <c r="CE306" s="3">
        <v>257.02005000000003</v>
      </c>
      <c r="CF306" s="3">
        <v>239.494</v>
      </c>
      <c r="CG306" s="3">
        <v>212.23908333333335</v>
      </c>
      <c r="CH306" s="3">
        <v>233.53118333333333</v>
      </c>
      <c r="CI306" s="3">
        <v>180.71491666666665</v>
      </c>
      <c r="CJ306" s="3">
        <v>256.15974999999997</v>
      </c>
      <c r="CN306" s="3">
        <v>251.50091666666668</v>
      </c>
      <c r="CU306" s="3">
        <v>272.90120000000002</v>
      </c>
      <c r="CW306" s="3">
        <v>249.48266666666666</v>
      </c>
      <c r="CX306" s="3">
        <v>282.36501666666663</v>
      </c>
      <c r="CY306" s="3">
        <v>231.18276666666668</v>
      </c>
      <c r="CZ306" s="3">
        <v>245.50558333333336</v>
      </c>
      <c r="DA306" s="3">
        <v>187.25673333333336</v>
      </c>
      <c r="DB306" s="3">
        <v>198.94435000000001</v>
      </c>
      <c r="DC306" s="3">
        <v>234.19666666666669</v>
      </c>
      <c r="DD306" s="3">
        <v>244.73724999999996</v>
      </c>
      <c r="DF306" s="3">
        <v>246.71763333333331</v>
      </c>
      <c r="DG306" s="3">
        <v>244.80211666666665</v>
      </c>
      <c r="DI306" s="3">
        <v>229.55950000000001</v>
      </c>
      <c r="DK306" s="3">
        <v>246.80421666666666</v>
      </c>
      <c r="DL306" s="3">
        <v>225.20915000000002</v>
      </c>
    </row>
    <row r="307" spans="1:116" x14ac:dyDescent="0.35">
      <c r="A307" s="764">
        <v>15</v>
      </c>
      <c r="B307" s="3">
        <v>176.27246666666667</v>
      </c>
      <c r="D307" s="3">
        <v>140.333</v>
      </c>
      <c r="E307" s="3">
        <v>240.00268333333335</v>
      </c>
      <c r="O307" s="3">
        <v>167.87471666666667</v>
      </c>
      <c r="Z307" s="3">
        <v>197.30488333333335</v>
      </c>
      <c r="AA307" s="3">
        <v>191.38526666666667</v>
      </c>
      <c r="AB307" s="3">
        <v>225.59326666666669</v>
      </c>
      <c r="AF307" s="3">
        <v>206.51428333333334</v>
      </c>
      <c r="AG307" s="3">
        <v>188.67436666666666</v>
      </c>
      <c r="AH307" s="3">
        <v>171.12666666666667</v>
      </c>
      <c r="AI307" s="3">
        <v>221.56213333333329</v>
      </c>
      <c r="AJ307" s="3">
        <v>248.27605</v>
      </c>
      <c r="AK307" s="3">
        <v>205.18318333333335</v>
      </c>
      <c r="AL307" s="3">
        <v>231.49125000000001</v>
      </c>
      <c r="AM307" s="3">
        <v>191.40151666666668</v>
      </c>
      <c r="AN307" s="3">
        <v>149.32051666666669</v>
      </c>
      <c r="AQ307" s="3">
        <v>215.80485000000002</v>
      </c>
      <c r="AS307" s="3">
        <v>172.57135</v>
      </c>
      <c r="AX307" s="3">
        <v>243.74159999999998</v>
      </c>
      <c r="AZ307" s="3">
        <v>199.79930000000002</v>
      </c>
      <c r="BA307" s="3">
        <v>230.07356666666666</v>
      </c>
      <c r="BB307" s="3">
        <v>215.35031666666669</v>
      </c>
      <c r="BC307" s="3">
        <v>193.65791666666667</v>
      </c>
      <c r="BD307" s="3">
        <v>199.12838333333332</v>
      </c>
      <c r="BF307" s="3">
        <v>195.29743333333332</v>
      </c>
      <c r="BV307" s="3">
        <v>196.71508333333335</v>
      </c>
      <c r="BX307" s="3">
        <v>170.75874999999999</v>
      </c>
      <c r="BZ307" s="3">
        <v>147.59451666666666</v>
      </c>
      <c r="CA307" s="3">
        <v>186.46671666666668</v>
      </c>
      <c r="CD307" s="3">
        <v>181.29388333333333</v>
      </c>
      <c r="CE307" s="3">
        <v>195.49216666666663</v>
      </c>
      <c r="CF307" s="3">
        <v>198.46283333333335</v>
      </c>
      <c r="CG307" s="3">
        <v>174.66001666666665</v>
      </c>
      <c r="CH307" s="3">
        <v>191.06066666666669</v>
      </c>
      <c r="CI307" s="3">
        <v>143.90421666666668</v>
      </c>
      <c r="CJ307" s="3">
        <v>195.08631666666665</v>
      </c>
      <c r="CN307" s="3">
        <v>196.09280000000001</v>
      </c>
      <c r="CU307" s="3">
        <v>204.71241666666668</v>
      </c>
      <c r="CW307" s="3">
        <v>189.54016666666669</v>
      </c>
      <c r="CX307" s="3">
        <v>207.99688333333336</v>
      </c>
      <c r="CY307" s="3">
        <v>198.4033</v>
      </c>
      <c r="CZ307" s="3">
        <v>200.71918333333338</v>
      </c>
      <c r="DA307" s="3">
        <v>157.29085000000001</v>
      </c>
      <c r="DB307" s="3">
        <v>157.32336666666666</v>
      </c>
      <c r="DC307" s="3">
        <v>185.64428333333331</v>
      </c>
      <c r="DD307" s="3">
        <v>204.94513333333333</v>
      </c>
      <c r="DF307" s="3">
        <v>195.95208333333332</v>
      </c>
      <c r="DG307" s="3">
        <v>191.20126666666667</v>
      </c>
      <c r="DI307" s="3">
        <v>172.5119</v>
      </c>
      <c r="DK307" s="3">
        <v>178.15553333333332</v>
      </c>
      <c r="DL307" s="3">
        <v>167.24163333333334</v>
      </c>
    </row>
    <row r="308" spans="1:116" x14ac:dyDescent="0.35">
      <c r="A308" s="764">
        <v>20</v>
      </c>
      <c r="B308" s="3">
        <v>134.05628333333334</v>
      </c>
      <c r="D308" s="3">
        <v>104.8913</v>
      </c>
      <c r="E308" s="3">
        <v>167.65281666666667</v>
      </c>
      <c r="O308" s="3">
        <v>116.33</v>
      </c>
      <c r="Z308" s="3">
        <v>153.56280000000001</v>
      </c>
      <c r="AA308" s="3">
        <v>144.61298333333332</v>
      </c>
      <c r="AB308" s="3">
        <v>175.62860000000001</v>
      </c>
      <c r="AF308" s="3">
        <v>155.18606666666665</v>
      </c>
      <c r="AG308" s="3">
        <v>155.40785000000002</v>
      </c>
      <c r="AH308" s="3">
        <v>145.58155000000002</v>
      </c>
      <c r="AI308" s="3">
        <v>172.96641666666665</v>
      </c>
      <c r="AJ308" s="3">
        <v>190.60608333333334</v>
      </c>
      <c r="AK308" s="3">
        <v>156.62533333333334</v>
      </c>
      <c r="AL308" s="3">
        <v>180.25496666666666</v>
      </c>
      <c r="AM308" s="3">
        <v>147.19403333333335</v>
      </c>
      <c r="AN308" s="3">
        <v>123.13161666666667</v>
      </c>
      <c r="AQ308" s="3">
        <v>169.13545000000002</v>
      </c>
      <c r="AS308" s="3">
        <v>138.73671666666667</v>
      </c>
      <c r="AX308" s="3">
        <v>198.80371666666667</v>
      </c>
      <c r="AZ308" s="3">
        <v>149.88331666666664</v>
      </c>
      <c r="BA308" s="3">
        <v>180.3794</v>
      </c>
      <c r="BB308" s="3">
        <v>178.35028333333332</v>
      </c>
      <c r="BC308" s="3">
        <v>143.83388333333335</v>
      </c>
      <c r="BD308" s="3">
        <v>159.74204999999998</v>
      </c>
      <c r="BF308" s="3">
        <v>144.35873333333333</v>
      </c>
      <c r="BV308" s="3">
        <v>158.27571666666665</v>
      </c>
      <c r="BX308" s="3">
        <v>139.54838333333333</v>
      </c>
      <c r="BZ308" s="3">
        <v>123.54273333333335</v>
      </c>
      <c r="CA308" s="3">
        <v>150.54881666666665</v>
      </c>
      <c r="CD308" s="3">
        <v>140.95526666666666</v>
      </c>
      <c r="CE308" s="3">
        <v>161.63045</v>
      </c>
      <c r="CF308" s="3">
        <v>160.68356666666665</v>
      </c>
      <c r="CG308" s="3">
        <v>144.46148333333332</v>
      </c>
      <c r="CH308" s="3">
        <v>150.50555</v>
      </c>
      <c r="CI308" s="3">
        <v>119.50078333333335</v>
      </c>
      <c r="CJ308" s="3">
        <v>150.91678333333334</v>
      </c>
      <c r="CN308" s="3">
        <v>151.54448333333332</v>
      </c>
      <c r="CU308" s="3">
        <v>173.79425000000001</v>
      </c>
      <c r="CW308" s="3">
        <v>146.68003333333331</v>
      </c>
      <c r="CX308" s="3">
        <v>158.04303333333334</v>
      </c>
      <c r="CY308" s="3">
        <v>162.7559</v>
      </c>
      <c r="CZ308" s="3">
        <v>158.25403333333335</v>
      </c>
      <c r="DA308" s="3">
        <v>133.76408333333333</v>
      </c>
      <c r="DB308" s="3">
        <v>124.49515000000002</v>
      </c>
      <c r="DC308" s="3">
        <v>157.04191666666668</v>
      </c>
      <c r="DD308" s="3">
        <v>172.28459999999998</v>
      </c>
      <c r="DF308" s="3">
        <v>155.6405</v>
      </c>
      <c r="DG308" s="3">
        <v>162.65309999999999</v>
      </c>
      <c r="DI308" s="3">
        <v>139.18043333333333</v>
      </c>
      <c r="DK308" s="3">
        <v>138.67724999999999</v>
      </c>
      <c r="DL308" s="3">
        <v>140.24643333333333</v>
      </c>
    </row>
    <row r="309" spans="1:116" x14ac:dyDescent="0.35">
      <c r="A309" s="764">
        <v>25</v>
      </c>
      <c r="B309" s="3">
        <v>110.06411666666666</v>
      </c>
      <c r="D309" s="3">
        <v>80.807099999999991</v>
      </c>
      <c r="E309" s="3">
        <v>138.37423333333331</v>
      </c>
      <c r="O309" s="3">
        <v>97.14818333333335</v>
      </c>
      <c r="Z309" s="3">
        <v>123.99193333333334</v>
      </c>
      <c r="AA309" s="3">
        <v>120.86973333333333</v>
      </c>
      <c r="AB309" s="3">
        <v>142.97350000000003</v>
      </c>
      <c r="AF309" s="3">
        <v>125.30678333333334</v>
      </c>
      <c r="AG309" s="3">
        <v>131.49148333333332</v>
      </c>
      <c r="AH309" s="3">
        <v>128.30440000000002</v>
      </c>
      <c r="AI309" s="3">
        <v>143.74726666666666</v>
      </c>
      <c r="AJ309" s="3">
        <v>151.75004999999999</v>
      </c>
      <c r="AK309" s="3">
        <v>130.69069999999999</v>
      </c>
      <c r="AL309" s="3">
        <v>146.07936666666669</v>
      </c>
      <c r="AM309" s="3">
        <v>117.00103333333334</v>
      </c>
      <c r="AN309" s="3">
        <v>106.63361666666667</v>
      </c>
      <c r="AQ309" s="3">
        <v>135.79858333333331</v>
      </c>
      <c r="AS309" s="3">
        <v>117.23361666666668</v>
      </c>
      <c r="AX309" s="3">
        <v>165.89975000000001</v>
      </c>
      <c r="AZ309" s="3">
        <v>119.72805000000002</v>
      </c>
      <c r="BA309" s="3">
        <v>147.37261666666669</v>
      </c>
      <c r="BB309" s="3">
        <v>145.30563333333336</v>
      </c>
      <c r="BC309" s="3">
        <v>109.71238333333334</v>
      </c>
      <c r="BD309" s="3">
        <v>135.98794999999998</v>
      </c>
      <c r="BF309" s="3">
        <v>117.72058333333332</v>
      </c>
      <c r="BV309" s="3">
        <v>131.59968333333333</v>
      </c>
      <c r="BX309" s="3">
        <v>118.30501666666666</v>
      </c>
      <c r="BZ309" s="3">
        <v>106.64443333333334</v>
      </c>
      <c r="CA309" s="3">
        <v>124.53838333333334</v>
      </c>
      <c r="CD309" s="3">
        <v>118.23463333333333</v>
      </c>
      <c r="CE309" s="3">
        <v>138.04953333333333</v>
      </c>
      <c r="CF309" s="3">
        <v>132.48703333333333</v>
      </c>
      <c r="CG309" s="3">
        <v>119.70643333333332</v>
      </c>
      <c r="CH309" s="3">
        <v>122.92596666666667</v>
      </c>
      <c r="CI309" s="3">
        <v>103.05688333333332</v>
      </c>
      <c r="CJ309" s="3">
        <v>119.4251</v>
      </c>
      <c r="CN309" s="3">
        <v>117.24448333333332</v>
      </c>
      <c r="CU309" s="3">
        <v>150.43518333333336</v>
      </c>
      <c r="CW309" s="3">
        <v>121.73554999999998</v>
      </c>
      <c r="CX309" s="3">
        <v>120.05271666666665</v>
      </c>
      <c r="CY309" s="3">
        <v>138.78543333333334</v>
      </c>
      <c r="CZ309" s="3">
        <v>128.48845</v>
      </c>
      <c r="DA309" s="3">
        <v>118.15344999999999</v>
      </c>
      <c r="DB309" s="3">
        <v>103.1814</v>
      </c>
      <c r="DC309" s="3">
        <v>136.78883333333334</v>
      </c>
      <c r="DD309" s="3">
        <v>146.05233333333334</v>
      </c>
      <c r="DF309" s="3">
        <v>129.21351666666666</v>
      </c>
      <c r="DG309" s="3">
        <v>146.3391</v>
      </c>
      <c r="DI309" s="3">
        <v>115.63745</v>
      </c>
      <c r="DK309" s="3">
        <v>116.45989999999999</v>
      </c>
      <c r="DL309" s="3">
        <v>121.43249999999999</v>
      </c>
    </row>
    <row r="310" spans="1:116" x14ac:dyDescent="0.35">
      <c r="A310" s="764">
        <v>30</v>
      </c>
      <c r="B310" s="3">
        <v>99.226016666666666</v>
      </c>
      <c r="D310" s="3">
        <v>68.773200000000003</v>
      </c>
      <c r="E310" s="3">
        <v>124.21911666666668</v>
      </c>
      <c r="O310" s="3">
        <v>90.898550000000014</v>
      </c>
      <c r="Z310" s="3">
        <v>106.27648333333333</v>
      </c>
      <c r="AA310" s="3">
        <v>102.29944999999998</v>
      </c>
      <c r="AB310" s="3">
        <v>124.10016666666665</v>
      </c>
      <c r="AF310" s="3">
        <v>108.53828333333333</v>
      </c>
      <c r="AG310" s="3">
        <v>115.04756666666667</v>
      </c>
      <c r="AH310" s="3">
        <v>116.02691666666666</v>
      </c>
      <c r="AI310" s="3">
        <v>124.61956666666667</v>
      </c>
      <c r="AJ310" s="3">
        <v>132.82253333333333</v>
      </c>
      <c r="AK310" s="3">
        <v>111.74695000000001</v>
      </c>
      <c r="AL310" s="3">
        <v>126.4268</v>
      </c>
      <c r="AM310" s="3">
        <v>103.80911666666668</v>
      </c>
      <c r="AN310" s="3">
        <v>96.964250000000007</v>
      </c>
      <c r="AQ310" s="3">
        <v>116.05405</v>
      </c>
      <c r="AS310" s="3">
        <v>103.58718333333331</v>
      </c>
      <c r="AX310" s="3">
        <v>143.61745000000002</v>
      </c>
      <c r="AZ310" s="3">
        <v>100.04843333333334</v>
      </c>
      <c r="BA310" s="3">
        <v>128.38016666666667</v>
      </c>
      <c r="BB310" s="3">
        <v>125.39876666666667</v>
      </c>
      <c r="BC310" s="3">
        <v>89.464649999999992</v>
      </c>
      <c r="BD310" s="3">
        <v>122.11431666666665</v>
      </c>
      <c r="BF310" s="3">
        <v>103.5872</v>
      </c>
      <c r="BV310" s="3">
        <v>115.59408333333332</v>
      </c>
      <c r="BX310" s="3">
        <v>101.55269999999999</v>
      </c>
      <c r="BZ310" s="3">
        <v>97.30513333333333</v>
      </c>
      <c r="CA310" s="3">
        <v>109.03068333333334</v>
      </c>
      <c r="CD310" s="3">
        <v>103.25176666666667</v>
      </c>
      <c r="CE310" s="3">
        <v>117.11995000000002</v>
      </c>
      <c r="CF310" s="3">
        <v>114.76085</v>
      </c>
      <c r="CG310" s="3">
        <v>101.47694999999999</v>
      </c>
      <c r="CH310" s="3">
        <v>106.91491666666666</v>
      </c>
      <c r="CI310" s="3">
        <v>91.666916666666665</v>
      </c>
      <c r="CJ310" s="3">
        <v>106.47128333333333</v>
      </c>
      <c r="CN310" s="3">
        <v>103.44656666666667</v>
      </c>
      <c r="CU310" s="3">
        <v>131.24251666666666</v>
      </c>
      <c r="CW310" s="3">
        <v>101.99095</v>
      </c>
      <c r="CX310" s="3">
        <v>106.06543333333332</v>
      </c>
      <c r="CY310" s="3">
        <v>122.11428333333332</v>
      </c>
      <c r="CZ310" s="3">
        <v>110.82168333333333</v>
      </c>
      <c r="DA310" s="3">
        <v>104.6748</v>
      </c>
      <c r="DB310" s="3">
        <v>90.362883333333329</v>
      </c>
      <c r="DC310" s="3">
        <v>122.65545</v>
      </c>
      <c r="DD310" s="3">
        <v>127.50903333333335</v>
      </c>
      <c r="DF310" s="3">
        <v>112.87245000000001</v>
      </c>
      <c r="DG310" s="3">
        <v>134.40256666666664</v>
      </c>
      <c r="DI310" s="3">
        <v>100.8006</v>
      </c>
      <c r="DK310" s="3">
        <v>100.54086666666669</v>
      </c>
      <c r="DL310" s="3">
        <v>106.22233333333332</v>
      </c>
    </row>
    <row r="311" spans="1:116" x14ac:dyDescent="0.35">
      <c r="A311" s="764">
        <v>35</v>
      </c>
      <c r="B311" s="3">
        <v>94.334466666666657</v>
      </c>
      <c r="D311" s="3">
        <v>62.539699999999996</v>
      </c>
      <c r="E311" s="3">
        <v>121.10244999999999</v>
      </c>
      <c r="O311" s="3">
        <v>87.743916666666649</v>
      </c>
      <c r="Z311" s="3">
        <v>96.001083333333327</v>
      </c>
      <c r="AA311" s="3">
        <v>96.947983333333326</v>
      </c>
      <c r="AB311" s="3">
        <v>113.86801666666668</v>
      </c>
      <c r="AF311" s="3">
        <v>100.82223333333333</v>
      </c>
      <c r="AG311" s="3">
        <v>105.00491666666667</v>
      </c>
      <c r="AH311" s="3">
        <v>107.84023333333333</v>
      </c>
      <c r="AI311" s="3">
        <v>113.09965000000003</v>
      </c>
      <c r="AJ311" s="3">
        <v>121.06458333333335</v>
      </c>
      <c r="AK311" s="3">
        <v>101.07118333333334</v>
      </c>
      <c r="AL311" s="3">
        <v>117.27146666666668</v>
      </c>
      <c r="AM311" s="3">
        <v>99.04206666666667</v>
      </c>
      <c r="AN311" s="3">
        <v>89.572833333333335</v>
      </c>
      <c r="AQ311" s="3">
        <v>107.65623333333335</v>
      </c>
      <c r="AS311" s="3">
        <v>95.584366666666668</v>
      </c>
      <c r="AX311" s="3">
        <v>129.66253333333333</v>
      </c>
      <c r="AZ311" s="3">
        <v>91.634416666666681</v>
      </c>
      <c r="BA311" s="3">
        <v>119.69565</v>
      </c>
      <c r="BB311" s="3">
        <v>113.70569999999999</v>
      </c>
      <c r="BC311" s="3">
        <v>83.063483333333338</v>
      </c>
      <c r="BD311" s="3">
        <v>113.24038333333333</v>
      </c>
      <c r="BF311" s="3">
        <v>96.893916666666669</v>
      </c>
      <c r="BV311" s="3">
        <v>109.16051666666667</v>
      </c>
      <c r="BX311" s="3">
        <v>93.165783333333323</v>
      </c>
      <c r="BZ311" s="3">
        <v>92.878950000000003</v>
      </c>
      <c r="CA311" s="3">
        <v>100.12418333333332</v>
      </c>
      <c r="CD311" s="3">
        <v>95.200249999999997</v>
      </c>
      <c r="CE311" s="3">
        <v>106.33061666666667</v>
      </c>
      <c r="CF311" s="3">
        <v>102.18575000000001</v>
      </c>
      <c r="CG311" s="3">
        <v>91.212350000000001</v>
      </c>
      <c r="CH311" s="3">
        <v>98.435916666666685</v>
      </c>
      <c r="CI311" s="3">
        <v>86.602216666666678</v>
      </c>
      <c r="CJ311" s="3">
        <v>103.07316666666667</v>
      </c>
      <c r="CN311" s="3">
        <v>98.176316666666679</v>
      </c>
      <c r="CU311" s="3">
        <v>116.95763333333333</v>
      </c>
      <c r="CW311" s="3">
        <v>90.205933333333334</v>
      </c>
      <c r="CX311" s="3">
        <v>100.7735</v>
      </c>
      <c r="CY311" s="3">
        <v>111.2762</v>
      </c>
      <c r="CZ311" s="3">
        <v>100.87636666666668</v>
      </c>
      <c r="DA311" s="3">
        <v>93.852916666666673</v>
      </c>
      <c r="DB311" s="3">
        <v>81.986750000000001</v>
      </c>
      <c r="DC311" s="3">
        <v>112.40705</v>
      </c>
      <c r="DD311" s="3">
        <v>114.76076666666665</v>
      </c>
      <c r="DF311" s="3">
        <v>101.23881666666668</v>
      </c>
      <c r="DG311" s="3">
        <v>127.27633333333333</v>
      </c>
      <c r="DI311" s="3">
        <v>93.993583333333333</v>
      </c>
      <c r="DK311" s="3">
        <v>91.796783333333337</v>
      </c>
      <c r="DL311" s="3">
        <v>95.687250000000006</v>
      </c>
    </row>
    <row r="312" spans="1:116" x14ac:dyDescent="0.35">
      <c r="A312" s="764">
        <v>40</v>
      </c>
      <c r="B312" s="3">
        <v>92.170066666666671</v>
      </c>
      <c r="D312" s="3">
        <v>65.521133333333339</v>
      </c>
      <c r="E312" s="3">
        <v>118.68915</v>
      </c>
      <c r="O312" s="3">
        <v>86.093583333333342</v>
      </c>
      <c r="Z312" s="3">
        <v>89.832633333333334</v>
      </c>
      <c r="AA312" s="3">
        <v>96.017266666666671</v>
      </c>
      <c r="AB312" s="3">
        <v>108.87368333333333</v>
      </c>
      <c r="AF312" s="3">
        <v>95.481616666666667</v>
      </c>
      <c r="AG312" s="3">
        <v>99.815766666666676</v>
      </c>
      <c r="AH312" s="3">
        <v>102.41301666666666</v>
      </c>
      <c r="AI312" s="3">
        <v>107.00153333333333</v>
      </c>
      <c r="AJ312" s="3">
        <v>117.32023333333332</v>
      </c>
      <c r="AK312" s="3">
        <v>96.055233333333334</v>
      </c>
      <c r="AL312" s="3">
        <v>112.61805</v>
      </c>
      <c r="AM312" s="3">
        <v>99.886066666666665</v>
      </c>
      <c r="AN312" s="3">
        <v>84.735433333333333</v>
      </c>
      <c r="AQ312" s="3">
        <v>103.75494999999999</v>
      </c>
      <c r="AS312" s="3">
        <v>90.692983333333331</v>
      </c>
      <c r="AX312" s="3">
        <v>122.96928333333332</v>
      </c>
      <c r="AZ312" s="3">
        <v>87.208299999999994</v>
      </c>
      <c r="BA312" s="3">
        <v>116.35156666666666</v>
      </c>
      <c r="BB312" s="3">
        <v>106.82836666666667</v>
      </c>
      <c r="BC312" s="3">
        <v>82.10038333333334</v>
      </c>
      <c r="BD312" s="3">
        <v>108.75466666666667</v>
      </c>
      <c r="BF312" s="3">
        <v>94.621250000000018</v>
      </c>
      <c r="BV312" s="3">
        <v>104.38804999999999</v>
      </c>
      <c r="BX312" s="3">
        <v>88.653016666666659</v>
      </c>
      <c r="BZ312" s="3">
        <v>92.581316666666666</v>
      </c>
      <c r="CA312" s="3">
        <v>96.066033333333337</v>
      </c>
      <c r="CD312" s="3">
        <v>92.89521666666667</v>
      </c>
      <c r="CE312" s="3">
        <v>98.28991666666667</v>
      </c>
      <c r="CF312" s="3">
        <v>95.086666666666659</v>
      </c>
      <c r="CG312" s="3">
        <v>85.763566666666662</v>
      </c>
      <c r="CH312" s="3">
        <v>92.786999999999992</v>
      </c>
      <c r="CI312" s="3">
        <v>83.967150000000004</v>
      </c>
      <c r="CJ312" s="3">
        <v>100.54626666666667</v>
      </c>
      <c r="CN312" s="3">
        <v>94.118066666666678</v>
      </c>
      <c r="CU312" s="3">
        <v>107.10973333333334</v>
      </c>
      <c r="CW312" s="3">
        <v>86.272199999999998</v>
      </c>
      <c r="CX312" s="3">
        <v>97.050783333333328</v>
      </c>
      <c r="CY312" s="3">
        <v>104.19863333333332</v>
      </c>
      <c r="CZ312" s="3">
        <v>96.471800000000002</v>
      </c>
      <c r="DA312" s="3">
        <v>88.025300000000001</v>
      </c>
      <c r="DB312" s="3">
        <v>76.543300000000002</v>
      </c>
      <c r="DC312" s="3">
        <v>107.61293333333333</v>
      </c>
      <c r="DD312" s="3">
        <v>106.31429999999999</v>
      </c>
      <c r="DF312" s="3">
        <v>95.059566666666655</v>
      </c>
      <c r="DG312" s="3">
        <v>121.07541666666665</v>
      </c>
      <c r="DI312" s="3">
        <v>88.701666666666668</v>
      </c>
      <c r="DK312" s="3">
        <v>87.127083333333331</v>
      </c>
      <c r="DL312" s="3">
        <v>88.214733333333328</v>
      </c>
    </row>
    <row r="313" spans="1:116" x14ac:dyDescent="0.35">
      <c r="A313" s="764">
        <v>45</v>
      </c>
      <c r="B313" s="3">
        <v>91.417983333333325</v>
      </c>
      <c r="D313" s="3">
        <v>65.007166666666663</v>
      </c>
      <c r="E313" s="3">
        <v>113.44055000000002</v>
      </c>
      <c r="O313" s="3">
        <v>82.939066666666662</v>
      </c>
      <c r="Z313" s="3">
        <v>88.593499999999992</v>
      </c>
      <c r="AA313" s="3">
        <v>94.783549999999991</v>
      </c>
      <c r="AB313" s="3">
        <v>106.82298333333333</v>
      </c>
      <c r="AF313" s="3">
        <v>91.298933333333338</v>
      </c>
      <c r="AG313" s="3">
        <v>96.639616666666655</v>
      </c>
      <c r="AH313" s="3">
        <v>99.377483333333331</v>
      </c>
      <c r="AI313" s="3">
        <v>103.21923333333334</v>
      </c>
      <c r="AJ313" s="3">
        <v>115.42093333333332</v>
      </c>
      <c r="AK313" s="3">
        <v>93.652733333333344</v>
      </c>
      <c r="AL313" s="3">
        <v>109.93963333333335</v>
      </c>
      <c r="AM313" s="3">
        <v>102.54831666666666</v>
      </c>
      <c r="AN313" s="3">
        <v>78.247716666666676</v>
      </c>
      <c r="AQ313" s="3">
        <v>102.69978333333331</v>
      </c>
      <c r="AS313" s="3">
        <v>88.425699999999992</v>
      </c>
      <c r="AX313" s="3">
        <v>118.46728333333334</v>
      </c>
      <c r="AZ313" s="3">
        <v>84.859966666666665</v>
      </c>
      <c r="BA313" s="3">
        <v>114.46861666666666</v>
      </c>
      <c r="BB313" s="3">
        <v>103.38699999999999</v>
      </c>
      <c r="BC313" s="3">
        <v>81.148066666666665</v>
      </c>
      <c r="BD313" s="3">
        <v>107.33158333333333</v>
      </c>
      <c r="BF313" s="3">
        <v>94.431816666666663</v>
      </c>
      <c r="BV313" s="3">
        <v>106.56864999999999</v>
      </c>
      <c r="BX313" s="3">
        <v>86.169366666666662</v>
      </c>
      <c r="BZ313" s="3">
        <v>90.914766666666665</v>
      </c>
      <c r="CA313" s="3">
        <v>94.534683333333348</v>
      </c>
      <c r="CD313" s="3">
        <v>90.189683333333335</v>
      </c>
      <c r="CE313" s="3">
        <v>95.909083333333328</v>
      </c>
      <c r="CF313" s="3">
        <v>90.308716666666669</v>
      </c>
      <c r="CG313" s="3">
        <v>82.435783333333333</v>
      </c>
      <c r="CH313" s="3">
        <v>89.280699999999996</v>
      </c>
      <c r="CI313" s="3">
        <v>81.916366666666676</v>
      </c>
      <c r="CJ313" s="3">
        <v>96.742399999999989</v>
      </c>
      <c r="CN313" s="3">
        <v>92.072699999999998</v>
      </c>
      <c r="CU313" s="3">
        <v>101.88271666666667</v>
      </c>
      <c r="CW313" s="3">
        <v>84.08071666666666</v>
      </c>
      <c r="CX313" s="3">
        <v>94.886383333333328</v>
      </c>
      <c r="CY313" s="3">
        <v>98.86881666666666</v>
      </c>
      <c r="CZ313" s="3">
        <v>94.605083333333326</v>
      </c>
      <c r="DA313" s="3">
        <v>84.064483333333342</v>
      </c>
      <c r="DB313" s="3">
        <v>73.329183333333333</v>
      </c>
      <c r="DC313" s="3">
        <v>102.56458333333332</v>
      </c>
      <c r="DD313" s="3">
        <v>102.51581666666667</v>
      </c>
      <c r="DF313" s="3">
        <v>91.277299999999997</v>
      </c>
      <c r="DG313" s="3">
        <v>119.13825</v>
      </c>
      <c r="DI313" s="3">
        <v>85.795983333333339</v>
      </c>
      <c r="DK313" s="3">
        <v>84.914000000000001</v>
      </c>
      <c r="DL313" s="3">
        <v>84.156499999999994</v>
      </c>
    </row>
    <row r="314" spans="1:116" x14ac:dyDescent="0.35">
      <c r="A314" s="764"/>
    </row>
    <row r="315" spans="1:116" x14ac:dyDescent="0.35">
      <c r="A315" s="764"/>
    </row>
    <row r="316" spans="1:116" x14ac:dyDescent="0.35">
      <c r="A316" s="3" t="s">
        <v>714</v>
      </c>
      <c r="AU316" s="18"/>
      <c r="AW316" s="18"/>
      <c r="BG316" s="18"/>
      <c r="BH316" s="18"/>
      <c r="BJ316" s="18"/>
      <c r="CL316" s="18"/>
      <c r="CM316" s="18"/>
      <c r="CO316" s="18"/>
      <c r="CS316" s="18"/>
    </row>
    <row r="317" spans="1:116" x14ac:dyDescent="0.35">
      <c r="A317" s="3" t="s">
        <v>713</v>
      </c>
      <c r="B317" s="3">
        <v>71.846999999999994</v>
      </c>
      <c r="D317" s="3">
        <v>64.087000000000003</v>
      </c>
      <c r="E317" s="3">
        <v>84.638000000000005</v>
      </c>
      <c r="F317" s="3">
        <v>68.113</v>
      </c>
      <c r="I317" s="3">
        <v>55.744</v>
      </c>
      <c r="K317" s="3">
        <v>54.932000000000002</v>
      </c>
      <c r="O317" s="3">
        <v>49.802</v>
      </c>
      <c r="Z317" s="3">
        <v>51.100999999999999</v>
      </c>
      <c r="AA317" s="3">
        <v>66.813999999999993</v>
      </c>
      <c r="AB317" s="3">
        <v>74.313999999999993</v>
      </c>
      <c r="AF317" s="3">
        <v>71.716999999999999</v>
      </c>
      <c r="AG317" s="3">
        <v>52.723999999999997</v>
      </c>
      <c r="AH317" s="3">
        <v>41.912999999999997</v>
      </c>
      <c r="AI317" s="3">
        <v>59.768999999999998</v>
      </c>
      <c r="AJ317" s="3">
        <v>55.710999999999999</v>
      </c>
      <c r="AK317" s="3">
        <v>69.801000000000002</v>
      </c>
      <c r="AL317" s="3">
        <v>67.073999999999998</v>
      </c>
      <c r="AM317" s="3">
        <v>48.828000000000003</v>
      </c>
      <c r="AN317" s="3">
        <v>46.231000000000002</v>
      </c>
      <c r="AO317" s="3">
        <v>61.1</v>
      </c>
      <c r="AQ317" s="3">
        <v>56.49</v>
      </c>
      <c r="AS317" s="3">
        <v>57.14</v>
      </c>
      <c r="AU317" s="18"/>
      <c r="AW317" s="18"/>
      <c r="AX317" s="3">
        <v>71.554000000000002</v>
      </c>
      <c r="AZ317" s="3">
        <v>44.152999999999999</v>
      </c>
      <c r="BA317" s="3">
        <v>51.685000000000002</v>
      </c>
      <c r="BB317" s="3">
        <v>55.158999999999999</v>
      </c>
      <c r="BC317" s="3">
        <v>46.036000000000001</v>
      </c>
      <c r="BD317" s="3">
        <v>54.835000000000001</v>
      </c>
      <c r="BF317" s="3">
        <v>46.588000000000001</v>
      </c>
      <c r="BG317" s="18"/>
      <c r="BH317" s="18"/>
      <c r="BJ317" s="18"/>
      <c r="BV317" s="3">
        <v>64.867000000000004</v>
      </c>
      <c r="BW317" s="3">
        <v>50.418999999999997</v>
      </c>
      <c r="BX317" s="3">
        <v>58.276000000000003</v>
      </c>
      <c r="BZ317" s="3">
        <v>45.387</v>
      </c>
      <c r="CA317" s="3">
        <v>49.186</v>
      </c>
      <c r="CB317" s="3">
        <v>62.594000000000001</v>
      </c>
      <c r="CD317" s="3">
        <v>45.16</v>
      </c>
      <c r="CE317" s="3">
        <v>64.12</v>
      </c>
      <c r="CF317" s="3">
        <v>51.588000000000001</v>
      </c>
      <c r="CG317" s="3">
        <v>45.613999999999997</v>
      </c>
      <c r="CH317" s="3">
        <v>51.262999999999998</v>
      </c>
      <c r="CI317" s="3">
        <v>40.29</v>
      </c>
      <c r="CJ317" s="3">
        <v>51.555999999999997</v>
      </c>
      <c r="CL317" s="18"/>
      <c r="CM317" s="18"/>
      <c r="CN317" s="3">
        <v>49.445</v>
      </c>
      <c r="CO317" s="18"/>
      <c r="CS317" s="18"/>
      <c r="CU317" s="3">
        <v>55.613999999999997</v>
      </c>
      <c r="CV317" s="3">
        <v>45.939</v>
      </c>
      <c r="CW317" s="3">
        <v>45.712000000000003</v>
      </c>
      <c r="CX317" s="3">
        <v>58.179000000000002</v>
      </c>
      <c r="CY317" s="3">
        <v>45.874000000000002</v>
      </c>
      <c r="CZ317" s="3">
        <v>43.082000000000001</v>
      </c>
      <c r="DA317" s="3">
        <v>35.841999999999999</v>
      </c>
      <c r="DB317" s="3">
        <v>39.738</v>
      </c>
      <c r="DC317" s="3">
        <v>47.951999999999998</v>
      </c>
      <c r="DD317" s="3">
        <v>55.322000000000003</v>
      </c>
      <c r="DF317" s="3">
        <v>44.186</v>
      </c>
      <c r="DG317" s="3">
        <v>49.575000000000003</v>
      </c>
      <c r="DI317" s="3">
        <v>40.68</v>
      </c>
      <c r="DK317" s="3">
        <v>50.646999999999998</v>
      </c>
      <c r="DL317" s="3">
        <v>58.536000000000001</v>
      </c>
    </row>
    <row r="318" spans="1:116" x14ac:dyDescent="0.35">
      <c r="A318" s="3" t="s">
        <v>712</v>
      </c>
      <c r="B318" s="18">
        <v>11.577360974662554</v>
      </c>
      <c r="C318" s="18"/>
      <c r="D318" s="18">
        <v>11.599049203201758</v>
      </c>
      <c r="E318" s="18">
        <v>11.7832245299806</v>
      </c>
      <c r="F318" s="18">
        <v>12.210519511291608</v>
      </c>
      <c r="G318" s="18"/>
      <c r="H318" s="18"/>
      <c r="I318" s="18">
        <v>12.839991816685739</v>
      </c>
      <c r="J318" s="18"/>
      <c r="K318" s="18">
        <v>12.736471093770717</v>
      </c>
      <c r="L318" s="18"/>
      <c r="M318" s="18"/>
      <c r="N318" s="18"/>
      <c r="O318" s="18">
        <v>12.509954902916064</v>
      </c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>
        <v>14.352131293997246</v>
      </c>
      <c r="AA318" s="18">
        <v>13.441478989188681</v>
      </c>
      <c r="AB318" s="18">
        <v>13.989352841568945</v>
      </c>
      <c r="AC318" s="18"/>
      <c r="AD318" s="18"/>
      <c r="AE318" s="18"/>
      <c r="AF318" s="18">
        <v>13.77936916935775</v>
      </c>
      <c r="AG318" s="18">
        <v>14.156575625767886</v>
      </c>
      <c r="AH318" s="18">
        <v>14.308021744384888</v>
      </c>
      <c r="AI318" s="18">
        <v>14.027728562291486</v>
      </c>
      <c r="AJ318" s="18">
        <v>13.414047641260964</v>
      </c>
      <c r="AK318" s="18">
        <v>14.319174739905776</v>
      </c>
      <c r="AL318" s="18">
        <v>13.767828067743096</v>
      </c>
      <c r="AM318" s="18">
        <v>15.955215745804423</v>
      </c>
      <c r="AN318" s="18">
        <v>14.524459031080653</v>
      </c>
      <c r="AO318" s="18">
        <v>12.73595986916942</v>
      </c>
      <c r="AP318" s="18"/>
      <c r="AQ318" s="18">
        <v>15.276117378190747</v>
      </c>
      <c r="AR318" s="18"/>
      <c r="AS318" s="18">
        <v>13.827291629121106</v>
      </c>
      <c r="AT318" s="18"/>
      <c r="AU318" s="18"/>
      <c r="AV318" s="18"/>
      <c r="AW318" s="18"/>
      <c r="AX318" s="18">
        <v>13.6220006661799</v>
      </c>
      <c r="AY318" s="18"/>
      <c r="AZ318" s="18">
        <v>13.727487742521959</v>
      </c>
      <c r="BA318" s="18">
        <v>13.384569880284829</v>
      </c>
      <c r="BB318" s="18">
        <v>13.667273318042504</v>
      </c>
      <c r="BC318" s="18">
        <v>13.983477825527501</v>
      </c>
      <c r="BD318" s="18">
        <v>12.530877733585072</v>
      </c>
      <c r="BE318" s="18"/>
      <c r="BF318" s="18">
        <v>15.530148499570799</v>
      </c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>
        <v>14.205392628286091</v>
      </c>
      <c r="BW318" s="18">
        <v>14.862479417846657</v>
      </c>
      <c r="BX318" s="18">
        <v>13.217077229462433</v>
      </c>
      <c r="BY318" s="18"/>
      <c r="BZ318" s="18">
        <v>13.116226463977</v>
      </c>
      <c r="CA318" s="18">
        <v>15.00879602243262</v>
      </c>
      <c r="CB318" s="18">
        <v>14.278431014230364</v>
      </c>
      <c r="CC318" s="18"/>
      <c r="CD318" s="18">
        <v>13.700362712704703</v>
      </c>
      <c r="CE318" s="18">
        <v>14.966667624677058</v>
      </c>
      <c r="CF318" s="18">
        <v>14.930606474682122</v>
      </c>
      <c r="CG318" s="18">
        <v>14.196270774374256</v>
      </c>
      <c r="CH318" s="18">
        <v>15.170818793224043</v>
      </c>
      <c r="CI318" s="18">
        <v>16.564850603871321</v>
      </c>
      <c r="CJ318" s="18">
        <v>14.362066916444888</v>
      </c>
      <c r="CK318" s="18"/>
      <c r="CL318" s="18"/>
      <c r="CM318" s="18"/>
      <c r="CN318" s="18">
        <v>15.5</v>
      </c>
      <c r="CO318" s="18"/>
      <c r="CP318" s="18"/>
      <c r="CQ318" s="18"/>
      <c r="CR318" s="18"/>
      <c r="CS318" s="18"/>
      <c r="CT318" s="18"/>
      <c r="CU318" s="18">
        <v>13.572306632301093</v>
      </c>
      <c r="CV318" s="18">
        <v>13.311420920876913</v>
      </c>
      <c r="CW318" s="18">
        <v>14.643329474825492</v>
      </c>
      <c r="CX318" s="18">
        <v>12.324651068284879</v>
      </c>
      <c r="CY318" s="18">
        <v>15.286435095387475</v>
      </c>
      <c r="CZ318" s="18">
        <v>14.640371631076732</v>
      </c>
      <c r="DA318" s="18">
        <v>15.097782346650803</v>
      </c>
      <c r="DB318" s="18">
        <v>15.5</v>
      </c>
      <c r="DC318" s="18">
        <v>15.304217167498933</v>
      </c>
      <c r="DD318" s="18">
        <v>13.991566496759447</v>
      </c>
      <c r="DE318" s="18"/>
      <c r="DF318" s="18">
        <v>14.888737299475821</v>
      </c>
      <c r="DG318" s="18">
        <v>13.834452472348062</v>
      </c>
      <c r="DH318" s="18"/>
      <c r="DI318" s="18">
        <v>14.041182188387523</v>
      </c>
      <c r="DJ318" s="18"/>
      <c r="DK318" s="18">
        <v>15.584932256092713</v>
      </c>
      <c r="DL318" s="18">
        <v>14.996634807127862</v>
      </c>
    </row>
    <row r="319" spans="1:116" x14ac:dyDescent="0.35">
      <c r="A319" s="61" t="s">
        <v>711</v>
      </c>
      <c r="B319" s="18">
        <v>9.2043864102757027</v>
      </c>
      <c r="C319" s="18"/>
      <c r="D319" s="18">
        <v>9.8513657086037938</v>
      </c>
      <c r="E319" s="18">
        <v>9.3128992199848142</v>
      </c>
      <c r="F319" s="18">
        <v>9.5589331914327147</v>
      </c>
      <c r="G319" s="18"/>
      <c r="H319" s="18"/>
      <c r="I319" s="18">
        <v>12.058821235223689</v>
      </c>
      <c r="J319" s="18"/>
      <c r="K319" s="18">
        <v>10.582993726077973</v>
      </c>
      <c r="L319" s="18"/>
      <c r="M319" s="18"/>
      <c r="N319" s="18"/>
      <c r="O319" s="18">
        <v>11.199538639458723</v>
      </c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>
        <v>15.098218933987368</v>
      </c>
      <c r="AA319" s="18">
        <v>13.917602664331383</v>
      </c>
      <c r="AB319" s="18">
        <v>14.047325964567847</v>
      </c>
      <c r="AC319" s="18"/>
      <c r="AD319" s="18"/>
      <c r="AE319" s="18"/>
      <c r="AF319" s="18">
        <v>12.855215950948718</v>
      </c>
      <c r="AG319" s="18">
        <v>15.346873131454089</v>
      </c>
      <c r="AH319" s="18">
        <v>15.855424422474783</v>
      </c>
      <c r="AI319" s="18">
        <v>12.917716958061135</v>
      </c>
      <c r="AJ319" s="18">
        <v>11.664941790433204</v>
      </c>
      <c r="AK319" s="18">
        <v>11.227440259177285</v>
      </c>
      <c r="AL319" s="18">
        <v>11.270996606394419</v>
      </c>
      <c r="AM319" s="18">
        <v>17.117313097581473</v>
      </c>
      <c r="AN319" s="18">
        <v>14.231251310746131</v>
      </c>
      <c r="AO319" s="18">
        <v>11.971732186145289</v>
      </c>
      <c r="AP319" s="18"/>
      <c r="AQ319" s="18">
        <v>12.213493998872707</v>
      </c>
      <c r="AR319" s="18"/>
      <c r="AS319" s="18">
        <v>11.470456566486547</v>
      </c>
      <c r="AT319" s="18"/>
      <c r="AU319" s="18"/>
      <c r="AV319" s="18"/>
      <c r="AW319" s="18"/>
      <c r="AX319" s="18">
        <v>12.952868908987313</v>
      </c>
      <c r="AY319" s="18"/>
      <c r="AZ319" s="18">
        <v>15.463471354124835</v>
      </c>
      <c r="BA319" s="18">
        <v>11.686369326996925</v>
      </c>
      <c r="BB319" s="18">
        <v>14.580915445338974</v>
      </c>
      <c r="BC319" s="18">
        <v>12.804751585228587</v>
      </c>
      <c r="BD319" s="18">
        <v>13.294374767991854</v>
      </c>
      <c r="BE319" s="18"/>
      <c r="BF319" s="18">
        <v>16.766800692233261</v>
      </c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>
        <v>14.448008216094365</v>
      </c>
      <c r="BW319" s="18">
        <v>15.785434799538507</v>
      </c>
      <c r="BX319" s="18">
        <v>14.022250620905169</v>
      </c>
      <c r="BY319" s="18"/>
      <c r="BZ319" s="18">
        <v>12.679565208855166</v>
      </c>
      <c r="CA319" s="18">
        <v>15.396970535266547</v>
      </c>
      <c r="CB319" s="18">
        <v>11.57650987841285</v>
      </c>
      <c r="CC319" s="18"/>
      <c r="CD319" s="18">
        <v>15.15823051238209</v>
      </c>
      <c r="CE319" s="18">
        <v>14.394925326881037</v>
      </c>
      <c r="CF319" s="18">
        <v>17.445342651875961</v>
      </c>
      <c r="CG319" s="18">
        <v>12.478666660274399</v>
      </c>
      <c r="CH319" s="18">
        <v>15.366476108160555</v>
      </c>
      <c r="CI319" s="18">
        <v>15.253188112197932</v>
      </c>
      <c r="CJ319" s="18">
        <v>14.692144433322881</v>
      </c>
      <c r="CK319" s="18"/>
      <c r="CL319" s="18"/>
      <c r="CM319" s="18"/>
      <c r="CN319" s="18">
        <v>15.263776702419648</v>
      </c>
      <c r="CO319" s="18"/>
      <c r="CP319" s="18"/>
      <c r="CQ319" s="18"/>
      <c r="CR319" s="18"/>
      <c r="CS319" s="18"/>
      <c r="CT319" s="18"/>
      <c r="CU319" s="18">
        <v>14.878321068743219</v>
      </c>
      <c r="CV319" s="18">
        <v>14.458003551375043</v>
      </c>
      <c r="CW319" s="18">
        <v>18.334740651939455</v>
      </c>
      <c r="CX319" s="18">
        <v>10.572609722406241</v>
      </c>
      <c r="CY319" s="18">
        <v>16.238890733734991</v>
      </c>
      <c r="CZ319" s="18">
        <v>14.717573079603056</v>
      </c>
      <c r="DA319" s="18">
        <v>18.166916978661561</v>
      </c>
      <c r="DB319" s="18">
        <v>19.423901032932235</v>
      </c>
      <c r="DC319" s="18">
        <v>19.865270077084745</v>
      </c>
      <c r="DD319" s="18">
        <v>15.679056046594781</v>
      </c>
      <c r="DE319" s="18"/>
      <c r="DF319" s="18">
        <v>13.091596442786908</v>
      </c>
      <c r="DG319" s="18">
        <v>14.857658466645603</v>
      </c>
      <c r="DH319" s="18"/>
      <c r="DI319" s="18">
        <v>18.479460931760343</v>
      </c>
      <c r="DJ319" s="18"/>
      <c r="DK319" s="18">
        <v>16.00901279908382</v>
      </c>
      <c r="DL319" s="18">
        <v>14.684411993778497</v>
      </c>
    </row>
    <row r="320" spans="1:116" x14ac:dyDescent="0.35">
      <c r="A320" s="186" t="s">
        <v>710</v>
      </c>
    </row>
    <row r="321" spans="1:125" x14ac:dyDescent="0.35">
      <c r="A321" s="186" t="s">
        <v>709</v>
      </c>
    </row>
    <row r="322" spans="1:125" x14ac:dyDescent="0.35">
      <c r="A322" s="236">
        <v>0</v>
      </c>
      <c r="B322" s="236">
        <v>0</v>
      </c>
      <c r="C322" s="236"/>
      <c r="D322" s="236">
        <v>0</v>
      </c>
      <c r="E322" s="236">
        <v>0</v>
      </c>
      <c r="F322" s="236">
        <v>0</v>
      </c>
      <c r="G322" s="236"/>
      <c r="H322" s="236"/>
      <c r="I322" s="236">
        <v>0</v>
      </c>
      <c r="J322" s="236"/>
      <c r="K322" s="236">
        <v>0</v>
      </c>
      <c r="L322" s="236"/>
      <c r="M322" s="236"/>
      <c r="N322" s="236"/>
      <c r="O322" s="236">
        <v>0</v>
      </c>
      <c r="P322" s="236"/>
      <c r="Q322" s="236"/>
      <c r="R322" s="236"/>
      <c r="S322" s="236"/>
      <c r="T322" s="236"/>
      <c r="U322" s="236"/>
      <c r="V322" s="236"/>
      <c r="W322" s="236"/>
      <c r="X322" s="236"/>
      <c r="Y322" s="236"/>
      <c r="Z322" s="236">
        <v>0</v>
      </c>
      <c r="AA322" s="236">
        <v>0</v>
      </c>
      <c r="AB322" s="236">
        <v>0</v>
      </c>
      <c r="AC322" s="236"/>
      <c r="AD322" s="236"/>
      <c r="AE322" s="236"/>
      <c r="AF322" s="236">
        <v>0</v>
      </c>
      <c r="AG322" s="236">
        <v>0</v>
      </c>
      <c r="AH322" s="236">
        <v>0</v>
      </c>
      <c r="AI322" s="236">
        <v>0</v>
      </c>
      <c r="AJ322" s="236">
        <v>0</v>
      </c>
      <c r="AK322" s="236">
        <v>0</v>
      </c>
      <c r="AL322" s="236">
        <v>0</v>
      </c>
      <c r="AM322" s="236">
        <v>0</v>
      </c>
      <c r="AN322" s="236">
        <v>0</v>
      </c>
      <c r="AO322" s="236">
        <v>0</v>
      </c>
      <c r="AP322" s="236"/>
      <c r="AQ322" s="236">
        <v>0</v>
      </c>
      <c r="AR322" s="236"/>
      <c r="AS322" s="236">
        <v>0</v>
      </c>
      <c r="AT322" s="236"/>
      <c r="AU322" s="236"/>
      <c r="AV322" s="236"/>
      <c r="AW322" s="236"/>
      <c r="AX322" s="236">
        <v>0</v>
      </c>
      <c r="AY322" s="236"/>
      <c r="AZ322" s="236">
        <v>0</v>
      </c>
      <c r="BA322" s="236">
        <v>0</v>
      </c>
      <c r="BB322" s="236">
        <v>0</v>
      </c>
      <c r="BC322" s="236">
        <v>0</v>
      </c>
      <c r="BD322" s="236">
        <v>0</v>
      </c>
      <c r="BE322" s="236"/>
      <c r="BF322" s="236">
        <v>0</v>
      </c>
      <c r="BG322" s="236"/>
      <c r="BH322" s="236"/>
      <c r="BI322" s="236"/>
      <c r="BJ322" s="236"/>
      <c r="BK322" s="236"/>
      <c r="BL322" s="236"/>
      <c r="BM322" s="236"/>
      <c r="BN322" s="236"/>
      <c r="BO322" s="236"/>
      <c r="BP322" s="236"/>
      <c r="BQ322" s="236"/>
      <c r="BR322" s="236"/>
      <c r="BS322" s="236"/>
      <c r="BT322" s="236"/>
      <c r="BU322" s="236"/>
      <c r="BV322" s="236">
        <v>0</v>
      </c>
      <c r="BW322" s="236">
        <v>0</v>
      </c>
      <c r="BX322" s="236">
        <v>0</v>
      </c>
      <c r="BY322" s="236"/>
      <c r="BZ322" s="236">
        <v>0</v>
      </c>
      <c r="CA322" s="236">
        <v>0</v>
      </c>
      <c r="CB322" s="236">
        <v>0</v>
      </c>
      <c r="CC322" s="236"/>
      <c r="CD322" s="236">
        <v>0</v>
      </c>
      <c r="CE322" s="236">
        <v>0</v>
      </c>
      <c r="CF322" s="236">
        <v>0</v>
      </c>
      <c r="CG322" s="236">
        <v>0</v>
      </c>
      <c r="CH322" s="236">
        <v>0</v>
      </c>
      <c r="CI322" s="236">
        <v>0</v>
      </c>
      <c r="CJ322" s="236">
        <v>0</v>
      </c>
      <c r="CK322" s="236"/>
      <c r="CL322" s="236"/>
      <c r="CN322" s="236">
        <v>0</v>
      </c>
      <c r="CO322" s="236"/>
      <c r="CP322" s="236"/>
      <c r="CQ322" s="236"/>
      <c r="CR322" s="772"/>
      <c r="CS322" s="236"/>
      <c r="CT322" s="236"/>
      <c r="CU322" s="236">
        <v>0</v>
      </c>
      <c r="CV322" s="236">
        <v>0</v>
      </c>
      <c r="CW322" s="236">
        <v>0</v>
      </c>
      <c r="CX322" s="236">
        <v>0</v>
      </c>
      <c r="CY322" s="236">
        <v>0</v>
      </c>
      <c r="CZ322" s="236">
        <v>0</v>
      </c>
      <c r="DA322" s="236">
        <v>0</v>
      </c>
      <c r="DB322" s="236">
        <v>0</v>
      </c>
      <c r="DC322" s="236">
        <v>0</v>
      </c>
      <c r="DD322" s="236">
        <v>0</v>
      </c>
      <c r="DE322" s="236"/>
      <c r="DF322" s="236">
        <v>0</v>
      </c>
      <c r="DG322" s="236">
        <v>0</v>
      </c>
      <c r="DH322" s="236"/>
      <c r="DI322" s="236">
        <v>0</v>
      </c>
      <c r="DJ322" s="236"/>
      <c r="DK322" s="236">
        <v>0</v>
      </c>
      <c r="DL322" s="236">
        <v>0</v>
      </c>
      <c r="DM322" s="236"/>
      <c r="DN322" s="236"/>
      <c r="DO322" s="236"/>
      <c r="DP322" s="236"/>
      <c r="DQ322" s="236"/>
      <c r="DR322" s="236"/>
      <c r="DS322" s="236"/>
      <c r="DT322" s="236"/>
      <c r="DU322" s="236"/>
    </row>
    <row r="323" spans="1:125" x14ac:dyDescent="0.35">
      <c r="A323" s="236">
        <v>1</v>
      </c>
      <c r="B323" s="236">
        <v>10.843500000000001</v>
      </c>
      <c r="C323" s="236"/>
      <c r="D323" s="236">
        <v>6.8502000000000001</v>
      </c>
      <c r="E323" s="236">
        <v>12.0123</v>
      </c>
      <c r="F323" s="236">
        <v>4.6101999999999999</v>
      </c>
      <c r="G323" s="236"/>
      <c r="H323" s="236"/>
      <c r="I323" s="236">
        <v>5.9737</v>
      </c>
      <c r="J323" s="236"/>
      <c r="K323" s="236">
        <v>5.0647000000000002</v>
      </c>
      <c r="L323" s="236"/>
      <c r="M323" s="236"/>
      <c r="N323" s="236"/>
      <c r="O323" s="236">
        <v>4.2205000000000004</v>
      </c>
      <c r="P323" s="236"/>
      <c r="Q323" s="236"/>
      <c r="R323" s="236"/>
      <c r="S323" s="236"/>
      <c r="T323" s="236"/>
      <c r="U323" s="236"/>
      <c r="V323" s="236"/>
      <c r="W323" s="236"/>
      <c r="X323" s="236"/>
      <c r="Y323" s="236"/>
      <c r="Z323" s="236">
        <v>1.4934000000000001</v>
      </c>
      <c r="AA323" s="236">
        <v>6.1360000000000001</v>
      </c>
      <c r="AB323" s="236">
        <v>7.4672000000000001</v>
      </c>
      <c r="AC323" s="236"/>
      <c r="AD323" s="236"/>
      <c r="AE323" s="236"/>
      <c r="AF323" s="236">
        <v>4.0582000000000003</v>
      </c>
      <c r="AG323" s="236">
        <v>2.0127999999999999</v>
      </c>
      <c r="AH323" s="236">
        <v>4.3178999999999998</v>
      </c>
      <c r="AI323" s="236">
        <v>3.4413999999999998</v>
      </c>
      <c r="AJ323" s="236">
        <v>3.5712000000000002</v>
      </c>
      <c r="AK323" s="236">
        <v>3.1166999999999998</v>
      </c>
      <c r="AL323" s="236">
        <v>4.0582000000000003</v>
      </c>
      <c r="AM323" s="236">
        <v>1.7856000000000001</v>
      </c>
      <c r="AN323" s="236">
        <v>1.9155</v>
      </c>
      <c r="AO323" s="236">
        <v>4.74</v>
      </c>
      <c r="AP323" s="236"/>
      <c r="AQ323" s="236">
        <v>2.9868999999999999</v>
      </c>
      <c r="AR323" s="236"/>
      <c r="AS323" s="236">
        <v>1.948</v>
      </c>
      <c r="AT323" s="236"/>
      <c r="AU323" s="236"/>
      <c r="AV323" s="236"/>
      <c r="AW323" s="236"/>
      <c r="AX323" s="236">
        <v>9.7721999999999998</v>
      </c>
      <c r="AY323" s="236"/>
      <c r="AZ323" s="236">
        <v>5.1620999999999997</v>
      </c>
      <c r="BA323" s="236">
        <v>2.3050000000000002</v>
      </c>
      <c r="BB323" s="236">
        <v>3.6686000000000001</v>
      </c>
      <c r="BC323" s="236">
        <v>2.3374999999999999</v>
      </c>
      <c r="BD323" s="236">
        <v>5.8113999999999999</v>
      </c>
      <c r="BE323" s="236"/>
      <c r="BF323" s="236">
        <v>3.7984</v>
      </c>
      <c r="BG323" s="236"/>
      <c r="BH323" s="236"/>
      <c r="BI323" s="236"/>
      <c r="BJ323" s="236"/>
      <c r="BK323" s="236"/>
      <c r="BL323" s="236"/>
      <c r="BM323" s="236"/>
      <c r="BN323" s="236"/>
      <c r="BO323" s="236"/>
      <c r="BP323" s="236"/>
      <c r="BQ323" s="236"/>
      <c r="BR323" s="236"/>
      <c r="BS323" s="236"/>
      <c r="BT323" s="236"/>
      <c r="BU323" s="236"/>
      <c r="BV323" s="236">
        <v>6.2984</v>
      </c>
      <c r="BW323" s="236">
        <v>3.5063</v>
      </c>
      <c r="BX323" s="236">
        <v>5.6814999999999998</v>
      </c>
      <c r="BY323" s="236"/>
      <c r="BZ323" s="236">
        <v>6.7203999999999997</v>
      </c>
      <c r="CA323" s="236">
        <v>2.1427</v>
      </c>
      <c r="CB323" s="236">
        <v>2.3050000000000002</v>
      </c>
      <c r="CC323" s="236"/>
      <c r="CD323" s="236">
        <v>2.5323000000000002</v>
      </c>
      <c r="CE323" s="236">
        <v>3.2465000000000002</v>
      </c>
      <c r="CF323" s="236">
        <v>2.4024000000000001</v>
      </c>
      <c r="CG323" s="236">
        <v>2.4024999999999999</v>
      </c>
      <c r="CH323" s="236">
        <v>1.3959999999999999</v>
      </c>
      <c r="CI323" s="236">
        <v>1.1363000000000001</v>
      </c>
      <c r="CJ323" s="236">
        <v>3.7010999999999998</v>
      </c>
      <c r="CK323" s="236"/>
      <c r="CL323" s="236"/>
      <c r="CN323" s="236">
        <v>1.2337</v>
      </c>
      <c r="CO323" s="236"/>
      <c r="CP323" s="236"/>
      <c r="CQ323" s="236"/>
      <c r="CR323" s="772"/>
      <c r="CS323" s="236"/>
      <c r="CT323" s="236"/>
      <c r="CU323" s="236">
        <v>7.6943000000000001</v>
      </c>
      <c r="CV323" s="236">
        <v>3.4413999999999998</v>
      </c>
      <c r="CW323" s="236">
        <v>3.1492</v>
      </c>
      <c r="CX323" s="236">
        <v>3.4089</v>
      </c>
      <c r="CY323" s="236">
        <v>2.1427999999999998</v>
      </c>
      <c r="CZ323" s="236">
        <v>2.2726000000000002</v>
      </c>
      <c r="DA323" s="236">
        <v>1.4934000000000001</v>
      </c>
      <c r="DB323" s="236">
        <v>1.3635999999999999</v>
      </c>
      <c r="DC323" s="236">
        <v>1.7856000000000001</v>
      </c>
      <c r="DD323" s="236">
        <v>3.3763999999999998</v>
      </c>
      <c r="DE323" s="236"/>
      <c r="DF323" s="236">
        <v>1.8506</v>
      </c>
      <c r="DG323" s="236">
        <v>3.4089</v>
      </c>
      <c r="DH323" s="236"/>
      <c r="DI323" s="236">
        <v>2.6297000000000001</v>
      </c>
      <c r="DJ323" s="236"/>
      <c r="DK323" s="236">
        <v>1.5259</v>
      </c>
      <c r="DL323" s="236">
        <v>1.8506</v>
      </c>
      <c r="DM323" s="236"/>
      <c r="DN323" s="236"/>
      <c r="DO323" s="236"/>
      <c r="DP323" s="236"/>
      <c r="DQ323" s="236"/>
      <c r="DR323" s="236"/>
      <c r="DS323" s="236"/>
      <c r="DT323" s="236"/>
      <c r="DU323" s="236"/>
    </row>
    <row r="324" spans="1:125" x14ac:dyDescent="0.35">
      <c r="A324" s="236">
        <v>2</v>
      </c>
      <c r="B324" s="236">
        <v>22.855799999999999</v>
      </c>
      <c r="C324" s="236"/>
      <c r="D324" s="236">
        <v>17.498999999999999</v>
      </c>
      <c r="E324" s="236">
        <v>25.7453</v>
      </c>
      <c r="F324" s="236">
        <v>14.4473</v>
      </c>
      <c r="G324" s="236"/>
      <c r="H324" s="236"/>
      <c r="I324" s="236">
        <v>15.356299999999999</v>
      </c>
      <c r="J324" s="236"/>
      <c r="K324" s="236">
        <v>14.22</v>
      </c>
      <c r="L324" s="236"/>
      <c r="M324" s="236"/>
      <c r="N324" s="236"/>
      <c r="O324" s="236">
        <v>12.044700000000001</v>
      </c>
      <c r="P324" s="236"/>
      <c r="Q324" s="236"/>
      <c r="R324" s="236"/>
      <c r="S324" s="236"/>
      <c r="T324" s="236"/>
      <c r="U324" s="236"/>
      <c r="V324" s="236"/>
      <c r="W324" s="236"/>
      <c r="X324" s="236"/>
      <c r="Y324" s="236"/>
      <c r="Z324" s="236">
        <v>7.7592999999999996</v>
      </c>
      <c r="AA324" s="236">
        <v>16.524999999999999</v>
      </c>
      <c r="AB324" s="236">
        <v>18.570399999999999</v>
      </c>
      <c r="AC324" s="236"/>
      <c r="AD324" s="236"/>
      <c r="AE324" s="236"/>
      <c r="AF324" s="236">
        <v>11.557700000000001</v>
      </c>
      <c r="AG324" s="236">
        <v>7.6943000000000001</v>
      </c>
      <c r="AH324" s="236">
        <v>12.5318</v>
      </c>
      <c r="AI324" s="236">
        <v>12.759</v>
      </c>
      <c r="AJ324" s="236">
        <v>12.1097</v>
      </c>
      <c r="AK324" s="236">
        <v>11.5578</v>
      </c>
      <c r="AL324" s="236">
        <v>13.505699999999999</v>
      </c>
      <c r="AM324" s="236">
        <v>7.6294000000000004</v>
      </c>
      <c r="AN324" s="236">
        <v>8.0839999999999996</v>
      </c>
      <c r="AO324" s="236">
        <v>13.765499999999999</v>
      </c>
      <c r="AP324" s="236"/>
      <c r="AQ324" s="236">
        <v>11.1357</v>
      </c>
      <c r="AR324" s="236"/>
      <c r="AS324" s="236">
        <v>8.8956</v>
      </c>
      <c r="AT324" s="236"/>
      <c r="AU324" s="236"/>
      <c r="AV324" s="236"/>
      <c r="AW324" s="236"/>
      <c r="AX324" s="236">
        <v>20.648199999999999</v>
      </c>
      <c r="AY324" s="236"/>
      <c r="AZ324" s="236">
        <v>12.4993</v>
      </c>
      <c r="BA324" s="236">
        <v>9.3176000000000005</v>
      </c>
      <c r="BB324" s="236">
        <v>11.7201</v>
      </c>
      <c r="BC324" s="236">
        <v>8.1814</v>
      </c>
      <c r="BD324" s="236">
        <v>14.641999999999999</v>
      </c>
      <c r="BE324" s="236"/>
      <c r="BF324" s="236">
        <v>10.1942</v>
      </c>
      <c r="BG324" s="236"/>
      <c r="BH324" s="236"/>
      <c r="BI324" s="236"/>
      <c r="BJ324" s="236"/>
      <c r="BK324" s="236"/>
      <c r="BL324" s="236"/>
      <c r="BM324" s="236"/>
      <c r="BN324" s="236"/>
      <c r="BO324" s="236"/>
      <c r="BP324" s="236"/>
      <c r="BQ324" s="236"/>
      <c r="BR324" s="236"/>
      <c r="BS324" s="236"/>
      <c r="BT324" s="236"/>
      <c r="BU324" s="236"/>
      <c r="BV324" s="236">
        <v>15.421200000000001</v>
      </c>
      <c r="BW324" s="236">
        <v>10.713699999999999</v>
      </c>
      <c r="BX324" s="236">
        <v>14.7395</v>
      </c>
      <c r="BY324" s="236"/>
      <c r="BZ324" s="236">
        <v>14.057600000000001</v>
      </c>
      <c r="CA324" s="236">
        <v>8.1488999999999994</v>
      </c>
      <c r="CB324" s="236">
        <v>10.7136</v>
      </c>
      <c r="CC324" s="236"/>
      <c r="CD324" s="236">
        <v>9.4799000000000007</v>
      </c>
      <c r="CE324" s="236">
        <v>11.1357</v>
      </c>
      <c r="CF324" s="236">
        <v>8.9930000000000003</v>
      </c>
      <c r="CG324" s="236">
        <v>9.0904000000000007</v>
      </c>
      <c r="CH324" s="236">
        <v>7.6619000000000002</v>
      </c>
      <c r="CI324" s="236">
        <v>6.2008999999999999</v>
      </c>
      <c r="CJ324" s="236">
        <v>11.168200000000001</v>
      </c>
      <c r="CK324" s="236"/>
      <c r="CL324" s="236"/>
      <c r="CN324" s="236">
        <v>7.0450999999999997</v>
      </c>
      <c r="CO324" s="236"/>
      <c r="CP324" s="236"/>
      <c r="CQ324" s="236"/>
      <c r="CR324" s="236"/>
      <c r="CS324" s="236"/>
      <c r="CT324" s="236"/>
      <c r="CU324" s="236">
        <v>16.5899</v>
      </c>
      <c r="CV324" s="236">
        <v>10.454000000000001</v>
      </c>
      <c r="CW324" s="236">
        <v>10.713699999999999</v>
      </c>
      <c r="CX324" s="236">
        <v>12.0124</v>
      </c>
      <c r="CY324" s="236">
        <v>7.9541000000000004</v>
      </c>
      <c r="CZ324" s="236">
        <v>7.7267999999999999</v>
      </c>
      <c r="DA324" s="236">
        <v>5.8762999999999996</v>
      </c>
      <c r="DB324" s="236">
        <v>6.2333999999999996</v>
      </c>
      <c r="DC324" s="236">
        <v>7.3048000000000002</v>
      </c>
      <c r="DD324" s="236">
        <v>11.103199999999999</v>
      </c>
      <c r="DE324" s="236"/>
      <c r="DF324" s="236">
        <v>7.8567</v>
      </c>
      <c r="DG324" s="236">
        <v>10.5189</v>
      </c>
      <c r="DH324" s="236"/>
      <c r="DI324" s="236">
        <v>8.0839999999999996</v>
      </c>
      <c r="DJ324" s="236"/>
      <c r="DK324" s="236">
        <v>7.7592999999999996</v>
      </c>
      <c r="DL324" s="236">
        <v>9.5124999999999993</v>
      </c>
      <c r="DM324" s="236"/>
      <c r="DN324" s="236"/>
      <c r="DO324" s="236"/>
      <c r="DP324" s="236"/>
      <c r="DQ324" s="236"/>
      <c r="DR324" s="236"/>
      <c r="DS324" s="236"/>
      <c r="DT324" s="236"/>
      <c r="DU324" s="236"/>
    </row>
    <row r="325" spans="1:125" x14ac:dyDescent="0.35">
      <c r="A325" s="236">
        <v>3</v>
      </c>
      <c r="B325" s="236">
        <v>33.342199999999998</v>
      </c>
      <c r="C325" s="236"/>
      <c r="D325" s="236">
        <v>27.628299999999999</v>
      </c>
      <c r="E325" s="236">
        <v>37.952399999999997</v>
      </c>
      <c r="F325" s="236">
        <v>24.5441</v>
      </c>
      <c r="G325" s="236"/>
      <c r="H325" s="236"/>
      <c r="I325" s="236">
        <v>24.0246</v>
      </c>
      <c r="J325" s="236"/>
      <c r="K325" s="236">
        <v>22.4663</v>
      </c>
      <c r="L325" s="236"/>
      <c r="M325" s="236"/>
      <c r="N325" s="236"/>
      <c r="O325" s="236">
        <v>20.1936</v>
      </c>
      <c r="P325" s="236"/>
      <c r="Q325" s="236"/>
      <c r="R325" s="236"/>
      <c r="S325" s="236"/>
      <c r="T325" s="236"/>
      <c r="U325" s="236"/>
      <c r="V325" s="236"/>
      <c r="W325" s="236"/>
      <c r="X325" s="236"/>
      <c r="Y325" s="236"/>
      <c r="Z325" s="236">
        <v>15.680899999999999</v>
      </c>
      <c r="AA325" s="236">
        <v>26.589400000000001</v>
      </c>
      <c r="AB325" s="236">
        <v>28.862100000000002</v>
      </c>
      <c r="AC325" s="236"/>
      <c r="AD325" s="236"/>
      <c r="AE325" s="236"/>
      <c r="AF325" s="236">
        <v>19.154699999999998</v>
      </c>
      <c r="AG325" s="236">
        <v>13.992699999999999</v>
      </c>
      <c r="AH325" s="236">
        <v>20.7456</v>
      </c>
      <c r="AI325" s="236">
        <v>23.213000000000001</v>
      </c>
      <c r="AJ325" s="236">
        <v>20.583200000000001</v>
      </c>
      <c r="AK325" s="236">
        <v>21.005299999999998</v>
      </c>
      <c r="AL325" s="236">
        <v>23.277899999999999</v>
      </c>
      <c r="AM325" s="236">
        <v>14.8043</v>
      </c>
      <c r="AN325" s="236">
        <v>14.6096</v>
      </c>
      <c r="AO325" s="236">
        <v>22.303899999999999</v>
      </c>
      <c r="AP325" s="236"/>
      <c r="AQ325" s="236">
        <v>19.024899999999999</v>
      </c>
      <c r="AR325" s="236"/>
      <c r="AS325" s="236">
        <v>17.434100000000001</v>
      </c>
      <c r="AT325" s="236"/>
      <c r="AU325" s="236"/>
      <c r="AV325" s="236"/>
      <c r="AW325" s="236"/>
      <c r="AX325" s="236">
        <v>30.712499999999999</v>
      </c>
      <c r="AY325" s="236"/>
      <c r="AZ325" s="236">
        <v>19.187200000000001</v>
      </c>
      <c r="BA325" s="236">
        <v>17.401599999999998</v>
      </c>
      <c r="BB325" s="236">
        <v>20.323499999999999</v>
      </c>
      <c r="BC325" s="236">
        <v>15.0966</v>
      </c>
      <c r="BD325" s="236">
        <v>22.888300000000001</v>
      </c>
      <c r="BE325" s="236"/>
      <c r="BF325" s="236">
        <v>15.7783</v>
      </c>
      <c r="BG325" s="236"/>
      <c r="BH325" s="236"/>
      <c r="BI325" s="236"/>
      <c r="BJ325" s="236"/>
      <c r="BK325" s="236"/>
      <c r="BL325" s="236"/>
      <c r="BM325" s="236"/>
      <c r="BN325" s="236"/>
      <c r="BO325" s="236"/>
      <c r="BP325" s="236"/>
      <c r="BQ325" s="236"/>
      <c r="BR325" s="236"/>
      <c r="BS325" s="236"/>
      <c r="BT325" s="236"/>
      <c r="BU325" s="236"/>
      <c r="BV325" s="236">
        <v>24.414200000000001</v>
      </c>
      <c r="BW325" s="236">
        <v>17.953600000000002</v>
      </c>
      <c r="BX325" s="236">
        <v>23.537700000000001</v>
      </c>
      <c r="BY325" s="236"/>
      <c r="BZ325" s="236">
        <v>20.6157</v>
      </c>
      <c r="CA325" s="236">
        <v>15.4861</v>
      </c>
      <c r="CB325" s="236">
        <v>20.453299999999999</v>
      </c>
      <c r="CC325" s="236"/>
      <c r="CD325" s="236">
        <v>16.784700000000001</v>
      </c>
      <c r="CE325" s="236">
        <v>19.771599999999999</v>
      </c>
      <c r="CF325" s="236">
        <v>16.557500000000001</v>
      </c>
      <c r="CG325" s="236">
        <v>15.8758</v>
      </c>
      <c r="CH325" s="236">
        <v>15.2264</v>
      </c>
      <c r="CI325" s="236">
        <v>11.9474</v>
      </c>
      <c r="CJ325" s="236">
        <v>18.8626</v>
      </c>
      <c r="CK325" s="236"/>
      <c r="CL325" s="236"/>
      <c r="CN325" s="236">
        <v>14.479699999999999</v>
      </c>
      <c r="CO325" s="236"/>
      <c r="CP325" s="236"/>
      <c r="CQ325" s="236"/>
      <c r="CR325" s="236"/>
      <c r="CS325" s="236"/>
      <c r="CT325" s="236"/>
      <c r="CU325" s="236">
        <v>24.544</v>
      </c>
      <c r="CV325" s="236">
        <v>17.2393</v>
      </c>
      <c r="CW325" s="236">
        <v>17.304200000000002</v>
      </c>
      <c r="CX325" s="236">
        <v>21.2651</v>
      </c>
      <c r="CY325" s="236">
        <v>14.382300000000001</v>
      </c>
      <c r="CZ325" s="236">
        <v>13.6356</v>
      </c>
      <c r="DA325" s="236">
        <v>11.265599999999999</v>
      </c>
      <c r="DB325" s="236">
        <v>12.1746</v>
      </c>
      <c r="DC325" s="236">
        <v>14.382300000000001</v>
      </c>
      <c r="DD325" s="236">
        <v>19.511900000000001</v>
      </c>
      <c r="DE325" s="236"/>
      <c r="DF325" s="236">
        <v>14.479699999999999</v>
      </c>
      <c r="DG325" s="236">
        <v>18.0184</v>
      </c>
      <c r="DH325" s="236"/>
      <c r="DI325" s="236">
        <v>14.5122</v>
      </c>
      <c r="DJ325" s="236"/>
      <c r="DK325" s="236">
        <v>15.1615</v>
      </c>
      <c r="DL325" s="236">
        <v>18.732700000000001</v>
      </c>
      <c r="DM325" s="236"/>
      <c r="DN325" s="236"/>
      <c r="DO325" s="236"/>
      <c r="DP325" s="236"/>
      <c r="DQ325" s="236"/>
      <c r="DR325" s="236"/>
      <c r="DS325" s="236"/>
      <c r="DT325" s="236"/>
      <c r="DU325" s="236"/>
    </row>
    <row r="326" spans="1:125" x14ac:dyDescent="0.35">
      <c r="A326" s="236">
        <v>4</v>
      </c>
      <c r="B326" s="236">
        <v>42.1404</v>
      </c>
      <c r="C326" s="236"/>
      <c r="D326" s="236">
        <v>36.134300000000003</v>
      </c>
      <c r="E326" s="236">
        <v>48.925800000000002</v>
      </c>
      <c r="F326" s="236">
        <v>33.764299999999999</v>
      </c>
      <c r="G326" s="236"/>
      <c r="H326" s="236"/>
      <c r="I326" s="236">
        <v>31.783899999999999</v>
      </c>
      <c r="J326" s="236"/>
      <c r="K326" s="236">
        <v>29.414000000000001</v>
      </c>
      <c r="L326" s="236"/>
      <c r="M326" s="236"/>
      <c r="N326" s="236"/>
      <c r="O326" s="236">
        <v>27.206199999999999</v>
      </c>
      <c r="P326" s="236"/>
      <c r="Q326" s="236"/>
      <c r="R326" s="236"/>
      <c r="S326" s="236"/>
      <c r="T326" s="236"/>
      <c r="U326" s="236"/>
      <c r="V326" s="236"/>
      <c r="W326" s="236"/>
      <c r="X326" s="236"/>
      <c r="Y326" s="236"/>
      <c r="Z326" s="236">
        <v>23.148</v>
      </c>
      <c r="AA326" s="236">
        <v>35.322699999999998</v>
      </c>
      <c r="AB326" s="236">
        <v>38.049799999999998</v>
      </c>
      <c r="AC326" s="236"/>
      <c r="AD326" s="236"/>
      <c r="AE326" s="236"/>
      <c r="AF326" s="236">
        <v>25.777699999999999</v>
      </c>
      <c r="AG326" s="236">
        <v>19.771599999999999</v>
      </c>
      <c r="AH326" s="236">
        <v>28.0504</v>
      </c>
      <c r="AI326" s="236">
        <v>32.822800000000001</v>
      </c>
      <c r="AJ326" s="236">
        <v>28.115300000000001</v>
      </c>
      <c r="AK326" s="236">
        <v>29.965800000000002</v>
      </c>
      <c r="AL326" s="236">
        <v>32.011099999999999</v>
      </c>
      <c r="AM326" s="236">
        <v>21.200099999999999</v>
      </c>
      <c r="AN326" s="236">
        <v>20.810600000000001</v>
      </c>
      <c r="AO326" s="236">
        <v>30.095700000000001</v>
      </c>
      <c r="AP326" s="236"/>
      <c r="AQ326" s="236">
        <v>26.037500000000001</v>
      </c>
      <c r="AR326" s="236"/>
      <c r="AS326" s="236">
        <v>25.160900000000002</v>
      </c>
      <c r="AT326" s="236"/>
      <c r="AU326" s="236"/>
      <c r="AV326" s="236"/>
      <c r="AW326" s="236"/>
      <c r="AX326" s="236">
        <v>38.926400000000001</v>
      </c>
      <c r="AY326" s="236"/>
      <c r="AZ326" s="236">
        <v>25.063500000000001</v>
      </c>
      <c r="BA326" s="236">
        <v>24.738800000000001</v>
      </c>
      <c r="BB326" s="236">
        <v>27.660799999999998</v>
      </c>
      <c r="BC326" s="236">
        <v>20.9404</v>
      </c>
      <c r="BD326" s="236">
        <v>29.8035</v>
      </c>
      <c r="BE326" s="236"/>
      <c r="BF326" s="236">
        <v>20.810500000000001</v>
      </c>
      <c r="BG326" s="236"/>
      <c r="BH326" s="236"/>
      <c r="BI326" s="236"/>
      <c r="BJ326" s="236"/>
      <c r="BK326" s="236"/>
      <c r="BL326" s="236"/>
      <c r="BM326" s="236"/>
      <c r="BN326" s="236"/>
      <c r="BO326" s="236"/>
      <c r="BP326" s="236"/>
      <c r="BQ326" s="236"/>
      <c r="BR326" s="236"/>
      <c r="BS326" s="236"/>
      <c r="BT326" s="236"/>
      <c r="BU326" s="236"/>
      <c r="BV326" s="236">
        <v>32.238500000000002</v>
      </c>
      <c r="BW326" s="236">
        <v>24.187000000000001</v>
      </c>
      <c r="BX326" s="236">
        <v>31.037199999999999</v>
      </c>
      <c r="BY326" s="236"/>
      <c r="BZ326" s="236">
        <v>26.069900000000001</v>
      </c>
      <c r="CA326" s="236">
        <v>22.303899999999999</v>
      </c>
      <c r="CB326" s="236">
        <v>28.797000000000001</v>
      </c>
      <c r="CC326" s="236"/>
      <c r="CD326" s="236">
        <v>22.531099999999999</v>
      </c>
      <c r="CE326" s="236">
        <v>27.693200000000001</v>
      </c>
      <c r="CF326" s="236">
        <v>23.050599999999999</v>
      </c>
      <c r="CG326" s="236">
        <v>21.914400000000001</v>
      </c>
      <c r="CH326" s="236">
        <v>22.303899999999999</v>
      </c>
      <c r="CI326" s="236">
        <v>17.174299999999999</v>
      </c>
      <c r="CJ326" s="236">
        <v>25.842700000000001</v>
      </c>
      <c r="CK326" s="236"/>
      <c r="CL326" s="236"/>
      <c r="CN326" s="236">
        <v>21.297499999999999</v>
      </c>
      <c r="CO326" s="236"/>
      <c r="CP326" s="236"/>
      <c r="CQ326" s="236"/>
      <c r="CR326" s="236"/>
      <c r="CS326" s="236"/>
      <c r="CT326" s="236"/>
      <c r="CU326" s="236">
        <v>31.167000000000002</v>
      </c>
      <c r="CV326" s="236">
        <v>23.764900000000001</v>
      </c>
      <c r="CW326" s="236">
        <v>23.213000000000001</v>
      </c>
      <c r="CX326" s="236">
        <v>29.706199999999999</v>
      </c>
      <c r="CY326" s="236">
        <v>20.096299999999999</v>
      </c>
      <c r="CZ326" s="236">
        <v>19.382000000000001</v>
      </c>
      <c r="DA326" s="236">
        <v>15.745900000000001</v>
      </c>
      <c r="DB326" s="236">
        <v>17.498999999999999</v>
      </c>
      <c r="DC326" s="236">
        <v>20.6157</v>
      </c>
      <c r="DD326" s="236">
        <v>26.7517</v>
      </c>
      <c r="DE326" s="236"/>
      <c r="DF326" s="236">
        <v>20.128799999999998</v>
      </c>
      <c r="DG326" s="236">
        <v>24.641400000000001</v>
      </c>
      <c r="DH326" s="236"/>
      <c r="DI326" s="236">
        <v>20.356000000000002</v>
      </c>
      <c r="DJ326" s="236"/>
      <c r="DK326" s="236">
        <v>21.914300000000001</v>
      </c>
      <c r="DL326" s="236">
        <v>26.654399999999999</v>
      </c>
      <c r="DM326" s="236"/>
      <c r="DN326" s="236"/>
      <c r="DO326" s="236"/>
      <c r="DP326" s="236"/>
      <c r="DQ326" s="236"/>
      <c r="DR326" s="236"/>
      <c r="DS326" s="236"/>
      <c r="DT326" s="236"/>
      <c r="DU326" s="236"/>
    </row>
    <row r="327" spans="1:125" x14ac:dyDescent="0.35">
      <c r="A327" s="236">
        <v>5</v>
      </c>
      <c r="B327" s="236">
        <v>49.7699</v>
      </c>
      <c r="C327" s="236"/>
      <c r="D327" s="236">
        <v>43.341700000000003</v>
      </c>
      <c r="E327" s="236">
        <v>57.723999999999997</v>
      </c>
      <c r="F327" s="236">
        <v>41.750900000000001</v>
      </c>
      <c r="G327" s="236"/>
      <c r="H327" s="236"/>
      <c r="I327" s="236">
        <v>38.3095</v>
      </c>
      <c r="J327" s="236"/>
      <c r="K327" s="236">
        <v>35.452599999999997</v>
      </c>
      <c r="L327" s="236"/>
      <c r="M327" s="236"/>
      <c r="N327" s="236"/>
      <c r="O327" s="236">
        <v>33.147399999999998</v>
      </c>
      <c r="P327" s="236"/>
      <c r="Q327" s="236"/>
      <c r="R327" s="236"/>
      <c r="S327" s="236"/>
      <c r="T327" s="236"/>
      <c r="U327" s="236"/>
      <c r="V327" s="236"/>
      <c r="W327" s="236"/>
      <c r="X327" s="236"/>
      <c r="Y327" s="236"/>
      <c r="Z327" s="236">
        <v>29.381499999999999</v>
      </c>
      <c r="AA327" s="236">
        <v>43.017000000000003</v>
      </c>
      <c r="AB327" s="236">
        <v>45.776699999999998</v>
      </c>
      <c r="AC327" s="236"/>
      <c r="AD327" s="236"/>
      <c r="AE327" s="236"/>
      <c r="AF327" s="236">
        <v>31.816299999999998</v>
      </c>
      <c r="AG327" s="236">
        <v>24.511600000000001</v>
      </c>
      <c r="AH327" s="236">
        <v>34.673400000000001</v>
      </c>
      <c r="AI327" s="236">
        <v>41.2639</v>
      </c>
      <c r="AJ327" s="236">
        <v>34.640900000000002</v>
      </c>
      <c r="AK327" s="236">
        <v>37.8874</v>
      </c>
      <c r="AL327" s="236">
        <v>39.900300000000001</v>
      </c>
      <c r="AM327" s="236">
        <v>26.914000000000001</v>
      </c>
      <c r="AN327" s="236">
        <v>26.329699999999999</v>
      </c>
      <c r="AO327" s="236">
        <v>37.173200000000001</v>
      </c>
      <c r="AP327" s="236"/>
      <c r="AQ327" s="236">
        <v>32.108600000000003</v>
      </c>
      <c r="AR327" s="236"/>
      <c r="AS327" s="236">
        <v>32.141100000000002</v>
      </c>
      <c r="AT327" s="236"/>
      <c r="AU327" s="236"/>
      <c r="AV327" s="236"/>
      <c r="AW327" s="236"/>
      <c r="AX327" s="236">
        <v>46.328499999999998</v>
      </c>
      <c r="AY327" s="236"/>
      <c r="AZ327" s="236">
        <v>29.608699999999999</v>
      </c>
      <c r="BA327" s="236">
        <v>30.939800000000002</v>
      </c>
      <c r="BB327" s="236">
        <v>34.024099999999997</v>
      </c>
      <c r="BC327" s="236">
        <v>26.394600000000001</v>
      </c>
      <c r="BD327" s="236">
        <v>36.0045</v>
      </c>
      <c r="BE327" s="236"/>
      <c r="BF327" s="236">
        <v>25.2258</v>
      </c>
      <c r="BG327" s="236"/>
      <c r="BH327" s="236"/>
      <c r="BI327" s="236"/>
      <c r="BJ327" s="236"/>
      <c r="BK327" s="236"/>
      <c r="BL327" s="236"/>
      <c r="BM327" s="236"/>
      <c r="BN327" s="236"/>
      <c r="BO327" s="236"/>
      <c r="BP327" s="236"/>
      <c r="BQ327" s="236"/>
      <c r="BR327" s="236"/>
      <c r="BS327" s="236"/>
      <c r="BT327" s="236"/>
      <c r="BU327" s="236"/>
      <c r="BV327" s="236">
        <v>39.023800000000001</v>
      </c>
      <c r="BW327" s="236">
        <v>29.608699999999999</v>
      </c>
      <c r="BX327" s="236">
        <v>37.270600000000002</v>
      </c>
      <c r="BY327" s="236"/>
      <c r="BZ327" s="236">
        <v>30.680099999999999</v>
      </c>
      <c r="CA327" s="236">
        <v>27.758099999999999</v>
      </c>
      <c r="CB327" s="236">
        <v>36.036900000000003</v>
      </c>
      <c r="CC327" s="236"/>
      <c r="CD327" s="236">
        <v>27.563300000000002</v>
      </c>
      <c r="CE327" s="236">
        <v>34.868099999999998</v>
      </c>
      <c r="CF327" s="236">
        <v>28.6996</v>
      </c>
      <c r="CG327" s="236">
        <v>26.8492</v>
      </c>
      <c r="CH327" s="236">
        <v>28.2776</v>
      </c>
      <c r="CI327" s="236">
        <v>21.751999999999999</v>
      </c>
      <c r="CJ327" s="236">
        <v>31.296900000000001</v>
      </c>
      <c r="CK327" s="236"/>
      <c r="CL327" s="236"/>
      <c r="CN327" s="236">
        <v>26.914100000000001</v>
      </c>
      <c r="CO327" s="236"/>
      <c r="CP327" s="236"/>
      <c r="CQ327" s="236"/>
      <c r="CR327" s="236"/>
      <c r="CS327" s="236"/>
      <c r="CT327" s="236"/>
      <c r="CU327" s="236">
        <v>36.718699999999998</v>
      </c>
      <c r="CV327" s="236">
        <v>29.349</v>
      </c>
      <c r="CW327" s="236">
        <v>28.1478</v>
      </c>
      <c r="CX327" s="236">
        <v>36.816099999999999</v>
      </c>
      <c r="CY327" s="236">
        <v>25.4207</v>
      </c>
      <c r="CZ327" s="236">
        <v>24.251899999999999</v>
      </c>
      <c r="DA327" s="236">
        <v>19.6418</v>
      </c>
      <c r="DB327" s="236">
        <v>22.401299999999999</v>
      </c>
      <c r="DC327" s="236">
        <v>26.459599999999998</v>
      </c>
      <c r="DD327" s="236">
        <v>33.277299999999997</v>
      </c>
      <c r="DE327" s="236"/>
      <c r="DF327" s="236">
        <v>24.901199999999999</v>
      </c>
      <c r="DG327" s="236">
        <v>30.517700000000001</v>
      </c>
      <c r="DH327" s="236"/>
      <c r="DI327" s="236">
        <v>25.128399999999999</v>
      </c>
      <c r="DJ327" s="236"/>
      <c r="DK327" s="236">
        <v>27.8231</v>
      </c>
      <c r="DL327" s="236">
        <v>33.601999999999997</v>
      </c>
      <c r="DM327" s="236"/>
      <c r="DN327" s="236"/>
      <c r="DO327" s="236"/>
      <c r="DP327" s="236"/>
      <c r="DQ327" s="236"/>
      <c r="DR327" s="236"/>
      <c r="DS327" s="236"/>
      <c r="DT327" s="236"/>
      <c r="DU327" s="236"/>
    </row>
    <row r="328" spans="1:125" x14ac:dyDescent="0.35">
      <c r="A328" s="236">
        <v>6</v>
      </c>
      <c r="B328" s="236">
        <v>56.003300000000003</v>
      </c>
      <c r="C328" s="236"/>
      <c r="D328" s="236">
        <v>49.347799999999999</v>
      </c>
      <c r="E328" s="236">
        <v>65.678100000000001</v>
      </c>
      <c r="F328" s="236">
        <v>48.731000000000002</v>
      </c>
      <c r="G328" s="236"/>
      <c r="H328" s="236"/>
      <c r="I328" s="236">
        <v>43.2119</v>
      </c>
      <c r="J328" s="236"/>
      <c r="K328" s="236">
        <v>40.452300000000001</v>
      </c>
      <c r="L328" s="236"/>
      <c r="M328" s="236"/>
      <c r="N328" s="236"/>
      <c r="O328" s="236">
        <v>37.919899999999998</v>
      </c>
      <c r="P328" s="236"/>
      <c r="Q328" s="236"/>
      <c r="R328" s="236"/>
      <c r="S328" s="236"/>
      <c r="T328" s="236"/>
      <c r="U328" s="236"/>
      <c r="V328" s="236"/>
      <c r="W328" s="236"/>
      <c r="X328" s="236"/>
      <c r="Y328" s="236"/>
      <c r="Z328" s="236">
        <v>34.770800000000001</v>
      </c>
      <c r="AA328" s="236">
        <v>49.023200000000003</v>
      </c>
      <c r="AB328" s="236">
        <v>52.724299999999999</v>
      </c>
      <c r="AC328" s="236"/>
      <c r="AD328" s="236"/>
      <c r="AE328" s="236"/>
      <c r="AF328" s="236">
        <v>36.7836</v>
      </c>
      <c r="AG328" s="236">
        <v>28.667200000000001</v>
      </c>
      <c r="AH328" s="236">
        <v>40.484699999999997</v>
      </c>
      <c r="AI328" s="236">
        <v>48.438800000000001</v>
      </c>
      <c r="AJ328" s="236">
        <v>39.802900000000001</v>
      </c>
      <c r="AK328" s="236">
        <v>44.705199999999998</v>
      </c>
      <c r="AL328" s="236">
        <v>46.263599999999997</v>
      </c>
      <c r="AM328" s="236">
        <v>31.719000000000001</v>
      </c>
      <c r="AN328" s="236">
        <v>30.8749</v>
      </c>
      <c r="AO328" s="236">
        <v>43.341700000000003</v>
      </c>
      <c r="AP328" s="236"/>
      <c r="AQ328" s="236">
        <v>37.303100000000001</v>
      </c>
      <c r="AR328" s="236"/>
      <c r="AS328" s="236">
        <v>37.854999999999997</v>
      </c>
      <c r="AT328" s="236"/>
      <c r="AU328" s="236"/>
      <c r="AV328" s="236"/>
      <c r="AW328" s="236"/>
      <c r="AX328" s="236">
        <v>52.464599999999997</v>
      </c>
      <c r="AY328" s="236"/>
      <c r="AZ328" s="236">
        <v>33.2774</v>
      </c>
      <c r="BA328" s="236">
        <v>36.134300000000003</v>
      </c>
      <c r="BB328" s="236">
        <v>39.380899999999997</v>
      </c>
      <c r="BC328" s="236">
        <v>30.745000000000001</v>
      </c>
      <c r="BD328" s="236">
        <v>41.004199999999997</v>
      </c>
      <c r="BE328" s="236"/>
      <c r="BF328" s="236">
        <v>29.543700000000001</v>
      </c>
      <c r="BG328" s="236"/>
      <c r="BH328" s="236"/>
      <c r="BI328" s="236"/>
      <c r="BJ328" s="236"/>
      <c r="BK328" s="236"/>
      <c r="BL328" s="236"/>
      <c r="BM328" s="236"/>
      <c r="BN328" s="236"/>
      <c r="BO328" s="236"/>
      <c r="BP328" s="236"/>
      <c r="BQ328" s="236"/>
      <c r="BR328" s="236"/>
      <c r="BS328" s="236"/>
      <c r="BT328" s="236"/>
      <c r="BU328" s="236"/>
      <c r="BV328" s="236">
        <v>45.094900000000003</v>
      </c>
      <c r="BW328" s="236">
        <v>34.413699999999999</v>
      </c>
      <c r="BX328" s="236">
        <v>42.854700000000001</v>
      </c>
      <c r="BY328" s="236"/>
      <c r="BZ328" s="236">
        <v>34.446100000000001</v>
      </c>
      <c r="CA328" s="236">
        <v>32.7254</v>
      </c>
      <c r="CB328" s="236">
        <v>41.978099999999998</v>
      </c>
      <c r="CC328" s="236"/>
      <c r="CD328" s="236">
        <v>32.108499999999999</v>
      </c>
      <c r="CE328" s="236">
        <v>41.101500000000001</v>
      </c>
      <c r="CF328" s="236">
        <v>33.8292</v>
      </c>
      <c r="CG328" s="236">
        <v>31.394400000000001</v>
      </c>
      <c r="CH328" s="236">
        <v>33.277299999999997</v>
      </c>
      <c r="CI328" s="236">
        <v>25.4206</v>
      </c>
      <c r="CJ328" s="236">
        <v>36.231699999999996</v>
      </c>
      <c r="CK328" s="236"/>
      <c r="CL328" s="236"/>
      <c r="CN328" s="236">
        <v>31.6541</v>
      </c>
      <c r="CO328" s="236"/>
      <c r="CP328" s="236"/>
      <c r="CQ328" s="236"/>
      <c r="CR328" s="236"/>
      <c r="CS328" s="236"/>
      <c r="CT328" s="236"/>
      <c r="CU328" s="236">
        <v>41.523600000000002</v>
      </c>
      <c r="CV328" s="236">
        <v>33.666899999999998</v>
      </c>
      <c r="CW328" s="236">
        <v>32.563099999999999</v>
      </c>
      <c r="CX328" s="236">
        <v>42.757399999999997</v>
      </c>
      <c r="CY328" s="236">
        <v>29.608699999999999</v>
      </c>
      <c r="CZ328" s="236">
        <v>28.569800000000001</v>
      </c>
      <c r="DA328" s="236">
        <v>23.310400000000001</v>
      </c>
      <c r="DB328" s="236">
        <v>26.394600000000001</v>
      </c>
      <c r="DC328" s="236">
        <v>30.972300000000001</v>
      </c>
      <c r="DD328" s="236">
        <v>38.569200000000002</v>
      </c>
      <c r="DE328" s="236"/>
      <c r="DF328" s="236">
        <v>29.316500000000001</v>
      </c>
      <c r="DG328" s="236">
        <v>35.290199999999999</v>
      </c>
      <c r="DH328" s="236"/>
      <c r="DI328" s="236">
        <v>29.154199999999999</v>
      </c>
      <c r="DJ328" s="236"/>
      <c r="DK328" s="236">
        <v>32.8553</v>
      </c>
      <c r="DL328" s="236">
        <v>39.380899999999997</v>
      </c>
      <c r="DM328" s="236"/>
      <c r="DN328" s="236"/>
      <c r="DO328" s="236"/>
      <c r="DP328" s="236"/>
      <c r="DQ328" s="236"/>
      <c r="DR328" s="236"/>
      <c r="DS328" s="236"/>
      <c r="DT328" s="236"/>
      <c r="DU328" s="236"/>
    </row>
    <row r="329" spans="1:125" x14ac:dyDescent="0.35">
      <c r="A329" s="236">
        <v>7</v>
      </c>
      <c r="B329" s="236">
        <v>61.262700000000002</v>
      </c>
      <c r="C329" s="236"/>
      <c r="D329" s="236">
        <v>54.282600000000002</v>
      </c>
      <c r="E329" s="236">
        <v>71.749099999999999</v>
      </c>
      <c r="F329" s="236">
        <v>54.5749</v>
      </c>
      <c r="G329" s="236"/>
      <c r="H329" s="236"/>
      <c r="I329" s="236">
        <v>47.302500000000002</v>
      </c>
      <c r="J329" s="236"/>
      <c r="K329" s="236">
        <v>44.867600000000003</v>
      </c>
      <c r="L329" s="236"/>
      <c r="M329" s="236"/>
      <c r="N329" s="236"/>
      <c r="O329" s="236">
        <v>41.815800000000003</v>
      </c>
      <c r="P329" s="236"/>
      <c r="Q329" s="236"/>
      <c r="R329" s="236"/>
      <c r="S329" s="236"/>
      <c r="T329" s="236"/>
      <c r="U329" s="236"/>
      <c r="V329" s="236"/>
      <c r="W329" s="236"/>
      <c r="X329" s="236"/>
      <c r="Y329" s="236"/>
      <c r="Z329" s="236">
        <v>39.250999999999998</v>
      </c>
      <c r="AA329" s="236">
        <v>54.055399999999999</v>
      </c>
      <c r="AB329" s="236">
        <v>58.470799999999997</v>
      </c>
      <c r="AC329" s="236"/>
      <c r="AD329" s="236"/>
      <c r="AE329" s="236"/>
      <c r="AF329" s="236">
        <v>41.231400000000001</v>
      </c>
      <c r="AG329" s="236">
        <v>32.3033</v>
      </c>
      <c r="AH329" s="236">
        <v>45.387</v>
      </c>
      <c r="AI329" s="236">
        <v>54.574800000000003</v>
      </c>
      <c r="AJ329" s="236">
        <v>44.348100000000002</v>
      </c>
      <c r="AK329" s="236">
        <v>50.646500000000003</v>
      </c>
      <c r="AL329" s="236">
        <v>51.847700000000003</v>
      </c>
      <c r="AM329" s="236">
        <v>35.647300000000001</v>
      </c>
      <c r="AN329" s="236">
        <v>34.965600000000002</v>
      </c>
      <c r="AO329" s="236">
        <v>48.503700000000002</v>
      </c>
      <c r="AP329" s="236"/>
      <c r="AQ329" s="236">
        <v>41.718400000000003</v>
      </c>
      <c r="AR329" s="236"/>
      <c r="AS329" s="236">
        <v>42.822299999999998</v>
      </c>
      <c r="AT329" s="236"/>
      <c r="AU329" s="236"/>
      <c r="AV329" s="236"/>
      <c r="AW329" s="236"/>
      <c r="AX329" s="236">
        <v>57.691499999999998</v>
      </c>
      <c r="AY329" s="236"/>
      <c r="AZ329" s="236">
        <v>36.653799999999997</v>
      </c>
      <c r="BA329" s="236">
        <v>40.452199999999998</v>
      </c>
      <c r="BB329" s="236">
        <v>43.666400000000003</v>
      </c>
      <c r="BC329" s="236">
        <v>34.770800000000001</v>
      </c>
      <c r="BD329" s="236">
        <v>45.094900000000003</v>
      </c>
      <c r="BE329" s="236"/>
      <c r="BF329" s="236">
        <v>33.894100000000002</v>
      </c>
      <c r="BG329" s="236"/>
      <c r="BH329" s="236"/>
      <c r="BI329" s="236"/>
      <c r="BJ329" s="236"/>
      <c r="BK329" s="236"/>
      <c r="BL329" s="236"/>
      <c r="BM329" s="236"/>
      <c r="BN329" s="236"/>
      <c r="BO329" s="236"/>
      <c r="BP329" s="236"/>
      <c r="BQ329" s="236"/>
      <c r="BR329" s="236"/>
      <c r="BS329" s="236"/>
      <c r="BT329" s="236"/>
      <c r="BU329" s="236"/>
      <c r="BV329" s="236">
        <v>50.192</v>
      </c>
      <c r="BW329" s="236">
        <v>38.374499999999998</v>
      </c>
      <c r="BX329" s="236">
        <v>47.270099999999999</v>
      </c>
      <c r="BY329" s="236"/>
      <c r="BZ329" s="236">
        <v>37.595300000000002</v>
      </c>
      <c r="CA329" s="236">
        <v>36.718699999999998</v>
      </c>
      <c r="CB329" s="236">
        <v>47.237499999999997</v>
      </c>
      <c r="CC329" s="236"/>
      <c r="CD329" s="236">
        <v>35.744700000000002</v>
      </c>
      <c r="CE329" s="236">
        <v>46.588200000000001</v>
      </c>
      <c r="CF329" s="236">
        <v>38.601700000000001</v>
      </c>
      <c r="CG329" s="236">
        <v>35.063000000000002</v>
      </c>
      <c r="CH329" s="236">
        <v>37.725099999999998</v>
      </c>
      <c r="CI329" s="236">
        <v>28.6997</v>
      </c>
      <c r="CJ329" s="236">
        <v>40.322400000000002</v>
      </c>
      <c r="CK329" s="236"/>
      <c r="CL329" s="236"/>
      <c r="CN329" s="236">
        <v>35.9071</v>
      </c>
      <c r="CO329" s="236"/>
      <c r="CP329" s="236"/>
      <c r="CQ329" s="236"/>
      <c r="CR329" s="236"/>
      <c r="CS329" s="236"/>
      <c r="CT329" s="236"/>
      <c r="CU329" s="236">
        <v>45.581800000000001</v>
      </c>
      <c r="CV329" s="236">
        <v>37.368000000000002</v>
      </c>
      <c r="CW329" s="236">
        <v>35.6798</v>
      </c>
      <c r="CX329" s="236">
        <v>47.757100000000001</v>
      </c>
      <c r="CY329" s="236">
        <v>33.537100000000002</v>
      </c>
      <c r="CZ329" s="236">
        <v>32.173499999999997</v>
      </c>
      <c r="DA329" s="236">
        <v>26.264800000000001</v>
      </c>
      <c r="DB329" s="236">
        <v>29.738600000000002</v>
      </c>
      <c r="DC329" s="236">
        <v>35.420099999999998</v>
      </c>
      <c r="DD329" s="236">
        <v>43.211799999999997</v>
      </c>
      <c r="DE329" s="236"/>
      <c r="DF329" s="236">
        <v>32.790399999999998</v>
      </c>
      <c r="DG329" s="236">
        <v>39.153599999999997</v>
      </c>
      <c r="DH329" s="236"/>
      <c r="DI329" s="236">
        <v>32.433199999999999</v>
      </c>
      <c r="DJ329" s="236"/>
      <c r="DK329" s="236">
        <v>37.140799999999999</v>
      </c>
      <c r="DL329" s="236">
        <v>44.120899999999999</v>
      </c>
      <c r="DM329" s="236"/>
      <c r="DN329" s="236"/>
      <c r="DO329" s="236"/>
      <c r="DP329" s="236"/>
      <c r="DQ329" s="236"/>
      <c r="DR329" s="236"/>
      <c r="DS329" s="236"/>
      <c r="DT329" s="236"/>
      <c r="DU329" s="236"/>
    </row>
    <row r="330" spans="1:125" x14ac:dyDescent="0.35">
      <c r="A330" s="236">
        <v>8</v>
      </c>
      <c r="B330" s="236">
        <v>65.320899999999995</v>
      </c>
      <c r="C330" s="236"/>
      <c r="D330" s="236">
        <v>58.438200000000002</v>
      </c>
      <c r="E330" s="236">
        <v>76.813800000000001</v>
      </c>
      <c r="F330" s="236">
        <v>59.314900000000002</v>
      </c>
      <c r="G330" s="236"/>
      <c r="H330" s="236"/>
      <c r="I330" s="236">
        <v>50.354300000000002</v>
      </c>
      <c r="J330" s="236"/>
      <c r="K330" s="236">
        <v>48.341500000000003</v>
      </c>
      <c r="L330" s="236"/>
      <c r="M330" s="236"/>
      <c r="N330" s="236"/>
      <c r="O330" s="236">
        <v>45.127299999999998</v>
      </c>
      <c r="P330" s="236"/>
      <c r="Q330" s="236"/>
      <c r="R330" s="236"/>
      <c r="S330" s="236"/>
      <c r="T330" s="236"/>
      <c r="U330" s="236"/>
      <c r="V330" s="236"/>
      <c r="W330" s="236"/>
      <c r="X330" s="236"/>
      <c r="Y330" s="236"/>
      <c r="Z330" s="236">
        <v>42.724899999999998</v>
      </c>
      <c r="AA330" s="236">
        <v>58.243400000000001</v>
      </c>
      <c r="AB330" s="236">
        <v>62.918599999999998</v>
      </c>
      <c r="AC330" s="236"/>
      <c r="AD330" s="236"/>
      <c r="AE330" s="236"/>
      <c r="AF330" s="236">
        <v>44.770200000000003</v>
      </c>
      <c r="AG330" s="236">
        <v>35.160299999999999</v>
      </c>
      <c r="AH330" s="236">
        <v>49.542700000000004</v>
      </c>
      <c r="AI330" s="236">
        <v>59.931699999999999</v>
      </c>
      <c r="AJ330" s="236">
        <v>48.081699999999998</v>
      </c>
      <c r="AK330" s="236">
        <v>55.873399999999997</v>
      </c>
      <c r="AL330" s="236">
        <v>56.3279</v>
      </c>
      <c r="AM330" s="236">
        <v>38.958799999999997</v>
      </c>
      <c r="AN330" s="236">
        <v>37.887500000000003</v>
      </c>
      <c r="AO330" s="236">
        <v>52.854100000000003</v>
      </c>
      <c r="AP330" s="236"/>
      <c r="AQ330" s="236">
        <v>45.971400000000003</v>
      </c>
      <c r="AR330" s="236"/>
      <c r="AS330" s="236">
        <v>46.945399999999999</v>
      </c>
      <c r="AT330" s="236"/>
      <c r="AU330" s="236"/>
      <c r="AV330" s="236"/>
      <c r="AW330" s="236"/>
      <c r="AX330" s="236">
        <v>61.944499999999998</v>
      </c>
      <c r="AY330" s="236"/>
      <c r="AZ330" s="236">
        <v>39.153700000000001</v>
      </c>
      <c r="BA330" s="236">
        <v>43.893599999999999</v>
      </c>
      <c r="BB330" s="236">
        <v>47.4649</v>
      </c>
      <c r="BC330" s="236">
        <v>37.984900000000003</v>
      </c>
      <c r="BD330" s="236">
        <v>48.601100000000002</v>
      </c>
      <c r="BE330" s="236"/>
      <c r="BF330" s="236">
        <v>37.79</v>
      </c>
      <c r="BG330" s="236"/>
      <c r="BH330" s="236"/>
      <c r="BI330" s="236"/>
      <c r="BJ330" s="236"/>
      <c r="BK330" s="236"/>
      <c r="BL330" s="236"/>
      <c r="BM330" s="236"/>
      <c r="BN330" s="236"/>
      <c r="BO330" s="236"/>
      <c r="BP330" s="236"/>
      <c r="BQ330" s="236"/>
      <c r="BR330" s="236"/>
      <c r="BS330" s="236"/>
      <c r="BT330" s="236"/>
      <c r="BU330" s="236"/>
      <c r="BV330" s="236">
        <v>54.380099999999999</v>
      </c>
      <c r="BW330" s="236">
        <v>41.880800000000001</v>
      </c>
      <c r="BX330" s="236">
        <v>51.036099999999998</v>
      </c>
      <c r="BY330" s="236"/>
      <c r="BZ330" s="236">
        <v>40.192500000000003</v>
      </c>
      <c r="CA330" s="236">
        <v>40.159999999999997</v>
      </c>
      <c r="CB330" s="236">
        <v>51.555500000000002</v>
      </c>
      <c r="CC330" s="236"/>
      <c r="CD330" s="236">
        <v>38.504300000000001</v>
      </c>
      <c r="CE330" s="236">
        <v>51.036000000000001</v>
      </c>
      <c r="CF330" s="236">
        <v>42.822200000000002</v>
      </c>
      <c r="CG330" s="236">
        <v>38.049799999999998</v>
      </c>
      <c r="CH330" s="236">
        <v>41.328800000000001</v>
      </c>
      <c r="CI330" s="236">
        <v>31.264399999999998</v>
      </c>
      <c r="CJ330" s="236">
        <v>43.731299999999997</v>
      </c>
      <c r="CK330" s="236"/>
      <c r="CL330" s="236"/>
      <c r="CN330" s="236">
        <v>39.316000000000003</v>
      </c>
      <c r="CO330" s="236"/>
      <c r="CP330" s="236"/>
      <c r="CQ330" s="236"/>
      <c r="CR330" s="236"/>
      <c r="CS330" s="236"/>
      <c r="CT330" s="236"/>
      <c r="CU330" s="236">
        <v>48.828400000000002</v>
      </c>
      <c r="CV330" s="236">
        <v>40.419800000000002</v>
      </c>
      <c r="CW330" s="236">
        <v>38.6342</v>
      </c>
      <c r="CX330" s="236">
        <v>51.750399999999999</v>
      </c>
      <c r="CY330" s="236">
        <v>36.621299999999998</v>
      </c>
      <c r="CZ330" s="236">
        <v>35.127899999999997</v>
      </c>
      <c r="DA330" s="236">
        <v>28.7971</v>
      </c>
      <c r="DB330" s="236">
        <v>32.335799999999999</v>
      </c>
      <c r="DC330" s="236">
        <v>38.569299999999998</v>
      </c>
      <c r="DD330" s="236">
        <v>46.750599999999999</v>
      </c>
      <c r="DE330" s="236"/>
      <c r="DF330" s="236">
        <v>35.842100000000002</v>
      </c>
      <c r="DG330" s="236">
        <v>42.270299999999999</v>
      </c>
      <c r="DH330" s="236"/>
      <c r="DI330" s="236">
        <v>35.387599999999999</v>
      </c>
      <c r="DJ330" s="236"/>
      <c r="DK330" s="236">
        <v>40.679499999999997</v>
      </c>
      <c r="DL330" s="236">
        <v>48.276499999999999</v>
      </c>
      <c r="DM330" s="236"/>
      <c r="DN330" s="236"/>
      <c r="DO330" s="236"/>
      <c r="DP330" s="236"/>
      <c r="DQ330" s="236"/>
      <c r="DR330" s="236"/>
      <c r="DS330" s="236"/>
      <c r="DT330" s="236"/>
      <c r="DU330" s="236"/>
    </row>
    <row r="331" spans="1:125" x14ac:dyDescent="0.35">
      <c r="A331" s="236">
        <v>9</v>
      </c>
      <c r="B331" s="236">
        <v>68.664900000000003</v>
      </c>
      <c r="C331" s="236"/>
      <c r="D331" s="236">
        <v>61.360100000000003</v>
      </c>
      <c r="E331" s="236">
        <v>80.709699999999998</v>
      </c>
      <c r="F331" s="236">
        <v>63.048400000000001</v>
      </c>
      <c r="G331" s="236"/>
      <c r="H331" s="236"/>
      <c r="I331" s="236">
        <v>52.886600000000001</v>
      </c>
      <c r="J331" s="236"/>
      <c r="K331" s="236">
        <v>50.938699999999997</v>
      </c>
      <c r="L331" s="236"/>
      <c r="M331" s="236"/>
      <c r="N331" s="236"/>
      <c r="O331" s="236">
        <v>47.075200000000002</v>
      </c>
      <c r="P331" s="236"/>
      <c r="Q331" s="236"/>
      <c r="R331" s="236"/>
      <c r="S331" s="236"/>
      <c r="T331" s="236"/>
      <c r="U331" s="236"/>
      <c r="V331" s="236"/>
      <c r="W331" s="236"/>
      <c r="X331" s="236"/>
      <c r="Y331" s="236"/>
      <c r="Z331" s="236">
        <v>45.646799999999999</v>
      </c>
      <c r="AA331" s="236">
        <v>61.652299999999997</v>
      </c>
      <c r="AB331" s="236">
        <v>66.846900000000005</v>
      </c>
      <c r="AC331" s="236"/>
      <c r="AD331" s="236"/>
      <c r="AE331" s="236"/>
      <c r="AF331" s="236">
        <v>47.529699999999998</v>
      </c>
      <c r="AG331" s="236">
        <v>37.79</v>
      </c>
      <c r="AH331" s="236">
        <v>52.9191</v>
      </c>
      <c r="AI331" s="236">
        <v>64.314499999999995</v>
      </c>
      <c r="AJ331" s="236">
        <v>50.938600000000001</v>
      </c>
      <c r="AK331" s="236">
        <v>59.996600000000001</v>
      </c>
      <c r="AL331" s="236">
        <v>59.996600000000001</v>
      </c>
      <c r="AM331" s="236">
        <v>41.783299999999997</v>
      </c>
      <c r="AN331" s="236">
        <v>40.5822</v>
      </c>
      <c r="AO331" s="236">
        <v>56.360399999999998</v>
      </c>
      <c r="AP331" s="236"/>
      <c r="AQ331" s="236">
        <v>48.731000000000002</v>
      </c>
      <c r="AR331" s="236"/>
      <c r="AS331" s="236">
        <v>50.419199999999996</v>
      </c>
      <c r="AT331" s="236"/>
      <c r="AU331" s="236"/>
      <c r="AV331" s="236"/>
      <c r="AW331" s="236"/>
      <c r="AX331" s="236">
        <v>65.288499999999999</v>
      </c>
      <c r="AY331" s="236"/>
      <c r="AZ331" s="236">
        <v>41.069099999999999</v>
      </c>
      <c r="BA331" s="236">
        <v>46.620699999999999</v>
      </c>
      <c r="BB331" s="236">
        <v>50.127000000000002</v>
      </c>
      <c r="BC331" s="236">
        <v>40.809399999999997</v>
      </c>
      <c r="BD331" s="236">
        <v>51.328299999999999</v>
      </c>
      <c r="BE331" s="236"/>
      <c r="BF331" s="236">
        <v>40.9392</v>
      </c>
      <c r="BG331" s="236"/>
      <c r="BH331" s="236"/>
      <c r="BI331" s="236"/>
      <c r="BJ331" s="236"/>
      <c r="BK331" s="236"/>
      <c r="BL331" s="236"/>
      <c r="BM331" s="236"/>
      <c r="BN331" s="236"/>
      <c r="BO331" s="236"/>
      <c r="BP331" s="236"/>
      <c r="BQ331" s="236"/>
      <c r="BR331" s="236"/>
      <c r="BS331" s="236"/>
      <c r="BT331" s="236"/>
      <c r="BU331" s="236"/>
      <c r="BV331" s="236">
        <v>57.723999999999997</v>
      </c>
      <c r="BW331" s="236">
        <v>44.7378</v>
      </c>
      <c r="BX331" s="236">
        <v>53.9255</v>
      </c>
      <c r="BY331" s="236"/>
      <c r="BZ331" s="236">
        <v>42.302799999999998</v>
      </c>
      <c r="CA331" s="236">
        <v>43.211799999999997</v>
      </c>
      <c r="CB331" s="236">
        <v>55.2241</v>
      </c>
      <c r="CC331" s="236"/>
      <c r="CD331" s="236">
        <v>40.906700000000001</v>
      </c>
      <c r="CE331" s="236">
        <v>54.964399999999998</v>
      </c>
      <c r="CF331" s="236">
        <v>46.425899999999999</v>
      </c>
      <c r="CG331" s="236">
        <v>40.517200000000003</v>
      </c>
      <c r="CH331" s="236">
        <v>44.153300000000002</v>
      </c>
      <c r="CI331" s="236">
        <v>33.699399999999997</v>
      </c>
      <c r="CJ331" s="236">
        <v>46.555799999999998</v>
      </c>
      <c r="CK331" s="236"/>
      <c r="CL331" s="236"/>
      <c r="CN331" s="236">
        <v>42.205399999999997</v>
      </c>
      <c r="CO331" s="236"/>
      <c r="CP331" s="236"/>
      <c r="CQ331" s="236"/>
      <c r="CR331" s="236"/>
      <c r="CS331" s="236"/>
      <c r="CT331" s="236"/>
      <c r="CU331" s="236">
        <v>51.360700000000001</v>
      </c>
      <c r="CV331" s="236">
        <v>42.530099999999997</v>
      </c>
      <c r="CW331" s="236">
        <v>40.874299999999998</v>
      </c>
      <c r="CX331" s="236">
        <v>54.6723</v>
      </c>
      <c r="CY331" s="236">
        <v>39.348399999999998</v>
      </c>
      <c r="CZ331" s="236">
        <v>37.562800000000003</v>
      </c>
      <c r="DA331" s="236">
        <v>31.167100000000001</v>
      </c>
      <c r="DB331" s="236">
        <v>34.608400000000003</v>
      </c>
      <c r="DC331" s="236">
        <v>41.5886</v>
      </c>
      <c r="DD331" s="236">
        <v>49.932200000000002</v>
      </c>
      <c r="DE331" s="236"/>
      <c r="DF331" s="236">
        <v>38.504300000000001</v>
      </c>
      <c r="DG331" s="236">
        <v>44.965000000000003</v>
      </c>
      <c r="DH331" s="236"/>
      <c r="DI331" s="236">
        <v>37.303100000000001</v>
      </c>
      <c r="DJ331" s="236"/>
      <c r="DK331" s="236">
        <v>43.698799999999999</v>
      </c>
      <c r="DL331" s="236">
        <v>51.230899999999998</v>
      </c>
      <c r="DM331" s="236"/>
      <c r="DN331" s="236"/>
      <c r="DO331" s="236"/>
      <c r="DP331" s="236"/>
      <c r="DQ331" s="236"/>
      <c r="DR331" s="236"/>
      <c r="DS331" s="236"/>
      <c r="DT331" s="236"/>
      <c r="DU331" s="236"/>
    </row>
    <row r="332" spans="1:125" x14ac:dyDescent="0.35">
      <c r="A332" s="236">
        <v>10</v>
      </c>
      <c r="B332" s="236">
        <v>70.905000000000001</v>
      </c>
      <c r="C332" s="236"/>
      <c r="D332" s="236">
        <v>63.340499999999999</v>
      </c>
      <c r="E332" s="236">
        <v>83.274500000000003</v>
      </c>
      <c r="F332" s="236">
        <v>65.970299999999995</v>
      </c>
      <c r="G332" s="236"/>
      <c r="H332" s="236"/>
      <c r="I332" s="236">
        <v>54.3476</v>
      </c>
      <c r="J332" s="236"/>
      <c r="K332" s="236">
        <v>52.951599999999999</v>
      </c>
      <c r="L332" s="236"/>
      <c r="M332" s="236"/>
      <c r="N332" s="236"/>
      <c r="O332" s="236">
        <v>48.763399999999997</v>
      </c>
      <c r="Z332" s="236">
        <v>47.984299999999998</v>
      </c>
      <c r="AA332" s="236">
        <v>64.0548</v>
      </c>
      <c r="AB332" s="236">
        <v>69.866200000000006</v>
      </c>
      <c r="AC332" s="236"/>
      <c r="AD332" s="236"/>
      <c r="AE332" s="236"/>
      <c r="AF332" s="236">
        <v>49.7699</v>
      </c>
      <c r="AG332" s="236">
        <v>39.4133</v>
      </c>
      <c r="AH332" s="236">
        <v>55.678699999999999</v>
      </c>
      <c r="AI332" s="236">
        <v>67.301400000000001</v>
      </c>
      <c r="AJ332" s="236">
        <v>53.081400000000002</v>
      </c>
      <c r="AK332" s="236">
        <v>63.340499999999999</v>
      </c>
      <c r="AL332" s="236">
        <v>62.918500000000002</v>
      </c>
      <c r="AM332" s="236">
        <v>44.055900000000001</v>
      </c>
      <c r="AN332" s="236">
        <v>42.7898</v>
      </c>
      <c r="AO332" s="236">
        <v>58.860300000000002</v>
      </c>
      <c r="AP332" s="236"/>
      <c r="AQ332" s="236">
        <v>51.328299999999999</v>
      </c>
      <c r="AR332" s="236"/>
      <c r="AS332" s="236">
        <v>53.081400000000002</v>
      </c>
      <c r="AX332" s="236">
        <v>67.983199999999997</v>
      </c>
      <c r="AY332" s="236"/>
      <c r="AZ332" s="236">
        <v>42.562600000000003</v>
      </c>
      <c r="BA332" s="236">
        <v>48.893300000000004</v>
      </c>
      <c r="BB332" s="236">
        <v>52.302199999999999</v>
      </c>
      <c r="BC332" s="236">
        <v>42.854700000000001</v>
      </c>
      <c r="BD332" s="236">
        <v>53.438499999999998</v>
      </c>
      <c r="BE332" s="236"/>
      <c r="BF332" s="236">
        <v>42.854700000000001</v>
      </c>
      <c r="BV332" s="236">
        <v>60.418700000000001</v>
      </c>
      <c r="BW332" s="236">
        <v>46.718200000000003</v>
      </c>
      <c r="BX332" s="236">
        <v>56.035800000000002</v>
      </c>
      <c r="BY332" s="236"/>
      <c r="BZ332" s="236">
        <v>43.8611</v>
      </c>
      <c r="CA332" s="236">
        <v>45.451900000000002</v>
      </c>
      <c r="CB332" s="236">
        <v>57.8538</v>
      </c>
      <c r="CC332" s="236"/>
      <c r="CD332" s="236">
        <v>43.081899999999997</v>
      </c>
      <c r="CE332" s="236">
        <v>58.081099999999999</v>
      </c>
      <c r="CF332" s="236">
        <v>48.763399999999997</v>
      </c>
      <c r="CG332" s="236">
        <v>42.497599999999998</v>
      </c>
      <c r="CH332" s="236">
        <v>46.555799999999998</v>
      </c>
      <c r="CI332" s="236">
        <v>35.744700000000002</v>
      </c>
      <c r="CJ332" s="236">
        <v>48.503700000000002</v>
      </c>
      <c r="CK332" s="236"/>
      <c r="CL332" s="236"/>
      <c r="CN332" s="236">
        <v>44.6404</v>
      </c>
      <c r="CU332" s="236">
        <v>53.438499999999998</v>
      </c>
      <c r="CV332" s="236">
        <v>44.218299999999999</v>
      </c>
      <c r="CW332" s="236">
        <v>42.6599</v>
      </c>
      <c r="CX332" s="236">
        <v>56.9773</v>
      </c>
      <c r="CY332" s="236">
        <v>41.426299999999998</v>
      </c>
      <c r="CZ332" s="236">
        <v>39.705599999999997</v>
      </c>
      <c r="DA332" s="236">
        <v>32.595599999999997</v>
      </c>
      <c r="DB332" s="236">
        <v>36.621299999999998</v>
      </c>
      <c r="DC332" s="236">
        <v>43.569000000000003</v>
      </c>
      <c r="DD332" s="236">
        <v>52.2697</v>
      </c>
      <c r="DE332" s="236"/>
      <c r="DF332" s="236">
        <v>40.452300000000001</v>
      </c>
      <c r="DG332" s="236">
        <v>47.075200000000002</v>
      </c>
      <c r="DH332" s="236"/>
      <c r="DI332" s="236">
        <v>39.023800000000001</v>
      </c>
      <c r="DJ332" s="236"/>
      <c r="DK332" s="236">
        <v>46.166200000000003</v>
      </c>
      <c r="DL332" s="236">
        <v>53.860599999999998</v>
      </c>
    </row>
    <row r="333" spans="1:125" x14ac:dyDescent="0.35">
      <c r="A333" s="236">
        <v>11</v>
      </c>
      <c r="B333" s="236">
        <v>71.846500000000006</v>
      </c>
      <c r="C333" s="236"/>
      <c r="D333" s="236">
        <v>64.087299999999999</v>
      </c>
      <c r="E333" s="236">
        <v>84.638000000000005</v>
      </c>
      <c r="F333" s="236">
        <v>67.626099999999994</v>
      </c>
      <c r="G333" s="236"/>
      <c r="H333" s="236"/>
      <c r="I333" s="236">
        <v>55.5488</v>
      </c>
      <c r="J333" s="236"/>
      <c r="K333" s="236">
        <v>54.2502</v>
      </c>
      <c r="L333" s="236"/>
      <c r="M333" s="236"/>
      <c r="N333" s="236"/>
      <c r="O333" s="236">
        <v>49.315399999999997</v>
      </c>
      <c r="Z333" s="236">
        <v>49.445300000000003</v>
      </c>
      <c r="AA333" s="236">
        <v>65.613100000000003</v>
      </c>
      <c r="AB333" s="236">
        <v>71.944000000000003</v>
      </c>
      <c r="AC333" s="236"/>
      <c r="AD333" s="236"/>
      <c r="AE333" s="236"/>
      <c r="AF333" s="236">
        <v>51.230800000000002</v>
      </c>
      <c r="AG333" s="236">
        <v>40.874299999999998</v>
      </c>
      <c r="AH333" s="236">
        <v>57.659100000000002</v>
      </c>
      <c r="AI333" s="236">
        <v>69.671400000000006</v>
      </c>
      <c r="AJ333" s="236">
        <v>54.639699999999998</v>
      </c>
      <c r="AK333" s="236">
        <v>66.197500000000005</v>
      </c>
      <c r="AL333" s="236">
        <v>65.028700000000001</v>
      </c>
      <c r="AM333" s="236">
        <v>45.646700000000003</v>
      </c>
      <c r="AN333" s="236">
        <v>44.5105</v>
      </c>
      <c r="AO333" s="236">
        <v>60.256300000000003</v>
      </c>
      <c r="AP333" s="236"/>
      <c r="AQ333" s="236">
        <v>53.406100000000002</v>
      </c>
      <c r="AR333" s="236"/>
      <c r="AS333" s="236">
        <v>55.191699999999997</v>
      </c>
      <c r="AX333" s="236">
        <v>69.9636</v>
      </c>
      <c r="AY333" s="236"/>
      <c r="AZ333" s="236">
        <v>43.504100000000001</v>
      </c>
      <c r="BA333" s="236">
        <v>50.549100000000003</v>
      </c>
      <c r="BB333" s="236">
        <v>53.990499999999997</v>
      </c>
      <c r="BC333" s="236">
        <v>44.478000000000002</v>
      </c>
      <c r="BD333" s="236">
        <v>54.704700000000003</v>
      </c>
      <c r="BE333" s="236"/>
      <c r="BF333" s="236">
        <v>43.828600000000002</v>
      </c>
      <c r="BV333" s="236">
        <v>62.658799999999999</v>
      </c>
      <c r="BW333" s="236">
        <v>48.438899999999997</v>
      </c>
      <c r="BX333" s="236">
        <v>57.464300000000001</v>
      </c>
      <c r="BY333" s="236"/>
      <c r="BZ333" s="236">
        <v>44.770200000000003</v>
      </c>
      <c r="CA333" s="236">
        <v>46.880400000000002</v>
      </c>
      <c r="CB333" s="236">
        <v>59.996600000000001</v>
      </c>
      <c r="CC333" s="236"/>
      <c r="CD333" s="236">
        <v>44.055900000000001</v>
      </c>
      <c r="CE333" s="236">
        <v>60.613399999999999</v>
      </c>
      <c r="CF333" s="236">
        <v>49.737400000000001</v>
      </c>
      <c r="CG333" s="236">
        <v>44.120899999999999</v>
      </c>
      <c r="CH333" s="236">
        <v>48.406300000000002</v>
      </c>
      <c r="CI333" s="236">
        <v>37.1083</v>
      </c>
      <c r="CJ333" s="236">
        <v>50.192</v>
      </c>
      <c r="CK333" s="236"/>
      <c r="CL333" s="236"/>
      <c r="CN333" s="236">
        <v>46.523400000000002</v>
      </c>
      <c r="CU333" s="236">
        <v>54.574800000000003</v>
      </c>
      <c r="CV333" s="236">
        <v>45.289700000000003</v>
      </c>
      <c r="CW333" s="236">
        <v>44.1858</v>
      </c>
      <c r="CX333" s="236">
        <v>58.178600000000003</v>
      </c>
      <c r="CY333" s="236">
        <v>43.244300000000003</v>
      </c>
      <c r="CZ333" s="236">
        <v>41.231400000000001</v>
      </c>
      <c r="DA333" s="236">
        <v>34.121499999999997</v>
      </c>
      <c r="DB333" s="236">
        <v>37.790100000000002</v>
      </c>
      <c r="DC333" s="236">
        <v>45.451999999999998</v>
      </c>
      <c r="DD333" s="236">
        <v>53.828099999999999</v>
      </c>
      <c r="DE333" s="236"/>
      <c r="DF333" s="236">
        <v>42.107999999999997</v>
      </c>
      <c r="DG333" s="236">
        <v>48.503700000000002</v>
      </c>
      <c r="DH333" s="236"/>
      <c r="DI333" s="236">
        <v>39.9328</v>
      </c>
      <c r="DJ333" s="236"/>
      <c r="DK333" s="236">
        <v>47.854399999999998</v>
      </c>
      <c r="DL333" s="236">
        <v>55.711199999999998</v>
      </c>
    </row>
    <row r="334" spans="1:125" x14ac:dyDescent="0.35">
      <c r="A334" s="236">
        <v>12</v>
      </c>
      <c r="B334" s="236">
        <v>71.067400000000006</v>
      </c>
      <c r="C334" s="236"/>
      <c r="D334" s="236">
        <v>63.535299999999999</v>
      </c>
      <c r="E334" s="236">
        <v>83.858800000000002</v>
      </c>
      <c r="F334" s="236">
        <v>68.113100000000003</v>
      </c>
      <c r="G334" s="236"/>
      <c r="H334" s="236"/>
      <c r="I334" s="236">
        <v>55.743600000000001</v>
      </c>
      <c r="J334" s="236"/>
      <c r="K334" s="236">
        <v>54.932000000000002</v>
      </c>
      <c r="L334" s="236"/>
      <c r="M334" s="236"/>
      <c r="N334" s="236"/>
      <c r="O334" s="236">
        <v>49.802300000000002</v>
      </c>
      <c r="Z334" s="236">
        <v>50.484200000000001</v>
      </c>
      <c r="AA334" s="236">
        <v>66.587100000000007</v>
      </c>
      <c r="AB334" s="236">
        <v>73.502399999999994</v>
      </c>
      <c r="AC334" s="236"/>
      <c r="AD334" s="236"/>
      <c r="AE334" s="236"/>
      <c r="AF334" s="236">
        <v>52.334699999999998</v>
      </c>
      <c r="AG334" s="236">
        <v>41.556100000000001</v>
      </c>
      <c r="AH334" s="236">
        <v>59.379800000000003</v>
      </c>
      <c r="AI334" s="236">
        <v>70.97</v>
      </c>
      <c r="AJ334" s="236">
        <v>55.289000000000001</v>
      </c>
      <c r="AK334" s="236">
        <v>68.340299999999999</v>
      </c>
      <c r="AL334" s="236">
        <v>66.4572</v>
      </c>
      <c r="AM334" s="236">
        <v>47.205100000000002</v>
      </c>
      <c r="AN334" s="236">
        <v>45.8416</v>
      </c>
      <c r="AO334" s="236">
        <v>61.1004</v>
      </c>
      <c r="AP334" s="236"/>
      <c r="AQ334" s="236">
        <v>54.899500000000003</v>
      </c>
      <c r="AR334" s="236"/>
      <c r="AS334" s="236">
        <v>56.782499999999999</v>
      </c>
      <c r="AX334" s="236">
        <v>71.3596</v>
      </c>
      <c r="AY334" s="236"/>
      <c r="AZ334" s="236">
        <v>44.023499999999999</v>
      </c>
      <c r="BA334" s="236">
        <v>51.425600000000003</v>
      </c>
      <c r="BB334" s="236">
        <v>54.866999999999997</v>
      </c>
      <c r="BC334" s="236">
        <v>45.451999999999998</v>
      </c>
      <c r="BD334" s="236">
        <v>54.834600000000002</v>
      </c>
      <c r="BE334" s="236"/>
      <c r="BF334" s="236">
        <v>44.348100000000002</v>
      </c>
      <c r="BV334" s="236">
        <v>63.989899999999999</v>
      </c>
      <c r="BW334" s="236">
        <v>49.412799999999997</v>
      </c>
      <c r="BX334" s="236">
        <v>58.276000000000003</v>
      </c>
      <c r="BY334" s="236"/>
      <c r="BZ334" s="236">
        <v>45.387</v>
      </c>
      <c r="CA334" s="236">
        <v>47.951799999999999</v>
      </c>
      <c r="CB334" s="236">
        <v>61.619799999999998</v>
      </c>
      <c r="CC334" s="236"/>
      <c r="CD334" s="236">
        <v>44.835099999999997</v>
      </c>
      <c r="CE334" s="236">
        <v>62.5289</v>
      </c>
      <c r="CF334" s="236">
        <v>50.484099999999998</v>
      </c>
      <c r="CG334" s="236">
        <v>44.900100000000002</v>
      </c>
      <c r="CH334" s="236">
        <v>49.834800000000001</v>
      </c>
      <c r="CI334" s="236">
        <v>38.439399999999999</v>
      </c>
      <c r="CJ334" s="236">
        <v>51.198399999999999</v>
      </c>
      <c r="CK334" s="236"/>
      <c r="CL334" s="236"/>
      <c r="CN334" s="236">
        <v>47.919400000000003</v>
      </c>
      <c r="CU334" s="236">
        <v>55.3215</v>
      </c>
      <c r="CV334" s="236">
        <v>45.679299999999998</v>
      </c>
      <c r="CW334" s="236">
        <v>44.965000000000003</v>
      </c>
      <c r="CX334" s="236">
        <v>58.113599999999998</v>
      </c>
      <c r="CY334" s="236">
        <v>44.445599999999999</v>
      </c>
      <c r="CZ334" s="236">
        <v>42.400199999999998</v>
      </c>
      <c r="DA334" s="236">
        <v>35.225299999999997</v>
      </c>
      <c r="DB334" s="236">
        <v>38.829000000000001</v>
      </c>
      <c r="DC334" s="236">
        <v>46.490900000000003</v>
      </c>
      <c r="DD334" s="236">
        <v>54.996899999999997</v>
      </c>
      <c r="DE334" s="236"/>
      <c r="DF334" s="236">
        <v>43.2119</v>
      </c>
      <c r="DG334" s="236">
        <v>49.185499999999998</v>
      </c>
      <c r="DH334" s="236"/>
      <c r="DI334" s="236">
        <v>40.549700000000001</v>
      </c>
      <c r="DJ334" s="236"/>
      <c r="DK334" s="236">
        <v>49.282899999999998</v>
      </c>
      <c r="DL334" s="236">
        <v>57.1721</v>
      </c>
    </row>
    <row r="335" spans="1:125" x14ac:dyDescent="0.35">
      <c r="A335" s="236">
        <v>13</v>
      </c>
      <c r="B335" s="236">
        <v>68.989599999999996</v>
      </c>
      <c r="C335" s="236"/>
      <c r="D335" s="236">
        <v>61.912100000000002</v>
      </c>
      <c r="E335" s="236">
        <v>82.0732</v>
      </c>
      <c r="F335" s="236">
        <v>67.041700000000006</v>
      </c>
      <c r="G335" s="236"/>
      <c r="H335" s="236"/>
      <c r="I335" s="236">
        <v>55.6462</v>
      </c>
      <c r="J335" s="236"/>
      <c r="K335" s="236">
        <v>54.737200000000001</v>
      </c>
      <c r="L335" s="236"/>
      <c r="M335" s="236"/>
      <c r="N335" s="236"/>
      <c r="O335" s="236">
        <v>49.347799999999999</v>
      </c>
      <c r="Z335" s="236">
        <v>50.938699999999997</v>
      </c>
      <c r="AA335" s="236">
        <v>66.814400000000006</v>
      </c>
      <c r="AB335" s="236">
        <v>74.313999999999993</v>
      </c>
      <c r="AC335" s="236"/>
      <c r="AD335" s="236"/>
      <c r="AE335" s="236"/>
      <c r="AF335" s="236">
        <v>52.561900000000001</v>
      </c>
      <c r="AG335" s="236">
        <v>41.913200000000003</v>
      </c>
      <c r="AH335" s="236">
        <v>59.7044</v>
      </c>
      <c r="AI335" s="236">
        <v>71.716700000000003</v>
      </c>
      <c r="AJ335" s="236">
        <v>55.711100000000002</v>
      </c>
      <c r="AK335" s="236">
        <v>69.509</v>
      </c>
      <c r="AL335" s="236">
        <v>67.074100000000001</v>
      </c>
      <c r="AM335" s="236">
        <v>48.049199999999999</v>
      </c>
      <c r="AN335" s="236">
        <v>45.971499999999999</v>
      </c>
      <c r="AO335" s="236">
        <v>60.743299999999998</v>
      </c>
      <c r="AP335" s="236"/>
      <c r="AQ335" s="236">
        <v>55.841000000000001</v>
      </c>
      <c r="AR335" s="236"/>
      <c r="AS335" s="236">
        <v>57.139600000000002</v>
      </c>
      <c r="AX335" s="236">
        <v>71.554400000000001</v>
      </c>
      <c r="AY335" s="236"/>
      <c r="AZ335" s="236">
        <v>44.023499999999999</v>
      </c>
      <c r="BA335" s="236">
        <v>51.685400000000001</v>
      </c>
      <c r="BB335" s="236">
        <v>55.159199999999998</v>
      </c>
      <c r="BC335" s="236">
        <v>46.0364</v>
      </c>
      <c r="BD335" s="236">
        <v>54.412500000000001</v>
      </c>
      <c r="BE335" s="236"/>
      <c r="BF335" s="236">
        <v>45.159700000000001</v>
      </c>
      <c r="BV335" s="236">
        <v>64.736599999999996</v>
      </c>
      <c r="BW335" s="236">
        <v>49.932299999999998</v>
      </c>
      <c r="BX335" s="236">
        <v>58.146099999999997</v>
      </c>
      <c r="BY335" s="236"/>
      <c r="BZ335" s="236">
        <v>45.257199999999997</v>
      </c>
      <c r="CA335" s="236">
        <v>48.633600000000001</v>
      </c>
      <c r="CB335" s="236">
        <v>62.301600000000001</v>
      </c>
      <c r="CC335" s="236"/>
      <c r="CD335" s="236">
        <v>45.159700000000001</v>
      </c>
      <c r="CE335" s="236">
        <v>63.535299999999999</v>
      </c>
      <c r="CF335" s="236">
        <v>51.100999999999999</v>
      </c>
      <c r="CG335" s="236">
        <v>45.614400000000003</v>
      </c>
      <c r="CH335" s="236">
        <v>50.711399999999998</v>
      </c>
      <c r="CI335" s="236">
        <v>39.348399999999998</v>
      </c>
      <c r="CJ335" s="236">
        <v>51.555500000000002</v>
      </c>
      <c r="CK335" s="236"/>
      <c r="CL335" s="236"/>
      <c r="CN335" s="236">
        <v>48.9908</v>
      </c>
      <c r="CU335" s="236">
        <v>55.613700000000001</v>
      </c>
      <c r="CV335" s="236">
        <v>45.939</v>
      </c>
      <c r="CW335" s="236">
        <v>45.419499999999999</v>
      </c>
      <c r="CX335" s="236">
        <v>57.4968</v>
      </c>
      <c r="CY335" s="236">
        <v>45.354599999999998</v>
      </c>
      <c r="CZ335" s="236">
        <v>42.854700000000001</v>
      </c>
      <c r="DA335" s="236">
        <v>35.614899999999999</v>
      </c>
      <c r="DB335" s="236">
        <v>39.316000000000003</v>
      </c>
      <c r="DC335" s="236">
        <v>47.2376</v>
      </c>
      <c r="DD335" s="236">
        <v>55.191699999999997</v>
      </c>
      <c r="DE335" s="236"/>
      <c r="DF335" s="236">
        <v>43.861199999999997</v>
      </c>
      <c r="DG335" s="236">
        <v>49.510199999999998</v>
      </c>
      <c r="DH335" s="236"/>
      <c r="DI335" s="236">
        <v>40.679499999999997</v>
      </c>
      <c r="DJ335" s="236"/>
      <c r="DK335" s="236">
        <v>50.029600000000002</v>
      </c>
      <c r="DL335" s="236">
        <v>58.048699999999997</v>
      </c>
    </row>
    <row r="336" spans="1:125" x14ac:dyDescent="0.35">
      <c r="A336" s="236">
        <v>14</v>
      </c>
      <c r="B336" s="236">
        <v>65.807900000000004</v>
      </c>
      <c r="C336" s="236"/>
      <c r="D336" s="236">
        <v>59.444699999999997</v>
      </c>
      <c r="E336" s="236">
        <v>79.183800000000005</v>
      </c>
      <c r="F336" s="236">
        <v>63.924999999999997</v>
      </c>
      <c r="G336" s="236"/>
      <c r="H336" s="236"/>
      <c r="I336" s="236">
        <v>54.802100000000003</v>
      </c>
      <c r="J336" s="236"/>
      <c r="K336" s="236">
        <v>53.665799999999997</v>
      </c>
      <c r="L336" s="236"/>
      <c r="M336" s="236"/>
      <c r="N336" s="236"/>
      <c r="O336" s="236">
        <v>48.763399999999997</v>
      </c>
      <c r="Z336" s="236">
        <v>51.100999999999999</v>
      </c>
      <c r="AA336" s="236">
        <v>66.489699999999999</v>
      </c>
      <c r="AB336" s="236">
        <v>73.891999999999996</v>
      </c>
      <c r="AC336" s="236"/>
      <c r="AD336" s="236"/>
      <c r="AE336" s="236"/>
      <c r="AF336" s="236">
        <v>52.724200000000003</v>
      </c>
      <c r="AG336" s="236">
        <v>41.880699999999997</v>
      </c>
      <c r="AH336" s="236">
        <v>59.769300000000001</v>
      </c>
      <c r="AI336" s="236">
        <v>71.3596</v>
      </c>
      <c r="AJ336" s="236">
        <v>55.4514</v>
      </c>
      <c r="AK336" s="236">
        <v>69.801199999999994</v>
      </c>
      <c r="AL336" s="236">
        <v>67.009200000000007</v>
      </c>
      <c r="AM336" s="236">
        <v>48.5687</v>
      </c>
      <c r="AN336" s="236">
        <v>46.231200000000001</v>
      </c>
      <c r="AO336" s="236">
        <v>59.5745</v>
      </c>
      <c r="AP336" s="236"/>
      <c r="AQ336" s="236">
        <v>56.490299999999998</v>
      </c>
      <c r="AR336" s="236"/>
      <c r="AS336" s="236">
        <v>57.0747</v>
      </c>
      <c r="AX336" s="236">
        <v>71.262200000000007</v>
      </c>
      <c r="AY336" s="236"/>
      <c r="AZ336" s="236">
        <v>44.153399999999998</v>
      </c>
      <c r="BA336" s="236">
        <v>50.906199999999998</v>
      </c>
      <c r="BB336" s="236">
        <v>54.932000000000002</v>
      </c>
      <c r="BC336" s="236">
        <v>45.906500000000001</v>
      </c>
      <c r="BD336" s="236">
        <v>53.178800000000003</v>
      </c>
      <c r="BE336" s="236"/>
      <c r="BF336" s="236">
        <v>45.841500000000003</v>
      </c>
      <c r="BV336" s="236">
        <v>64.866500000000002</v>
      </c>
      <c r="BW336" s="236">
        <v>50.4193</v>
      </c>
      <c r="BX336" s="236">
        <v>57.756500000000003</v>
      </c>
      <c r="BY336" s="236"/>
      <c r="BZ336" s="236">
        <v>44.900100000000002</v>
      </c>
      <c r="CA336" s="236">
        <v>49.185499999999998</v>
      </c>
      <c r="CB336" s="236">
        <v>62.593800000000002</v>
      </c>
      <c r="CC336" s="236"/>
      <c r="CD336" s="236">
        <v>45.094799999999999</v>
      </c>
      <c r="CE336" s="236">
        <v>64.119699999999995</v>
      </c>
      <c r="CF336" s="236">
        <v>51.588000000000001</v>
      </c>
      <c r="CG336" s="236">
        <v>45.549399999999999</v>
      </c>
      <c r="CH336" s="236">
        <v>51.036000000000001</v>
      </c>
      <c r="CI336" s="236">
        <v>39.9328</v>
      </c>
      <c r="CJ336" s="236">
        <v>51.555500000000002</v>
      </c>
      <c r="CK336" s="236"/>
      <c r="CL336" s="236"/>
      <c r="CN336" s="236">
        <v>49.283000000000001</v>
      </c>
      <c r="CU336" s="236">
        <v>55.3215</v>
      </c>
      <c r="CV336" s="236">
        <v>45.549399999999999</v>
      </c>
      <c r="CW336" s="236">
        <v>45.7117</v>
      </c>
      <c r="CX336" s="236">
        <v>56.425400000000003</v>
      </c>
      <c r="CY336" s="236">
        <v>45.744199999999999</v>
      </c>
      <c r="CZ336" s="236">
        <v>43.017099999999999</v>
      </c>
      <c r="DA336" s="236">
        <v>35.777200000000001</v>
      </c>
      <c r="DB336" s="236">
        <v>39.705599999999997</v>
      </c>
      <c r="DC336" s="236">
        <v>47.951799999999999</v>
      </c>
      <c r="DD336" s="236">
        <v>55.3215</v>
      </c>
      <c r="DE336" s="236"/>
      <c r="DF336" s="236">
        <v>44.055999999999997</v>
      </c>
      <c r="DG336" s="236">
        <v>49.575099999999999</v>
      </c>
      <c r="DH336" s="236"/>
      <c r="DI336" s="236">
        <v>40.646999999999998</v>
      </c>
      <c r="DJ336" s="236"/>
      <c r="DK336" s="236">
        <v>50.646500000000003</v>
      </c>
      <c r="DL336" s="236">
        <v>58.535699999999999</v>
      </c>
    </row>
    <row r="337" spans="1:116" x14ac:dyDescent="0.35">
      <c r="A337" s="236">
        <v>15</v>
      </c>
      <c r="B337" s="236">
        <v>61.976999999999997</v>
      </c>
      <c r="C337" s="236"/>
      <c r="D337" s="236">
        <v>56.587699999999998</v>
      </c>
      <c r="E337" s="236">
        <v>75.060599999999994</v>
      </c>
      <c r="F337" s="236">
        <v>60.158999999999999</v>
      </c>
      <c r="G337" s="236"/>
      <c r="H337" s="236"/>
      <c r="I337" s="236">
        <v>53.893099999999997</v>
      </c>
      <c r="J337" s="236"/>
      <c r="K337" s="236">
        <v>51.912700000000001</v>
      </c>
      <c r="L337" s="236"/>
      <c r="M337" s="236"/>
      <c r="N337" s="236"/>
      <c r="O337" s="236">
        <v>47.562199999999997</v>
      </c>
      <c r="Z337" s="236">
        <v>50.646500000000003</v>
      </c>
      <c r="AA337" s="236">
        <v>65.515799999999999</v>
      </c>
      <c r="AB337" s="236">
        <v>73.112799999999993</v>
      </c>
      <c r="AC337" s="236"/>
      <c r="AD337" s="236"/>
      <c r="AE337" s="236"/>
      <c r="AF337" s="236">
        <v>52.0749</v>
      </c>
      <c r="AG337" s="236">
        <v>41.685899999999997</v>
      </c>
      <c r="AH337" s="236">
        <v>58.698</v>
      </c>
      <c r="AI337" s="236">
        <v>70.288200000000003</v>
      </c>
      <c r="AJ337" s="236">
        <v>54.347499999999997</v>
      </c>
      <c r="AK337" s="236">
        <v>69.087000000000003</v>
      </c>
      <c r="AL337" s="236">
        <v>65.937799999999996</v>
      </c>
      <c r="AM337" s="236">
        <v>48.731000000000002</v>
      </c>
      <c r="AN337" s="236">
        <v>45.939</v>
      </c>
      <c r="AO337" s="236">
        <v>57.723999999999997</v>
      </c>
      <c r="AP337" s="236"/>
      <c r="AQ337" s="236">
        <v>56.490299999999998</v>
      </c>
      <c r="AR337" s="236"/>
      <c r="AS337" s="236">
        <v>56.392899999999997</v>
      </c>
      <c r="AX337" s="236">
        <v>69.995999999999995</v>
      </c>
      <c r="AY337" s="236"/>
      <c r="AZ337" s="236">
        <v>43.731299999999997</v>
      </c>
      <c r="BA337" s="236">
        <v>49.932200000000002</v>
      </c>
      <c r="BB337" s="236">
        <v>53.990499999999997</v>
      </c>
      <c r="BC337" s="236">
        <v>45.354599999999998</v>
      </c>
      <c r="BD337" s="236">
        <v>51.782800000000002</v>
      </c>
      <c r="BE337" s="236"/>
      <c r="BF337" s="236">
        <v>46.588200000000001</v>
      </c>
      <c r="BV337" s="236">
        <v>64.379499999999993</v>
      </c>
      <c r="BW337" s="236">
        <v>50.127099999999999</v>
      </c>
      <c r="BX337" s="236">
        <v>56.717599999999997</v>
      </c>
      <c r="BY337" s="236"/>
      <c r="BZ337" s="236">
        <v>44.120899999999999</v>
      </c>
      <c r="CA337" s="236">
        <v>49.088099999999997</v>
      </c>
      <c r="CB337" s="236">
        <v>61.782200000000003</v>
      </c>
      <c r="CC337" s="236"/>
      <c r="CD337" s="236">
        <v>44.380600000000001</v>
      </c>
      <c r="CE337" s="236">
        <v>63.827500000000001</v>
      </c>
      <c r="CF337" s="236">
        <v>51.523000000000003</v>
      </c>
      <c r="CG337" s="236">
        <v>45.484499999999997</v>
      </c>
      <c r="CH337" s="236">
        <v>51.263300000000001</v>
      </c>
      <c r="CI337" s="236">
        <v>40.225000000000001</v>
      </c>
      <c r="CJ337" s="236">
        <v>51.100999999999999</v>
      </c>
      <c r="CK337" s="236"/>
      <c r="CL337" s="236"/>
      <c r="CN337" s="236">
        <v>49.445300000000003</v>
      </c>
      <c r="CU337" s="236">
        <v>54.509900000000002</v>
      </c>
      <c r="CV337" s="236">
        <v>44.737699999999997</v>
      </c>
      <c r="CW337" s="236">
        <v>45.387</v>
      </c>
      <c r="CX337" s="236">
        <v>54.380099999999999</v>
      </c>
      <c r="CY337" s="236">
        <v>45.874099999999999</v>
      </c>
      <c r="CZ337" s="236">
        <v>43.082000000000001</v>
      </c>
      <c r="DA337" s="236">
        <v>35.842100000000002</v>
      </c>
      <c r="DB337" s="236">
        <v>39.738</v>
      </c>
      <c r="DC337" s="236">
        <v>47.757100000000001</v>
      </c>
      <c r="DD337" s="236">
        <v>54.639699999999998</v>
      </c>
      <c r="DE337" s="236"/>
      <c r="DF337" s="236">
        <v>44.1858</v>
      </c>
      <c r="DG337" s="236">
        <v>48.958300000000001</v>
      </c>
      <c r="DH337" s="236"/>
      <c r="DI337" s="236">
        <v>40.225000000000001</v>
      </c>
      <c r="DJ337" s="236"/>
      <c r="DK337" s="236">
        <v>50.646500000000003</v>
      </c>
      <c r="DL337" s="236">
        <v>58.405799999999999</v>
      </c>
    </row>
    <row r="338" spans="1:116" x14ac:dyDescent="0.35">
      <c r="A338" s="236">
        <v>16</v>
      </c>
      <c r="B338" s="236">
        <v>57.399299999999997</v>
      </c>
      <c r="C338" s="236"/>
      <c r="D338" s="236">
        <v>53.048900000000003</v>
      </c>
      <c r="E338" s="236">
        <v>70.288200000000003</v>
      </c>
      <c r="F338" s="236">
        <v>56.003300000000003</v>
      </c>
      <c r="G338" s="236"/>
      <c r="H338" s="236"/>
      <c r="I338" s="236">
        <v>52.464599999999997</v>
      </c>
      <c r="J338" s="236"/>
      <c r="K338" s="236">
        <v>49.672600000000003</v>
      </c>
      <c r="L338" s="236"/>
      <c r="M338" s="236"/>
      <c r="N338" s="236"/>
      <c r="O338" s="236">
        <v>46.133699999999997</v>
      </c>
      <c r="Z338" s="236">
        <v>50.029600000000002</v>
      </c>
      <c r="AA338" s="236">
        <v>63.827500000000001</v>
      </c>
      <c r="AB338" s="236">
        <v>71.976500000000001</v>
      </c>
      <c r="AC338" s="236"/>
      <c r="AD338" s="236"/>
      <c r="AE338" s="236"/>
      <c r="AF338" s="236">
        <v>51.328200000000002</v>
      </c>
      <c r="AG338" s="236">
        <v>41.2639</v>
      </c>
      <c r="AH338" s="236">
        <v>57.302</v>
      </c>
      <c r="AI338" s="236">
        <v>68.664900000000003</v>
      </c>
      <c r="AJ338" s="236">
        <v>52.756700000000002</v>
      </c>
      <c r="AK338" s="236">
        <v>67.463700000000003</v>
      </c>
      <c r="AL338" s="236">
        <v>64.184600000000003</v>
      </c>
      <c r="AM338" s="236">
        <v>48.828400000000002</v>
      </c>
      <c r="AN338" s="236">
        <v>45.517000000000003</v>
      </c>
      <c r="AO338" s="236">
        <v>55.516300000000001</v>
      </c>
      <c r="AP338" s="236"/>
      <c r="AQ338" s="236">
        <v>56.198099999999997</v>
      </c>
      <c r="AR338" s="236"/>
      <c r="AS338" s="236">
        <v>54.607300000000002</v>
      </c>
      <c r="AX338" s="236">
        <v>68.5351</v>
      </c>
      <c r="AY338" s="236"/>
      <c r="AZ338" s="236">
        <v>43.049500000000002</v>
      </c>
      <c r="BA338" s="236">
        <v>48.438800000000001</v>
      </c>
      <c r="BB338" s="236">
        <v>52.886600000000001</v>
      </c>
      <c r="BC338" s="236">
        <v>44.380600000000001</v>
      </c>
      <c r="BD338" s="236">
        <v>49.672499999999999</v>
      </c>
      <c r="BE338" s="236"/>
      <c r="BF338" s="236">
        <v>46.588200000000001</v>
      </c>
      <c r="BV338" s="236">
        <v>63.243200000000002</v>
      </c>
      <c r="BW338" s="236">
        <v>49.802399999999999</v>
      </c>
      <c r="BX338" s="236">
        <v>55.386499999999998</v>
      </c>
      <c r="BY338" s="236"/>
      <c r="BZ338" s="236">
        <v>42.854700000000001</v>
      </c>
      <c r="CA338" s="236">
        <v>48.763399999999997</v>
      </c>
      <c r="CB338" s="236">
        <v>60.515999999999998</v>
      </c>
      <c r="CC338" s="236"/>
      <c r="CD338" s="236">
        <v>43.568899999999999</v>
      </c>
      <c r="CE338" s="236">
        <v>63.243099999999998</v>
      </c>
      <c r="CF338" s="236">
        <v>51.263300000000001</v>
      </c>
      <c r="CG338" s="236">
        <v>44.542999999999999</v>
      </c>
      <c r="CH338" s="236">
        <v>50.613999999999997</v>
      </c>
      <c r="CI338" s="236">
        <v>40.192500000000003</v>
      </c>
      <c r="CJ338" s="236">
        <v>50.289400000000001</v>
      </c>
      <c r="CK338" s="236"/>
      <c r="CL338" s="236"/>
      <c r="CN338" s="236">
        <v>49.412799999999997</v>
      </c>
      <c r="CU338" s="236">
        <v>53.633299999999998</v>
      </c>
      <c r="CV338" s="236">
        <v>43.731299999999997</v>
      </c>
      <c r="CW338" s="236">
        <v>44.867600000000003</v>
      </c>
      <c r="CX338" s="236">
        <v>52.204900000000002</v>
      </c>
      <c r="CY338" s="236">
        <v>45.484499999999997</v>
      </c>
      <c r="CZ338" s="236">
        <v>42.530099999999997</v>
      </c>
      <c r="DA338" s="236">
        <v>35.647300000000001</v>
      </c>
      <c r="DB338" s="236">
        <v>39.575699999999998</v>
      </c>
      <c r="DC338" s="236">
        <v>47.724600000000002</v>
      </c>
      <c r="DD338" s="236">
        <v>53.665799999999997</v>
      </c>
      <c r="DE338" s="236"/>
      <c r="DF338" s="236">
        <v>43.666400000000003</v>
      </c>
      <c r="DG338" s="236">
        <v>48.0167</v>
      </c>
      <c r="DH338" s="236"/>
      <c r="DI338" s="236">
        <v>39.965299999999999</v>
      </c>
      <c r="DJ338" s="236"/>
      <c r="DK338" s="236">
        <v>50.581600000000002</v>
      </c>
      <c r="DL338" s="236">
        <v>58.016199999999998</v>
      </c>
    </row>
    <row r="339" spans="1:116" x14ac:dyDescent="0.35">
      <c r="A339" s="236">
        <v>17</v>
      </c>
      <c r="B339" s="236">
        <v>52.432099999999998</v>
      </c>
      <c r="C339" s="236"/>
      <c r="D339" s="236">
        <v>49.023200000000003</v>
      </c>
      <c r="E339" s="236">
        <v>64.671599999999998</v>
      </c>
      <c r="F339" s="236">
        <v>51.068600000000004</v>
      </c>
      <c r="G339" s="236"/>
      <c r="H339" s="236"/>
      <c r="I339" s="236">
        <v>51.003599999999999</v>
      </c>
      <c r="J339" s="236"/>
      <c r="K339" s="236">
        <v>47.432400000000001</v>
      </c>
      <c r="L339" s="236"/>
      <c r="M339" s="236"/>
      <c r="N339" s="236"/>
      <c r="O339" s="236">
        <v>44.575400000000002</v>
      </c>
      <c r="Z339" s="236">
        <v>49.088099999999997</v>
      </c>
      <c r="AA339" s="236">
        <v>62.269199999999998</v>
      </c>
      <c r="AB339" s="236">
        <v>70.093500000000006</v>
      </c>
      <c r="AC339" s="236"/>
      <c r="AD339" s="236"/>
      <c r="AE339" s="236"/>
      <c r="AF339" s="236">
        <v>50.321800000000003</v>
      </c>
      <c r="AG339" s="236">
        <v>40.354799999999997</v>
      </c>
      <c r="AH339" s="236">
        <v>55.6462</v>
      </c>
      <c r="AI339" s="236">
        <v>66.457300000000004</v>
      </c>
      <c r="AJ339" s="236">
        <v>50.613999999999997</v>
      </c>
      <c r="AK339" s="236">
        <v>65.223500000000001</v>
      </c>
      <c r="AL339" s="236">
        <v>61.619900000000001</v>
      </c>
      <c r="AM339" s="236">
        <v>48.633600000000001</v>
      </c>
      <c r="AN339" s="236">
        <v>44.575499999999998</v>
      </c>
      <c r="AO339" s="236">
        <v>53.016500000000001</v>
      </c>
      <c r="AP339" s="236"/>
      <c r="AQ339" s="236">
        <v>55.289099999999998</v>
      </c>
      <c r="AR339" s="236"/>
      <c r="AS339" s="236">
        <v>52.659399999999998</v>
      </c>
      <c r="AX339" s="236">
        <v>66.392300000000006</v>
      </c>
      <c r="AY339" s="236"/>
      <c r="AZ339" s="236">
        <v>42.107999999999997</v>
      </c>
      <c r="BA339" s="236">
        <v>46.523299999999999</v>
      </c>
      <c r="BB339" s="236">
        <v>51.328299999999999</v>
      </c>
      <c r="BC339" s="236">
        <v>42.952100000000002</v>
      </c>
      <c r="BD339" s="236">
        <v>47.399900000000002</v>
      </c>
      <c r="BE339" s="236"/>
      <c r="BF339" s="236">
        <v>45.744100000000003</v>
      </c>
      <c r="BV339" s="236">
        <v>61.587400000000002</v>
      </c>
      <c r="BW339" s="236">
        <v>49.185600000000001</v>
      </c>
      <c r="BX339" s="236">
        <v>53.795699999999997</v>
      </c>
      <c r="BY339" s="236"/>
      <c r="BZ339" s="236">
        <v>41.426200000000001</v>
      </c>
      <c r="CA339" s="236">
        <v>48.0167</v>
      </c>
      <c r="CB339" s="236">
        <v>59.12</v>
      </c>
      <c r="CC339" s="236"/>
      <c r="CD339" s="236">
        <v>42.724800000000002</v>
      </c>
      <c r="CE339" s="236">
        <v>62.269199999999998</v>
      </c>
      <c r="CF339" s="236">
        <v>50.549100000000003</v>
      </c>
      <c r="CG339" s="236">
        <v>43.536499999999997</v>
      </c>
      <c r="CH339" s="236">
        <v>50.029600000000002</v>
      </c>
      <c r="CI339" s="236">
        <v>40.289900000000003</v>
      </c>
      <c r="CJ339" s="236">
        <v>49.477699999999999</v>
      </c>
      <c r="CK339" s="236"/>
      <c r="CL339" s="236"/>
      <c r="CN339" s="236">
        <v>48.698599999999999</v>
      </c>
      <c r="CU339" s="236">
        <v>52.497</v>
      </c>
      <c r="CV339" s="236">
        <v>42.432699999999997</v>
      </c>
      <c r="CW339" s="236">
        <v>44.445500000000003</v>
      </c>
      <c r="CX339" s="236">
        <v>49.867400000000004</v>
      </c>
      <c r="CY339" s="236">
        <v>45.029899999999998</v>
      </c>
      <c r="CZ339" s="236">
        <v>41.848300000000002</v>
      </c>
      <c r="DA339" s="236">
        <v>35.160400000000003</v>
      </c>
      <c r="DB339" s="236">
        <v>39.218600000000002</v>
      </c>
      <c r="DC339" s="236">
        <v>47.172699999999999</v>
      </c>
      <c r="DD339" s="236">
        <v>52.2697</v>
      </c>
      <c r="DE339" s="236"/>
      <c r="DF339" s="236">
        <v>42.9846</v>
      </c>
      <c r="DG339" s="236">
        <v>46.945399999999999</v>
      </c>
      <c r="DH339" s="236"/>
      <c r="DI339" s="236">
        <v>38.991300000000003</v>
      </c>
      <c r="DJ339" s="236"/>
      <c r="DK339" s="236">
        <v>49.899799999999999</v>
      </c>
      <c r="DL339" s="236">
        <v>57.107199999999999</v>
      </c>
    </row>
    <row r="340" spans="1:116" x14ac:dyDescent="0.35">
      <c r="A340" s="236">
        <v>18</v>
      </c>
      <c r="B340" s="236">
        <v>47.075200000000002</v>
      </c>
      <c r="C340" s="236"/>
      <c r="D340" s="236">
        <v>44.575400000000002</v>
      </c>
      <c r="E340" s="236">
        <v>58.210900000000002</v>
      </c>
      <c r="F340" s="236">
        <v>46.718200000000003</v>
      </c>
      <c r="G340" s="236"/>
      <c r="H340" s="236"/>
      <c r="I340" s="236">
        <v>49.088200000000001</v>
      </c>
      <c r="J340" s="236"/>
      <c r="K340" s="236">
        <v>44.770200000000003</v>
      </c>
      <c r="L340" s="236"/>
      <c r="M340" s="236"/>
      <c r="N340" s="236"/>
      <c r="O340" s="236">
        <v>42.367699999999999</v>
      </c>
      <c r="Z340" s="236">
        <v>47.886899999999997</v>
      </c>
      <c r="AA340" s="236">
        <v>59.8992</v>
      </c>
      <c r="AB340" s="236">
        <v>67.885800000000003</v>
      </c>
      <c r="AC340" s="236"/>
      <c r="AD340" s="236"/>
      <c r="AE340" s="236"/>
      <c r="AF340" s="236">
        <v>48.731000000000002</v>
      </c>
      <c r="AG340" s="236">
        <v>39.186100000000003</v>
      </c>
      <c r="AH340" s="236">
        <v>53.406100000000002</v>
      </c>
      <c r="AI340" s="236">
        <v>63.665199999999999</v>
      </c>
      <c r="AJ340" s="236">
        <v>48.211500000000001</v>
      </c>
      <c r="AK340" s="236">
        <v>62.691200000000002</v>
      </c>
      <c r="AL340" s="236">
        <v>58.600499999999997</v>
      </c>
      <c r="AM340" s="236">
        <v>47.854399999999998</v>
      </c>
      <c r="AN340" s="236">
        <v>43.504100000000001</v>
      </c>
      <c r="AO340" s="236">
        <v>50.419199999999996</v>
      </c>
      <c r="AP340" s="236"/>
      <c r="AQ340" s="236">
        <v>54.152799999999999</v>
      </c>
      <c r="AR340" s="236"/>
      <c r="AS340" s="236">
        <v>50.192</v>
      </c>
      <c r="AX340" s="236">
        <v>64.379499999999993</v>
      </c>
      <c r="AY340" s="236"/>
      <c r="AZ340" s="236">
        <v>40.712000000000003</v>
      </c>
      <c r="BA340" s="236">
        <v>44.218299999999999</v>
      </c>
      <c r="BB340" s="236">
        <v>49.672499999999999</v>
      </c>
      <c r="BC340" s="236">
        <v>41.2639</v>
      </c>
      <c r="BD340" s="236">
        <v>45.029899999999998</v>
      </c>
      <c r="BE340" s="236"/>
      <c r="BF340" s="236">
        <v>44.283200000000001</v>
      </c>
      <c r="BV340" s="236">
        <v>59.671999999999997</v>
      </c>
      <c r="BW340" s="236">
        <v>48.146700000000003</v>
      </c>
      <c r="BX340" s="236">
        <v>51.945099999999996</v>
      </c>
      <c r="BY340" s="236"/>
      <c r="BZ340" s="236">
        <v>39.445799999999998</v>
      </c>
      <c r="CA340" s="236">
        <v>47.1402</v>
      </c>
      <c r="CB340" s="236">
        <v>56.944800000000001</v>
      </c>
      <c r="CC340" s="236"/>
      <c r="CD340" s="236">
        <v>41.523600000000002</v>
      </c>
      <c r="CE340" s="236">
        <v>60.775799999999997</v>
      </c>
      <c r="CF340" s="236">
        <v>49.152999999999999</v>
      </c>
      <c r="CG340" s="236">
        <v>42.173000000000002</v>
      </c>
      <c r="CH340" s="236">
        <v>49.055599999999998</v>
      </c>
      <c r="CI340" s="236">
        <v>39.445799999999998</v>
      </c>
      <c r="CJ340" s="236">
        <v>47.951799999999999</v>
      </c>
      <c r="CK340" s="236"/>
      <c r="CL340" s="236"/>
      <c r="CN340" s="236">
        <v>47.919400000000003</v>
      </c>
      <c r="CU340" s="236">
        <v>51.133400000000002</v>
      </c>
      <c r="CV340" s="236">
        <v>40.841900000000003</v>
      </c>
      <c r="CW340" s="236">
        <v>43.633899999999997</v>
      </c>
      <c r="CX340" s="236">
        <v>46.523400000000002</v>
      </c>
      <c r="CY340" s="236">
        <v>43.958599999999997</v>
      </c>
      <c r="CZ340" s="236">
        <v>40.679499999999997</v>
      </c>
      <c r="DA340" s="236">
        <v>34.770800000000001</v>
      </c>
      <c r="DB340" s="236">
        <v>38.829000000000001</v>
      </c>
      <c r="DC340" s="236">
        <v>46.750599999999999</v>
      </c>
      <c r="DD340" s="236">
        <v>50.906199999999998</v>
      </c>
      <c r="DE340" s="236"/>
      <c r="DF340" s="236">
        <v>41.945700000000002</v>
      </c>
      <c r="DG340" s="236">
        <v>45.744199999999999</v>
      </c>
      <c r="DH340" s="236"/>
      <c r="DI340" s="236">
        <v>38.114699999999999</v>
      </c>
      <c r="DJ340" s="236"/>
      <c r="DK340" s="236">
        <v>49.153100000000002</v>
      </c>
      <c r="DL340" s="236">
        <v>56.068300000000001</v>
      </c>
    </row>
    <row r="341" spans="1:116" x14ac:dyDescent="0.35">
      <c r="A341" s="236">
        <v>19</v>
      </c>
      <c r="B341" s="236">
        <v>42.432600000000001</v>
      </c>
      <c r="C341" s="236"/>
      <c r="D341" s="236">
        <v>40.225000000000001</v>
      </c>
      <c r="E341" s="236">
        <v>52.529499999999999</v>
      </c>
      <c r="F341" s="236">
        <v>42.692399999999999</v>
      </c>
      <c r="G341" s="236"/>
      <c r="H341" s="236"/>
      <c r="I341" s="236">
        <v>46.880499999999998</v>
      </c>
      <c r="J341" s="236"/>
      <c r="K341" s="236">
        <v>41.7834</v>
      </c>
      <c r="L341" s="236"/>
      <c r="M341" s="236"/>
      <c r="N341" s="236"/>
      <c r="O341" s="236">
        <v>39.8354</v>
      </c>
      <c r="Z341" s="236">
        <v>46.166200000000003</v>
      </c>
      <c r="AA341" s="236">
        <v>57.788899999999998</v>
      </c>
      <c r="AB341" s="236">
        <v>65.548299999999998</v>
      </c>
      <c r="AC341" s="236"/>
      <c r="AD341" s="236"/>
      <c r="AE341" s="236"/>
      <c r="AF341" s="236">
        <v>47.334899999999998</v>
      </c>
      <c r="AG341" s="236">
        <v>37.79</v>
      </c>
      <c r="AH341" s="236">
        <v>51.3932</v>
      </c>
      <c r="AI341" s="236">
        <v>60.418700000000001</v>
      </c>
      <c r="AJ341" s="236">
        <v>45.419499999999999</v>
      </c>
      <c r="AK341" s="236">
        <v>59.671900000000001</v>
      </c>
      <c r="AL341" s="236">
        <v>55.289000000000001</v>
      </c>
      <c r="AM341" s="236">
        <v>47.107700000000001</v>
      </c>
      <c r="AN341" s="236">
        <v>42.400300000000001</v>
      </c>
      <c r="AO341" s="236">
        <v>47.497300000000003</v>
      </c>
      <c r="AP341" s="236"/>
      <c r="AQ341" s="236">
        <v>52.561999999999998</v>
      </c>
      <c r="AR341" s="236"/>
      <c r="AS341" s="236">
        <v>47.010300000000001</v>
      </c>
      <c r="AX341" s="236">
        <v>61.360199999999999</v>
      </c>
      <c r="AY341" s="236"/>
      <c r="AZ341" s="236">
        <v>39.186100000000003</v>
      </c>
      <c r="BA341" s="236">
        <v>41.556100000000001</v>
      </c>
      <c r="BB341" s="236">
        <v>47.529800000000002</v>
      </c>
      <c r="BC341" s="236">
        <v>39.316000000000003</v>
      </c>
      <c r="BD341" s="236">
        <v>42.6599</v>
      </c>
      <c r="BE341" s="236"/>
      <c r="BF341" s="236">
        <v>42.984499999999997</v>
      </c>
      <c r="BV341" s="236">
        <v>57.366900000000001</v>
      </c>
      <c r="BW341" s="236">
        <v>46.945399999999999</v>
      </c>
      <c r="BX341" s="236">
        <v>50.159500000000001</v>
      </c>
      <c r="BY341" s="236"/>
      <c r="BZ341" s="236">
        <v>37.627699999999997</v>
      </c>
      <c r="CA341" s="236">
        <v>46.003900000000002</v>
      </c>
      <c r="CB341" s="236">
        <v>54.087800000000001</v>
      </c>
      <c r="CC341" s="236"/>
      <c r="CD341" s="236">
        <v>40.030200000000001</v>
      </c>
      <c r="CE341" s="236">
        <v>58.665500000000002</v>
      </c>
      <c r="CF341" s="236">
        <v>47.529699999999998</v>
      </c>
      <c r="CG341" s="236">
        <v>40.971800000000002</v>
      </c>
      <c r="CH341" s="236">
        <v>47.951799999999999</v>
      </c>
      <c r="CI341" s="236">
        <v>38.991300000000003</v>
      </c>
      <c r="CJ341" s="236">
        <v>46.7181</v>
      </c>
      <c r="CK341" s="236"/>
      <c r="CL341" s="236"/>
      <c r="CN341" s="236">
        <v>46.718200000000003</v>
      </c>
      <c r="CU341" s="236">
        <v>49.347799999999999</v>
      </c>
      <c r="CV341" s="236">
        <v>38.9589</v>
      </c>
      <c r="CW341" s="236">
        <v>42.5625</v>
      </c>
      <c r="CX341" s="236">
        <v>42.594999999999999</v>
      </c>
      <c r="CY341" s="236">
        <v>43.1145</v>
      </c>
      <c r="CZ341" s="236">
        <v>39.575699999999998</v>
      </c>
      <c r="DA341" s="236">
        <v>34.316200000000002</v>
      </c>
      <c r="DB341" s="236">
        <v>38.114699999999999</v>
      </c>
      <c r="DC341" s="236">
        <v>45.679299999999998</v>
      </c>
      <c r="DD341" s="236">
        <v>48.893300000000004</v>
      </c>
      <c r="DE341" s="236"/>
      <c r="DF341" s="236">
        <v>40.679499999999997</v>
      </c>
      <c r="DG341" s="236">
        <v>44.153300000000002</v>
      </c>
      <c r="DH341" s="236"/>
      <c r="DI341" s="236">
        <v>37.043399999999998</v>
      </c>
      <c r="DJ341" s="236"/>
      <c r="DK341" s="236">
        <v>48.049199999999999</v>
      </c>
      <c r="DL341" s="236">
        <v>54.542400000000001</v>
      </c>
    </row>
    <row r="342" spans="1:116" x14ac:dyDescent="0.35">
      <c r="A342" s="236">
        <v>20</v>
      </c>
      <c r="B342" s="236">
        <v>38.049700000000001</v>
      </c>
      <c r="C342" s="236"/>
      <c r="D342" s="236">
        <v>36.296599999999998</v>
      </c>
      <c r="E342" s="236">
        <v>46.685600000000001</v>
      </c>
      <c r="F342" s="236">
        <v>39.186100000000003</v>
      </c>
      <c r="G342" s="236"/>
      <c r="H342" s="236"/>
      <c r="I342" s="236">
        <v>44.250799999999998</v>
      </c>
      <c r="J342" s="236"/>
      <c r="K342" s="236">
        <v>38.244599999999998</v>
      </c>
      <c r="L342" s="236"/>
      <c r="M342" s="236"/>
      <c r="N342" s="236"/>
      <c r="O342" s="236">
        <v>36.4589</v>
      </c>
      <c r="Z342" s="236">
        <v>44.3157</v>
      </c>
      <c r="AA342" s="236">
        <v>55.094299999999997</v>
      </c>
      <c r="AB342" s="236">
        <v>62.8536</v>
      </c>
      <c r="AC342" s="236"/>
      <c r="AD342" s="236"/>
      <c r="AE342" s="236"/>
      <c r="AF342" s="236">
        <v>45.322099999999999</v>
      </c>
      <c r="AG342" s="236">
        <v>36.523899999999998</v>
      </c>
      <c r="AH342" s="236">
        <v>48.471299999999999</v>
      </c>
      <c r="AI342" s="236">
        <v>56.6526</v>
      </c>
      <c r="AJ342" s="236">
        <v>41.685899999999997</v>
      </c>
      <c r="AK342" s="236">
        <v>56.100700000000003</v>
      </c>
      <c r="AL342" s="236">
        <v>51.685299999999998</v>
      </c>
      <c r="AM342" s="236">
        <v>46.198700000000002</v>
      </c>
      <c r="AN342" s="236">
        <v>40.971800000000002</v>
      </c>
      <c r="AO342" s="236">
        <v>44.250700000000002</v>
      </c>
      <c r="AP342" s="236"/>
      <c r="AQ342" s="236">
        <v>50.679000000000002</v>
      </c>
      <c r="AR342" s="236"/>
      <c r="AS342" s="236">
        <v>43.633899999999997</v>
      </c>
      <c r="AX342" s="236">
        <v>58.1785</v>
      </c>
      <c r="AY342" s="236"/>
      <c r="AZ342" s="236">
        <v>38.082299999999996</v>
      </c>
      <c r="BA342" s="236">
        <v>38.861400000000003</v>
      </c>
      <c r="BB342" s="236">
        <v>45.646799999999999</v>
      </c>
      <c r="BC342" s="236">
        <v>37.2057</v>
      </c>
      <c r="BD342" s="236">
        <v>40.354900000000001</v>
      </c>
      <c r="BE342" s="236"/>
      <c r="BF342" s="236">
        <v>42.107999999999997</v>
      </c>
      <c r="BV342" s="236">
        <v>54.964399999999998</v>
      </c>
      <c r="BW342" s="236">
        <v>45.451999999999998</v>
      </c>
      <c r="BX342" s="236">
        <v>47.692100000000003</v>
      </c>
      <c r="BY342" s="236"/>
      <c r="BZ342" s="236">
        <v>35.192799999999998</v>
      </c>
      <c r="CA342" s="236">
        <v>44.575400000000002</v>
      </c>
      <c r="CB342" s="236">
        <v>50.808799999999998</v>
      </c>
      <c r="CC342" s="236"/>
      <c r="CD342" s="236">
        <v>38.277000000000001</v>
      </c>
      <c r="CE342" s="236">
        <v>56.295499999999997</v>
      </c>
      <c r="CF342" s="236">
        <v>46.4908</v>
      </c>
      <c r="CG342" s="236">
        <v>38.893999999999998</v>
      </c>
      <c r="CH342" s="236">
        <v>46.653199999999998</v>
      </c>
      <c r="CI342" s="236">
        <v>38.277000000000001</v>
      </c>
      <c r="CJ342" s="236">
        <v>45.1922</v>
      </c>
      <c r="CK342" s="236"/>
      <c r="CL342" s="236"/>
      <c r="CN342" s="236">
        <v>45.549399999999999</v>
      </c>
      <c r="CU342" s="236">
        <v>47.497300000000003</v>
      </c>
      <c r="CV342" s="236">
        <v>36.848599999999998</v>
      </c>
      <c r="CW342" s="236">
        <v>41.7834</v>
      </c>
      <c r="CX342" s="236">
        <v>38.569299999999998</v>
      </c>
      <c r="CY342" s="236">
        <v>41.718400000000003</v>
      </c>
      <c r="CZ342" s="236">
        <v>38.179699999999997</v>
      </c>
      <c r="DA342" s="236">
        <v>33.504600000000003</v>
      </c>
      <c r="DB342" s="236">
        <v>37.140799999999999</v>
      </c>
      <c r="DC342" s="236">
        <v>44.607900000000001</v>
      </c>
      <c r="DD342" s="236">
        <v>47.010300000000001</v>
      </c>
      <c r="DE342" s="236"/>
      <c r="DF342" s="236">
        <v>38.861499999999999</v>
      </c>
      <c r="DG342" s="236">
        <v>42.53</v>
      </c>
      <c r="DH342" s="236"/>
      <c r="DI342" s="236">
        <v>36.101900000000001</v>
      </c>
      <c r="DJ342" s="236"/>
      <c r="DK342" s="236">
        <v>46.783099999999997</v>
      </c>
      <c r="DL342" s="236">
        <v>52.724299999999999</v>
      </c>
    </row>
    <row r="343" spans="1:116" x14ac:dyDescent="0.35">
      <c r="A343" s="236">
        <v>21</v>
      </c>
      <c r="B343" s="236">
        <v>34.543500000000002</v>
      </c>
      <c r="C343" s="236"/>
      <c r="D343" s="236">
        <v>32.692900000000002</v>
      </c>
      <c r="E343" s="236">
        <v>42.172899999999998</v>
      </c>
      <c r="F343" s="236">
        <v>35.809699999999999</v>
      </c>
      <c r="G343" s="236"/>
      <c r="H343" s="236"/>
      <c r="I343" s="236">
        <v>40.776899999999998</v>
      </c>
      <c r="J343" s="236"/>
      <c r="K343" s="236">
        <v>34.511099999999999</v>
      </c>
      <c r="L343" s="236"/>
      <c r="M343" s="236"/>
      <c r="N343" s="236"/>
      <c r="O343" s="236">
        <v>33.082500000000003</v>
      </c>
      <c r="Z343" s="236">
        <v>42.432699999999997</v>
      </c>
      <c r="AA343" s="236">
        <v>52.139899999999997</v>
      </c>
      <c r="AB343" s="236">
        <v>59.931699999999999</v>
      </c>
      <c r="AC343" s="236"/>
      <c r="AD343" s="236"/>
      <c r="AE343" s="236"/>
      <c r="AF343" s="236">
        <v>43.341700000000003</v>
      </c>
      <c r="AG343" s="236">
        <v>35.030500000000004</v>
      </c>
      <c r="AH343" s="236">
        <v>45.776600000000002</v>
      </c>
      <c r="AI343" s="236">
        <v>53.016500000000001</v>
      </c>
      <c r="AJ343" s="236">
        <v>37.919899999999998</v>
      </c>
      <c r="AK343" s="236">
        <v>52.302199999999999</v>
      </c>
      <c r="AL343" s="236">
        <v>47.724499999999999</v>
      </c>
      <c r="AM343" s="236">
        <v>45.094799999999999</v>
      </c>
      <c r="AN343" s="236">
        <v>39.413400000000003</v>
      </c>
      <c r="AO343" s="236">
        <v>41.004199999999997</v>
      </c>
      <c r="AP343" s="236"/>
      <c r="AQ343" s="236">
        <v>48.373899999999999</v>
      </c>
      <c r="AR343" s="236"/>
      <c r="AS343" s="236">
        <v>40.354900000000001</v>
      </c>
      <c r="AX343" s="236">
        <v>54.185200000000002</v>
      </c>
      <c r="AY343" s="236"/>
      <c r="AZ343" s="236">
        <v>36.588900000000002</v>
      </c>
      <c r="BA343" s="236">
        <v>35.972000000000001</v>
      </c>
      <c r="BB343" s="236">
        <v>43.439100000000003</v>
      </c>
      <c r="BC343" s="236">
        <v>34.770800000000001</v>
      </c>
      <c r="BD343" s="236">
        <v>37.660200000000003</v>
      </c>
      <c r="BE343" s="236"/>
      <c r="BF343" s="236">
        <v>41.458599999999997</v>
      </c>
      <c r="BV343" s="236">
        <v>52.237299999999998</v>
      </c>
      <c r="BW343" s="236">
        <v>43.796300000000002</v>
      </c>
      <c r="BX343" s="236">
        <v>45.484499999999997</v>
      </c>
      <c r="BY343" s="236"/>
      <c r="BZ343" s="236">
        <v>32.920200000000001</v>
      </c>
      <c r="CA343" s="236">
        <v>43.179299999999998</v>
      </c>
      <c r="CB343" s="236">
        <v>47.107700000000001</v>
      </c>
      <c r="CC343" s="236"/>
      <c r="CD343" s="236">
        <v>36.426499999999997</v>
      </c>
      <c r="CE343" s="236">
        <v>53.9255</v>
      </c>
      <c r="CF343" s="236">
        <v>45.387</v>
      </c>
      <c r="CG343" s="236">
        <v>36.848599999999998</v>
      </c>
      <c r="CH343" s="236">
        <v>45.094799999999999</v>
      </c>
      <c r="CI343" s="236">
        <v>37.140700000000002</v>
      </c>
      <c r="CJ343" s="236">
        <v>43.763800000000003</v>
      </c>
      <c r="CK343" s="236"/>
      <c r="CL343" s="236"/>
      <c r="CN343" s="236">
        <v>44.1858</v>
      </c>
      <c r="CU343" s="236">
        <v>45.549300000000002</v>
      </c>
      <c r="CV343" s="236">
        <v>34.965600000000002</v>
      </c>
      <c r="CW343" s="236">
        <v>40.647100000000002</v>
      </c>
      <c r="CX343" s="236">
        <v>34.8033</v>
      </c>
      <c r="CY343" s="236">
        <v>40.419800000000002</v>
      </c>
      <c r="CZ343" s="236">
        <v>36.556399999999996</v>
      </c>
      <c r="DA343" s="236">
        <v>32.887799999999999</v>
      </c>
      <c r="DB343" s="236">
        <v>36.036900000000003</v>
      </c>
      <c r="DC343" s="236">
        <v>43.374200000000002</v>
      </c>
      <c r="DD343" s="236">
        <v>44.835099999999997</v>
      </c>
      <c r="DE343" s="236"/>
      <c r="DF343" s="236">
        <v>37.270600000000002</v>
      </c>
      <c r="DG343" s="236">
        <v>40.484699999999997</v>
      </c>
      <c r="DH343" s="236"/>
      <c r="DI343" s="236">
        <v>34.835700000000003</v>
      </c>
      <c r="DJ343" s="236"/>
      <c r="DK343" s="236">
        <v>45.646799999999999</v>
      </c>
      <c r="DL343" s="236">
        <v>50.906199999999998</v>
      </c>
    </row>
    <row r="344" spans="1:116" x14ac:dyDescent="0.35">
      <c r="A344" s="236">
        <v>22</v>
      </c>
      <c r="B344" s="236">
        <v>31.231999999999999</v>
      </c>
      <c r="C344" s="236"/>
      <c r="D344" s="236">
        <v>29.771000000000001</v>
      </c>
      <c r="E344" s="236">
        <v>37.692599999999999</v>
      </c>
      <c r="F344" s="236">
        <v>32.985199999999999</v>
      </c>
      <c r="G344" s="236"/>
      <c r="H344" s="236"/>
      <c r="I344" s="236">
        <v>37.303100000000001</v>
      </c>
      <c r="J344" s="236"/>
      <c r="K344" s="236">
        <v>30.8749</v>
      </c>
      <c r="L344" s="236"/>
      <c r="M344" s="236"/>
      <c r="N344" s="236"/>
      <c r="O344" s="236">
        <v>29.5762</v>
      </c>
      <c r="Z344" s="236">
        <v>40.127600000000001</v>
      </c>
      <c r="AA344" s="236">
        <v>49.055599999999998</v>
      </c>
      <c r="AB344" s="236">
        <v>56.490400000000001</v>
      </c>
      <c r="AC344" s="236"/>
      <c r="AD344" s="236"/>
      <c r="AE344" s="236"/>
      <c r="AF344" s="236">
        <v>41.004100000000001</v>
      </c>
      <c r="AG344" s="236">
        <v>33.277299999999997</v>
      </c>
      <c r="AH344" s="236">
        <v>42.5625</v>
      </c>
      <c r="AI344" s="236">
        <v>49.575099999999999</v>
      </c>
      <c r="AJ344" s="236">
        <v>33.926600000000001</v>
      </c>
      <c r="AK344" s="236">
        <v>47.854399999999998</v>
      </c>
      <c r="AL344" s="236">
        <v>43.633899999999997</v>
      </c>
      <c r="AM344" s="236">
        <v>43.633899999999997</v>
      </c>
      <c r="AN344" s="236">
        <v>36.913499999999999</v>
      </c>
      <c r="AO344" s="236">
        <v>37.822499999999998</v>
      </c>
      <c r="AP344" s="236"/>
      <c r="AQ344" s="236">
        <v>45.581800000000001</v>
      </c>
      <c r="AR344" s="236"/>
      <c r="AS344" s="236">
        <v>36.913499999999999</v>
      </c>
      <c r="AX344" s="236">
        <v>50.451700000000002</v>
      </c>
      <c r="AY344" s="236"/>
      <c r="AZ344" s="236">
        <v>35.192799999999998</v>
      </c>
      <c r="BA344" s="236">
        <v>33.212400000000002</v>
      </c>
      <c r="BB344" s="236">
        <v>41.004199999999997</v>
      </c>
      <c r="BC344" s="236">
        <v>32.5306</v>
      </c>
      <c r="BD344" s="236">
        <v>35.290199999999999</v>
      </c>
      <c r="BE344" s="236"/>
      <c r="BF344" s="236">
        <v>40.646999999999998</v>
      </c>
      <c r="BV344" s="236">
        <v>49.282899999999998</v>
      </c>
      <c r="BW344" s="236">
        <v>41.913200000000003</v>
      </c>
      <c r="BX344" s="236">
        <v>42.854700000000001</v>
      </c>
      <c r="BY344" s="236"/>
      <c r="BZ344" s="236">
        <v>30.517700000000001</v>
      </c>
      <c r="CA344" s="236">
        <v>41.588500000000003</v>
      </c>
      <c r="CB344" s="236">
        <v>43.244300000000003</v>
      </c>
      <c r="CC344" s="236"/>
      <c r="CD344" s="236">
        <v>34.608400000000003</v>
      </c>
      <c r="CE344" s="236">
        <v>51.360700000000001</v>
      </c>
      <c r="CF344" s="236">
        <v>43.8611</v>
      </c>
      <c r="CG344" s="236">
        <v>34.316299999999998</v>
      </c>
      <c r="CH344" s="236">
        <v>43.341700000000003</v>
      </c>
      <c r="CI344" s="236">
        <v>36.329099999999997</v>
      </c>
      <c r="CJ344" s="236">
        <v>41.978099999999998</v>
      </c>
      <c r="CK344" s="236"/>
      <c r="CL344" s="236"/>
      <c r="CN344" s="236">
        <v>42.497599999999998</v>
      </c>
      <c r="CU344" s="236">
        <v>43.081899999999997</v>
      </c>
      <c r="CV344" s="236">
        <v>32.9527</v>
      </c>
      <c r="CW344" s="236">
        <v>39.543199999999999</v>
      </c>
      <c r="CX344" s="236">
        <v>31.134599999999999</v>
      </c>
      <c r="CY344" s="236">
        <v>38.796500000000002</v>
      </c>
      <c r="CZ344" s="236">
        <v>35.030500000000004</v>
      </c>
      <c r="DA344" s="236">
        <v>31.719000000000001</v>
      </c>
      <c r="DB344" s="236">
        <v>35.095399999999998</v>
      </c>
      <c r="DC344" s="236">
        <v>42.140500000000003</v>
      </c>
      <c r="DD344" s="236">
        <v>42.724800000000002</v>
      </c>
      <c r="DE344" s="236"/>
      <c r="DF344" s="236">
        <v>34.997999999999998</v>
      </c>
      <c r="DG344" s="236">
        <v>38.374400000000001</v>
      </c>
      <c r="DH344" s="236"/>
      <c r="DI344" s="236">
        <v>33.342300000000002</v>
      </c>
      <c r="DJ344" s="236"/>
      <c r="DK344" s="236">
        <v>44.120899999999999</v>
      </c>
      <c r="DL344" s="236">
        <v>48.406399999999998</v>
      </c>
    </row>
    <row r="345" spans="1:116" x14ac:dyDescent="0.35">
      <c r="A345" s="236">
        <v>23</v>
      </c>
      <c r="B345" s="236">
        <v>28.537299999999998</v>
      </c>
      <c r="C345" s="236"/>
      <c r="D345" s="236">
        <v>27.206199999999999</v>
      </c>
      <c r="E345" s="236">
        <v>34.088900000000002</v>
      </c>
      <c r="F345" s="236">
        <v>30.5502</v>
      </c>
      <c r="G345" s="236"/>
      <c r="H345" s="236"/>
      <c r="I345" s="236">
        <v>33.472200000000001</v>
      </c>
      <c r="J345" s="236"/>
      <c r="K345" s="236">
        <v>27.758199999999999</v>
      </c>
      <c r="L345" s="236"/>
      <c r="M345" s="236"/>
      <c r="N345" s="236"/>
      <c r="O345" s="236">
        <v>26.556899999999999</v>
      </c>
      <c r="Z345" s="236">
        <v>37.725099999999998</v>
      </c>
      <c r="AA345" s="236">
        <v>45.776600000000002</v>
      </c>
      <c r="AB345" s="236">
        <v>53.081499999999998</v>
      </c>
      <c r="AC345" s="236"/>
      <c r="AD345" s="236"/>
      <c r="AE345" s="236"/>
      <c r="AF345" s="236">
        <v>38.731499999999997</v>
      </c>
      <c r="AG345" s="236">
        <v>31.589099999999998</v>
      </c>
      <c r="AH345" s="236">
        <v>39.575699999999998</v>
      </c>
      <c r="AI345" s="236">
        <v>46.328499999999998</v>
      </c>
      <c r="AJ345" s="236">
        <v>30.290500000000002</v>
      </c>
      <c r="AK345" s="236">
        <v>43.341700000000003</v>
      </c>
      <c r="AL345" s="236">
        <v>39.900300000000001</v>
      </c>
      <c r="AM345" s="236">
        <v>42.302799999999998</v>
      </c>
      <c r="AN345" s="236">
        <v>34.770800000000001</v>
      </c>
      <c r="AO345" s="236">
        <v>34.770800000000001</v>
      </c>
      <c r="AP345" s="236"/>
      <c r="AQ345" s="236">
        <v>42.367699999999999</v>
      </c>
      <c r="AR345" s="236"/>
      <c r="AS345" s="236">
        <v>33.861699999999999</v>
      </c>
      <c r="AX345" s="236">
        <v>46.750599999999999</v>
      </c>
      <c r="AY345" s="236"/>
      <c r="AZ345" s="236">
        <v>33.894199999999998</v>
      </c>
      <c r="BA345" s="236">
        <v>30.485299999999999</v>
      </c>
      <c r="BB345" s="236">
        <v>38.6342</v>
      </c>
      <c r="BC345" s="236">
        <v>30.2256</v>
      </c>
      <c r="BD345" s="236">
        <v>32.887799999999999</v>
      </c>
      <c r="BE345" s="236"/>
      <c r="BF345" s="236">
        <v>39.5107</v>
      </c>
      <c r="BV345" s="236">
        <v>46.458399999999997</v>
      </c>
      <c r="BW345" s="236">
        <v>40.0627</v>
      </c>
      <c r="BX345" s="236">
        <v>39.900399999999998</v>
      </c>
      <c r="BY345" s="236"/>
      <c r="BZ345" s="236">
        <v>28.407499999999999</v>
      </c>
      <c r="CA345" s="236">
        <v>39.705500000000001</v>
      </c>
      <c r="CB345" s="236">
        <v>39.705500000000001</v>
      </c>
      <c r="CC345" s="236"/>
      <c r="CD345" s="236">
        <v>32.7254</v>
      </c>
      <c r="CE345" s="236">
        <v>48.665999999999997</v>
      </c>
      <c r="CF345" s="236">
        <v>42.4651</v>
      </c>
      <c r="CG345" s="236">
        <v>31.913799999999998</v>
      </c>
      <c r="CH345" s="236">
        <v>41.653399999999998</v>
      </c>
      <c r="CI345" s="236">
        <v>34.770699999999998</v>
      </c>
      <c r="CJ345" s="236">
        <v>39.867899999999999</v>
      </c>
      <c r="CK345" s="236"/>
      <c r="CL345" s="236"/>
      <c r="CN345" s="236">
        <v>40.614600000000003</v>
      </c>
      <c r="CU345" s="236">
        <v>40.452199999999998</v>
      </c>
      <c r="CV345" s="236">
        <v>31.037199999999999</v>
      </c>
      <c r="CW345" s="236">
        <v>38.2121</v>
      </c>
      <c r="CX345" s="236">
        <v>28.245200000000001</v>
      </c>
      <c r="CY345" s="236">
        <v>37.1083</v>
      </c>
      <c r="CZ345" s="236">
        <v>33.309800000000003</v>
      </c>
      <c r="DA345" s="236">
        <v>30.5502</v>
      </c>
      <c r="DB345" s="236">
        <v>33.959099999999999</v>
      </c>
      <c r="DC345" s="236">
        <v>40.841900000000003</v>
      </c>
      <c r="DD345" s="236">
        <v>40.419800000000002</v>
      </c>
      <c r="DE345" s="236"/>
      <c r="DF345" s="236">
        <v>32.920200000000001</v>
      </c>
      <c r="DG345" s="236">
        <v>36.004399999999997</v>
      </c>
      <c r="DH345" s="236"/>
      <c r="DI345" s="236">
        <v>32.108600000000003</v>
      </c>
      <c r="DJ345" s="236"/>
      <c r="DK345" s="236">
        <v>42.724899999999998</v>
      </c>
      <c r="DL345" s="236">
        <v>46.0364</v>
      </c>
    </row>
    <row r="346" spans="1:116" x14ac:dyDescent="0.35">
      <c r="A346" s="236">
        <v>24</v>
      </c>
      <c r="B346" s="236">
        <v>26.069900000000001</v>
      </c>
      <c r="C346" s="236"/>
      <c r="D346" s="236">
        <v>25.160900000000002</v>
      </c>
      <c r="E346" s="236">
        <v>30.8748</v>
      </c>
      <c r="F346" s="236">
        <v>27.888100000000001</v>
      </c>
      <c r="G346" s="236"/>
      <c r="H346" s="236"/>
      <c r="I346" s="236">
        <v>30.1282</v>
      </c>
      <c r="J346" s="236"/>
      <c r="K346" s="236">
        <v>24.9986</v>
      </c>
      <c r="L346" s="236"/>
      <c r="M346" s="236"/>
      <c r="N346" s="236"/>
      <c r="O346" s="236">
        <v>23.602499999999999</v>
      </c>
      <c r="Z346" s="236">
        <v>35.6798</v>
      </c>
      <c r="AA346" s="236">
        <v>42.952100000000002</v>
      </c>
      <c r="AB346" s="236">
        <v>49.672600000000003</v>
      </c>
      <c r="AC346" s="236"/>
      <c r="AD346" s="236"/>
      <c r="AE346" s="236"/>
      <c r="AF346" s="236">
        <v>36.751100000000001</v>
      </c>
      <c r="AG346" s="236">
        <v>29.835999999999999</v>
      </c>
      <c r="AH346" s="236">
        <v>36.913499999999999</v>
      </c>
      <c r="AI346" s="236">
        <v>43.211799999999997</v>
      </c>
      <c r="AJ346" s="236">
        <v>27.1738</v>
      </c>
      <c r="AK346" s="236">
        <v>39.250999999999998</v>
      </c>
      <c r="AL346" s="236">
        <v>36.393999999999998</v>
      </c>
      <c r="AM346" s="236">
        <v>40.517200000000003</v>
      </c>
      <c r="AN346" s="236">
        <v>32.303400000000003</v>
      </c>
      <c r="AO346" s="236">
        <v>31.848800000000001</v>
      </c>
      <c r="AP346" s="236"/>
      <c r="AQ346" s="236">
        <v>38.861499999999999</v>
      </c>
      <c r="AR346" s="236"/>
      <c r="AS346" s="236">
        <v>31.231999999999999</v>
      </c>
      <c r="AX346" s="236">
        <v>43.439100000000003</v>
      </c>
      <c r="AY346" s="236"/>
      <c r="AZ346" s="236">
        <v>32.108600000000003</v>
      </c>
      <c r="BA346" s="236">
        <v>28.1477</v>
      </c>
      <c r="BB346" s="236">
        <v>36.036900000000003</v>
      </c>
      <c r="BC346" s="236">
        <v>28.180199999999999</v>
      </c>
      <c r="BD346" s="236">
        <v>30.939800000000002</v>
      </c>
      <c r="BE346" s="236"/>
      <c r="BF346" s="236">
        <v>37.530299999999997</v>
      </c>
      <c r="BV346" s="236">
        <v>43.601399999999998</v>
      </c>
      <c r="BW346" s="236">
        <v>38.017400000000002</v>
      </c>
      <c r="BX346" s="236">
        <v>37.1083</v>
      </c>
      <c r="BY346" s="236"/>
      <c r="BZ346" s="236">
        <v>26.069900000000001</v>
      </c>
      <c r="CA346" s="236">
        <v>37.79</v>
      </c>
      <c r="CB346" s="236">
        <v>36.004399999999997</v>
      </c>
      <c r="CC346" s="236"/>
      <c r="CD346" s="236">
        <v>30.712499999999999</v>
      </c>
      <c r="CE346" s="236">
        <v>45.5169</v>
      </c>
      <c r="CF346" s="236">
        <v>40.614600000000003</v>
      </c>
      <c r="CG346" s="236">
        <v>28.959399999999999</v>
      </c>
      <c r="CH346" s="236">
        <v>39.6081</v>
      </c>
      <c r="CI346" s="236">
        <v>33.504600000000003</v>
      </c>
      <c r="CJ346" s="236">
        <v>37.562800000000003</v>
      </c>
      <c r="CK346" s="236"/>
      <c r="CL346" s="236"/>
      <c r="CN346" s="236">
        <v>38.699100000000001</v>
      </c>
      <c r="CU346" s="236">
        <v>37.9848</v>
      </c>
      <c r="CV346" s="236">
        <v>29.511299999999999</v>
      </c>
      <c r="CW346" s="236">
        <v>36.718699999999998</v>
      </c>
      <c r="CX346" s="236">
        <v>25.7453</v>
      </c>
      <c r="CY346" s="236">
        <v>35.484999999999999</v>
      </c>
      <c r="CZ346" s="236">
        <v>31.264500000000002</v>
      </c>
      <c r="DA346" s="236">
        <v>29.478899999999999</v>
      </c>
      <c r="DB346" s="236">
        <v>32.628</v>
      </c>
      <c r="DC346" s="236">
        <v>39.413400000000003</v>
      </c>
      <c r="DD346" s="236">
        <v>38.179600000000001</v>
      </c>
      <c r="DE346" s="236"/>
      <c r="DF346" s="236">
        <v>30.420400000000001</v>
      </c>
      <c r="DG346" s="236">
        <v>33.959099999999999</v>
      </c>
      <c r="DH346" s="236"/>
      <c r="DI346" s="236">
        <v>30.615100000000002</v>
      </c>
      <c r="DJ346" s="236"/>
      <c r="DK346" s="236">
        <v>40.809399999999997</v>
      </c>
      <c r="DL346" s="236">
        <v>43.244300000000003</v>
      </c>
    </row>
    <row r="347" spans="1:116" x14ac:dyDescent="0.35">
      <c r="A347" s="236">
        <v>25</v>
      </c>
      <c r="B347" s="236">
        <v>23.8947</v>
      </c>
      <c r="C347" s="236"/>
      <c r="D347" s="236">
        <v>23.083100000000002</v>
      </c>
      <c r="E347" s="236">
        <v>28.1477</v>
      </c>
      <c r="F347" s="236">
        <v>25.680399999999999</v>
      </c>
      <c r="G347" s="236"/>
      <c r="H347" s="236"/>
      <c r="I347" s="236">
        <v>27.011500000000002</v>
      </c>
      <c r="J347" s="236"/>
      <c r="K347" s="236">
        <v>22.791</v>
      </c>
      <c r="L347" s="236"/>
      <c r="M347" s="236"/>
      <c r="N347" s="236"/>
      <c r="O347" s="236">
        <v>21.265000000000001</v>
      </c>
      <c r="Z347" s="236">
        <v>33.601999999999997</v>
      </c>
      <c r="AA347" s="236">
        <v>39.640599999999999</v>
      </c>
      <c r="AB347" s="236">
        <v>45.971499999999999</v>
      </c>
      <c r="AC347" s="236"/>
      <c r="AD347" s="236"/>
      <c r="AE347" s="236"/>
      <c r="AF347" s="236">
        <v>34.348700000000001</v>
      </c>
      <c r="AG347" s="236">
        <v>28.180199999999999</v>
      </c>
      <c r="AH347" s="236">
        <v>34.024000000000001</v>
      </c>
      <c r="AI347" s="236">
        <v>40.192500000000003</v>
      </c>
      <c r="AJ347" s="236">
        <v>24.3492</v>
      </c>
      <c r="AK347" s="236">
        <v>35.842100000000002</v>
      </c>
      <c r="AL347" s="236">
        <v>33.504600000000003</v>
      </c>
      <c r="AM347" s="236">
        <v>38.471800000000002</v>
      </c>
      <c r="AN347" s="236">
        <v>30.063300000000002</v>
      </c>
      <c r="AO347" s="236">
        <v>29.4788</v>
      </c>
      <c r="AP347" s="236"/>
      <c r="AQ347" s="236">
        <v>35.127899999999997</v>
      </c>
      <c r="AR347" s="236"/>
      <c r="AS347" s="236">
        <v>28.861999999999998</v>
      </c>
      <c r="AX347" s="236">
        <v>40.0627</v>
      </c>
      <c r="AY347" s="236"/>
      <c r="AZ347" s="236">
        <v>30.193100000000001</v>
      </c>
      <c r="BA347" s="236">
        <v>25.7453</v>
      </c>
      <c r="BB347" s="236">
        <v>33.926699999999997</v>
      </c>
      <c r="BC347" s="236">
        <v>26.07</v>
      </c>
      <c r="BD347" s="236">
        <v>28.569800000000001</v>
      </c>
      <c r="BE347" s="236"/>
      <c r="BF347" s="236">
        <v>35.3551</v>
      </c>
      <c r="BV347" s="236">
        <v>40.906799999999997</v>
      </c>
      <c r="BW347" s="236">
        <v>35.809699999999999</v>
      </c>
      <c r="BX347" s="236">
        <v>34.446100000000001</v>
      </c>
      <c r="BY347" s="236"/>
      <c r="BZ347" s="236">
        <v>24.122</v>
      </c>
      <c r="CA347" s="236">
        <v>35.647300000000001</v>
      </c>
      <c r="CB347" s="236">
        <v>33.049999999999997</v>
      </c>
      <c r="CC347" s="236"/>
      <c r="CD347" s="236">
        <v>28.829499999999999</v>
      </c>
      <c r="CE347" s="236">
        <v>42.594999999999999</v>
      </c>
      <c r="CF347" s="236">
        <v>38.2121</v>
      </c>
      <c r="CG347" s="236">
        <v>26.492100000000001</v>
      </c>
      <c r="CH347" s="236">
        <v>37.335500000000003</v>
      </c>
      <c r="CI347" s="236">
        <v>31.621600000000001</v>
      </c>
      <c r="CJ347" s="236">
        <v>34.997999999999998</v>
      </c>
      <c r="CK347" s="236"/>
      <c r="CL347" s="236"/>
      <c r="CN347" s="236">
        <v>36.621299999999998</v>
      </c>
      <c r="CU347" s="236">
        <v>35.387599999999999</v>
      </c>
      <c r="CV347" s="236">
        <v>27.433499999999999</v>
      </c>
      <c r="CW347" s="236">
        <v>35.322699999999998</v>
      </c>
      <c r="CX347" s="236">
        <v>23.3429</v>
      </c>
      <c r="CY347" s="236">
        <v>33.699399999999997</v>
      </c>
      <c r="CZ347" s="236">
        <v>29.2516</v>
      </c>
      <c r="DA347" s="236">
        <v>28.0504</v>
      </c>
      <c r="DB347" s="236">
        <v>31.134599999999999</v>
      </c>
      <c r="DC347" s="236">
        <v>38.017299999999999</v>
      </c>
      <c r="DD347" s="236">
        <v>36.264200000000002</v>
      </c>
      <c r="DE347" s="236"/>
      <c r="DF347" s="236">
        <v>28.017900000000001</v>
      </c>
      <c r="DG347" s="236">
        <v>31.7514</v>
      </c>
      <c r="DH347" s="236"/>
      <c r="DI347" s="236">
        <v>29.446400000000001</v>
      </c>
      <c r="DJ347" s="236"/>
      <c r="DK347" s="236">
        <v>38.764000000000003</v>
      </c>
      <c r="DL347" s="236">
        <v>40.549700000000001</v>
      </c>
    </row>
    <row r="348" spans="1:116" x14ac:dyDescent="0.35">
      <c r="A348" s="236">
        <v>26</v>
      </c>
      <c r="B348" s="236">
        <v>21.751999999999999</v>
      </c>
      <c r="C348" s="236"/>
      <c r="D348" s="236">
        <v>21.427299999999999</v>
      </c>
      <c r="E348" s="236">
        <v>25.518000000000001</v>
      </c>
      <c r="F348" s="236">
        <v>23.7</v>
      </c>
      <c r="G348" s="236"/>
      <c r="H348" s="236"/>
      <c r="I348" s="236">
        <v>24.511600000000001</v>
      </c>
      <c r="J348" s="236"/>
      <c r="K348" s="236">
        <v>20.875499999999999</v>
      </c>
      <c r="L348" s="236"/>
      <c r="M348" s="236"/>
      <c r="N348" s="236"/>
      <c r="O348" s="236">
        <v>18.895</v>
      </c>
      <c r="Z348" s="236">
        <v>31.589099999999998</v>
      </c>
      <c r="AA348" s="236">
        <v>36.816099999999999</v>
      </c>
      <c r="AB348" s="236">
        <v>42.854799999999997</v>
      </c>
      <c r="AC348" s="236"/>
      <c r="AD348" s="236"/>
      <c r="AE348" s="236"/>
      <c r="AF348" s="236">
        <v>32.368299999999998</v>
      </c>
      <c r="AG348" s="236">
        <v>26.719200000000001</v>
      </c>
      <c r="AH348" s="236">
        <v>31.848800000000001</v>
      </c>
      <c r="AI348" s="236">
        <v>37.368000000000002</v>
      </c>
      <c r="AJ348" s="236">
        <v>21.589700000000001</v>
      </c>
      <c r="AK348" s="236">
        <v>32.985100000000003</v>
      </c>
      <c r="AL348" s="236">
        <v>30.322900000000001</v>
      </c>
      <c r="AM348" s="236">
        <v>36.621299999999998</v>
      </c>
      <c r="AN348" s="236">
        <v>27.855599999999999</v>
      </c>
      <c r="AO348" s="236">
        <v>27.368600000000001</v>
      </c>
      <c r="AP348" s="236"/>
      <c r="AQ348" s="236">
        <v>32.011200000000002</v>
      </c>
      <c r="AR348" s="236"/>
      <c r="AS348" s="236">
        <v>26.7193</v>
      </c>
      <c r="AX348" s="236">
        <v>37.140799999999999</v>
      </c>
      <c r="AY348" s="236"/>
      <c r="AZ348" s="236">
        <v>28.1478</v>
      </c>
      <c r="BA348" s="236">
        <v>23.5701</v>
      </c>
      <c r="BB348" s="236">
        <v>31.556699999999999</v>
      </c>
      <c r="BC348" s="236">
        <v>24.2194</v>
      </c>
      <c r="BD348" s="236">
        <v>26.784199999999998</v>
      </c>
      <c r="BE348" s="236"/>
      <c r="BF348" s="236">
        <v>33.407200000000003</v>
      </c>
      <c r="BV348" s="236">
        <v>38.536799999999999</v>
      </c>
      <c r="BW348" s="236">
        <v>33.731900000000003</v>
      </c>
      <c r="BX348" s="236">
        <v>31.783899999999999</v>
      </c>
      <c r="BY348" s="236"/>
      <c r="BZ348" s="236">
        <v>22.109100000000002</v>
      </c>
      <c r="CA348" s="236">
        <v>33.309800000000003</v>
      </c>
      <c r="CB348" s="236">
        <v>30.420300000000001</v>
      </c>
      <c r="CC348" s="236"/>
      <c r="CD348" s="236">
        <v>27.206199999999999</v>
      </c>
      <c r="CE348" s="236">
        <v>39.705500000000001</v>
      </c>
      <c r="CF348" s="236">
        <v>35.906999999999996</v>
      </c>
      <c r="CG348" s="236">
        <v>23.927299999999999</v>
      </c>
      <c r="CH348" s="236">
        <v>35.192799999999998</v>
      </c>
      <c r="CI348" s="236">
        <v>29.965800000000002</v>
      </c>
      <c r="CJ348" s="236">
        <v>32.7254</v>
      </c>
      <c r="CK348" s="236"/>
      <c r="CL348" s="236"/>
      <c r="CN348" s="236">
        <v>34.283799999999999</v>
      </c>
      <c r="CU348" s="236">
        <v>32.790300000000002</v>
      </c>
      <c r="CV348" s="236">
        <v>25.712800000000001</v>
      </c>
      <c r="CW348" s="236">
        <v>33.601999999999997</v>
      </c>
      <c r="CX348" s="236">
        <v>21.362500000000001</v>
      </c>
      <c r="CY348" s="236">
        <v>31.8813</v>
      </c>
      <c r="CZ348" s="236">
        <v>27.043900000000001</v>
      </c>
      <c r="DA348" s="236">
        <v>26.7193</v>
      </c>
      <c r="DB348" s="236">
        <v>29.835999999999999</v>
      </c>
      <c r="DC348" s="236">
        <v>36.556399999999996</v>
      </c>
      <c r="DD348" s="236">
        <v>33.991599999999998</v>
      </c>
      <c r="DE348" s="236"/>
      <c r="DF348" s="236">
        <v>25.680399999999999</v>
      </c>
      <c r="DG348" s="236">
        <v>29.6736</v>
      </c>
      <c r="DH348" s="236"/>
      <c r="DI348" s="236">
        <v>27.888000000000002</v>
      </c>
      <c r="DJ348" s="236"/>
      <c r="DK348" s="236">
        <v>36.329099999999997</v>
      </c>
      <c r="DL348" s="236">
        <v>37.725200000000001</v>
      </c>
    </row>
    <row r="349" spans="1:116" x14ac:dyDescent="0.35">
      <c r="A349" s="236">
        <v>27</v>
      </c>
      <c r="B349" s="236">
        <v>20.031300000000002</v>
      </c>
      <c r="C349" s="236"/>
      <c r="D349" s="236">
        <v>19.869</v>
      </c>
      <c r="E349" s="236">
        <v>23.3428</v>
      </c>
      <c r="F349" s="236">
        <v>22.1416</v>
      </c>
      <c r="G349" s="236"/>
      <c r="H349" s="236"/>
      <c r="I349" s="236">
        <v>22.109200000000001</v>
      </c>
      <c r="J349" s="236"/>
      <c r="K349" s="236">
        <v>19.2197</v>
      </c>
      <c r="L349" s="236"/>
      <c r="M349" s="236"/>
      <c r="N349" s="236"/>
      <c r="O349" s="236">
        <v>17.109400000000001</v>
      </c>
      <c r="Z349" s="236">
        <v>29.706099999999999</v>
      </c>
      <c r="AA349" s="236">
        <v>33.959099999999999</v>
      </c>
      <c r="AB349" s="236">
        <v>39.770499999999998</v>
      </c>
      <c r="AC349" s="236"/>
      <c r="AD349" s="236"/>
      <c r="AE349" s="236"/>
      <c r="AF349" s="236">
        <v>30.4528</v>
      </c>
      <c r="AG349" s="236">
        <v>25.160900000000002</v>
      </c>
      <c r="AH349" s="236">
        <v>29.4788</v>
      </c>
      <c r="AI349" s="236">
        <v>34.673400000000001</v>
      </c>
      <c r="AJ349" s="236">
        <v>19.674199999999999</v>
      </c>
      <c r="AK349" s="236">
        <v>30.517700000000001</v>
      </c>
      <c r="AL349" s="236">
        <v>27.758099999999999</v>
      </c>
      <c r="AM349" s="236">
        <v>34.933100000000003</v>
      </c>
      <c r="AN349" s="236">
        <v>25.7453</v>
      </c>
      <c r="AO349" s="236">
        <v>25.160900000000002</v>
      </c>
      <c r="AP349" s="236"/>
      <c r="AQ349" s="236">
        <v>29.121700000000001</v>
      </c>
      <c r="AR349" s="236"/>
      <c r="AS349" s="236">
        <v>24.9986</v>
      </c>
      <c r="AX349" s="236">
        <v>34.1539</v>
      </c>
      <c r="AY349" s="236"/>
      <c r="AZ349" s="236">
        <v>26.1998</v>
      </c>
      <c r="BA349" s="236">
        <v>21.784500000000001</v>
      </c>
      <c r="BB349" s="236">
        <v>29.8035</v>
      </c>
      <c r="BC349" s="236">
        <v>22.498699999999999</v>
      </c>
      <c r="BD349" s="236">
        <v>25.258299999999998</v>
      </c>
      <c r="BE349" s="236"/>
      <c r="BF349" s="236">
        <v>31.5566</v>
      </c>
      <c r="BV349" s="236">
        <v>36.134300000000003</v>
      </c>
      <c r="BW349" s="236">
        <v>31.556699999999999</v>
      </c>
      <c r="BX349" s="236">
        <v>29.316600000000001</v>
      </c>
      <c r="BY349" s="236"/>
      <c r="BZ349" s="236">
        <v>20.356000000000002</v>
      </c>
      <c r="CA349" s="236">
        <v>31.394300000000001</v>
      </c>
      <c r="CB349" s="236">
        <v>28.31</v>
      </c>
      <c r="CC349" s="236"/>
      <c r="CD349" s="236">
        <v>25.258299999999998</v>
      </c>
      <c r="CE349" s="236">
        <v>37.2057</v>
      </c>
      <c r="CF349" s="236">
        <v>33.959099999999999</v>
      </c>
      <c r="CG349" s="236">
        <v>21.881900000000002</v>
      </c>
      <c r="CH349" s="236">
        <v>32.7254</v>
      </c>
      <c r="CI349" s="236">
        <v>28.1477</v>
      </c>
      <c r="CJ349" s="236">
        <v>30.2256</v>
      </c>
      <c r="CK349" s="236"/>
      <c r="CL349" s="236"/>
      <c r="CN349" s="236">
        <v>32.108600000000003</v>
      </c>
      <c r="CU349" s="236">
        <v>30.615100000000002</v>
      </c>
      <c r="CV349" s="236">
        <v>24.0246</v>
      </c>
      <c r="CW349" s="236">
        <v>31.8489</v>
      </c>
      <c r="CX349" s="236">
        <v>19.5444</v>
      </c>
      <c r="CY349" s="236">
        <v>30.420400000000001</v>
      </c>
      <c r="CZ349" s="236">
        <v>25.3232</v>
      </c>
      <c r="DA349" s="236">
        <v>25.4206</v>
      </c>
      <c r="DB349" s="236">
        <v>28.764600000000002</v>
      </c>
      <c r="DC349" s="236">
        <v>35.063000000000002</v>
      </c>
      <c r="DD349" s="236">
        <v>32.140999999999998</v>
      </c>
      <c r="DE349" s="236"/>
      <c r="DF349" s="236">
        <v>23.7974</v>
      </c>
      <c r="DG349" s="236">
        <v>27.530899999999999</v>
      </c>
      <c r="DH349" s="236"/>
      <c r="DI349" s="236">
        <v>26.7517</v>
      </c>
      <c r="DJ349" s="236"/>
      <c r="DK349" s="236">
        <v>34.088999999999999</v>
      </c>
      <c r="DL349" s="236">
        <v>35.160400000000003</v>
      </c>
    </row>
    <row r="350" spans="1:116" x14ac:dyDescent="0.35">
      <c r="A350" s="236">
        <v>28</v>
      </c>
      <c r="B350" s="236">
        <v>18.278099999999998</v>
      </c>
      <c r="C350" s="236"/>
      <c r="D350" s="236">
        <v>18.6677</v>
      </c>
      <c r="E350" s="236">
        <v>21.1676</v>
      </c>
      <c r="F350" s="236">
        <v>20.4209</v>
      </c>
      <c r="G350" s="236"/>
      <c r="H350" s="236"/>
      <c r="I350" s="236">
        <v>20.323499999999999</v>
      </c>
      <c r="J350" s="236"/>
      <c r="K350" s="236">
        <v>17.8886</v>
      </c>
      <c r="L350" s="236"/>
      <c r="M350" s="236"/>
      <c r="N350" s="236"/>
      <c r="O350" s="236">
        <v>15.421200000000001</v>
      </c>
      <c r="Z350" s="236">
        <v>27.855599999999999</v>
      </c>
      <c r="AA350" s="236">
        <v>31.719000000000001</v>
      </c>
      <c r="AB350" s="236">
        <v>37.075899999999997</v>
      </c>
      <c r="AC350" s="236"/>
      <c r="AD350" s="236"/>
      <c r="AE350" s="236"/>
      <c r="AF350" s="236">
        <v>28.634699999999999</v>
      </c>
      <c r="AG350" s="236">
        <v>23.6675</v>
      </c>
      <c r="AH350" s="236">
        <v>27.563400000000001</v>
      </c>
      <c r="AI350" s="236">
        <v>32.076099999999997</v>
      </c>
      <c r="AJ350" s="236">
        <v>17.5639</v>
      </c>
      <c r="AK350" s="236">
        <v>28.310099999999998</v>
      </c>
      <c r="AL350" s="236">
        <v>25.290700000000001</v>
      </c>
      <c r="AM350" s="236">
        <v>32.920200000000001</v>
      </c>
      <c r="AN350" s="236">
        <v>24.1221</v>
      </c>
      <c r="AO350" s="236">
        <v>23.050599999999999</v>
      </c>
      <c r="AP350" s="236"/>
      <c r="AQ350" s="236">
        <v>26.556999999999999</v>
      </c>
      <c r="AR350" s="236"/>
      <c r="AS350" s="236">
        <v>23.148099999999999</v>
      </c>
      <c r="AX350" s="236">
        <v>31.7514</v>
      </c>
      <c r="AY350" s="236"/>
      <c r="AZ350" s="236">
        <v>24.154499999999999</v>
      </c>
      <c r="BA350" s="236">
        <v>20.0962</v>
      </c>
      <c r="BB350" s="236">
        <v>27.790600000000001</v>
      </c>
      <c r="BC350" s="236">
        <v>20.843</v>
      </c>
      <c r="BD350" s="236">
        <v>23.7</v>
      </c>
      <c r="BE350" s="236"/>
      <c r="BF350" s="236">
        <v>30.193100000000001</v>
      </c>
      <c r="BV350" s="236">
        <v>33.699399999999997</v>
      </c>
      <c r="BW350" s="236">
        <v>29.5763</v>
      </c>
      <c r="BX350" s="236">
        <v>27.0764</v>
      </c>
      <c r="BY350" s="236"/>
      <c r="BZ350" s="236">
        <v>18.570399999999999</v>
      </c>
      <c r="CA350" s="236">
        <v>28.9269</v>
      </c>
      <c r="CB350" s="236">
        <v>26.069900000000001</v>
      </c>
      <c r="CC350" s="236"/>
      <c r="CD350" s="236">
        <v>23.505099999999999</v>
      </c>
      <c r="CE350" s="236">
        <v>34.738300000000002</v>
      </c>
      <c r="CF350" s="236">
        <v>32.433199999999999</v>
      </c>
      <c r="CG350" s="236">
        <v>19.804099999999998</v>
      </c>
      <c r="CH350" s="236">
        <v>30.647600000000001</v>
      </c>
      <c r="CI350" s="236">
        <v>26.329699999999999</v>
      </c>
      <c r="CJ350" s="236">
        <v>27.563400000000001</v>
      </c>
      <c r="CK350" s="236"/>
      <c r="CL350" s="236"/>
      <c r="CN350" s="236">
        <v>29.933399999999999</v>
      </c>
      <c r="CU350" s="236">
        <v>28.569800000000001</v>
      </c>
      <c r="CV350" s="236">
        <v>22.303899999999999</v>
      </c>
      <c r="CW350" s="236">
        <v>30.290500000000002</v>
      </c>
      <c r="CX350" s="236">
        <v>17.6938</v>
      </c>
      <c r="CY350" s="236">
        <v>28.375</v>
      </c>
      <c r="CZ350" s="236">
        <v>23.829799999999999</v>
      </c>
      <c r="DA350" s="236">
        <v>23.927199999999999</v>
      </c>
      <c r="DB350" s="236">
        <v>27.4985</v>
      </c>
      <c r="DC350" s="236">
        <v>33.731900000000003</v>
      </c>
      <c r="DD350" s="236">
        <v>30.387899999999998</v>
      </c>
      <c r="DE350" s="236"/>
      <c r="DF350" s="236">
        <v>21.881900000000002</v>
      </c>
      <c r="DG350" s="236">
        <v>25.777699999999999</v>
      </c>
      <c r="DH350" s="236"/>
      <c r="DI350" s="236">
        <v>25.388200000000001</v>
      </c>
      <c r="DJ350" s="236"/>
      <c r="DK350" s="236">
        <v>31.783899999999999</v>
      </c>
      <c r="DL350" s="236">
        <v>32.7254</v>
      </c>
    </row>
    <row r="351" spans="1:116" x14ac:dyDescent="0.35">
      <c r="A351" s="236">
        <v>29</v>
      </c>
      <c r="B351" s="236">
        <v>16.654900000000001</v>
      </c>
      <c r="C351" s="236"/>
      <c r="D351" s="236">
        <v>17.271699999999999</v>
      </c>
      <c r="E351" s="236">
        <v>19.187200000000001</v>
      </c>
      <c r="F351" s="236">
        <v>18.732700000000001</v>
      </c>
      <c r="G351" s="236"/>
      <c r="H351" s="236"/>
      <c r="I351" s="236">
        <v>18.408100000000001</v>
      </c>
      <c r="J351" s="236"/>
      <c r="K351" s="236">
        <v>16.460100000000001</v>
      </c>
      <c r="L351" s="236"/>
      <c r="M351" s="236"/>
      <c r="N351" s="236"/>
      <c r="O351" s="236">
        <v>14.0251</v>
      </c>
      <c r="Z351" s="236">
        <v>26.1998</v>
      </c>
      <c r="AA351" s="236">
        <v>29.219100000000001</v>
      </c>
      <c r="AB351" s="236">
        <v>34.3812</v>
      </c>
      <c r="AC351" s="236"/>
      <c r="AD351" s="236"/>
      <c r="AE351" s="236"/>
      <c r="AF351" s="236">
        <v>27.108799999999999</v>
      </c>
      <c r="AG351" s="236">
        <v>22.336400000000001</v>
      </c>
      <c r="AH351" s="236">
        <v>25.518000000000001</v>
      </c>
      <c r="AI351" s="236">
        <v>29.8035</v>
      </c>
      <c r="AJ351" s="236">
        <v>15.745799999999999</v>
      </c>
      <c r="AK351" s="236">
        <v>26.394600000000001</v>
      </c>
      <c r="AL351" s="236">
        <v>23.115500000000001</v>
      </c>
      <c r="AM351" s="236">
        <v>31.0047</v>
      </c>
      <c r="AN351" s="236">
        <v>22.563700000000001</v>
      </c>
      <c r="AO351" s="236">
        <v>21.459800000000001</v>
      </c>
      <c r="AP351" s="236"/>
      <c r="AQ351" s="236">
        <v>24.414200000000001</v>
      </c>
      <c r="AR351" s="236"/>
      <c r="AS351" s="236">
        <v>21.654599999999999</v>
      </c>
      <c r="AX351" s="236">
        <v>29.381499999999999</v>
      </c>
      <c r="AY351" s="236"/>
      <c r="AZ351" s="236">
        <v>22.303999999999998</v>
      </c>
      <c r="BA351" s="236">
        <v>18.570399999999999</v>
      </c>
      <c r="BB351" s="236">
        <v>26.134899999999998</v>
      </c>
      <c r="BC351" s="236">
        <v>19.349599999999999</v>
      </c>
      <c r="BD351" s="236">
        <v>21.914300000000001</v>
      </c>
      <c r="BE351" s="236"/>
      <c r="BF351" s="236">
        <v>28.9269</v>
      </c>
      <c r="BV351" s="236">
        <v>31.3294</v>
      </c>
      <c r="BW351" s="236">
        <v>27.888100000000001</v>
      </c>
      <c r="BX351" s="236">
        <v>25.1934</v>
      </c>
      <c r="BY351" s="236"/>
      <c r="BZ351" s="236">
        <v>17.2393</v>
      </c>
      <c r="CA351" s="236">
        <v>26.914000000000001</v>
      </c>
      <c r="CB351" s="236">
        <v>24.0246</v>
      </c>
      <c r="CC351" s="236"/>
      <c r="CD351" s="236">
        <v>22.206499999999998</v>
      </c>
      <c r="CE351" s="236">
        <v>32.660499999999999</v>
      </c>
      <c r="CF351" s="236">
        <v>30.939800000000002</v>
      </c>
      <c r="CG351" s="236">
        <v>18.083400000000001</v>
      </c>
      <c r="CH351" s="236">
        <v>28.537299999999998</v>
      </c>
      <c r="CI351" s="236">
        <v>24.576499999999999</v>
      </c>
      <c r="CJ351" s="236">
        <v>25.712800000000001</v>
      </c>
      <c r="CK351" s="236"/>
      <c r="CL351" s="236"/>
      <c r="CN351" s="236">
        <v>27.8231</v>
      </c>
      <c r="CU351" s="236">
        <v>26.654299999999999</v>
      </c>
      <c r="CV351" s="236">
        <v>20.972899999999999</v>
      </c>
      <c r="CW351" s="236">
        <v>28.829499999999999</v>
      </c>
      <c r="CX351" s="236">
        <v>16.232900000000001</v>
      </c>
      <c r="CY351" s="236">
        <v>26.8492</v>
      </c>
      <c r="CZ351" s="236">
        <v>21.9468</v>
      </c>
      <c r="DA351" s="236">
        <v>22.758500000000002</v>
      </c>
      <c r="DB351" s="236">
        <v>26.1998</v>
      </c>
      <c r="DC351" s="236">
        <v>32.270899999999997</v>
      </c>
      <c r="DD351" s="236">
        <v>28.797000000000001</v>
      </c>
      <c r="DE351" s="236"/>
      <c r="DF351" s="236">
        <v>20.031400000000001</v>
      </c>
      <c r="DG351" s="236">
        <v>24.154499999999999</v>
      </c>
      <c r="DH351" s="236"/>
      <c r="DI351" s="236">
        <v>24.349299999999999</v>
      </c>
      <c r="DJ351" s="236"/>
      <c r="DK351" s="236">
        <v>29.641200000000001</v>
      </c>
      <c r="DL351" s="236">
        <v>30.4528</v>
      </c>
    </row>
    <row r="352" spans="1:116" x14ac:dyDescent="0.35">
      <c r="A352" s="236">
        <v>30</v>
      </c>
      <c r="B352" s="236">
        <v>15.129</v>
      </c>
      <c r="C352" s="236"/>
      <c r="D352" s="236">
        <v>16.038</v>
      </c>
      <c r="E352" s="236">
        <v>17.401599999999998</v>
      </c>
      <c r="F352" s="236">
        <v>17.369199999999999</v>
      </c>
      <c r="G352" s="236"/>
      <c r="H352" s="236"/>
      <c r="I352" s="236">
        <v>17.2393</v>
      </c>
      <c r="J352" s="236"/>
      <c r="K352" s="236">
        <v>15.194000000000001</v>
      </c>
      <c r="L352" s="236"/>
      <c r="M352" s="236"/>
      <c r="N352" s="236"/>
      <c r="O352" s="236">
        <v>12.6616</v>
      </c>
      <c r="Z352" s="236">
        <v>24.5441</v>
      </c>
      <c r="AA352" s="236">
        <v>26.9465</v>
      </c>
      <c r="AB352" s="236">
        <v>31.946300000000001</v>
      </c>
      <c r="AC352" s="236"/>
      <c r="AD352" s="236"/>
      <c r="AE352" s="236"/>
      <c r="AF352" s="236">
        <v>25.355699999999999</v>
      </c>
      <c r="AG352" s="236">
        <v>21.135100000000001</v>
      </c>
      <c r="AH352" s="236">
        <v>23.7974</v>
      </c>
      <c r="AI352" s="236">
        <v>27.563400000000001</v>
      </c>
      <c r="AJ352" s="236">
        <v>14.1875</v>
      </c>
      <c r="AK352" s="236">
        <v>24.4466</v>
      </c>
      <c r="AL352" s="236">
        <v>21.0702</v>
      </c>
      <c r="AM352" s="236">
        <v>29.2516</v>
      </c>
      <c r="AN352" s="236">
        <v>21.135200000000001</v>
      </c>
      <c r="AO352" s="236">
        <v>19.674199999999999</v>
      </c>
      <c r="AP352" s="236"/>
      <c r="AQ352" s="236">
        <v>22.076699999999999</v>
      </c>
      <c r="AR352" s="236"/>
      <c r="AS352" s="236">
        <v>20.2911</v>
      </c>
      <c r="AX352" s="236">
        <v>27.303599999999999</v>
      </c>
      <c r="AY352" s="236"/>
      <c r="AZ352" s="236">
        <v>20.485900000000001</v>
      </c>
      <c r="BA352" s="236">
        <v>17.109400000000001</v>
      </c>
      <c r="BB352" s="236">
        <v>24.576499999999999</v>
      </c>
      <c r="BC352" s="236">
        <v>18.180800000000001</v>
      </c>
      <c r="BD352" s="236">
        <v>20.485900000000001</v>
      </c>
      <c r="BE352" s="236"/>
      <c r="BF352" s="236">
        <v>27.465900000000001</v>
      </c>
      <c r="BV352" s="236">
        <v>29.381499999999999</v>
      </c>
      <c r="BW352" s="236">
        <v>26.102499999999999</v>
      </c>
      <c r="BX352" s="236">
        <v>23.5701</v>
      </c>
      <c r="BY352" s="236"/>
      <c r="BZ352" s="236">
        <v>15.908200000000001</v>
      </c>
      <c r="CA352" s="236">
        <v>25.1934</v>
      </c>
      <c r="CB352" s="236">
        <v>22.173999999999999</v>
      </c>
      <c r="CC352" s="236"/>
      <c r="CD352" s="236">
        <v>21.005299999999998</v>
      </c>
      <c r="CE352" s="236">
        <v>30.517700000000001</v>
      </c>
      <c r="CF352" s="236">
        <v>29.6736</v>
      </c>
      <c r="CG352" s="236">
        <v>16.525099999999998</v>
      </c>
      <c r="CH352" s="236">
        <v>26.329599999999999</v>
      </c>
      <c r="CI352" s="236">
        <v>22.758400000000002</v>
      </c>
      <c r="CJ352" s="236">
        <v>23.732399999999998</v>
      </c>
      <c r="CK352" s="236"/>
      <c r="CL352" s="236"/>
      <c r="CN352" s="236">
        <v>25.8752</v>
      </c>
      <c r="CU352" s="236">
        <v>24.706399999999999</v>
      </c>
      <c r="CV352" s="236">
        <v>19.869</v>
      </c>
      <c r="CW352" s="236">
        <v>27.0764</v>
      </c>
      <c r="CX352" s="236">
        <v>14.9343</v>
      </c>
      <c r="CY352" s="236">
        <v>25.063500000000001</v>
      </c>
      <c r="CZ352" s="236">
        <v>20.485900000000001</v>
      </c>
      <c r="DA352" s="236">
        <v>21.687100000000001</v>
      </c>
      <c r="DB352" s="236">
        <v>24.966100000000001</v>
      </c>
      <c r="DC352" s="236">
        <v>30.745000000000001</v>
      </c>
      <c r="DD352" s="236">
        <v>26.8491</v>
      </c>
      <c r="DE352" s="236"/>
      <c r="DF352" s="236">
        <v>18.602900000000002</v>
      </c>
      <c r="DG352" s="236">
        <v>22.5961</v>
      </c>
      <c r="DH352" s="236"/>
      <c r="DI352" s="236">
        <v>22.888300000000001</v>
      </c>
      <c r="DJ352" s="236"/>
      <c r="DK352" s="236">
        <v>27.855599999999999</v>
      </c>
      <c r="DL352" s="236">
        <v>28.2776</v>
      </c>
    </row>
    <row r="353" spans="1:116" x14ac:dyDescent="0.35">
      <c r="A353" s="236">
        <v>31</v>
      </c>
      <c r="B353" s="236">
        <v>13.830299999999999</v>
      </c>
      <c r="C353" s="236"/>
      <c r="D353" s="236">
        <v>14.966699999999999</v>
      </c>
      <c r="E353" s="236">
        <v>15.810700000000001</v>
      </c>
      <c r="F353" s="236">
        <v>16.0381</v>
      </c>
      <c r="G353" s="236"/>
      <c r="H353" s="236"/>
      <c r="I353" s="236">
        <v>15.616</v>
      </c>
      <c r="J353" s="236"/>
      <c r="K353" s="236">
        <v>14.1875</v>
      </c>
      <c r="L353" s="236"/>
      <c r="M353" s="236"/>
      <c r="N353" s="236"/>
      <c r="O353" s="236">
        <v>11.6227</v>
      </c>
      <c r="Z353" s="236">
        <v>22.953299999999999</v>
      </c>
      <c r="AA353" s="236">
        <v>24.933599999999998</v>
      </c>
      <c r="AB353" s="236">
        <v>29.803599999999999</v>
      </c>
      <c r="AC353" s="236"/>
      <c r="AD353" s="236"/>
      <c r="AE353" s="236"/>
      <c r="AF353" s="236">
        <v>24.089500000000001</v>
      </c>
      <c r="AG353" s="236">
        <v>19.933900000000001</v>
      </c>
      <c r="AH353" s="236">
        <v>21.914300000000001</v>
      </c>
      <c r="AI353" s="236">
        <v>25.453099999999999</v>
      </c>
      <c r="AJ353" s="236">
        <v>12.629099999999999</v>
      </c>
      <c r="AK353" s="236">
        <v>22.628599999999999</v>
      </c>
      <c r="AL353" s="236">
        <v>19.154699999999998</v>
      </c>
      <c r="AM353" s="236">
        <v>27.466000000000001</v>
      </c>
      <c r="AN353" s="236">
        <v>19.7392</v>
      </c>
      <c r="AO353" s="236">
        <v>18.0185</v>
      </c>
      <c r="AP353" s="236"/>
      <c r="AQ353" s="236">
        <v>20.128699999999998</v>
      </c>
      <c r="AR353" s="236"/>
      <c r="AS353" s="236">
        <v>18.830100000000002</v>
      </c>
      <c r="AX353" s="236">
        <v>25.096</v>
      </c>
      <c r="AY353" s="236"/>
      <c r="AZ353" s="236">
        <v>18.797699999999999</v>
      </c>
      <c r="BA353" s="236">
        <v>15.973100000000001</v>
      </c>
      <c r="BB353" s="236">
        <v>23.0182</v>
      </c>
      <c r="BC353" s="236">
        <v>16.654900000000001</v>
      </c>
      <c r="BD353" s="236">
        <v>19.2197</v>
      </c>
      <c r="BE353" s="236"/>
      <c r="BF353" s="236">
        <v>25.5505</v>
      </c>
      <c r="BV353" s="236">
        <v>27.563400000000001</v>
      </c>
      <c r="BW353" s="236">
        <v>24.5441</v>
      </c>
      <c r="BX353" s="236">
        <v>21.7196</v>
      </c>
      <c r="BY353" s="236"/>
      <c r="BZ353" s="236">
        <v>14.641999999999999</v>
      </c>
      <c r="CA353" s="236">
        <v>23.375299999999999</v>
      </c>
      <c r="CB353" s="236">
        <v>20.550699999999999</v>
      </c>
      <c r="CC353" s="236"/>
      <c r="CD353" s="236">
        <v>19.5443</v>
      </c>
      <c r="CE353" s="236">
        <v>28.764600000000002</v>
      </c>
      <c r="CF353" s="236">
        <v>28.017900000000001</v>
      </c>
      <c r="CG353" s="236">
        <v>15.194000000000001</v>
      </c>
      <c r="CH353" s="236">
        <v>24.609000000000002</v>
      </c>
      <c r="CI353" s="236">
        <v>21.200099999999999</v>
      </c>
      <c r="CJ353" s="236">
        <v>21.914300000000001</v>
      </c>
      <c r="CK353" s="236"/>
      <c r="CL353" s="236"/>
      <c r="CN353" s="236">
        <v>24.2194</v>
      </c>
      <c r="CU353" s="236">
        <v>22.9207</v>
      </c>
      <c r="CV353" s="236">
        <v>18.5379</v>
      </c>
      <c r="CW353" s="236">
        <v>25.518000000000001</v>
      </c>
      <c r="CX353" s="236">
        <v>13.733000000000001</v>
      </c>
      <c r="CY353" s="236">
        <v>23.7974</v>
      </c>
      <c r="CZ353" s="236">
        <v>18.927499999999998</v>
      </c>
      <c r="DA353" s="236">
        <v>20.388500000000001</v>
      </c>
      <c r="DB353" s="236">
        <v>23.7974</v>
      </c>
      <c r="DC353" s="236">
        <v>29.478899999999999</v>
      </c>
      <c r="DD353" s="236">
        <v>25.582899999999999</v>
      </c>
      <c r="DE353" s="236"/>
      <c r="DF353" s="236">
        <v>17.1419</v>
      </c>
      <c r="DG353" s="236">
        <v>20.972799999999999</v>
      </c>
      <c r="DH353" s="236"/>
      <c r="DI353" s="236">
        <v>22.0442</v>
      </c>
      <c r="DJ353" s="236"/>
      <c r="DK353" s="236">
        <v>26.102399999999999</v>
      </c>
      <c r="DL353" s="236">
        <v>26.5245</v>
      </c>
    </row>
    <row r="354" spans="1:116" x14ac:dyDescent="0.35">
      <c r="A354" s="236">
        <v>32</v>
      </c>
      <c r="B354" s="236">
        <v>12.4343</v>
      </c>
      <c r="C354" s="236"/>
      <c r="D354" s="236">
        <v>13.992699999999999</v>
      </c>
      <c r="E354" s="236">
        <v>14.219900000000001</v>
      </c>
      <c r="F354" s="236">
        <v>14.642099999999999</v>
      </c>
      <c r="G354" s="236"/>
      <c r="H354" s="236"/>
      <c r="I354" s="236">
        <v>14.707000000000001</v>
      </c>
      <c r="J354" s="236"/>
      <c r="K354" s="236">
        <v>13.181100000000001</v>
      </c>
      <c r="L354" s="236"/>
      <c r="M354" s="236"/>
      <c r="N354" s="236"/>
      <c r="O354" s="236">
        <v>10.518800000000001</v>
      </c>
      <c r="Z354" s="236">
        <v>21.557200000000002</v>
      </c>
      <c r="AA354" s="236">
        <v>23.180499999999999</v>
      </c>
      <c r="AB354" s="236">
        <v>27.466000000000001</v>
      </c>
      <c r="AC354" s="236"/>
      <c r="AD354" s="236"/>
      <c r="AE354" s="236"/>
      <c r="AF354" s="236">
        <v>22.563600000000001</v>
      </c>
      <c r="AG354" s="236">
        <v>18.570399999999999</v>
      </c>
      <c r="AH354" s="236">
        <v>20.5183</v>
      </c>
      <c r="AI354" s="236">
        <v>23.277899999999999</v>
      </c>
      <c r="AJ354" s="236">
        <v>11.363</v>
      </c>
      <c r="AK354" s="236">
        <v>21.0702</v>
      </c>
      <c r="AL354" s="236">
        <v>17.3691</v>
      </c>
      <c r="AM354" s="236">
        <v>25.907599999999999</v>
      </c>
      <c r="AN354" s="236">
        <v>18.4406</v>
      </c>
      <c r="AO354" s="236">
        <v>16.8172</v>
      </c>
      <c r="AP354" s="236"/>
      <c r="AQ354" s="236">
        <v>18.602900000000002</v>
      </c>
      <c r="AR354" s="236"/>
      <c r="AS354" s="236">
        <v>17.564</v>
      </c>
      <c r="AX354" s="236">
        <v>23.2454</v>
      </c>
      <c r="AY354" s="236"/>
      <c r="AZ354" s="236">
        <v>17.174399999999999</v>
      </c>
      <c r="BA354" s="236">
        <v>14.8043</v>
      </c>
      <c r="BB354" s="236">
        <v>21.654599999999999</v>
      </c>
      <c r="BC354" s="236">
        <v>15.583500000000001</v>
      </c>
      <c r="BD354" s="236">
        <v>18.1159</v>
      </c>
      <c r="BE354" s="236"/>
      <c r="BF354" s="236">
        <v>23.537600000000001</v>
      </c>
      <c r="BV354" s="236">
        <v>25.582999999999998</v>
      </c>
      <c r="BW354" s="236">
        <v>23.0182</v>
      </c>
      <c r="BX354" s="236">
        <v>20.226199999999999</v>
      </c>
      <c r="BY354" s="236"/>
      <c r="BZ354" s="236">
        <v>13.4733</v>
      </c>
      <c r="CA354" s="236">
        <v>21.914300000000001</v>
      </c>
      <c r="CB354" s="236">
        <v>18.862500000000001</v>
      </c>
      <c r="CC354" s="236"/>
      <c r="CD354" s="236">
        <v>18.213200000000001</v>
      </c>
      <c r="CE354" s="236">
        <v>26.7517</v>
      </c>
      <c r="CF354" s="236">
        <v>26.1998</v>
      </c>
      <c r="CG354" s="236">
        <v>13.765499999999999</v>
      </c>
      <c r="CH354" s="236">
        <v>22.790900000000001</v>
      </c>
      <c r="CI354" s="236">
        <v>19.771599999999999</v>
      </c>
      <c r="CJ354" s="236">
        <v>20.485900000000001</v>
      </c>
      <c r="CK354" s="236"/>
      <c r="CL354" s="236"/>
      <c r="CN354" s="236">
        <v>22.4663</v>
      </c>
      <c r="CU354" s="236">
        <v>21.4922</v>
      </c>
      <c r="CV354" s="236">
        <v>17.434100000000001</v>
      </c>
      <c r="CW354" s="236">
        <v>24.089500000000001</v>
      </c>
      <c r="CX354" s="236">
        <v>12.6617</v>
      </c>
      <c r="CY354" s="236">
        <v>22.076699999999999</v>
      </c>
      <c r="CZ354" s="236">
        <v>17.369199999999999</v>
      </c>
      <c r="DA354" s="236">
        <v>19.057400000000001</v>
      </c>
      <c r="DB354" s="236">
        <v>22.6935</v>
      </c>
      <c r="DC354" s="236">
        <v>27.985399999999998</v>
      </c>
      <c r="DD354" s="236">
        <v>23.8947</v>
      </c>
      <c r="DE354" s="236"/>
      <c r="DF354" s="236">
        <v>15.680999999999999</v>
      </c>
      <c r="DG354" s="236">
        <v>19.674199999999999</v>
      </c>
      <c r="DH354" s="236"/>
      <c r="DI354" s="236">
        <v>20.875399999999999</v>
      </c>
      <c r="DJ354" s="236"/>
      <c r="DK354" s="236">
        <v>24.6739</v>
      </c>
      <c r="DL354" s="236">
        <v>24.738900000000001</v>
      </c>
    </row>
    <row r="355" spans="1:116" x14ac:dyDescent="0.35">
      <c r="A355" s="236">
        <v>33</v>
      </c>
      <c r="B355" s="236">
        <v>11.330500000000001</v>
      </c>
      <c r="C355" s="236"/>
      <c r="D355" s="236">
        <v>13.0512</v>
      </c>
      <c r="E355" s="236">
        <v>12.9862</v>
      </c>
      <c r="F355" s="236">
        <v>13.5382</v>
      </c>
      <c r="G355" s="236"/>
      <c r="H355" s="236"/>
      <c r="I355" s="236">
        <v>13.4084</v>
      </c>
      <c r="J355" s="236"/>
      <c r="K355" s="236">
        <v>12.2721</v>
      </c>
      <c r="L355" s="236"/>
      <c r="M355" s="236"/>
      <c r="N355" s="236"/>
      <c r="O355" s="236">
        <v>9.6746999999999996</v>
      </c>
      <c r="Z355" s="236">
        <v>20.1937</v>
      </c>
      <c r="AA355" s="236">
        <v>21.784500000000001</v>
      </c>
      <c r="AB355" s="236">
        <v>25.615500000000001</v>
      </c>
      <c r="AC355" s="236"/>
      <c r="AD355" s="236"/>
      <c r="AE355" s="236"/>
      <c r="AF355" s="236">
        <v>21.427299999999999</v>
      </c>
      <c r="AG355" s="236">
        <v>17.628799999999998</v>
      </c>
      <c r="AH355" s="236">
        <v>18.927499999999998</v>
      </c>
      <c r="AI355" s="236">
        <v>21.427399999999999</v>
      </c>
      <c r="AJ355" s="236">
        <v>10.291600000000001</v>
      </c>
      <c r="AK355" s="236">
        <v>19.674199999999999</v>
      </c>
      <c r="AL355" s="236">
        <v>15.745799999999999</v>
      </c>
      <c r="AM355" s="236">
        <v>24.284300000000002</v>
      </c>
      <c r="AN355" s="236">
        <v>17.401700000000002</v>
      </c>
      <c r="AO355" s="236">
        <v>15.6485</v>
      </c>
      <c r="AP355" s="236"/>
      <c r="AQ355" s="236">
        <v>16.6874</v>
      </c>
      <c r="AR355" s="236"/>
      <c r="AS355" s="236">
        <v>16.2653</v>
      </c>
      <c r="AX355" s="236">
        <v>21.362400000000001</v>
      </c>
      <c r="AY355" s="236"/>
      <c r="AZ355" s="236">
        <v>15.8108</v>
      </c>
      <c r="BA355" s="236">
        <v>13.408300000000001</v>
      </c>
      <c r="BB355" s="236">
        <v>20.063800000000001</v>
      </c>
      <c r="BC355" s="236">
        <v>14.317399999999999</v>
      </c>
      <c r="BD355" s="236">
        <v>16.719799999999999</v>
      </c>
      <c r="BE355" s="236"/>
      <c r="BF355" s="236">
        <v>21.6221</v>
      </c>
      <c r="BV355" s="236">
        <v>23.8948</v>
      </c>
      <c r="BW355" s="236">
        <v>21.557300000000001</v>
      </c>
      <c r="BX355" s="236">
        <v>19.122299999999999</v>
      </c>
      <c r="BY355" s="236"/>
      <c r="BZ355" s="236">
        <v>12.5642</v>
      </c>
      <c r="CA355" s="236">
        <v>20.258600000000001</v>
      </c>
      <c r="CB355" s="236">
        <v>17.1418</v>
      </c>
      <c r="CC355" s="236"/>
      <c r="CD355" s="236">
        <v>17.4665</v>
      </c>
      <c r="CE355" s="236">
        <v>24.9986</v>
      </c>
      <c r="CF355" s="236">
        <v>24.544</v>
      </c>
      <c r="CG355" s="236">
        <v>12.5318</v>
      </c>
      <c r="CH355" s="236">
        <v>21.297499999999999</v>
      </c>
      <c r="CI355" s="236">
        <v>18.375599999999999</v>
      </c>
      <c r="CJ355" s="236">
        <v>18.797599999999999</v>
      </c>
      <c r="CK355" s="236"/>
      <c r="CL355" s="236"/>
      <c r="CN355" s="236">
        <v>20.875499999999999</v>
      </c>
      <c r="CU355" s="236">
        <v>19.901399999999999</v>
      </c>
      <c r="CV355" s="236">
        <v>16.654900000000001</v>
      </c>
      <c r="CW355" s="236">
        <v>22.661100000000001</v>
      </c>
      <c r="CX355" s="236">
        <v>11.85</v>
      </c>
      <c r="CY355" s="236">
        <v>20.680700000000002</v>
      </c>
      <c r="CZ355" s="236">
        <v>16.3627</v>
      </c>
      <c r="DA355" s="236">
        <v>18.180800000000001</v>
      </c>
      <c r="DB355" s="236">
        <v>21.622199999999999</v>
      </c>
      <c r="DC355" s="236">
        <v>26.784199999999998</v>
      </c>
      <c r="DD355" s="236">
        <v>22.433800000000002</v>
      </c>
      <c r="DE355" s="236"/>
      <c r="DF355" s="236">
        <v>14.4148</v>
      </c>
      <c r="DG355" s="236">
        <v>18.213200000000001</v>
      </c>
      <c r="DH355" s="236"/>
      <c r="DI355" s="236">
        <v>19.933900000000001</v>
      </c>
      <c r="DJ355" s="236"/>
      <c r="DK355" s="236">
        <v>23.0182</v>
      </c>
      <c r="DL355" s="236">
        <v>22.790900000000001</v>
      </c>
    </row>
    <row r="356" spans="1:116" x14ac:dyDescent="0.35">
      <c r="A356" s="236">
        <v>34</v>
      </c>
      <c r="B356" s="236">
        <v>9.9344999999999999</v>
      </c>
      <c r="C356" s="236"/>
      <c r="D356" s="236">
        <v>12.044700000000001</v>
      </c>
      <c r="E356" s="236">
        <v>11.6227</v>
      </c>
      <c r="F356" s="236">
        <v>12.5318</v>
      </c>
      <c r="G356" s="236"/>
      <c r="H356" s="236"/>
      <c r="I356" s="236">
        <v>12.5642</v>
      </c>
      <c r="J356" s="236"/>
      <c r="K356" s="236">
        <v>11.6228</v>
      </c>
      <c r="L356" s="236"/>
      <c r="M356" s="236"/>
      <c r="N356" s="236"/>
      <c r="O356" s="236">
        <v>8.9930000000000003</v>
      </c>
      <c r="Z356" s="236">
        <v>19.024899999999999</v>
      </c>
      <c r="AA356" s="236">
        <v>19.869</v>
      </c>
      <c r="AB356" s="236">
        <v>23.7974</v>
      </c>
      <c r="AC356" s="236"/>
      <c r="AD356" s="236"/>
      <c r="AE356" s="236"/>
      <c r="AF356" s="236">
        <v>19.933900000000001</v>
      </c>
      <c r="AG356" s="236">
        <v>16.654900000000001</v>
      </c>
      <c r="AH356" s="236">
        <v>17.4665</v>
      </c>
      <c r="AI356" s="236">
        <v>19.804099999999998</v>
      </c>
      <c r="AJ356" s="236">
        <v>9.0253999999999994</v>
      </c>
      <c r="AK356" s="236">
        <v>17.953499999999998</v>
      </c>
      <c r="AL356" s="236">
        <v>14.3498</v>
      </c>
      <c r="AM356" s="236">
        <v>23.148</v>
      </c>
      <c r="AN356" s="236">
        <v>16.297799999999999</v>
      </c>
      <c r="AO356" s="236">
        <v>14.22</v>
      </c>
      <c r="AP356" s="236"/>
      <c r="AQ356" s="236">
        <v>15.356299999999999</v>
      </c>
      <c r="AR356" s="236"/>
      <c r="AS356" s="236">
        <v>15.031599999999999</v>
      </c>
      <c r="AX356" s="236">
        <v>19.739100000000001</v>
      </c>
      <c r="AY356" s="236"/>
      <c r="AZ356" s="236">
        <v>14.804399999999999</v>
      </c>
      <c r="BA356" s="236">
        <v>12.466799999999999</v>
      </c>
      <c r="BB356" s="236">
        <v>18.96</v>
      </c>
      <c r="BC356" s="236">
        <v>13.440799999999999</v>
      </c>
      <c r="BD356" s="236">
        <v>15.8108</v>
      </c>
      <c r="BE356" s="236"/>
      <c r="BF356" s="236">
        <v>20.291</v>
      </c>
      <c r="BV356" s="236">
        <v>22.336400000000001</v>
      </c>
      <c r="BW356" s="236">
        <v>20.1937</v>
      </c>
      <c r="BX356" s="236">
        <v>17.3367</v>
      </c>
      <c r="BY356" s="236"/>
      <c r="BZ356" s="236">
        <v>11.427899999999999</v>
      </c>
      <c r="CA356" s="236">
        <v>18.895</v>
      </c>
      <c r="CB356" s="236">
        <v>15.8757</v>
      </c>
      <c r="CC356" s="236"/>
      <c r="CD356" s="236">
        <v>16.135400000000001</v>
      </c>
      <c r="CE356" s="236">
        <v>23.180499999999999</v>
      </c>
      <c r="CF356" s="236">
        <v>23.212900000000001</v>
      </c>
      <c r="CG356" s="236">
        <v>11.492900000000001</v>
      </c>
      <c r="CH356" s="236">
        <v>19.836500000000001</v>
      </c>
      <c r="CI356" s="236">
        <v>17.044499999999999</v>
      </c>
      <c r="CJ356" s="236">
        <v>17.498999999999999</v>
      </c>
      <c r="CK356" s="236"/>
      <c r="CL356" s="236"/>
      <c r="CN356" s="236">
        <v>19.674199999999999</v>
      </c>
      <c r="CU356" s="236">
        <v>18.4405</v>
      </c>
      <c r="CV356" s="236">
        <v>15.5511</v>
      </c>
      <c r="CW356" s="236">
        <v>21.524799999999999</v>
      </c>
      <c r="CX356" s="236">
        <v>10.876099999999999</v>
      </c>
      <c r="CY356" s="236">
        <v>19.382000000000001</v>
      </c>
      <c r="CZ356" s="236">
        <v>14.934200000000001</v>
      </c>
      <c r="DA356" s="236">
        <v>17.012</v>
      </c>
      <c r="DB356" s="236">
        <v>20.843</v>
      </c>
      <c r="DC356" s="236">
        <v>25.290800000000001</v>
      </c>
      <c r="DD356" s="236">
        <v>21.037700000000001</v>
      </c>
      <c r="DE356" s="236"/>
      <c r="DF356" s="236">
        <v>13.3759</v>
      </c>
      <c r="DG356" s="236">
        <v>17.271699999999999</v>
      </c>
      <c r="DH356" s="236"/>
      <c r="DI356" s="236">
        <v>18.5379</v>
      </c>
      <c r="DJ356" s="236"/>
      <c r="DK356" s="236">
        <v>21.557200000000002</v>
      </c>
      <c r="DL356" s="236">
        <v>21.200099999999999</v>
      </c>
    </row>
    <row r="357" spans="1:116" x14ac:dyDescent="0.35">
      <c r="A357" s="236">
        <v>35</v>
      </c>
      <c r="B357" s="236">
        <v>9.1227999999999998</v>
      </c>
      <c r="C357" s="236"/>
      <c r="D357" s="236">
        <v>11.2006</v>
      </c>
      <c r="E357" s="236">
        <v>10.4864</v>
      </c>
      <c r="F357" s="236">
        <v>11.590299999999999</v>
      </c>
      <c r="G357" s="236"/>
      <c r="H357" s="236"/>
      <c r="I357" s="236">
        <v>11.5253</v>
      </c>
      <c r="J357" s="236"/>
      <c r="K357" s="236">
        <v>10.778600000000001</v>
      </c>
      <c r="L357" s="236"/>
      <c r="M357" s="236"/>
      <c r="N357" s="236"/>
      <c r="O357" s="236">
        <v>8.0515000000000008</v>
      </c>
      <c r="Z357" s="236">
        <v>17.628900000000002</v>
      </c>
      <c r="AA357" s="236">
        <v>18.278199999999998</v>
      </c>
      <c r="AB357" s="236">
        <v>21.914400000000001</v>
      </c>
      <c r="AC357" s="236"/>
      <c r="AD357" s="236"/>
      <c r="AE357" s="236"/>
      <c r="AF357" s="236">
        <v>19.024899999999999</v>
      </c>
      <c r="AG357" s="236">
        <v>15.680899999999999</v>
      </c>
      <c r="AH357" s="236">
        <v>16.297799999999999</v>
      </c>
      <c r="AI357" s="236">
        <v>18.278199999999998</v>
      </c>
      <c r="AJ357" s="236">
        <v>8.1813000000000002</v>
      </c>
      <c r="AK357" s="236">
        <v>16.557500000000001</v>
      </c>
      <c r="AL357" s="236">
        <v>13.1486</v>
      </c>
      <c r="AM357" s="236">
        <v>21.6221</v>
      </c>
      <c r="AN357" s="236">
        <v>15.583600000000001</v>
      </c>
      <c r="AO357" s="236">
        <v>12.856400000000001</v>
      </c>
      <c r="AP357" s="236"/>
      <c r="AQ357" s="236">
        <v>13.9603</v>
      </c>
      <c r="AR357" s="236"/>
      <c r="AS357" s="236">
        <v>13.7979</v>
      </c>
      <c r="AX357" s="236">
        <v>18.083400000000001</v>
      </c>
      <c r="AY357" s="236"/>
      <c r="AZ357" s="236">
        <v>13.733000000000001</v>
      </c>
      <c r="BA357" s="236">
        <v>11.265599999999999</v>
      </c>
      <c r="BB357" s="236">
        <v>17.628900000000002</v>
      </c>
      <c r="BC357" s="236">
        <v>12.401899999999999</v>
      </c>
      <c r="BD357" s="236">
        <v>14.544600000000001</v>
      </c>
      <c r="BE357" s="236"/>
      <c r="BF357" s="236">
        <v>19.2196</v>
      </c>
      <c r="BV357" s="236">
        <v>20.972899999999999</v>
      </c>
      <c r="BW357" s="236">
        <v>18.895099999999999</v>
      </c>
      <c r="BX357" s="236">
        <v>16.395199999999999</v>
      </c>
      <c r="BY357" s="236"/>
      <c r="BZ357" s="236">
        <v>10.4215</v>
      </c>
      <c r="CA357" s="236">
        <v>17.531400000000001</v>
      </c>
      <c r="CB357" s="236">
        <v>14.4472</v>
      </c>
      <c r="CC357" s="236"/>
      <c r="CD357" s="236">
        <v>15.031599999999999</v>
      </c>
      <c r="CE357" s="236">
        <v>21.687000000000001</v>
      </c>
      <c r="CF357" s="236">
        <v>21.9468</v>
      </c>
      <c r="CG357" s="236">
        <v>10.713699999999999</v>
      </c>
      <c r="CH357" s="236">
        <v>18.3431</v>
      </c>
      <c r="CI357" s="236">
        <v>16.200399999999998</v>
      </c>
      <c r="CJ357" s="236">
        <v>16.460100000000001</v>
      </c>
      <c r="CK357" s="236"/>
      <c r="CL357" s="236"/>
      <c r="CN357" s="236">
        <v>18.278199999999998</v>
      </c>
      <c r="CU357" s="236">
        <v>17.174299999999999</v>
      </c>
      <c r="CV357" s="236">
        <v>14.5771</v>
      </c>
      <c r="CW357" s="236">
        <v>20.1937</v>
      </c>
      <c r="CX357" s="236">
        <v>9.9670000000000005</v>
      </c>
      <c r="CY357" s="236">
        <v>18.050899999999999</v>
      </c>
      <c r="CZ357" s="236">
        <v>13.668100000000001</v>
      </c>
      <c r="DA357" s="236">
        <v>16.070499999999999</v>
      </c>
      <c r="DB357" s="236">
        <v>19.771599999999999</v>
      </c>
      <c r="DC357" s="236">
        <v>24.284400000000002</v>
      </c>
      <c r="DD357" s="236">
        <v>19.836500000000001</v>
      </c>
      <c r="DE357" s="236"/>
      <c r="DF357" s="236">
        <v>12.1747</v>
      </c>
      <c r="DG357" s="236">
        <v>16.038</v>
      </c>
      <c r="DH357" s="236"/>
      <c r="DI357" s="236">
        <v>17.8886</v>
      </c>
      <c r="DJ357" s="236"/>
      <c r="DK357" s="236">
        <v>20.161200000000001</v>
      </c>
      <c r="DL357" s="236">
        <v>19.6418</v>
      </c>
    </row>
    <row r="358" spans="1:116" x14ac:dyDescent="0.35">
      <c r="A358" s="236">
        <v>36</v>
      </c>
      <c r="B358" s="236">
        <v>8.0190000000000001</v>
      </c>
      <c r="C358" s="236"/>
      <c r="D358" s="236">
        <v>10.4215</v>
      </c>
      <c r="E358" s="236">
        <v>9.5772999999999993</v>
      </c>
      <c r="F358" s="236">
        <v>10.388999999999999</v>
      </c>
      <c r="G358" s="236"/>
      <c r="H358" s="236"/>
      <c r="I358" s="236">
        <v>10.6812</v>
      </c>
      <c r="J358" s="236"/>
      <c r="K358" s="236">
        <v>10.129300000000001</v>
      </c>
      <c r="L358" s="236"/>
      <c r="M358" s="236"/>
      <c r="N358" s="236"/>
      <c r="O358" s="236">
        <v>7.532</v>
      </c>
      <c r="Z358" s="236">
        <v>16.752300000000002</v>
      </c>
      <c r="AA358" s="236">
        <v>16.784700000000001</v>
      </c>
      <c r="AB358" s="236">
        <v>20.356000000000002</v>
      </c>
      <c r="AC358" s="236"/>
      <c r="AD358" s="236"/>
      <c r="AE358" s="236"/>
      <c r="AF358" s="236">
        <v>17.6938</v>
      </c>
      <c r="AG358" s="236">
        <v>14.5771</v>
      </c>
      <c r="AH358" s="236">
        <v>14.869300000000001</v>
      </c>
      <c r="AI358" s="236">
        <v>16.9146</v>
      </c>
      <c r="AJ358" s="236">
        <v>7.3047000000000004</v>
      </c>
      <c r="AK358" s="236">
        <v>15.421200000000001</v>
      </c>
      <c r="AL358" s="236">
        <v>11.9473</v>
      </c>
      <c r="AM358" s="236">
        <v>20.226099999999999</v>
      </c>
      <c r="AN358" s="236">
        <v>14.3499</v>
      </c>
      <c r="AO358" s="236">
        <v>11.979799999999999</v>
      </c>
      <c r="AP358" s="236"/>
      <c r="AQ358" s="236">
        <v>12.694100000000001</v>
      </c>
      <c r="AR358" s="236"/>
      <c r="AS358" s="236">
        <v>12.791499999999999</v>
      </c>
      <c r="AX358" s="236">
        <v>16.524999999999999</v>
      </c>
      <c r="AY358" s="236"/>
      <c r="AZ358" s="236">
        <v>12.5318</v>
      </c>
      <c r="BA358" s="236">
        <v>10.3565</v>
      </c>
      <c r="BB358" s="236">
        <v>16.59</v>
      </c>
      <c r="BC358" s="236">
        <v>11.6877</v>
      </c>
      <c r="BD358" s="236">
        <v>13.5707</v>
      </c>
      <c r="BE358" s="236"/>
      <c r="BF358" s="236">
        <v>18.375499999999999</v>
      </c>
      <c r="BV358" s="236">
        <v>19.3171</v>
      </c>
      <c r="BW358" s="236">
        <v>17.6938</v>
      </c>
      <c r="BX358" s="236">
        <v>15.258900000000001</v>
      </c>
      <c r="BY358" s="236"/>
      <c r="BZ358" s="236">
        <v>9.6423000000000005</v>
      </c>
      <c r="CA358" s="236">
        <v>16.5899</v>
      </c>
      <c r="CB358" s="236">
        <v>13.2135</v>
      </c>
      <c r="CC358" s="236"/>
      <c r="CD358" s="236">
        <v>14.2524</v>
      </c>
      <c r="CE358" s="236">
        <v>20.1936</v>
      </c>
      <c r="CF358" s="236">
        <v>20.940300000000001</v>
      </c>
      <c r="CG358" s="236">
        <v>9.5449999999999999</v>
      </c>
      <c r="CH358" s="236">
        <v>17.271699999999999</v>
      </c>
      <c r="CI358" s="236">
        <v>14.7719</v>
      </c>
      <c r="CJ358" s="236">
        <v>15.2264</v>
      </c>
      <c r="CK358" s="236"/>
      <c r="CL358" s="236"/>
      <c r="CN358" s="236">
        <v>16.882200000000001</v>
      </c>
      <c r="CU358" s="236">
        <v>16.070499999999999</v>
      </c>
      <c r="CV358" s="236">
        <v>13.5382</v>
      </c>
      <c r="CW358" s="236">
        <v>19.2197</v>
      </c>
      <c r="CX358" s="236">
        <v>9.3501999999999992</v>
      </c>
      <c r="CY358" s="236">
        <v>16.752300000000002</v>
      </c>
      <c r="CZ358" s="236">
        <v>12.5642</v>
      </c>
      <c r="DA358" s="236">
        <v>15.3887</v>
      </c>
      <c r="DB358" s="236">
        <v>18.830100000000002</v>
      </c>
      <c r="DC358" s="236">
        <v>22.758500000000002</v>
      </c>
      <c r="DD358" s="236">
        <v>18.375599999999999</v>
      </c>
      <c r="DE358" s="236"/>
      <c r="DF358" s="236">
        <v>11.168200000000001</v>
      </c>
      <c r="DG358" s="236">
        <v>15.129</v>
      </c>
      <c r="DH358" s="236"/>
      <c r="DI358" s="236">
        <v>16.979600000000001</v>
      </c>
      <c r="DJ358" s="236"/>
      <c r="DK358" s="236">
        <v>18.927499999999998</v>
      </c>
      <c r="DL358" s="236">
        <v>18.4405</v>
      </c>
    </row>
    <row r="359" spans="1:116" x14ac:dyDescent="0.35">
      <c r="A359" s="236">
        <v>37</v>
      </c>
      <c r="B359" s="236">
        <v>7.2073</v>
      </c>
      <c r="C359" s="236"/>
      <c r="D359" s="236">
        <v>9.6423000000000005</v>
      </c>
      <c r="E359" s="236">
        <v>8.4410000000000007</v>
      </c>
      <c r="F359" s="236">
        <v>9.6098999999999997</v>
      </c>
      <c r="G359" s="236"/>
      <c r="H359" s="236"/>
      <c r="I359" s="236">
        <v>9.8047000000000004</v>
      </c>
      <c r="J359" s="236"/>
      <c r="K359" s="236">
        <v>9.3177000000000003</v>
      </c>
      <c r="L359" s="236"/>
      <c r="M359" s="236"/>
      <c r="N359" s="236"/>
      <c r="O359" s="236">
        <v>6.7203999999999997</v>
      </c>
      <c r="Z359" s="236">
        <v>15.6485</v>
      </c>
      <c r="AA359" s="236">
        <v>15.680899999999999</v>
      </c>
      <c r="AB359" s="236">
        <v>18.895099999999999</v>
      </c>
      <c r="AC359" s="236"/>
      <c r="AD359" s="236"/>
      <c r="AE359" s="236"/>
      <c r="AF359" s="236">
        <v>16.6873</v>
      </c>
      <c r="AG359" s="236">
        <v>13.6356</v>
      </c>
      <c r="AH359" s="236">
        <v>13.8629</v>
      </c>
      <c r="AI359" s="236">
        <v>15.745900000000001</v>
      </c>
      <c r="AJ359" s="236">
        <v>6.3632</v>
      </c>
      <c r="AK359" s="236">
        <v>13.9602</v>
      </c>
      <c r="AL359" s="236">
        <v>10.7136</v>
      </c>
      <c r="AM359" s="236">
        <v>19.0898</v>
      </c>
      <c r="AN359" s="236">
        <v>13.505800000000001</v>
      </c>
      <c r="AO359" s="236">
        <v>10.9085</v>
      </c>
      <c r="AP359" s="236"/>
      <c r="AQ359" s="236">
        <v>11.5578</v>
      </c>
      <c r="AR359" s="236"/>
      <c r="AS359" s="236">
        <v>11.7851</v>
      </c>
      <c r="AX359" s="236">
        <v>14.966699999999999</v>
      </c>
      <c r="AY359" s="236"/>
      <c r="AZ359" s="236">
        <v>11.5253</v>
      </c>
      <c r="BA359" s="236">
        <v>9.4149999999999991</v>
      </c>
      <c r="BB359" s="236">
        <v>15.2264</v>
      </c>
      <c r="BC359" s="236">
        <v>10.5838</v>
      </c>
      <c r="BD359" s="236">
        <v>12.4993</v>
      </c>
      <c r="BE359" s="236"/>
      <c r="BF359" s="236">
        <v>17.498999999999999</v>
      </c>
      <c r="BV359" s="236">
        <v>17.953499999999998</v>
      </c>
      <c r="BW359" s="236">
        <v>16.622499999999999</v>
      </c>
      <c r="BX359" s="236">
        <v>14.0901</v>
      </c>
      <c r="BY359" s="236"/>
      <c r="BZ359" s="236">
        <v>8.7657000000000007</v>
      </c>
      <c r="CA359" s="236">
        <v>15.616</v>
      </c>
      <c r="CB359" s="236">
        <v>12.0123</v>
      </c>
      <c r="CC359" s="236"/>
      <c r="CD359" s="236">
        <v>13.5382</v>
      </c>
      <c r="CE359" s="236">
        <v>18.862500000000001</v>
      </c>
      <c r="CF359" s="236">
        <v>19.933900000000001</v>
      </c>
      <c r="CG359" s="236">
        <v>8.8307000000000002</v>
      </c>
      <c r="CH359" s="236">
        <v>16.038</v>
      </c>
      <c r="CI359" s="236">
        <v>13.992699999999999</v>
      </c>
      <c r="CJ359" s="236">
        <v>14.0901</v>
      </c>
      <c r="CK359" s="236"/>
      <c r="CL359" s="236"/>
      <c r="CN359" s="236">
        <v>16.0381</v>
      </c>
      <c r="CU359" s="236">
        <v>14.869199999999999</v>
      </c>
      <c r="CV359" s="236">
        <v>12.9863</v>
      </c>
      <c r="CW359" s="236">
        <v>18.278199999999998</v>
      </c>
      <c r="CX359" s="236">
        <v>8.6358999999999995</v>
      </c>
      <c r="CY359" s="236">
        <v>15.6485</v>
      </c>
      <c r="CZ359" s="236">
        <v>11.5253</v>
      </c>
      <c r="DA359" s="236">
        <v>14.544600000000001</v>
      </c>
      <c r="DB359" s="236">
        <v>17.8886</v>
      </c>
      <c r="DC359" s="236">
        <v>21.7196</v>
      </c>
      <c r="DD359" s="236">
        <v>17.109400000000001</v>
      </c>
      <c r="DE359" s="236"/>
      <c r="DF359" s="236">
        <v>10.1942</v>
      </c>
      <c r="DG359" s="236">
        <v>14.2524</v>
      </c>
      <c r="DH359" s="236"/>
      <c r="DI359" s="236">
        <v>16.038</v>
      </c>
      <c r="DJ359" s="236"/>
      <c r="DK359" s="236">
        <v>17.758700000000001</v>
      </c>
      <c r="DL359" s="236">
        <v>17.174399999999999</v>
      </c>
    </row>
    <row r="360" spans="1:116" x14ac:dyDescent="0.35">
      <c r="A360" s="236">
        <v>38</v>
      </c>
      <c r="B360" s="236">
        <v>6.3956999999999997</v>
      </c>
      <c r="C360" s="236"/>
      <c r="D360" s="236">
        <v>9.0253999999999994</v>
      </c>
      <c r="E360" s="236">
        <v>7.7916999999999996</v>
      </c>
      <c r="F360" s="236">
        <v>8.8956</v>
      </c>
      <c r="G360" s="236"/>
      <c r="H360" s="236"/>
      <c r="I360" s="236">
        <v>8.8956</v>
      </c>
      <c r="J360" s="236"/>
      <c r="K360" s="236">
        <v>8.6034000000000006</v>
      </c>
      <c r="L360" s="236"/>
      <c r="M360" s="236"/>
      <c r="N360" s="236"/>
      <c r="O360" s="236">
        <v>6.4282000000000004</v>
      </c>
      <c r="Z360" s="236">
        <v>14.804399999999999</v>
      </c>
      <c r="AA360" s="236">
        <v>14.479699999999999</v>
      </c>
      <c r="AB360" s="236">
        <v>17.531500000000001</v>
      </c>
      <c r="AC360" s="236"/>
      <c r="AD360" s="236"/>
      <c r="AE360" s="236"/>
      <c r="AF360" s="236">
        <v>15.680899999999999</v>
      </c>
      <c r="AG360" s="236">
        <v>12.7265</v>
      </c>
      <c r="AH360" s="236">
        <v>12.629200000000001</v>
      </c>
      <c r="AI360" s="236">
        <v>14.544600000000001</v>
      </c>
      <c r="AJ360" s="236">
        <v>5.7138999999999998</v>
      </c>
      <c r="AK360" s="236">
        <v>12.694100000000001</v>
      </c>
      <c r="AL360" s="236">
        <v>9.3825000000000003</v>
      </c>
      <c r="AM360" s="236">
        <v>17.986000000000001</v>
      </c>
      <c r="AN360" s="236">
        <v>12.5967</v>
      </c>
      <c r="AO360" s="236">
        <v>10.064399999999999</v>
      </c>
      <c r="AP360" s="236"/>
      <c r="AQ360" s="236">
        <v>10.5189</v>
      </c>
      <c r="AR360" s="236"/>
      <c r="AS360" s="236">
        <v>10.713699999999999</v>
      </c>
      <c r="AX360" s="236">
        <v>13.895300000000001</v>
      </c>
      <c r="AY360" s="236"/>
      <c r="AZ360" s="236">
        <v>10.778600000000001</v>
      </c>
      <c r="BA360" s="236">
        <v>8.6034000000000006</v>
      </c>
      <c r="BB360" s="236">
        <v>14.4148</v>
      </c>
      <c r="BC360" s="236">
        <v>10.0968</v>
      </c>
      <c r="BD360" s="236">
        <v>11.5253</v>
      </c>
      <c r="BE360" s="236"/>
      <c r="BF360" s="236">
        <v>16.3627</v>
      </c>
      <c r="BV360" s="236">
        <v>16.622499999999999</v>
      </c>
      <c r="BW360" s="236">
        <v>15.616</v>
      </c>
      <c r="BX360" s="236">
        <v>13.1486</v>
      </c>
      <c r="BY360" s="236"/>
      <c r="BZ360" s="236">
        <v>8.1488999999999994</v>
      </c>
      <c r="CA360" s="236">
        <v>14.4472</v>
      </c>
      <c r="CB360" s="236">
        <v>10.9734</v>
      </c>
      <c r="CC360" s="236"/>
      <c r="CD360" s="236">
        <v>12.5642</v>
      </c>
      <c r="CE360" s="236">
        <v>17.661300000000001</v>
      </c>
      <c r="CF360" s="236">
        <v>19.187200000000001</v>
      </c>
      <c r="CG360" s="236">
        <v>7.8891999999999998</v>
      </c>
      <c r="CH360" s="236">
        <v>14.9017</v>
      </c>
      <c r="CI360" s="236">
        <v>12.9213</v>
      </c>
      <c r="CJ360" s="236">
        <v>13.1486</v>
      </c>
      <c r="CK360" s="236"/>
      <c r="CL360" s="236"/>
      <c r="CN360" s="236">
        <v>14.7719</v>
      </c>
      <c r="CU360" s="236">
        <v>13.732900000000001</v>
      </c>
      <c r="CV360" s="236">
        <v>12.1097</v>
      </c>
      <c r="CW360" s="236">
        <v>17.077000000000002</v>
      </c>
      <c r="CX360" s="236">
        <v>7.9541000000000004</v>
      </c>
      <c r="CY360" s="236">
        <v>14.4148</v>
      </c>
      <c r="CZ360" s="236">
        <v>10.7462</v>
      </c>
      <c r="DA360" s="236">
        <v>13.830399999999999</v>
      </c>
      <c r="DB360" s="236">
        <v>17.206800000000001</v>
      </c>
      <c r="DC360" s="236">
        <v>20.550799999999999</v>
      </c>
      <c r="DD360" s="236">
        <v>16.167899999999999</v>
      </c>
      <c r="DE360" s="236"/>
      <c r="DF360" s="236">
        <v>9.2527000000000008</v>
      </c>
      <c r="DG360" s="236">
        <v>13.018700000000001</v>
      </c>
      <c r="DH360" s="236"/>
      <c r="DI360" s="236">
        <v>15.096500000000001</v>
      </c>
      <c r="DJ360" s="236"/>
      <c r="DK360" s="236">
        <v>16.719799999999999</v>
      </c>
      <c r="DL360" s="236">
        <v>16.070499999999999</v>
      </c>
    </row>
    <row r="361" spans="1:116" x14ac:dyDescent="0.35">
      <c r="A361" s="236">
        <v>39</v>
      </c>
      <c r="B361" s="236">
        <v>5.7788000000000004</v>
      </c>
      <c r="C361" s="236"/>
      <c r="D361" s="236">
        <v>8.3111999999999995</v>
      </c>
      <c r="E361" s="236">
        <v>6.9150999999999998</v>
      </c>
      <c r="F361" s="236">
        <v>7.9541000000000004</v>
      </c>
      <c r="G361" s="236"/>
      <c r="H361" s="236"/>
      <c r="I361" s="236">
        <v>8.3437000000000001</v>
      </c>
      <c r="J361" s="236"/>
      <c r="K361" s="236">
        <v>8.0190999999999999</v>
      </c>
      <c r="L361" s="236"/>
      <c r="M361" s="236"/>
      <c r="N361" s="236"/>
      <c r="O361" s="236">
        <v>5.649</v>
      </c>
      <c r="Z361" s="236">
        <v>13.830399999999999</v>
      </c>
      <c r="AA361" s="236">
        <v>13.505699999999999</v>
      </c>
      <c r="AB361" s="236">
        <v>16.167999999999999</v>
      </c>
      <c r="AC361" s="236"/>
      <c r="AD361" s="236"/>
      <c r="AE361" s="236"/>
      <c r="AF361" s="236">
        <v>14.7394</v>
      </c>
      <c r="AG361" s="236">
        <v>11.882400000000001</v>
      </c>
      <c r="AH361" s="236">
        <v>11.6876</v>
      </c>
      <c r="AI361" s="236">
        <v>13.3109</v>
      </c>
      <c r="AJ361" s="236">
        <v>4.9996999999999998</v>
      </c>
      <c r="AK361" s="236">
        <v>11.8499</v>
      </c>
      <c r="AL361" s="236">
        <v>8.4410000000000007</v>
      </c>
      <c r="AM361" s="236">
        <v>17.044499999999999</v>
      </c>
      <c r="AN361" s="236">
        <v>11.817600000000001</v>
      </c>
      <c r="AO361" s="236">
        <v>9.3500999999999994</v>
      </c>
      <c r="AP361" s="236"/>
      <c r="AQ361" s="236">
        <v>9.5124999999999993</v>
      </c>
      <c r="AR361" s="236"/>
      <c r="AS361" s="236">
        <v>10.064399999999999</v>
      </c>
      <c r="AX361" s="236">
        <v>12.629200000000001</v>
      </c>
      <c r="AY361" s="236"/>
      <c r="AZ361" s="236">
        <v>9.9021000000000008</v>
      </c>
      <c r="BA361" s="236">
        <v>7.7592999999999996</v>
      </c>
      <c r="BB361" s="236">
        <v>13.278499999999999</v>
      </c>
      <c r="BC361" s="236">
        <v>9.0579000000000001</v>
      </c>
      <c r="BD361" s="236">
        <v>10.778600000000001</v>
      </c>
      <c r="BE361" s="236"/>
      <c r="BF361" s="236">
        <v>14.9666</v>
      </c>
      <c r="BV361" s="236">
        <v>15.8108</v>
      </c>
      <c r="BW361" s="236">
        <v>14.5122</v>
      </c>
      <c r="BX361" s="236">
        <v>12.239599999999999</v>
      </c>
      <c r="BY361" s="236"/>
      <c r="BZ361" s="236">
        <v>7.6619000000000002</v>
      </c>
      <c r="CA361" s="236">
        <v>13.6356</v>
      </c>
      <c r="CB361" s="236">
        <v>9.9669000000000008</v>
      </c>
      <c r="CC361" s="236"/>
      <c r="CD361" s="236">
        <v>11.882400000000001</v>
      </c>
      <c r="CE361" s="236">
        <v>16.005600000000001</v>
      </c>
      <c r="CF361" s="236">
        <v>17.823599999999999</v>
      </c>
      <c r="CG361" s="236">
        <v>7.3372999999999999</v>
      </c>
      <c r="CH361" s="236">
        <v>14.317299999999999</v>
      </c>
      <c r="CI361" s="236">
        <v>12.0448</v>
      </c>
      <c r="CJ361" s="236">
        <v>12.1746</v>
      </c>
      <c r="CK361" s="236"/>
      <c r="CL361" s="236"/>
      <c r="CN361" s="236">
        <v>13.7979</v>
      </c>
      <c r="CU361" s="236">
        <v>12.629099999999999</v>
      </c>
      <c r="CV361" s="236">
        <v>11.2981</v>
      </c>
      <c r="CW361" s="236">
        <v>16.330200000000001</v>
      </c>
      <c r="CX361" s="236">
        <v>7.4996</v>
      </c>
      <c r="CY361" s="236">
        <v>13.668100000000001</v>
      </c>
      <c r="CZ361" s="236">
        <v>9.6747999999999994</v>
      </c>
      <c r="DA361" s="236">
        <v>13.2135</v>
      </c>
      <c r="DB361" s="236">
        <v>16.524999999999999</v>
      </c>
      <c r="DC361" s="236">
        <v>19.4145</v>
      </c>
      <c r="DD361" s="236">
        <v>14.8368</v>
      </c>
      <c r="DE361" s="236"/>
      <c r="DF361" s="236">
        <v>8.6034000000000006</v>
      </c>
      <c r="DG361" s="236">
        <v>12.077199999999999</v>
      </c>
      <c r="DH361" s="236"/>
      <c r="DI361" s="236">
        <v>14.479699999999999</v>
      </c>
      <c r="DJ361" s="236"/>
      <c r="DK361" s="236">
        <v>15.8108</v>
      </c>
      <c r="DL361" s="236">
        <v>14.934200000000001</v>
      </c>
    </row>
    <row r="362" spans="1:116" x14ac:dyDescent="0.35">
      <c r="A362" s="236">
        <v>40</v>
      </c>
      <c r="B362" s="236">
        <v>5.3243</v>
      </c>
      <c r="C362" s="236"/>
      <c r="D362" s="236">
        <v>7.7592999999999996</v>
      </c>
      <c r="E362" s="236">
        <v>6.4606000000000003</v>
      </c>
      <c r="F362" s="236">
        <v>7.4347000000000003</v>
      </c>
      <c r="G362" s="236"/>
      <c r="H362" s="236"/>
      <c r="I362" s="236">
        <v>7.3696999999999999</v>
      </c>
      <c r="J362" s="236"/>
      <c r="K362" s="236">
        <v>7.4996</v>
      </c>
      <c r="L362" s="236"/>
      <c r="M362" s="236"/>
      <c r="N362" s="236"/>
      <c r="O362" s="236">
        <v>5.3567999999999998</v>
      </c>
      <c r="Z362" s="236">
        <v>12.9214</v>
      </c>
      <c r="AA362" s="236">
        <v>12.2395</v>
      </c>
      <c r="AB362" s="236">
        <v>14.9343</v>
      </c>
      <c r="AC362" s="236"/>
      <c r="AD362" s="236"/>
      <c r="AE362" s="236"/>
      <c r="AF362" s="236">
        <v>13.7979</v>
      </c>
      <c r="AG362" s="236">
        <v>11.2331</v>
      </c>
      <c r="AH362" s="236">
        <v>10.843500000000001</v>
      </c>
      <c r="AI362" s="236">
        <v>12.142200000000001</v>
      </c>
      <c r="AJ362" s="236">
        <v>4.2530000000000001</v>
      </c>
      <c r="AK362" s="236">
        <v>10.7136</v>
      </c>
      <c r="AL362" s="236">
        <v>7.5644999999999998</v>
      </c>
      <c r="AM362" s="236">
        <v>15.8757</v>
      </c>
      <c r="AN362" s="236">
        <v>10.876099999999999</v>
      </c>
      <c r="AO362" s="236">
        <v>8.7332999999999998</v>
      </c>
      <c r="AP362" s="236"/>
      <c r="AQ362" s="236">
        <v>8.5709999999999997</v>
      </c>
      <c r="AR362" s="236"/>
      <c r="AS362" s="236">
        <v>9.2202999999999999</v>
      </c>
      <c r="AX362" s="236">
        <v>11.9474</v>
      </c>
      <c r="AY362" s="236"/>
      <c r="AZ362" s="236">
        <v>9.0254999999999992</v>
      </c>
      <c r="BA362" s="236">
        <v>7.0774999999999997</v>
      </c>
      <c r="BB362" s="236">
        <v>12.5318</v>
      </c>
      <c r="BC362" s="236">
        <v>8.6683000000000003</v>
      </c>
      <c r="BD362" s="236">
        <v>9.9993999999999996</v>
      </c>
      <c r="BE362" s="236"/>
      <c r="BF362" s="236">
        <v>13.6355</v>
      </c>
      <c r="BV362" s="236">
        <v>14.966699999999999</v>
      </c>
      <c r="BW362" s="236">
        <v>13.603199999999999</v>
      </c>
      <c r="BX362" s="236">
        <v>11.4604</v>
      </c>
      <c r="BY362" s="236"/>
      <c r="BZ362" s="236">
        <v>7.11</v>
      </c>
      <c r="CA362" s="236">
        <v>12.629099999999999</v>
      </c>
      <c r="CB362" s="236">
        <v>8.9930000000000003</v>
      </c>
      <c r="CC362" s="236"/>
      <c r="CD362" s="236">
        <v>11.2331</v>
      </c>
      <c r="CE362" s="236">
        <v>15.064</v>
      </c>
      <c r="CF362" s="236">
        <v>16.557500000000001</v>
      </c>
      <c r="CG362" s="236">
        <v>6.4607000000000001</v>
      </c>
      <c r="CH362" s="236">
        <v>13.116099999999999</v>
      </c>
      <c r="CI362" s="236">
        <v>11.1357</v>
      </c>
      <c r="CJ362" s="236">
        <v>11.5578</v>
      </c>
      <c r="CK362" s="236"/>
      <c r="CL362" s="236"/>
      <c r="CN362" s="236">
        <v>12.824</v>
      </c>
      <c r="CU362" s="236">
        <v>11.785</v>
      </c>
      <c r="CV362" s="236">
        <v>10.8436</v>
      </c>
      <c r="CW362" s="236">
        <v>15.4861</v>
      </c>
      <c r="CX362" s="236">
        <v>7.1749999999999998</v>
      </c>
      <c r="CY362" s="236">
        <v>12.4344</v>
      </c>
      <c r="CZ362" s="236">
        <v>9.0904000000000007</v>
      </c>
      <c r="DA362" s="236">
        <v>12.401899999999999</v>
      </c>
      <c r="DB362" s="236">
        <v>15.7134</v>
      </c>
      <c r="DC362" s="236">
        <v>18.375599999999999</v>
      </c>
      <c r="DD362" s="236">
        <v>13.8628</v>
      </c>
      <c r="DE362" s="236"/>
      <c r="DF362" s="236">
        <v>7.8243</v>
      </c>
      <c r="DG362" s="236">
        <v>11.492800000000001</v>
      </c>
      <c r="DH362" s="236"/>
      <c r="DI362" s="236">
        <v>13.733000000000001</v>
      </c>
      <c r="DJ362" s="236"/>
      <c r="DK362" s="236">
        <v>14.804399999999999</v>
      </c>
      <c r="DL362" s="236">
        <v>14.0901</v>
      </c>
    </row>
    <row r="363" spans="1:116" x14ac:dyDescent="0.35">
      <c r="A363" s="236">
        <v>41</v>
      </c>
      <c r="B363" s="236">
        <v>4.7398999999999996</v>
      </c>
      <c r="C363" s="236"/>
      <c r="D363" s="236">
        <v>7.0774999999999997</v>
      </c>
      <c r="E363" s="236">
        <v>5.5841000000000003</v>
      </c>
      <c r="F363" s="236">
        <v>6.9801000000000002</v>
      </c>
      <c r="G363" s="236"/>
      <c r="H363" s="236"/>
      <c r="I363" s="236">
        <v>6.7203999999999997</v>
      </c>
      <c r="J363" s="236"/>
      <c r="K363" s="236">
        <v>6.8827999999999996</v>
      </c>
      <c r="L363" s="236"/>
      <c r="M363" s="236"/>
      <c r="N363" s="236"/>
      <c r="O363" s="236">
        <v>4.6425999999999998</v>
      </c>
      <c r="Z363" s="236">
        <v>11.9474</v>
      </c>
      <c r="AA363" s="236">
        <v>11.3954</v>
      </c>
      <c r="AB363" s="236">
        <v>14.0252</v>
      </c>
      <c r="AC363" s="236"/>
      <c r="AD363" s="236"/>
      <c r="AE363" s="236"/>
      <c r="AF363" s="236">
        <v>12.953799999999999</v>
      </c>
      <c r="AG363" s="236">
        <v>10.5189</v>
      </c>
      <c r="AH363" s="236">
        <v>10.0968</v>
      </c>
      <c r="AI363" s="236">
        <v>11.168200000000001</v>
      </c>
      <c r="AJ363" s="236">
        <v>4.0582000000000003</v>
      </c>
      <c r="AK363" s="236">
        <v>9.5772999999999993</v>
      </c>
      <c r="AL363" s="236">
        <v>6.5255999999999998</v>
      </c>
      <c r="AM363" s="236">
        <v>14.966699999999999</v>
      </c>
      <c r="AN363" s="236">
        <v>10.161799999999999</v>
      </c>
      <c r="AO363" s="236">
        <v>7.8242000000000003</v>
      </c>
      <c r="AP363" s="236"/>
      <c r="AQ363" s="236">
        <v>7.5970000000000004</v>
      </c>
      <c r="AR363" s="236"/>
      <c r="AS363" s="236">
        <v>8.4411000000000005</v>
      </c>
      <c r="AX363" s="236">
        <v>10.616300000000001</v>
      </c>
      <c r="AY363" s="236"/>
      <c r="AZ363" s="236">
        <v>8.5060000000000002</v>
      </c>
      <c r="BA363" s="236">
        <v>6.2983000000000002</v>
      </c>
      <c r="BB363" s="236">
        <v>11.427899999999999</v>
      </c>
      <c r="BC363" s="236">
        <v>7.6619000000000002</v>
      </c>
      <c r="BD363" s="236">
        <v>9.3177000000000003</v>
      </c>
      <c r="BE363" s="236"/>
      <c r="BF363" s="236">
        <v>12.759</v>
      </c>
      <c r="BV363" s="236">
        <v>13.765499999999999</v>
      </c>
      <c r="BW363" s="236">
        <v>12.6617</v>
      </c>
      <c r="BX363" s="236">
        <v>10.5189</v>
      </c>
      <c r="BY363" s="236"/>
      <c r="BZ363" s="236">
        <v>6.5255999999999998</v>
      </c>
      <c r="CA363" s="236">
        <v>11.817500000000001</v>
      </c>
      <c r="CB363" s="236">
        <v>8.0190000000000001</v>
      </c>
      <c r="CC363" s="236"/>
      <c r="CD363" s="236">
        <v>10.551299999999999</v>
      </c>
      <c r="CE363" s="236">
        <v>13.6356</v>
      </c>
      <c r="CF363" s="236">
        <v>15.518599999999999</v>
      </c>
      <c r="CG363" s="236">
        <v>6.0711000000000004</v>
      </c>
      <c r="CH363" s="236">
        <v>12.466799999999999</v>
      </c>
      <c r="CI363" s="236">
        <v>10.226699999999999</v>
      </c>
      <c r="CJ363" s="236">
        <v>10.8111</v>
      </c>
      <c r="CK363" s="236"/>
      <c r="CL363" s="236"/>
      <c r="CN363" s="236">
        <v>11.817500000000001</v>
      </c>
      <c r="CU363" s="236">
        <v>11.0383</v>
      </c>
      <c r="CV363" s="236">
        <v>10.226699999999999</v>
      </c>
      <c r="CW363" s="236">
        <v>14.7394</v>
      </c>
      <c r="CX363" s="236">
        <v>6.6230000000000002</v>
      </c>
      <c r="CY363" s="236">
        <v>11.6227</v>
      </c>
      <c r="CZ363" s="236">
        <v>8.1488999999999994</v>
      </c>
      <c r="DA363" s="236">
        <v>11.655200000000001</v>
      </c>
      <c r="DB363" s="236">
        <v>14.934200000000001</v>
      </c>
      <c r="DC363" s="236">
        <v>17.304200000000002</v>
      </c>
      <c r="DD363" s="236">
        <v>12.856400000000001</v>
      </c>
      <c r="DE363" s="236"/>
      <c r="DF363" s="236">
        <v>7.0125999999999999</v>
      </c>
      <c r="DG363" s="236">
        <v>10.8111</v>
      </c>
      <c r="DH363" s="236"/>
      <c r="DI363" s="236">
        <v>12.759</v>
      </c>
      <c r="DJ363" s="236"/>
      <c r="DK363" s="236">
        <v>13.8629</v>
      </c>
      <c r="DL363" s="236">
        <v>13.018800000000001</v>
      </c>
    </row>
    <row r="364" spans="1:116" x14ac:dyDescent="0.35">
      <c r="A364" s="236">
        <v>42</v>
      </c>
      <c r="B364" s="236">
        <v>4.3503999999999996</v>
      </c>
      <c r="C364" s="236"/>
      <c r="D364" s="236">
        <v>6.5255999999999998</v>
      </c>
      <c r="E364" s="236">
        <v>5.2268999999999997</v>
      </c>
      <c r="F364" s="236">
        <v>6.4931999999999999</v>
      </c>
      <c r="G364" s="236"/>
      <c r="H364" s="236"/>
      <c r="I364" s="236">
        <v>6.1360000000000001</v>
      </c>
      <c r="J364" s="236"/>
      <c r="K364" s="236">
        <v>6.4931999999999999</v>
      </c>
      <c r="L364" s="236"/>
      <c r="M364" s="236"/>
      <c r="N364" s="236"/>
      <c r="O364" s="236">
        <v>4.4802</v>
      </c>
      <c r="Z364" s="236">
        <v>11.265599999999999</v>
      </c>
      <c r="AA364" s="236">
        <v>10.3565</v>
      </c>
      <c r="AB364" s="236">
        <v>12.8565</v>
      </c>
      <c r="AC364" s="236"/>
      <c r="AD364" s="236"/>
      <c r="AE364" s="236"/>
      <c r="AF364" s="236">
        <v>11.979799999999999</v>
      </c>
      <c r="AG364" s="236">
        <v>9.8370999999999995</v>
      </c>
      <c r="AH364" s="236">
        <v>9.3177000000000003</v>
      </c>
      <c r="AI364" s="236">
        <v>10.454000000000001</v>
      </c>
      <c r="AJ364" s="236">
        <v>3.2789999999999999</v>
      </c>
      <c r="AK364" s="236">
        <v>8.8630999999999993</v>
      </c>
      <c r="AL364" s="236">
        <v>5.8113000000000001</v>
      </c>
      <c r="AM364" s="236">
        <v>13.895300000000001</v>
      </c>
      <c r="AN364" s="236">
        <v>9.5449999999999999</v>
      </c>
      <c r="AO364" s="236">
        <v>7.0774999999999997</v>
      </c>
      <c r="AP364" s="236"/>
      <c r="AQ364" s="236">
        <v>6.9151999999999996</v>
      </c>
      <c r="AR364" s="236"/>
      <c r="AS364" s="236">
        <v>7.8567</v>
      </c>
      <c r="AX364" s="236">
        <v>9.7396999999999991</v>
      </c>
      <c r="AY364" s="236"/>
      <c r="AZ364" s="236">
        <v>7.8567</v>
      </c>
      <c r="BA364" s="236">
        <v>5.8113000000000001</v>
      </c>
      <c r="BB364" s="236">
        <v>10.8111</v>
      </c>
      <c r="BC364" s="236">
        <v>7.0774999999999997</v>
      </c>
      <c r="BD364" s="236">
        <v>8.5709</v>
      </c>
      <c r="BE364" s="236"/>
      <c r="BF364" s="236">
        <v>12.044700000000001</v>
      </c>
      <c r="BV364" s="236">
        <v>12.6616</v>
      </c>
      <c r="BW364" s="236">
        <v>12.142200000000001</v>
      </c>
      <c r="BX364" s="236">
        <v>9.7721999999999998</v>
      </c>
      <c r="BY364" s="236"/>
      <c r="BZ364" s="236">
        <v>6.0061</v>
      </c>
      <c r="CA364" s="236">
        <v>11.330500000000001</v>
      </c>
      <c r="CB364" s="236">
        <v>7.2723000000000004</v>
      </c>
      <c r="CC364" s="236"/>
      <c r="CD364" s="236">
        <v>9.9669000000000008</v>
      </c>
      <c r="CE364" s="236">
        <v>12.8239</v>
      </c>
      <c r="CF364" s="236">
        <v>14.6745</v>
      </c>
      <c r="CG364" s="236">
        <v>5.4542999999999999</v>
      </c>
      <c r="CH364" s="236">
        <v>11.785</v>
      </c>
      <c r="CI364" s="236">
        <v>9.5449000000000002</v>
      </c>
      <c r="CJ364" s="236">
        <v>10.129300000000001</v>
      </c>
      <c r="CK364" s="236"/>
      <c r="CL364" s="236"/>
      <c r="CN364" s="236">
        <v>10.875999999999999</v>
      </c>
      <c r="CU364" s="236">
        <v>10.0319</v>
      </c>
      <c r="CV364" s="236">
        <v>9.6098999999999997</v>
      </c>
      <c r="CW364" s="236">
        <v>14.0252</v>
      </c>
      <c r="CX364" s="236">
        <v>6.2335000000000003</v>
      </c>
      <c r="CY364" s="236">
        <v>10.875999999999999</v>
      </c>
      <c r="CZ364" s="236">
        <v>7.5970000000000004</v>
      </c>
      <c r="DA364" s="236">
        <v>11.265599999999999</v>
      </c>
      <c r="DB364" s="236">
        <v>14.155099999999999</v>
      </c>
      <c r="DC364" s="236">
        <v>16.492599999999999</v>
      </c>
      <c r="DD364" s="236">
        <v>12.077199999999999</v>
      </c>
      <c r="DE364" s="236"/>
      <c r="DF364" s="236">
        <v>6.6879999999999997</v>
      </c>
      <c r="DG364" s="236">
        <v>9.9993999999999996</v>
      </c>
      <c r="DH364" s="236"/>
      <c r="DI364" s="236">
        <v>12.207100000000001</v>
      </c>
      <c r="DJ364" s="236"/>
      <c r="DK364" s="236">
        <v>13.0837</v>
      </c>
      <c r="DL364" s="236">
        <v>12.2721</v>
      </c>
    </row>
    <row r="365" spans="1:116" x14ac:dyDescent="0.35">
      <c r="A365" s="236">
        <v>43</v>
      </c>
      <c r="B365" s="236">
        <v>3.8957999999999999</v>
      </c>
      <c r="C365" s="236"/>
      <c r="D365" s="236">
        <v>6.0385999999999997</v>
      </c>
      <c r="E365" s="236">
        <v>4.5776000000000003</v>
      </c>
      <c r="F365" s="236">
        <v>5.7789000000000001</v>
      </c>
      <c r="G365" s="236"/>
      <c r="H365" s="236"/>
      <c r="I365" s="236">
        <v>5.5517000000000003</v>
      </c>
      <c r="J365" s="236"/>
      <c r="K365" s="236">
        <v>5.8113999999999999</v>
      </c>
      <c r="L365" s="236"/>
      <c r="M365" s="236"/>
      <c r="N365" s="236"/>
      <c r="O365" s="236">
        <v>3.8309000000000002</v>
      </c>
      <c r="Z365" s="236">
        <v>10.713699999999999</v>
      </c>
      <c r="AA365" s="236">
        <v>9.8370999999999995</v>
      </c>
      <c r="AB365" s="236">
        <v>11.914999999999999</v>
      </c>
      <c r="AC365" s="236"/>
      <c r="AD365" s="236"/>
      <c r="AE365" s="236"/>
      <c r="AF365" s="236">
        <v>11.590199999999999</v>
      </c>
      <c r="AG365" s="236">
        <v>9.2527000000000008</v>
      </c>
      <c r="AH365" s="236">
        <v>8.5060000000000002</v>
      </c>
      <c r="AI365" s="236">
        <v>9.8370999999999995</v>
      </c>
      <c r="AJ365" s="236">
        <v>2.9542999999999999</v>
      </c>
      <c r="AK365" s="236">
        <v>8.1164000000000005</v>
      </c>
      <c r="AL365" s="236">
        <v>5.0971000000000002</v>
      </c>
      <c r="AM365" s="236">
        <v>13.2784</v>
      </c>
      <c r="AN365" s="236">
        <v>8.9281000000000006</v>
      </c>
      <c r="AO365" s="236">
        <v>6.6230000000000002</v>
      </c>
      <c r="AP365" s="236"/>
      <c r="AQ365" s="236">
        <v>6.2333999999999996</v>
      </c>
      <c r="AR365" s="236"/>
      <c r="AS365" s="236">
        <v>7.2073999999999998</v>
      </c>
      <c r="AX365" s="236">
        <v>8.8307000000000002</v>
      </c>
      <c r="AY365" s="236"/>
      <c r="AZ365" s="236">
        <v>7.1749000000000001</v>
      </c>
      <c r="BA365" s="236">
        <v>5.1944999999999997</v>
      </c>
      <c r="BB365" s="236">
        <v>9.9993999999999996</v>
      </c>
      <c r="BC365" s="236">
        <v>6.5904999999999996</v>
      </c>
      <c r="BD365" s="236">
        <v>7.8567</v>
      </c>
      <c r="BE365" s="236"/>
      <c r="BF365" s="236">
        <v>11.7201</v>
      </c>
      <c r="BV365" s="236">
        <v>11.8825</v>
      </c>
      <c r="BW365" s="236">
        <v>11.3306</v>
      </c>
      <c r="BX365" s="236">
        <v>9.1877999999999993</v>
      </c>
      <c r="BY365" s="236"/>
      <c r="BZ365" s="236">
        <v>5.4218000000000002</v>
      </c>
      <c r="CA365" s="236">
        <v>10.4215</v>
      </c>
      <c r="CB365" s="236">
        <v>6.7853000000000003</v>
      </c>
      <c r="CC365" s="236"/>
      <c r="CD365" s="236">
        <v>9.3500999999999994</v>
      </c>
      <c r="CE365" s="236">
        <v>11.817500000000001</v>
      </c>
      <c r="CF365" s="236">
        <v>13.8628</v>
      </c>
      <c r="CG365" s="236">
        <v>4.8699000000000003</v>
      </c>
      <c r="CH365" s="236">
        <v>10.9084</v>
      </c>
      <c r="CI365" s="236">
        <v>8.7981999999999996</v>
      </c>
      <c r="CJ365" s="236">
        <v>9.3500999999999994</v>
      </c>
      <c r="CK365" s="236"/>
      <c r="CL365" s="236"/>
      <c r="CN365" s="236">
        <v>10.129300000000001</v>
      </c>
      <c r="CU365" s="236">
        <v>9.2850999999999999</v>
      </c>
      <c r="CV365" s="236">
        <v>9.2851999999999997</v>
      </c>
      <c r="CW365" s="236">
        <v>13.2135</v>
      </c>
      <c r="CX365" s="236">
        <v>5.9737</v>
      </c>
      <c r="CY365" s="236">
        <v>10.0969</v>
      </c>
      <c r="CZ365" s="236">
        <v>7.1749000000000001</v>
      </c>
      <c r="DA365" s="236">
        <v>10.616300000000001</v>
      </c>
      <c r="DB365" s="236">
        <v>13.505699999999999</v>
      </c>
      <c r="DC365" s="236">
        <v>15.421200000000001</v>
      </c>
      <c r="DD365" s="236">
        <v>10.9734</v>
      </c>
      <c r="DE365" s="236"/>
      <c r="DF365" s="236">
        <v>5.9412000000000003</v>
      </c>
      <c r="DG365" s="236">
        <v>9.4149999999999991</v>
      </c>
      <c r="DH365" s="236"/>
      <c r="DI365" s="236">
        <v>11.427899999999999</v>
      </c>
      <c r="DJ365" s="236"/>
      <c r="DK365" s="236">
        <v>12.272</v>
      </c>
      <c r="DL365" s="236">
        <v>11.4604</v>
      </c>
    </row>
    <row r="366" spans="1:116" x14ac:dyDescent="0.35">
      <c r="A366" s="236">
        <v>44</v>
      </c>
      <c r="B366" s="236">
        <v>3.6686000000000001</v>
      </c>
      <c r="C366" s="236"/>
      <c r="D366" s="236">
        <v>5.5515999999999996</v>
      </c>
      <c r="E366" s="236">
        <v>4.2205000000000004</v>
      </c>
      <c r="F366" s="236">
        <v>5.3243999999999998</v>
      </c>
      <c r="G366" s="236"/>
      <c r="H366" s="236"/>
      <c r="I366" s="236">
        <v>5.0321999999999996</v>
      </c>
      <c r="J366" s="236"/>
      <c r="K366" s="236">
        <v>5.2595000000000001</v>
      </c>
      <c r="L366" s="236"/>
      <c r="M366" s="236"/>
      <c r="N366" s="236"/>
      <c r="O366" s="236">
        <v>3.5387</v>
      </c>
      <c r="Z366" s="236">
        <v>10.0968</v>
      </c>
      <c r="AA366" s="236">
        <v>8.9280000000000008</v>
      </c>
      <c r="AB366" s="236">
        <v>10.9085</v>
      </c>
      <c r="AC366" s="236"/>
      <c r="AD366" s="236"/>
      <c r="AE366" s="236"/>
      <c r="AF366" s="236">
        <v>10.453900000000001</v>
      </c>
      <c r="AG366" s="236">
        <v>8.6034000000000006</v>
      </c>
      <c r="AH366" s="236">
        <v>7.9541000000000004</v>
      </c>
      <c r="AI366" s="236">
        <v>9.0904000000000007</v>
      </c>
      <c r="AJ366" s="236">
        <v>2.7271000000000001</v>
      </c>
      <c r="AK366" s="236">
        <v>7.1424000000000003</v>
      </c>
      <c r="AL366" s="236">
        <v>4.5776000000000003</v>
      </c>
      <c r="AM366" s="236">
        <v>12.629099999999999</v>
      </c>
      <c r="AN366" s="236">
        <v>8.0515000000000008</v>
      </c>
      <c r="AO366" s="236">
        <v>6.3632999999999997</v>
      </c>
      <c r="AP366" s="236"/>
      <c r="AQ366" s="236">
        <v>5.5191999999999997</v>
      </c>
      <c r="AR366" s="236"/>
      <c r="AS366" s="236">
        <v>6.7203999999999997</v>
      </c>
      <c r="AX366" s="236">
        <v>8.3760999999999992</v>
      </c>
      <c r="AY366" s="236"/>
      <c r="AZ366" s="236">
        <v>6.4607000000000001</v>
      </c>
      <c r="BA366" s="236">
        <v>4.7724000000000002</v>
      </c>
      <c r="BB366" s="236">
        <v>9.4474999999999998</v>
      </c>
      <c r="BC366" s="236">
        <v>6.0385999999999997</v>
      </c>
      <c r="BD366" s="236">
        <v>7.3372000000000002</v>
      </c>
      <c r="BE366" s="236"/>
      <c r="BF366" s="236">
        <v>11.168200000000001</v>
      </c>
      <c r="BV366" s="236">
        <v>11.1358</v>
      </c>
      <c r="BW366" s="236">
        <v>10.3241</v>
      </c>
      <c r="BX366" s="236">
        <v>8.5385000000000009</v>
      </c>
      <c r="BY366" s="236"/>
      <c r="BZ366" s="236">
        <v>5.0646000000000004</v>
      </c>
      <c r="CA366" s="236">
        <v>9.9993999999999996</v>
      </c>
      <c r="CB366" s="236">
        <v>6.0709999999999997</v>
      </c>
      <c r="CC366" s="236"/>
      <c r="CD366" s="236">
        <v>8.6034000000000006</v>
      </c>
      <c r="CE366" s="236">
        <v>11.005800000000001</v>
      </c>
      <c r="CF366" s="236">
        <v>13.408300000000001</v>
      </c>
      <c r="CG366" s="236">
        <v>4.3505000000000003</v>
      </c>
      <c r="CH366" s="236">
        <v>10.388999999999999</v>
      </c>
      <c r="CI366" s="236">
        <v>8.1164000000000005</v>
      </c>
      <c r="CJ366" s="236">
        <v>8.6358999999999995</v>
      </c>
      <c r="CK366" s="236"/>
      <c r="CL366" s="236"/>
      <c r="CN366" s="236">
        <v>9.48</v>
      </c>
      <c r="CU366" s="236">
        <v>8.6683000000000003</v>
      </c>
      <c r="CV366" s="236">
        <v>8.5385000000000009</v>
      </c>
      <c r="CW366" s="236">
        <v>12.759</v>
      </c>
      <c r="CX366" s="236">
        <v>5.4542999999999999</v>
      </c>
      <c r="CY366" s="236">
        <v>9.2851999999999997</v>
      </c>
      <c r="CZ366" s="236">
        <v>6.3632999999999997</v>
      </c>
      <c r="DA366" s="236">
        <v>10.129300000000001</v>
      </c>
      <c r="DB366" s="236">
        <v>12.726599999999999</v>
      </c>
      <c r="DC366" s="236">
        <v>14.707000000000001</v>
      </c>
      <c r="DD366" s="236">
        <v>10.453900000000001</v>
      </c>
      <c r="DE366" s="236"/>
      <c r="DF366" s="236">
        <v>5.4542999999999999</v>
      </c>
      <c r="DG366" s="236">
        <v>8.8307000000000002</v>
      </c>
      <c r="DH366" s="236"/>
      <c r="DI366" s="236">
        <v>11.168200000000001</v>
      </c>
      <c r="DJ366" s="236"/>
      <c r="DK366" s="236">
        <v>11.5253</v>
      </c>
      <c r="DL366" s="236">
        <v>10.616300000000001</v>
      </c>
    </row>
    <row r="367" spans="1:116" x14ac:dyDescent="0.35">
      <c r="A367" s="236">
        <v>45</v>
      </c>
      <c r="B367" s="236">
        <v>3.5387</v>
      </c>
      <c r="C367" s="236"/>
      <c r="D367" s="236">
        <v>5.1295999999999999</v>
      </c>
      <c r="E367" s="236">
        <v>3.8309000000000002</v>
      </c>
      <c r="F367" s="236">
        <v>5.0647000000000002</v>
      </c>
      <c r="G367" s="236"/>
      <c r="H367" s="236"/>
      <c r="I367" s="236">
        <v>4.5777000000000001</v>
      </c>
      <c r="J367" s="236"/>
      <c r="K367" s="236">
        <v>4.9348000000000001</v>
      </c>
      <c r="L367" s="236"/>
      <c r="M367" s="236"/>
      <c r="N367" s="236"/>
      <c r="O367" s="236">
        <v>3.2465000000000002</v>
      </c>
      <c r="Z367" s="236">
        <v>9.4151000000000007</v>
      </c>
      <c r="AA367" s="236">
        <v>8.3111999999999995</v>
      </c>
      <c r="AB367" s="236">
        <v>10.4215</v>
      </c>
      <c r="AC367" s="236"/>
      <c r="AD367" s="236"/>
      <c r="AE367" s="236"/>
      <c r="AF367" s="236">
        <v>9.9669000000000008</v>
      </c>
      <c r="AG367" s="236">
        <v>8.1813000000000002</v>
      </c>
      <c r="AH367" s="236">
        <v>7.0774999999999997</v>
      </c>
      <c r="AI367" s="236">
        <v>8.7007999999999992</v>
      </c>
      <c r="AJ367" s="236">
        <v>2.0777999999999999</v>
      </c>
      <c r="AK367" s="236">
        <v>6.6554000000000002</v>
      </c>
      <c r="AL367" s="236">
        <v>3.9607999999999999</v>
      </c>
      <c r="AM367" s="236">
        <v>11.785</v>
      </c>
      <c r="AN367" s="236">
        <v>7.4672000000000001</v>
      </c>
      <c r="AO367" s="236">
        <v>5.8762999999999996</v>
      </c>
      <c r="AP367" s="236"/>
      <c r="AQ367" s="236">
        <v>5.1295999999999999</v>
      </c>
      <c r="AR367" s="236"/>
      <c r="AS367" s="236">
        <v>6.3632999999999997</v>
      </c>
      <c r="AX367" s="236">
        <v>7.4671000000000003</v>
      </c>
      <c r="AY367" s="236"/>
      <c r="AZ367" s="236">
        <v>6.0385999999999997</v>
      </c>
      <c r="BA367" s="236">
        <v>4.2205000000000004</v>
      </c>
      <c r="BB367" s="236">
        <v>8.7657000000000007</v>
      </c>
      <c r="BC367" s="236">
        <v>5.5515999999999996</v>
      </c>
      <c r="BD367" s="236">
        <v>6.8826999999999998</v>
      </c>
      <c r="BE367" s="236"/>
      <c r="BF367" s="236">
        <v>10.616199999999999</v>
      </c>
      <c r="BV367" s="236">
        <v>10.6812</v>
      </c>
      <c r="BW367" s="236">
        <v>9.7396999999999991</v>
      </c>
      <c r="BX367" s="236">
        <v>8.0515000000000008</v>
      </c>
      <c r="BY367" s="236"/>
      <c r="BZ367" s="236">
        <v>4.6101000000000001</v>
      </c>
      <c r="CA367" s="236">
        <v>9.3500999999999994</v>
      </c>
      <c r="CB367" s="236">
        <v>5.3893000000000004</v>
      </c>
      <c r="CC367" s="236"/>
      <c r="CD367" s="236">
        <v>8.2462</v>
      </c>
      <c r="CE367" s="236">
        <v>10.0968</v>
      </c>
      <c r="CF367" s="236">
        <v>12.694100000000001</v>
      </c>
      <c r="CG367" s="236">
        <v>4.0258000000000003</v>
      </c>
      <c r="CH367" s="236">
        <v>9.6746999999999996</v>
      </c>
      <c r="CI367" s="236">
        <v>7.2723000000000004</v>
      </c>
      <c r="CJ367" s="236">
        <v>8.3111999999999995</v>
      </c>
      <c r="CK367" s="236"/>
      <c r="CL367" s="236"/>
      <c r="CN367" s="236">
        <v>8.7658000000000005</v>
      </c>
      <c r="CU367" s="236">
        <v>8.1487999999999996</v>
      </c>
      <c r="CV367" s="236">
        <v>7.9866000000000001</v>
      </c>
      <c r="CW367" s="236">
        <v>12.0123</v>
      </c>
      <c r="CX367" s="236">
        <v>5.1620999999999997</v>
      </c>
      <c r="CY367" s="236">
        <v>8.7332999999999998</v>
      </c>
      <c r="CZ367" s="236">
        <v>5.8762999999999996</v>
      </c>
      <c r="DA367" s="236">
        <v>9.7072000000000003</v>
      </c>
      <c r="DB367" s="236">
        <v>11.8825</v>
      </c>
      <c r="DC367" s="236">
        <v>13.7005</v>
      </c>
      <c r="DD367" s="236">
        <v>9.8046000000000006</v>
      </c>
      <c r="DE367" s="236"/>
      <c r="DF367" s="236">
        <v>4.9023000000000003</v>
      </c>
      <c r="DG367" s="236">
        <v>8.2462999999999997</v>
      </c>
      <c r="DH367" s="236"/>
      <c r="DI367" s="236">
        <v>10.0968</v>
      </c>
      <c r="DJ367" s="236"/>
      <c r="DK367" s="236">
        <v>10.875999999999999</v>
      </c>
      <c r="DL367" s="236">
        <v>9.8696000000000002</v>
      </c>
    </row>
    <row r="368" spans="1:116" x14ac:dyDescent="0.35">
      <c r="A368" s="236">
        <v>46</v>
      </c>
      <c r="B368" s="236">
        <v>3.2465000000000002</v>
      </c>
      <c r="C368" s="236"/>
      <c r="D368" s="236">
        <v>4.8373999999999997</v>
      </c>
      <c r="E368" s="236">
        <v>3.4413</v>
      </c>
      <c r="F368" s="236">
        <v>4.6101999999999999</v>
      </c>
      <c r="G368" s="236"/>
      <c r="H368" s="236"/>
      <c r="I368" s="236">
        <v>4.1231999999999998</v>
      </c>
      <c r="J368" s="236"/>
      <c r="K368" s="236">
        <v>4.6750999999999996</v>
      </c>
      <c r="L368" s="236"/>
      <c r="M368" s="236"/>
      <c r="N368" s="236"/>
      <c r="O368" s="236">
        <v>3.0192999999999999</v>
      </c>
      <c r="Z368" s="236">
        <v>8.8307000000000002</v>
      </c>
      <c r="AA368" s="236">
        <v>7.5970000000000004</v>
      </c>
      <c r="AB368" s="236">
        <v>9.4151000000000007</v>
      </c>
      <c r="AC368" s="236"/>
      <c r="AD368" s="236"/>
      <c r="AE368" s="236"/>
      <c r="AF368" s="236">
        <v>9.3500999999999994</v>
      </c>
      <c r="AG368" s="236">
        <v>7.6943000000000001</v>
      </c>
      <c r="AH368" s="236">
        <v>6.5904999999999996</v>
      </c>
      <c r="AI368" s="236">
        <v>7.9541000000000004</v>
      </c>
      <c r="AJ368" s="236">
        <v>2.0777999999999999</v>
      </c>
      <c r="AK368" s="236">
        <v>5.9086999999999996</v>
      </c>
      <c r="AL368" s="236">
        <v>3.4089</v>
      </c>
      <c r="AM368" s="236">
        <v>10.940899999999999</v>
      </c>
      <c r="AN368" s="236">
        <v>6.8502999999999998</v>
      </c>
      <c r="AO368" s="236">
        <v>5.3567999999999998</v>
      </c>
      <c r="AP368" s="236"/>
      <c r="AQ368" s="236">
        <v>4.5777000000000001</v>
      </c>
      <c r="AR368" s="236"/>
      <c r="AS368" s="236">
        <v>5.8762999999999996</v>
      </c>
      <c r="AX368" s="236">
        <v>7.0450999999999997</v>
      </c>
      <c r="AY368" s="236"/>
      <c r="AZ368" s="236">
        <v>5.3893000000000004</v>
      </c>
      <c r="BA368" s="236">
        <v>3.8633999999999999</v>
      </c>
      <c r="BB368" s="236">
        <v>8.1814</v>
      </c>
      <c r="BC368" s="236">
        <v>5.2270000000000003</v>
      </c>
      <c r="BD368" s="236">
        <v>6.4607000000000001</v>
      </c>
      <c r="BE368" s="236"/>
      <c r="BF368" s="236">
        <v>9.7721</v>
      </c>
      <c r="BV368" s="236">
        <v>9.7721999999999998</v>
      </c>
      <c r="BW368" s="236">
        <v>9.1228999999999996</v>
      </c>
      <c r="BX368" s="236">
        <v>7.6295000000000002</v>
      </c>
      <c r="BY368" s="236"/>
      <c r="BZ368" s="236">
        <v>4.2854999999999999</v>
      </c>
      <c r="CA368" s="236">
        <v>8.6357999999999997</v>
      </c>
      <c r="CB368" s="236">
        <v>4.8697999999999997</v>
      </c>
      <c r="CC368" s="236"/>
      <c r="CD368" s="236">
        <v>7.6943000000000001</v>
      </c>
      <c r="CE368" s="236">
        <v>9.5772999999999993</v>
      </c>
      <c r="CF368" s="236">
        <v>11.914899999999999</v>
      </c>
      <c r="CG368" s="236">
        <v>3.831</v>
      </c>
      <c r="CH368" s="236">
        <v>9.0904000000000007</v>
      </c>
      <c r="CI368" s="236">
        <v>6.8826999999999998</v>
      </c>
      <c r="CJ368" s="236">
        <v>7.7267999999999999</v>
      </c>
      <c r="CK368" s="236"/>
      <c r="CL368" s="236"/>
      <c r="CN368" s="236">
        <v>7.9541000000000004</v>
      </c>
      <c r="CU368" s="236">
        <v>7.4671000000000003</v>
      </c>
      <c r="CV368" s="236">
        <v>7.4671000000000003</v>
      </c>
      <c r="CW368" s="236">
        <v>11.330500000000001</v>
      </c>
      <c r="CX368" s="236">
        <v>4.8049999999999997</v>
      </c>
      <c r="CY368" s="236">
        <v>7.9866000000000001</v>
      </c>
      <c r="CZ368" s="236">
        <v>5.4218000000000002</v>
      </c>
      <c r="DA368" s="236">
        <v>9.2202999999999999</v>
      </c>
      <c r="DB368" s="236">
        <v>11.427899999999999</v>
      </c>
      <c r="DC368" s="236">
        <v>13.0512</v>
      </c>
      <c r="DD368" s="236">
        <v>9.0579000000000001</v>
      </c>
      <c r="DE368" s="236"/>
      <c r="DF368" s="236">
        <v>4.5777000000000001</v>
      </c>
      <c r="DG368" s="236">
        <v>7.5970000000000004</v>
      </c>
      <c r="DH368" s="236"/>
      <c r="DI368" s="236">
        <v>9.7072000000000003</v>
      </c>
      <c r="DJ368" s="236"/>
      <c r="DK368" s="236">
        <v>10.1942</v>
      </c>
      <c r="DL368" s="236">
        <v>9.1554000000000002</v>
      </c>
    </row>
    <row r="369" spans="1:116" x14ac:dyDescent="0.35">
      <c r="A369" s="236">
        <v>47</v>
      </c>
      <c r="B369" s="236">
        <v>2.8894000000000002</v>
      </c>
      <c r="C369" s="236"/>
      <c r="D369" s="236">
        <v>4.4153000000000002</v>
      </c>
      <c r="E369" s="236">
        <v>3.2789999999999999</v>
      </c>
      <c r="F369" s="236">
        <v>4.3829000000000002</v>
      </c>
      <c r="G369" s="236"/>
      <c r="H369" s="236"/>
      <c r="I369" s="236">
        <v>3.766</v>
      </c>
      <c r="J369" s="236"/>
      <c r="K369" s="236">
        <v>4.3503999999999996</v>
      </c>
      <c r="L369" s="236"/>
      <c r="M369" s="236"/>
      <c r="N369" s="236"/>
      <c r="O369" s="236">
        <v>2.6297000000000001</v>
      </c>
      <c r="Z369" s="236">
        <v>8.4411000000000005</v>
      </c>
      <c r="AA369" s="236">
        <v>7.3048000000000002</v>
      </c>
      <c r="AB369" s="236">
        <v>8.7982999999999993</v>
      </c>
      <c r="AC369" s="236"/>
      <c r="AD369" s="236"/>
      <c r="AE369" s="236"/>
      <c r="AF369" s="236">
        <v>8.9604999999999997</v>
      </c>
      <c r="AG369" s="236">
        <v>7.3048000000000002</v>
      </c>
      <c r="AH369" s="236">
        <v>5.8113999999999999</v>
      </c>
      <c r="AI369" s="236">
        <v>7.3696999999999999</v>
      </c>
      <c r="AJ369" s="236">
        <v>1.7856000000000001</v>
      </c>
      <c r="AK369" s="236">
        <v>5.4217000000000004</v>
      </c>
      <c r="AL369" s="236">
        <v>3.0516999999999999</v>
      </c>
      <c r="AM369" s="236">
        <v>10.6487</v>
      </c>
      <c r="AN369" s="236">
        <v>6.3958000000000004</v>
      </c>
      <c r="AO369" s="236">
        <v>4.9023000000000003</v>
      </c>
      <c r="AP369" s="236"/>
      <c r="AQ369" s="236">
        <v>4.1555999999999997</v>
      </c>
      <c r="AR369" s="236"/>
      <c r="AS369" s="236">
        <v>5.4542000000000002</v>
      </c>
      <c r="AX369" s="236">
        <v>6.3308</v>
      </c>
      <c r="AY369" s="236"/>
      <c r="AZ369" s="236">
        <v>4.9672999999999998</v>
      </c>
      <c r="BA369" s="236">
        <v>3.4738000000000002</v>
      </c>
      <c r="BB369" s="236">
        <v>7.8891999999999998</v>
      </c>
      <c r="BC369" s="236">
        <v>4.74</v>
      </c>
      <c r="BD369" s="236">
        <v>6.0061999999999998</v>
      </c>
      <c r="BE369" s="236"/>
      <c r="BF369" s="236">
        <v>9.0579000000000001</v>
      </c>
      <c r="BV369" s="236">
        <v>9.0904000000000007</v>
      </c>
      <c r="BW369" s="236">
        <v>8.5060000000000002</v>
      </c>
      <c r="BX369" s="236">
        <v>6.9802</v>
      </c>
      <c r="BY369" s="236"/>
      <c r="BZ369" s="236">
        <v>3.8959000000000001</v>
      </c>
      <c r="CA369" s="236">
        <v>8.1164000000000005</v>
      </c>
      <c r="CB369" s="236">
        <v>4.4153000000000002</v>
      </c>
      <c r="CC369" s="236"/>
      <c r="CD369" s="236">
        <v>7.2073</v>
      </c>
      <c r="CE369" s="236">
        <v>8.7332000000000001</v>
      </c>
      <c r="CF369" s="236">
        <v>11.265599999999999</v>
      </c>
      <c r="CG369" s="236">
        <v>3.2465999999999999</v>
      </c>
      <c r="CH369" s="236">
        <v>8.6357999999999997</v>
      </c>
      <c r="CI369" s="236">
        <v>6.1684999999999999</v>
      </c>
      <c r="CJ369" s="236">
        <v>7.0450999999999997</v>
      </c>
      <c r="CK369" s="236"/>
      <c r="CL369" s="236"/>
      <c r="CN369" s="236">
        <v>7.5320999999999998</v>
      </c>
      <c r="CU369" s="236">
        <v>6.8502000000000001</v>
      </c>
      <c r="CV369" s="236">
        <v>6.8178000000000001</v>
      </c>
      <c r="CW369" s="236">
        <v>10.778600000000001</v>
      </c>
      <c r="CX369" s="236">
        <v>4.4478</v>
      </c>
      <c r="CY369" s="236">
        <v>7.6295000000000002</v>
      </c>
      <c r="CZ369" s="236">
        <v>4.9348000000000001</v>
      </c>
      <c r="DA369" s="236">
        <v>8.9281000000000006</v>
      </c>
      <c r="DB369" s="236">
        <v>10.9734</v>
      </c>
      <c r="DC369" s="236">
        <v>12.207100000000001</v>
      </c>
      <c r="DD369" s="236">
        <v>8.3760999999999992</v>
      </c>
      <c r="DE369" s="236"/>
      <c r="DF369" s="236">
        <v>4.0258000000000003</v>
      </c>
      <c r="DG369" s="236">
        <v>7.3048000000000002</v>
      </c>
      <c r="DH369" s="236"/>
      <c r="DI369" s="236">
        <v>9.0904000000000007</v>
      </c>
      <c r="DJ369" s="236"/>
      <c r="DK369" s="236">
        <v>9.6097999999999999</v>
      </c>
      <c r="DL369" s="236">
        <v>8.4085999999999999</v>
      </c>
    </row>
    <row r="370" spans="1:116" x14ac:dyDescent="0.35">
      <c r="A370" s="236">
        <v>48</v>
      </c>
      <c r="B370" s="236">
        <v>2.5972</v>
      </c>
      <c r="C370" s="236"/>
      <c r="D370" s="236">
        <v>4.1879999999999997</v>
      </c>
      <c r="E370" s="236">
        <v>2.9218999999999999</v>
      </c>
      <c r="F370" s="236">
        <v>4.0258000000000003</v>
      </c>
      <c r="G370" s="236"/>
      <c r="H370" s="236"/>
      <c r="I370" s="236">
        <v>3.3765000000000001</v>
      </c>
      <c r="J370" s="236"/>
      <c r="K370" s="236">
        <v>3.9609000000000001</v>
      </c>
      <c r="L370" s="236"/>
      <c r="M370" s="236"/>
      <c r="N370" s="236"/>
      <c r="O370" s="236">
        <v>2.6621000000000001</v>
      </c>
      <c r="Z370" s="236">
        <v>8.0839999999999996</v>
      </c>
      <c r="AA370" s="236">
        <v>6.7527999999999997</v>
      </c>
      <c r="AB370" s="236">
        <v>8.3437000000000001</v>
      </c>
      <c r="AC370" s="236"/>
      <c r="AD370" s="236"/>
      <c r="AE370" s="236"/>
      <c r="AF370" s="236">
        <v>8.3111999999999995</v>
      </c>
      <c r="AG370" s="236">
        <v>6.9151999999999996</v>
      </c>
      <c r="AH370" s="236">
        <v>5.4542000000000002</v>
      </c>
      <c r="AI370" s="236">
        <v>6.8178000000000001</v>
      </c>
      <c r="AJ370" s="236">
        <v>1.4934000000000001</v>
      </c>
      <c r="AK370" s="236">
        <v>4.9672000000000001</v>
      </c>
      <c r="AL370" s="236">
        <v>2.7271000000000001</v>
      </c>
      <c r="AM370" s="236">
        <v>9.7721</v>
      </c>
      <c r="AN370" s="236">
        <v>5.9088000000000003</v>
      </c>
      <c r="AO370" s="236">
        <v>4.7725</v>
      </c>
      <c r="AP370" s="236"/>
      <c r="AQ370" s="236">
        <v>3.9283999999999999</v>
      </c>
      <c r="AR370" s="236"/>
      <c r="AS370" s="236">
        <v>5.0971000000000002</v>
      </c>
      <c r="AX370" s="236">
        <v>6.1035000000000004</v>
      </c>
      <c r="AY370" s="236"/>
      <c r="AZ370" s="236">
        <v>4.7725</v>
      </c>
      <c r="BA370" s="236">
        <v>3.2789999999999999</v>
      </c>
      <c r="BB370" s="236">
        <v>7.0774999999999997</v>
      </c>
      <c r="BC370" s="236">
        <v>4.1231</v>
      </c>
      <c r="BD370" s="236">
        <v>5.5841000000000003</v>
      </c>
      <c r="BE370" s="236"/>
      <c r="BF370" s="236">
        <v>8.3111999999999995</v>
      </c>
      <c r="BV370" s="236">
        <v>8.4735999999999994</v>
      </c>
      <c r="BW370" s="236">
        <v>8.0839999999999996</v>
      </c>
      <c r="BX370" s="236">
        <v>6.3958000000000004</v>
      </c>
      <c r="BY370" s="236"/>
      <c r="BZ370" s="236">
        <v>3.6686000000000001</v>
      </c>
      <c r="CA370" s="236">
        <v>7.6619000000000002</v>
      </c>
      <c r="CB370" s="236">
        <v>4.0256999999999996</v>
      </c>
      <c r="CC370" s="236"/>
      <c r="CD370" s="236">
        <v>6.5904999999999996</v>
      </c>
      <c r="CE370" s="236">
        <v>8.1164000000000005</v>
      </c>
      <c r="CF370" s="236">
        <v>10.616300000000001</v>
      </c>
      <c r="CG370" s="236">
        <v>2.9868999999999999</v>
      </c>
      <c r="CH370" s="236">
        <v>7.9541000000000004</v>
      </c>
      <c r="CI370" s="236">
        <v>6.2008999999999999</v>
      </c>
      <c r="CJ370" s="236">
        <v>6.8502999999999998</v>
      </c>
      <c r="CK370" s="236"/>
      <c r="CL370" s="236"/>
      <c r="CN370" s="236">
        <v>7.1425000000000001</v>
      </c>
      <c r="CU370" s="236">
        <v>6.4931000000000001</v>
      </c>
      <c r="CV370" s="236">
        <v>6.7529000000000003</v>
      </c>
      <c r="CW370" s="236">
        <v>10.4864</v>
      </c>
      <c r="CX370" s="236">
        <v>4.2206000000000001</v>
      </c>
      <c r="CY370" s="236">
        <v>6.7203999999999997</v>
      </c>
      <c r="CZ370" s="236">
        <v>4.6750999999999996</v>
      </c>
      <c r="DA370" s="236">
        <v>8.5385000000000009</v>
      </c>
      <c r="DB370" s="236">
        <v>10.3566</v>
      </c>
      <c r="DC370" s="236">
        <v>11.655200000000001</v>
      </c>
      <c r="DD370" s="236">
        <v>7.8567</v>
      </c>
      <c r="DE370" s="236"/>
      <c r="DF370" s="236">
        <v>3.831</v>
      </c>
      <c r="DG370" s="236">
        <v>6.8502000000000001</v>
      </c>
      <c r="DH370" s="236"/>
      <c r="DI370" s="236">
        <v>8.6683000000000003</v>
      </c>
      <c r="DJ370" s="236"/>
      <c r="DK370" s="236">
        <v>9.0254999999999992</v>
      </c>
      <c r="DL370" s="236">
        <v>7.7592999999999996</v>
      </c>
    </row>
    <row r="371" spans="1:116" x14ac:dyDescent="0.35">
      <c r="A371" s="236">
        <v>49</v>
      </c>
      <c r="B371" s="236">
        <v>2.4348999999999998</v>
      </c>
      <c r="C371" s="236"/>
      <c r="D371" s="236">
        <v>4.0256999999999996</v>
      </c>
      <c r="E371" s="236">
        <v>2.7595000000000001</v>
      </c>
      <c r="F371" s="236">
        <v>3.9283999999999999</v>
      </c>
      <c r="G371" s="236"/>
      <c r="H371" s="236"/>
      <c r="I371" s="236">
        <v>3.1166999999999998</v>
      </c>
      <c r="J371" s="236"/>
      <c r="K371" s="236">
        <v>3.7985000000000002</v>
      </c>
      <c r="L371" s="236"/>
      <c r="M371" s="236"/>
      <c r="N371" s="236"/>
      <c r="O371" s="236">
        <v>2.4348999999999998</v>
      </c>
      <c r="Z371" s="236">
        <v>7.4671000000000003</v>
      </c>
      <c r="AA371" s="236">
        <v>6.1035000000000004</v>
      </c>
      <c r="AB371" s="236">
        <v>7.6619999999999999</v>
      </c>
      <c r="AC371" s="236"/>
      <c r="AD371" s="236"/>
      <c r="AE371" s="236"/>
      <c r="AF371" s="236">
        <v>7.9865000000000004</v>
      </c>
      <c r="AG371" s="236">
        <v>6.3632999999999997</v>
      </c>
      <c r="AH371" s="236">
        <v>4.9996999999999998</v>
      </c>
      <c r="AI371" s="236">
        <v>6.3308</v>
      </c>
      <c r="AJ371" s="236">
        <v>1.2337</v>
      </c>
      <c r="AK371" s="236">
        <v>4.4802</v>
      </c>
      <c r="AL371" s="236">
        <v>2.5323000000000002</v>
      </c>
      <c r="AM371" s="236">
        <v>9.5123999999999995</v>
      </c>
      <c r="AN371" s="236">
        <v>5.2270000000000003</v>
      </c>
      <c r="AO371" s="236">
        <v>4.3503999999999996</v>
      </c>
      <c r="AP371" s="236"/>
      <c r="AQ371" s="236">
        <v>3.4738000000000002</v>
      </c>
      <c r="AR371" s="236"/>
      <c r="AS371" s="236">
        <v>4.5452000000000004</v>
      </c>
      <c r="AX371" s="236">
        <v>5.3567999999999998</v>
      </c>
      <c r="AY371" s="236"/>
      <c r="AZ371" s="236">
        <v>4.6425999999999998</v>
      </c>
      <c r="BA371" s="236">
        <v>2.9868000000000001</v>
      </c>
      <c r="BB371" s="236">
        <v>6.6555</v>
      </c>
      <c r="BC371" s="236">
        <v>3.9283999999999999</v>
      </c>
      <c r="BD371" s="236">
        <v>5.1944999999999997</v>
      </c>
      <c r="BE371" s="236"/>
      <c r="BF371" s="236">
        <v>7.9215999999999998</v>
      </c>
      <c r="BV371" s="236">
        <v>7.9866000000000001</v>
      </c>
      <c r="BW371" s="236">
        <v>7.6619000000000002</v>
      </c>
      <c r="BX371" s="236">
        <v>6.3632999999999997</v>
      </c>
      <c r="BY371" s="236"/>
      <c r="BZ371" s="236">
        <v>3.3115000000000001</v>
      </c>
      <c r="CA371" s="236">
        <v>7.1424000000000003</v>
      </c>
      <c r="CB371" s="236">
        <v>3.7010000000000001</v>
      </c>
      <c r="CC371" s="236"/>
      <c r="CD371" s="236">
        <v>6.3956999999999997</v>
      </c>
      <c r="CE371" s="236">
        <v>7.3372000000000002</v>
      </c>
      <c r="CF371" s="236">
        <v>9.8370999999999995</v>
      </c>
      <c r="CG371" s="236">
        <v>2.6947000000000001</v>
      </c>
      <c r="CH371" s="236">
        <v>7.532</v>
      </c>
      <c r="CI371" s="236">
        <v>5.2270000000000003</v>
      </c>
      <c r="CJ371" s="236">
        <v>6.2659000000000002</v>
      </c>
      <c r="CK371" s="236"/>
      <c r="CL371" s="236"/>
      <c r="CN371" s="236">
        <v>6.5255999999999998</v>
      </c>
      <c r="CU371" s="236">
        <v>5.9412000000000003</v>
      </c>
      <c r="CV371" s="236">
        <v>6.1684999999999999</v>
      </c>
      <c r="CW371" s="236">
        <v>9.9019999999999992</v>
      </c>
      <c r="CX371" s="236">
        <v>4.1881000000000004</v>
      </c>
      <c r="CY371" s="236">
        <v>6.5255999999999998</v>
      </c>
      <c r="CZ371" s="236">
        <v>4.2854999999999999</v>
      </c>
      <c r="DA371" s="236">
        <v>8.0190000000000001</v>
      </c>
      <c r="DB371" s="236">
        <v>9.6747999999999994</v>
      </c>
      <c r="DC371" s="236">
        <v>10.875999999999999</v>
      </c>
      <c r="DD371" s="236">
        <v>7.3696999999999999</v>
      </c>
      <c r="DE371" s="236"/>
      <c r="DF371" s="236">
        <v>3.5712000000000002</v>
      </c>
      <c r="DG371" s="236">
        <v>6.3956999999999997</v>
      </c>
      <c r="DH371" s="236"/>
      <c r="DI371" s="236">
        <v>8.0515000000000008</v>
      </c>
      <c r="DJ371" s="236"/>
      <c r="DK371" s="236">
        <v>8.5060000000000002</v>
      </c>
      <c r="DL371" s="236">
        <v>7.1425000000000001</v>
      </c>
    </row>
    <row r="372" spans="1:116" x14ac:dyDescent="0.35">
      <c r="A372" s="236">
        <v>50</v>
      </c>
      <c r="B372" s="236">
        <v>2.4024000000000001</v>
      </c>
      <c r="C372" s="236"/>
      <c r="D372" s="236">
        <v>3.7010999999999998</v>
      </c>
      <c r="E372" s="236">
        <v>2.37</v>
      </c>
      <c r="F372" s="236">
        <v>3.4739</v>
      </c>
      <c r="G372" s="236"/>
      <c r="H372" s="236"/>
      <c r="I372" s="236">
        <v>2.7271000000000001</v>
      </c>
      <c r="J372" s="236"/>
      <c r="K372" s="236">
        <v>3.4089</v>
      </c>
      <c r="L372" s="236"/>
      <c r="M372" s="236"/>
      <c r="N372" s="236"/>
      <c r="O372" s="236">
        <v>2.2401</v>
      </c>
      <c r="Z372" s="236">
        <v>7.1425000000000001</v>
      </c>
      <c r="AA372" s="236">
        <v>5.8113000000000001</v>
      </c>
      <c r="AB372" s="236">
        <v>7.11</v>
      </c>
      <c r="AC372" s="236"/>
      <c r="AD372" s="236"/>
      <c r="AE372" s="236"/>
      <c r="AF372" s="236">
        <v>7.5968999999999998</v>
      </c>
      <c r="AG372" s="236">
        <v>5.9412000000000003</v>
      </c>
      <c r="AH372" s="236">
        <v>4.5452000000000004</v>
      </c>
      <c r="AI372" s="236">
        <v>5.9412000000000003</v>
      </c>
      <c r="AJ372" s="236">
        <v>1.3310999999999999</v>
      </c>
      <c r="AK372" s="236">
        <v>4.0906000000000002</v>
      </c>
      <c r="AL372" s="236">
        <v>2.1427</v>
      </c>
      <c r="AM372" s="236">
        <v>8.9280000000000008</v>
      </c>
      <c r="AN372" s="236">
        <v>4.9348000000000001</v>
      </c>
      <c r="AO372" s="236">
        <v>4.1231</v>
      </c>
      <c r="AP372" s="236"/>
      <c r="AQ372" s="236">
        <v>3.2141000000000002</v>
      </c>
      <c r="AR372" s="236"/>
      <c r="AS372" s="236">
        <v>4.1555999999999997</v>
      </c>
      <c r="AX372" s="236">
        <v>5.0971000000000002</v>
      </c>
      <c r="AY372" s="236"/>
      <c r="AZ372" s="236">
        <v>3.9283999999999999</v>
      </c>
      <c r="BA372" s="236">
        <v>2.5323000000000002</v>
      </c>
      <c r="BB372" s="236">
        <v>6.2333999999999996</v>
      </c>
      <c r="BC372" s="236">
        <v>3.5063</v>
      </c>
      <c r="BD372" s="236">
        <v>4.9023000000000003</v>
      </c>
      <c r="BE372" s="236"/>
      <c r="BF372" s="236">
        <v>7.5644999999999998</v>
      </c>
      <c r="BV372" s="236">
        <v>7.4671000000000003</v>
      </c>
      <c r="BW372" s="236">
        <v>7.0450999999999997</v>
      </c>
      <c r="BX372" s="236">
        <v>5.7465000000000002</v>
      </c>
      <c r="BY372" s="236"/>
      <c r="BZ372" s="236">
        <v>3.1166999999999998</v>
      </c>
      <c r="CA372" s="236">
        <v>6.7527999999999997</v>
      </c>
      <c r="CB372" s="236">
        <v>3.4413</v>
      </c>
      <c r="CC372" s="236"/>
      <c r="CD372" s="236">
        <v>6.1684000000000001</v>
      </c>
      <c r="CE372" s="236">
        <v>6.8826999999999998</v>
      </c>
      <c r="CF372" s="236">
        <v>9.0904000000000007</v>
      </c>
      <c r="CG372" s="236">
        <v>2.7595999999999998</v>
      </c>
      <c r="CH372" s="236">
        <v>7.1098999999999997</v>
      </c>
      <c r="CI372" s="236">
        <v>4.9348000000000001</v>
      </c>
      <c r="CJ372" s="236">
        <v>5.8762999999999996</v>
      </c>
      <c r="CK372" s="236"/>
      <c r="CL372" s="236"/>
      <c r="CN372" s="236">
        <v>6.3632999999999997</v>
      </c>
      <c r="CU372" s="236">
        <v>5.3893000000000004</v>
      </c>
      <c r="CV372" s="236">
        <v>5.9737</v>
      </c>
      <c r="CW372" s="236">
        <v>9.3177000000000003</v>
      </c>
      <c r="CX372" s="236">
        <v>3.8635000000000002</v>
      </c>
      <c r="CY372" s="236">
        <v>5.8762999999999996</v>
      </c>
      <c r="CZ372" s="236">
        <v>3.7336</v>
      </c>
      <c r="DA372" s="236">
        <v>7.4996</v>
      </c>
      <c r="DB372" s="236">
        <v>9.1877999999999993</v>
      </c>
      <c r="DC372" s="236">
        <v>10.4215</v>
      </c>
      <c r="DD372" s="236">
        <v>6.6554000000000002</v>
      </c>
      <c r="DE372" s="236"/>
      <c r="DF372" s="236">
        <v>3.1817000000000002</v>
      </c>
      <c r="DG372" s="236">
        <v>5.9086999999999996</v>
      </c>
      <c r="DH372" s="236"/>
      <c r="DI372" s="236">
        <v>7.7267999999999999</v>
      </c>
      <c r="DJ372" s="236"/>
      <c r="DK372" s="236">
        <v>8.0190000000000001</v>
      </c>
      <c r="DL372" s="236">
        <v>6.6879999999999997</v>
      </c>
    </row>
    <row r="373" spans="1:116" x14ac:dyDescent="0.35">
      <c r="A373" s="236">
        <v>51</v>
      </c>
      <c r="B373" s="236">
        <v>2.1751999999999998</v>
      </c>
      <c r="C373" s="236"/>
      <c r="D373" s="236">
        <v>3.4089</v>
      </c>
      <c r="E373" s="236">
        <v>2.2726000000000002</v>
      </c>
      <c r="F373" s="236">
        <v>3.2141000000000002</v>
      </c>
      <c r="G373" s="236"/>
      <c r="H373" s="236"/>
      <c r="I373" s="236">
        <v>2.4998999999999998</v>
      </c>
      <c r="J373" s="236"/>
      <c r="K373" s="236">
        <v>2.9868999999999999</v>
      </c>
      <c r="L373" s="236"/>
      <c r="M373" s="236"/>
      <c r="N373" s="236"/>
      <c r="O373" s="236">
        <v>2.1101999999999999</v>
      </c>
      <c r="Z373" s="236">
        <v>6.7203999999999997</v>
      </c>
      <c r="AA373" s="236">
        <v>5.4866999999999999</v>
      </c>
      <c r="AB373" s="236">
        <v>6.6879999999999997</v>
      </c>
      <c r="AC373" s="236"/>
      <c r="AD373" s="236"/>
      <c r="AE373" s="236"/>
      <c r="AF373" s="236">
        <v>7.0125000000000002</v>
      </c>
      <c r="AG373" s="236">
        <v>5.5515999999999996</v>
      </c>
      <c r="AH373" s="236">
        <v>4.0907</v>
      </c>
      <c r="AI373" s="236">
        <v>5.6814999999999998</v>
      </c>
      <c r="AJ373" s="236">
        <v>0.87649999999999995</v>
      </c>
      <c r="AK373" s="236">
        <v>3.8309000000000002</v>
      </c>
      <c r="AL373" s="236">
        <v>1.8180000000000001</v>
      </c>
      <c r="AM373" s="236">
        <v>8.2138000000000009</v>
      </c>
      <c r="AN373" s="236">
        <v>4.3829000000000002</v>
      </c>
      <c r="AO373" s="236">
        <v>3.8633999999999999</v>
      </c>
      <c r="AP373" s="236"/>
      <c r="AQ373" s="236">
        <v>2.9544000000000001</v>
      </c>
      <c r="AR373" s="236"/>
      <c r="AS373" s="236">
        <v>3.9283999999999999</v>
      </c>
      <c r="AX373" s="236">
        <v>4.5452000000000004</v>
      </c>
      <c r="AY373" s="236"/>
      <c r="AZ373" s="236">
        <v>3.4413999999999998</v>
      </c>
      <c r="BA373" s="236">
        <v>2.3374999999999999</v>
      </c>
      <c r="BB373" s="236">
        <v>5.8437999999999999</v>
      </c>
      <c r="BC373" s="236">
        <v>3.2789999999999999</v>
      </c>
      <c r="BD373" s="236">
        <v>4.4802999999999997</v>
      </c>
      <c r="BE373" s="236"/>
      <c r="BF373" s="236">
        <v>7.3696999999999999</v>
      </c>
      <c r="BV373" s="236">
        <v>6.9801000000000002</v>
      </c>
      <c r="BW373" s="236">
        <v>6.5906000000000002</v>
      </c>
      <c r="BX373" s="236">
        <v>5.3893000000000004</v>
      </c>
      <c r="BY373" s="236"/>
      <c r="BZ373" s="236">
        <v>2.8894000000000002</v>
      </c>
      <c r="CA373" s="236">
        <v>6.2008999999999999</v>
      </c>
      <c r="CB373" s="236">
        <v>3.2141000000000002</v>
      </c>
      <c r="CC373" s="236"/>
      <c r="CD373" s="236">
        <v>5.5190999999999999</v>
      </c>
      <c r="CE373" s="236">
        <v>6.5255999999999998</v>
      </c>
      <c r="CF373" s="236">
        <v>8.7981999999999996</v>
      </c>
      <c r="CG373" s="236">
        <v>2.1427999999999998</v>
      </c>
      <c r="CH373" s="236">
        <v>6.6879</v>
      </c>
      <c r="CI373" s="236">
        <v>4.5452000000000004</v>
      </c>
      <c r="CJ373" s="236">
        <v>5.6166</v>
      </c>
      <c r="CK373" s="236"/>
      <c r="CL373" s="236"/>
      <c r="CN373" s="236">
        <v>5.6490999999999998</v>
      </c>
      <c r="CU373" s="236">
        <v>4.9672000000000001</v>
      </c>
      <c r="CV373" s="236">
        <v>5.8762999999999996</v>
      </c>
      <c r="CW373" s="236">
        <v>8.8307000000000002</v>
      </c>
      <c r="CX373" s="236">
        <v>3.6362000000000001</v>
      </c>
      <c r="CY373" s="236">
        <v>5.5191999999999997</v>
      </c>
      <c r="CZ373" s="236">
        <v>3.4089</v>
      </c>
      <c r="DA373" s="236">
        <v>7.3372999999999999</v>
      </c>
      <c r="DB373" s="236">
        <v>8.9281000000000006</v>
      </c>
      <c r="DC373" s="236">
        <v>9.7073</v>
      </c>
      <c r="DD373" s="236">
        <v>6.4282000000000004</v>
      </c>
      <c r="DE373" s="236"/>
      <c r="DF373" s="236">
        <v>2.9218999999999999</v>
      </c>
      <c r="DG373" s="236">
        <v>5.5191999999999997</v>
      </c>
      <c r="DH373" s="236"/>
      <c r="DI373" s="236">
        <v>7.3048000000000002</v>
      </c>
      <c r="DJ373" s="236"/>
      <c r="DK373" s="236">
        <v>7.4021999999999997</v>
      </c>
      <c r="DL373" s="236">
        <v>6.2333999999999996</v>
      </c>
    </row>
    <row r="374" spans="1:116" x14ac:dyDescent="0.35">
      <c r="A374" s="236">
        <v>52</v>
      </c>
      <c r="B374" s="236">
        <v>2.0453000000000001</v>
      </c>
      <c r="C374" s="236"/>
      <c r="D374" s="236">
        <v>3.3115000000000001</v>
      </c>
      <c r="E374" s="236">
        <v>2.0127999999999999</v>
      </c>
      <c r="F374" s="236">
        <v>3.3115000000000001</v>
      </c>
      <c r="G374" s="236"/>
      <c r="H374" s="236"/>
      <c r="I374" s="236">
        <v>2.2077</v>
      </c>
      <c r="J374" s="236"/>
      <c r="K374" s="236">
        <v>2.8895</v>
      </c>
      <c r="L374" s="236"/>
      <c r="M374" s="236"/>
      <c r="N374" s="236"/>
      <c r="O374" s="236">
        <v>2.1427</v>
      </c>
      <c r="Z374" s="236">
        <v>6.3632999999999997</v>
      </c>
      <c r="AA374" s="236">
        <v>5.2594000000000003</v>
      </c>
      <c r="AB374" s="236">
        <v>6.2984</v>
      </c>
      <c r="AC374" s="236"/>
      <c r="AD374" s="236"/>
      <c r="AE374" s="236"/>
      <c r="AF374" s="236">
        <v>6.8178000000000001</v>
      </c>
      <c r="AG374" s="236">
        <v>5.3567999999999998</v>
      </c>
      <c r="AH374" s="236">
        <v>3.5063</v>
      </c>
      <c r="AI374" s="236">
        <v>5.4542000000000002</v>
      </c>
      <c r="AJ374" s="236">
        <v>0.84409999999999996</v>
      </c>
      <c r="AK374" s="236">
        <v>3.2141000000000002</v>
      </c>
      <c r="AL374" s="236">
        <v>1.5583</v>
      </c>
      <c r="AM374" s="236">
        <v>7.6943000000000001</v>
      </c>
      <c r="AN374" s="236">
        <v>4.1231999999999998</v>
      </c>
      <c r="AO374" s="236">
        <v>3.8633999999999999</v>
      </c>
      <c r="AP374" s="236"/>
      <c r="AQ374" s="236">
        <v>2.5973000000000002</v>
      </c>
      <c r="AR374" s="236"/>
      <c r="AS374" s="236">
        <v>3.766</v>
      </c>
      <c r="AX374" s="236">
        <v>4.3178999999999998</v>
      </c>
      <c r="AY374" s="236"/>
      <c r="AZ374" s="236">
        <v>3.2465999999999999</v>
      </c>
      <c r="BA374" s="236">
        <v>2.0777999999999999</v>
      </c>
      <c r="BB374" s="236">
        <v>5.3567999999999998</v>
      </c>
      <c r="BC374" s="236">
        <v>2.8570000000000002</v>
      </c>
      <c r="BD374" s="236">
        <v>4.1555999999999997</v>
      </c>
      <c r="BE374" s="236"/>
      <c r="BF374" s="236">
        <v>7.0774999999999997</v>
      </c>
      <c r="BV374" s="236">
        <v>6.6879</v>
      </c>
      <c r="BW374" s="236">
        <v>6.1684999999999999</v>
      </c>
      <c r="BX374" s="236">
        <v>5.0647000000000002</v>
      </c>
      <c r="BY374" s="236"/>
      <c r="BZ374" s="236">
        <v>2.9218999999999999</v>
      </c>
      <c r="CA374" s="236">
        <v>5.8762999999999996</v>
      </c>
      <c r="CB374" s="236">
        <v>2.8245</v>
      </c>
      <c r="CC374" s="236"/>
      <c r="CD374" s="236">
        <v>5.2594000000000003</v>
      </c>
      <c r="CE374" s="236">
        <v>5.9737</v>
      </c>
      <c r="CF374" s="236">
        <v>8.7007999999999992</v>
      </c>
      <c r="CG374" s="236">
        <v>1.948</v>
      </c>
      <c r="CH374" s="236">
        <v>6.3632</v>
      </c>
      <c r="CI374" s="236">
        <v>4.2205000000000004</v>
      </c>
      <c r="CJ374" s="236">
        <v>5.0646000000000004</v>
      </c>
      <c r="CK374" s="236"/>
      <c r="CL374" s="236"/>
      <c r="CN374" s="236">
        <v>5.2270000000000003</v>
      </c>
      <c r="CU374" s="236">
        <v>4.5776000000000003</v>
      </c>
      <c r="CV374" s="236">
        <v>5.3243999999999998</v>
      </c>
      <c r="CW374" s="236">
        <v>8.4734999999999996</v>
      </c>
      <c r="CX374" s="236">
        <v>3.5388000000000002</v>
      </c>
      <c r="CY374" s="236">
        <v>4.8373999999999997</v>
      </c>
      <c r="CZ374" s="236">
        <v>2.9868000000000001</v>
      </c>
      <c r="DA374" s="236">
        <v>6.9151999999999996</v>
      </c>
      <c r="DB374" s="236">
        <v>8.3437000000000001</v>
      </c>
      <c r="DC374" s="236">
        <v>9.1553000000000004</v>
      </c>
      <c r="DD374" s="236">
        <v>5.9086999999999996</v>
      </c>
      <c r="DE374" s="236"/>
      <c r="DF374" s="236">
        <v>2.6621999999999999</v>
      </c>
      <c r="DG374" s="236">
        <v>5.4218000000000002</v>
      </c>
      <c r="DH374" s="236"/>
      <c r="DI374" s="236">
        <v>7.0450999999999997</v>
      </c>
      <c r="DJ374" s="236"/>
      <c r="DK374" s="236">
        <v>6.9801000000000002</v>
      </c>
      <c r="DL374" s="236">
        <v>5.9737</v>
      </c>
    </row>
    <row r="375" spans="1:116" x14ac:dyDescent="0.35">
      <c r="A375" s="236">
        <v>53</v>
      </c>
      <c r="B375" s="236">
        <v>1.8180000000000001</v>
      </c>
      <c r="C375" s="236"/>
      <c r="D375" s="236">
        <v>3.0192999999999999</v>
      </c>
      <c r="E375" s="236">
        <v>2.0453000000000001</v>
      </c>
      <c r="F375" s="236">
        <v>3.1166999999999998</v>
      </c>
      <c r="G375" s="236"/>
      <c r="H375" s="236"/>
      <c r="I375" s="236">
        <v>1.9803999999999999</v>
      </c>
      <c r="J375" s="236"/>
      <c r="K375" s="236">
        <v>2.4998999999999998</v>
      </c>
      <c r="L375" s="236"/>
      <c r="M375" s="236"/>
      <c r="N375" s="236"/>
      <c r="O375" s="236">
        <v>1.7856000000000001</v>
      </c>
      <c r="Z375" s="236">
        <v>6.1684999999999999</v>
      </c>
      <c r="AA375" s="236">
        <v>4.8048999999999999</v>
      </c>
      <c r="AB375" s="236">
        <v>5.8762999999999996</v>
      </c>
      <c r="AC375" s="236"/>
      <c r="AD375" s="236"/>
      <c r="AE375" s="236"/>
      <c r="AF375" s="236">
        <v>6.2983000000000002</v>
      </c>
      <c r="AG375" s="236">
        <v>5.0321999999999996</v>
      </c>
      <c r="AH375" s="236">
        <v>3.4738000000000002</v>
      </c>
      <c r="AI375" s="236">
        <v>5.2919</v>
      </c>
      <c r="AJ375" s="236">
        <v>0.68169999999999997</v>
      </c>
      <c r="AK375" s="236">
        <v>3.1166999999999998</v>
      </c>
      <c r="AL375" s="236">
        <v>1.3634999999999999</v>
      </c>
      <c r="AM375" s="236">
        <v>7.3048000000000002</v>
      </c>
      <c r="AN375" s="236">
        <v>3.8959000000000001</v>
      </c>
      <c r="AO375" s="236">
        <v>3.3763999999999998</v>
      </c>
      <c r="AP375" s="236"/>
      <c r="AQ375" s="236">
        <v>2.4024999999999999</v>
      </c>
      <c r="AR375" s="236"/>
      <c r="AS375" s="236">
        <v>3.3439999999999999</v>
      </c>
      <c r="AX375" s="236">
        <v>4.1555999999999997</v>
      </c>
      <c r="AY375" s="236"/>
      <c r="AZ375" s="236">
        <v>3.0518000000000001</v>
      </c>
      <c r="BA375" s="236">
        <v>1.883</v>
      </c>
      <c r="BB375" s="236">
        <v>5.0971000000000002</v>
      </c>
      <c r="BC375" s="236">
        <v>2.7921</v>
      </c>
      <c r="BD375" s="236">
        <v>4.0582000000000003</v>
      </c>
      <c r="BE375" s="236"/>
      <c r="BF375" s="236">
        <v>6.7853000000000003</v>
      </c>
      <c r="BV375" s="236">
        <v>6.2984</v>
      </c>
      <c r="BW375" s="236">
        <v>5.8113999999999999</v>
      </c>
      <c r="BX375" s="236">
        <v>4.74</v>
      </c>
      <c r="BY375" s="236"/>
      <c r="BZ375" s="236">
        <v>2.5972</v>
      </c>
      <c r="CA375" s="236">
        <v>5.4866999999999999</v>
      </c>
      <c r="CB375" s="236">
        <v>2.5647000000000002</v>
      </c>
      <c r="CC375" s="236"/>
      <c r="CD375" s="236">
        <v>4.9672000000000001</v>
      </c>
      <c r="CE375" s="236">
        <v>5.7789000000000001</v>
      </c>
      <c r="CF375" s="236">
        <v>8.1813000000000002</v>
      </c>
      <c r="CG375" s="236">
        <v>2.0453999999999999</v>
      </c>
      <c r="CH375" s="236">
        <v>5.7789000000000001</v>
      </c>
      <c r="CI375" s="236">
        <v>3.7334999999999998</v>
      </c>
      <c r="CJ375" s="236">
        <v>4.8048999999999999</v>
      </c>
      <c r="CK375" s="236"/>
      <c r="CL375" s="236"/>
      <c r="CN375" s="236">
        <v>4.8373999999999997</v>
      </c>
      <c r="CU375" s="236">
        <v>4.2854000000000001</v>
      </c>
      <c r="CV375" s="236">
        <v>5.1620999999999997</v>
      </c>
      <c r="CW375" s="236">
        <v>8.2138000000000009</v>
      </c>
      <c r="CX375" s="236">
        <v>3.2465999999999999</v>
      </c>
      <c r="CY375" s="236">
        <v>4.6750999999999996</v>
      </c>
      <c r="CZ375" s="236">
        <v>3.0518000000000001</v>
      </c>
      <c r="DA375" s="236">
        <v>6.5580999999999996</v>
      </c>
      <c r="DB375" s="236">
        <v>8.0839999999999996</v>
      </c>
      <c r="DC375" s="236">
        <v>8.7007999999999992</v>
      </c>
      <c r="DD375" s="236">
        <v>5.6814999999999998</v>
      </c>
      <c r="DE375" s="236"/>
      <c r="DF375" s="236">
        <v>2.6947000000000001</v>
      </c>
      <c r="DG375" s="236">
        <v>5.1295999999999999</v>
      </c>
      <c r="DH375" s="236"/>
      <c r="DI375" s="236">
        <v>6.4282000000000004</v>
      </c>
      <c r="DJ375" s="236"/>
      <c r="DK375" s="236">
        <v>6.5904999999999996</v>
      </c>
      <c r="DL375" s="236">
        <v>5.6490999999999998</v>
      </c>
    </row>
    <row r="376" spans="1:116" x14ac:dyDescent="0.35">
      <c r="A376" s="236">
        <v>54</v>
      </c>
      <c r="B376" s="236">
        <v>1.883</v>
      </c>
      <c r="C376" s="236"/>
      <c r="D376" s="236">
        <v>2.9218999999999999</v>
      </c>
      <c r="E376" s="236">
        <v>1.883</v>
      </c>
      <c r="F376" s="236">
        <v>2.9544000000000001</v>
      </c>
      <c r="G376" s="236"/>
      <c r="H376" s="236"/>
      <c r="I376" s="236">
        <v>1.7532000000000001</v>
      </c>
      <c r="J376" s="236"/>
      <c r="K376" s="236">
        <v>2.4024999999999999</v>
      </c>
      <c r="L376" s="236"/>
      <c r="M376" s="236"/>
      <c r="N376" s="236"/>
      <c r="O376" s="236">
        <v>1.8505</v>
      </c>
      <c r="Z376" s="236">
        <v>5.9737</v>
      </c>
      <c r="AA376" s="236">
        <v>4.4802</v>
      </c>
      <c r="AB376" s="236">
        <v>5.4542999999999999</v>
      </c>
      <c r="AC376" s="236"/>
      <c r="AD376" s="236"/>
      <c r="AE376" s="236"/>
      <c r="AF376" s="236">
        <v>6.2333999999999996</v>
      </c>
      <c r="AG376" s="236">
        <v>4.6749999999999998</v>
      </c>
      <c r="AH376" s="236">
        <v>2.7595999999999998</v>
      </c>
      <c r="AI376" s="236">
        <v>4.9348000000000001</v>
      </c>
      <c r="AJ376" s="236">
        <v>0.42199999999999999</v>
      </c>
      <c r="AK376" s="236">
        <v>3.0192999999999999</v>
      </c>
      <c r="AL376" s="236">
        <v>1.2986</v>
      </c>
      <c r="AM376" s="236">
        <v>7.11</v>
      </c>
      <c r="AN376" s="236">
        <v>3.3765000000000001</v>
      </c>
      <c r="AO376" s="236">
        <v>3.2141000000000002</v>
      </c>
      <c r="AP376" s="236"/>
      <c r="AQ376" s="236">
        <v>2.1427</v>
      </c>
      <c r="AR376" s="236"/>
      <c r="AS376" s="236">
        <v>3.2465999999999999</v>
      </c>
      <c r="AX376" s="236">
        <v>3.766</v>
      </c>
      <c r="AY376" s="236"/>
      <c r="AZ376" s="236">
        <v>2.6947000000000001</v>
      </c>
      <c r="BA376" s="236">
        <v>1.7856000000000001</v>
      </c>
      <c r="BB376" s="236">
        <v>4.74</v>
      </c>
      <c r="BC376" s="236">
        <v>2.5323000000000002</v>
      </c>
      <c r="BD376" s="236">
        <v>3.7985000000000002</v>
      </c>
      <c r="BE376" s="236"/>
      <c r="BF376" s="236">
        <v>6.3308</v>
      </c>
      <c r="BV376" s="236">
        <v>6.1360000000000001</v>
      </c>
      <c r="BW376" s="236">
        <v>5.4866999999999999</v>
      </c>
      <c r="BX376" s="236">
        <v>4.4478</v>
      </c>
      <c r="BY376" s="236"/>
      <c r="BZ376" s="236">
        <v>2.4998</v>
      </c>
      <c r="CA376" s="236">
        <v>5.2594000000000003</v>
      </c>
      <c r="CB376" s="236">
        <v>2.4348999999999998</v>
      </c>
      <c r="CC376" s="236"/>
      <c r="CD376" s="236">
        <v>4.6749999999999998</v>
      </c>
      <c r="CE376" s="236">
        <v>5.3567999999999998</v>
      </c>
      <c r="CF376" s="236">
        <v>7.532</v>
      </c>
      <c r="CG376" s="236">
        <v>1.7532000000000001</v>
      </c>
      <c r="CH376" s="236">
        <v>5.5515999999999996</v>
      </c>
      <c r="CI376" s="236">
        <v>3.4089</v>
      </c>
      <c r="CJ376" s="236">
        <v>4.5777000000000001</v>
      </c>
      <c r="CK376" s="236"/>
      <c r="CL376" s="236"/>
      <c r="CN376" s="236">
        <v>4.5777000000000001</v>
      </c>
      <c r="CU376" s="236">
        <v>3.9283000000000001</v>
      </c>
      <c r="CV376" s="236">
        <v>4.5777000000000001</v>
      </c>
      <c r="CW376" s="236">
        <v>7.5970000000000004</v>
      </c>
      <c r="CX376" s="236">
        <v>3.2141000000000002</v>
      </c>
      <c r="CY376" s="236">
        <v>4.3179999999999996</v>
      </c>
      <c r="CZ376" s="236">
        <v>2.7921</v>
      </c>
      <c r="DA376" s="236">
        <v>6.5255999999999998</v>
      </c>
      <c r="DB376" s="236">
        <v>7.5644999999999998</v>
      </c>
      <c r="DC376" s="236">
        <v>8.0839999999999996</v>
      </c>
      <c r="DD376" s="236">
        <v>4.9996999999999998</v>
      </c>
      <c r="DE376" s="236"/>
      <c r="DF376" s="236">
        <v>2.3374999999999999</v>
      </c>
      <c r="DG376" s="236">
        <v>4.6425999999999998</v>
      </c>
      <c r="DH376" s="236"/>
      <c r="DI376" s="236">
        <v>6.5580999999999996</v>
      </c>
      <c r="DJ376" s="236"/>
      <c r="DK376" s="236">
        <v>6.1360000000000001</v>
      </c>
      <c r="DL376" s="236">
        <v>5.2919</v>
      </c>
    </row>
    <row r="377" spans="1:116" x14ac:dyDescent="0.35">
      <c r="A377" s="236">
        <v>55</v>
      </c>
      <c r="B377" s="236">
        <v>1.6232</v>
      </c>
      <c r="C377" s="236"/>
      <c r="D377" s="236">
        <v>2.8245</v>
      </c>
      <c r="E377" s="236">
        <v>1.7531000000000001</v>
      </c>
      <c r="F377" s="236">
        <v>2.6621999999999999</v>
      </c>
      <c r="G377" s="236"/>
      <c r="H377" s="236"/>
      <c r="I377" s="236">
        <v>1.6233</v>
      </c>
      <c r="J377" s="236"/>
      <c r="K377" s="236">
        <v>2.2077</v>
      </c>
      <c r="L377" s="236"/>
      <c r="M377" s="236"/>
      <c r="N377" s="236"/>
      <c r="O377" s="236">
        <v>1.4934000000000001</v>
      </c>
      <c r="Z377" s="236">
        <v>5.4218000000000002</v>
      </c>
      <c r="AA377" s="236">
        <v>4.1231</v>
      </c>
      <c r="AB377" s="236">
        <v>5.2270000000000003</v>
      </c>
      <c r="AC377" s="236"/>
      <c r="AD377" s="236"/>
      <c r="AE377" s="236"/>
      <c r="AF377" s="236">
        <v>5.7464000000000004</v>
      </c>
      <c r="AG377" s="236">
        <v>4.4153000000000002</v>
      </c>
      <c r="AH377" s="236">
        <v>2.7595999999999998</v>
      </c>
      <c r="AI377" s="236">
        <v>4.7074999999999996</v>
      </c>
      <c r="AJ377" s="236">
        <v>0.45450000000000002</v>
      </c>
      <c r="AK377" s="236">
        <v>2.4348999999999998</v>
      </c>
      <c r="AL377" s="236">
        <v>0.97389999999999999</v>
      </c>
      <c r="AM377" s="236">
        <v>6.5255999999999998</v>
      </c>
      <c r="AN377" s="236">
        <v>3.0194000000000001</v>
      </c>
      <c r="AO377" s="236">
        <v>3.1492</v>
      </c>
      <c r="AP377" s="236"/>
      <c r="AQ377" s="236">
        <v>1.948</v>
      </c>
      <c r="AR377" s="236"/>
      <c r="AS377" s="236">
        <v>3.1166999999999998</v>
      </c>
      <c r="AX377" s="236">
        <v>3.4413999999999998</v>
      </c>
      <c r="AY377" s="236"/>
      <c r="AZ377" s="236">
        <v>2.4998999999999998</v>
      </c>
      <c r="BA377" s="236">
        <v>1.7531000000000001</v>
      </c>
      <c r="BB377" s="236">
        <v>4.5452000000000004</v>
      </c>
      <c r="BC377" s="236">
        <v>2.4024999999999999</v>
      </c>
      <c r="BD377" s="236">
        <v>3.3763999999999998</v>
      </c>
      <c r="BE377" s="236"/>
      <c r="BF377" s="236">
        <v>5.8437999999999999</v>
      </c>
      <c r="BV377" s="236">
        <v>5.6166</v>
      </c>
      <c r="BW377" s="236">
        <v>5.1944999999999997</v>
      </c>
      <c r="BX377" s="236">
        <v>4.3179999999999996</v>
      </c>
      <c r="BY377" s="236"/>
      <c r="BZ377" s="236">
        <v>2.1751999999999998</v>
      </c>
      <c r="CA377" s="236">
        <v>5.3567999999999998</v>
      </c>
      <c r="CB377" s="236">
        <v>2.4024000000000001</v>
      </c>
      <c r="CC377" s="236"/>
      <c r="CD377" s="236">
        <v>4.3827999999999996</v>
      </c>
      <c r="CE377" s="236">
        <v>5.1944999999999997</v>
      </c>
      <c r="CF377" s="236">
        <v>7.1424000000000003</v>
      </c>
      <c r="CG377" s="236">
        <v>1.4935</v>
      </c>
      <c r="CH377" s="236">
        <v>5.1619999999999999</v>
      </c>
      <c r="CI377" s="236">
        <v>3.1166999999999998</v>
      </c>
      <c r="CJ377" s="236">
        <v>4.2205000000000004</v>
      </c>
      <c r="CK377" s="236"/>
      <c r="CL377" s="236"/>
      <c r="CN377" s="236">
        <v>4.0907</v>
      </c>
      <c r="CU377" s="236">
        <v>3.6360999999999999</v>
      </c>
      <c r="CV377" s="236">
        <v>4.3179999999999996</v>
      </c>
      <c r="CW377" s="236">
        <v>7.3696999999999999</v>
      </c>
      <c r="CX377" s="236">
        <v>3.0518000000000001</v>
      </c>
      <c r="CY377" s="236">
        <v>4.1555999999999997</v>
      </c>
      <c r="CZ377" s="236">
        <v>2.37</v>
      </c>
      <c r="DA377" s="236">
        <v>6.1684999999999999</v>
      </c>
      <c r="DB377" s="236">
        <v>7.2723000000000004</v>
      </c>
      <c r="DC377" s="236">
        <v>7.6295000000000002</v>
      </c>
      <c r="DD377" s="236">
        <v>4.9348000000000001</v>
      </c>
      <c r="DE377" s="236"/>
      <c r="DF377" s="236">
        <v>2.4024999999999999</v>
      </c>
      <c r="DG377" s="236">
        <v>4.4153000000000002</v>
      </c>
      <c r="DH377" s="236"/>
      <c r="DI377" s="236">
        <v>6.1684999999999999</v>
      </c>
      <c r="DJ377" s="236"/>
      <c r="DK377" s="236">
        <v>5.7140000000000004</v>
      </c>
      <c r="DL377" s="236">
        <v>4.9023000000000003</v>
      </c>
    </row>
    <row r="378" spans="1:116" x14ac:dyDescent="0.35">
      <c r="A378" s="236">
        <v>56</v>
      </c>
      <c r="B378" s="236">
        <v>1.7205999999999999</v>
      </c>
      <c r="C378" s="236"/>
      <c r="D378" s="236">
        <v>2.5972</v>
      </c>
      <c r="E378" s="236">
        <v>1.4283999999999999</v>
      </c>
      <c r="F378" s="236">
        <v>2.6621999999999999</v>
      </c>
      <c r="G378" s="236"/>
      <c r="H378" s="236"/>
      <c r="I378" s="236">
        <v>1.5259</v>
      </c>
      <c r="J378" s="236"/>
      <c r="K378" s="236">
        <v>2.0129000000000001</v>
      </c>
      <c r="L378" s="236"/>
      <c r="M378" s="236"/>
      <c r="N378" s="236"/>
      <c r="O378" s="236">
        <v>1.5258</v>
      </c>
      <c r="Z378" s="236">
        <v>5.2270000000000003</v>
      </c>
      <c r="AA378" s="236">
        <v>4.0582000000000003</v>
      </c>
      <c r="AB378" s="236">
        <v>4.7725</v>
      </c>
      <c r="AC378" s="236"/>
      <c r="AD378" s="236"/>
      <c r="AE378" s="236"/>
      <c r="AF378" s="236">
        <v>5.6814999999999998</v>
      </c>
      <c r="AG378" s="236">
        <v>4.0907</v>
      </c>
      <c r="AH378" s="236">
        <v>2.37</v>
      </c>
      <c r="AI378" s="236">
        <v>4.3829000000000002</v>
      </c>
      <c r="AJ378" s="236">
        <v>0.3246</v>
      </c>
      <c r="AK378" s="236">
        <v>2.3050000000000002</v>
      </c>
      <c r="AL378" s="236">
        <v>0.90900000000000003</v>
      </c>
      <c r="AM378" s="236">
        <v>6.2659000000000002</v>
      </c>
      <c r="AN378" s="236">
        <v>2.8895</v>
      </c>
      <c r="AO378" s="236">
        <v>3.0518000000000001</v>
      </c>
      <c r="AP378" s="236"/>
      <c r="AQ378" s="236">
        <v>2.0777999999999999</v>
      </c>
      <c r="AR378" s="236"/>
      <c r="AS378" s="236">
        <v>2.9544000000000001</v>
      </c>
      <c r="AX378" s="236">
        <v>3.4413999999999998</v>
      </c>
      <c r="AY378" s="236"/>
      <c r="AZ378" s="236">
        <v>2.1751999999999998</v>
      </c>
      <c r="BA378" s="236">
        <v>1.6233</v>
      </c>
      <c r="BB378" s="236">
        <v>4.1881000000000004</v>
      </c>
      <c r="BC378" s="236">
        <v>2.1427</v>
      </c>
      <c r="BD378" s="236">
        <v>3.1816</v>
      </c>
      <c r="BE378" s="236"/>
      <c r="BF378" s="236">
        <v>5.4866999999999999</v>
      </c>
      <c r="BV378" s="236">
        <v>5.2919</v>
      </c>
      <c r="BW378" s="236">
        <v>4.74</v>
      </c>
      <c r="BX378" s="236">
        <v>4.0258000000000003</v>
      </c>
      <c r="BY378" s="236"/>
      <c r="BZ378" s="236">
        <v>2.3050999999999999</v>
      </c>
      <c r="CA378" s="236">
        <v>4.6749999999999998</v>
      </c>
      <c r="CB378" s="236">
        <v>2.1427</v>
      </c>
      <c r="CC378" s="236"/>
      <c r="CD378" s="236">
        <v>4.0256999999999996</v>
      </c>
      <c r="CE378" s="236">
        <v>4.5776000000000003</v>
      </c>
      <c r="CF378" s="236">
        <v>6.6879</v>
      </c>
      <c r="CG378" s="236">
        <v>1.6557999999999999</v>
      </c>
      <c r="CH378" s="236">
        <v>4.8372999999999999</v>
      </c>
      <c r="CI378" s="236">
        <v>2.9868000000000001</v>
      </c>
      <c r="CJ378" s="236">
        <v>3.8633999999999999</v>
      </c>
      <c r="CK378" s="236"/>
      <c r="CL378" s="236"/>
      <c r="CN378" s="236">
        <v>3.766</v>
      </c>
      <c r="CU378" s="236">
        <v>3.3115000000000001</v>
      </c>
      <c r="CV378" s="236">
        <v>4.2206000000000001</v>
      </c>
      <c r="CW378" s="236">
        <v>7.11</v>
      </c>
      <c r="CX378" s="236">
        <v>3.1166999999999998</v>
      </c>
      <c r="CY378" s="236">
        <v>3.4738000000000002</v>
      </c>
      <c r="CZ378" s="236">
        <v>2.2401</v>
      </c>
      <c r="DA378" s="236">
        <v>5.8113999999999999</v>
      </c>
      <c r="DB378" s="236">
        <v>6.8178000000000001</v>
      </c>
      <c r="DC378" s="236">
        <v>7.11</v>
      </c>
      <c r="DD378" s="236">
        <v>4.4478</v>
      </c>
      <c r="DE378" s="236"/>
      <c r="DF378" s="236">
        <v>2.0129000000000001</v>
      </c>
      <c r="DG378" s="236">
        <v>4.2854999999999999</v>
      </c>
      <c r="DH378" s="236"/>
      <c r="DI378" s="236">
        <v>5.6166</v>
      </c>
      <c r="DJ378" s="236"/>
      <c r="DK378" s="236">
        <v>5.3893000000000004</v>
      </c>
      <c r="DL378" s="236">
        <v>4.5128000000000004</v>
      </c>
    </row>
    <row r="379" spans="1:116" x14ac:dyDescent="0.35">
      <c r="A379" s="236">
        <v>57</v>
      </c>
      <c r="B379" s="236">
        <v>1.4934000000000001</v>
      </c>
      <c r="C379" s="236"/>
      <c r="D379" s="236">
        <v>2.6297000000000001</v>
      </c>
      <c r="E379" s="236">
        <v>1.4934000000000001</v>
      </c>
      <c r="F379" s="236">
        <v>2.4674</v>
      </c>
      <c r="G379" s="236"/>
      <c r="H379" s="236"/>
      <c r="I379" s="236">
        <v>1.2662</v>
      </c>
      <c r="J379" s="236"/>
      <c r="K379" s="236">
        <v>1.8506</v>
      </c>
      <c r="L379" s="236"/>
      <c r="M379" s="236"/>
      <c r="N379" s="236"/>
      <c r="O379" s="236">
        <v>1.4609000000000001</v>
      </c>
      <c r="Z379" s="236">
        <v>5.0971000000000002</v>
      </c>
      <c r="AA379" s="236">
        <v>3.7985000000000002</v>
      </c>
      <c r="AB379" s="236">
        <v>4.6425999999999998</v>
      </c>
      <c r="AC379" s="236"/>
      <c r="AD379" s="236"/>
      <c r="AE379" s="236"/>
      <c r="AF379" s="236">
        <v>5.3243</v>
      </c>
      <c r="AG379" s="236">
        <v>3.766</v>
      </c>
      <c r="AH379" s="236">
        <v>2.1751999999999998</v>
      </c>
      <c r="AI379" s="236">
        <v>4.1555999999999997</v>
      </c>
      <c r="AJ379" s="236">
        <v>0.29220000000000002</v>
      </c>
      <c r="AK379" s="236">
        <v>2.2726000000000002</v>
      </c>
      <c r="AL379" s="236">
        <v>0.81159999999999999</v>
      </c>
      <c r="AM379" s="236">
        <v>6.0385999999999997</v>
      </c>
      <c r="AN379" s="236">
        <v>2.5648</v>
      </c>
      <c r="AO379" s="236">
        <v>2.8245</v>
      </c>
      <c r="AP379" s="236"/>
      <c r="AQ379" s="236">
        <v>1.6233</v>
      </c>
      <c r="AR379" s="236"/>
      <c r="AS379" s="236">
        <v>2.6947000000000001</v>
      </c>
      <c r="AX379" s="236">
        <v>3.0192999999999999</v>
      </c>
      <c r="AY379" s="236"/>
      <c r="AZ379" s="236">
        <v>1.948</v>
      </c>
      <c r="BA379" s="236">
        <v>1.4609000000000001</v>
      </c>
      <c r="BB379" s="236">
        <v>4.0907</v>
      </c>
      <c r="BC379" s="236">
        <v>2.0453000000000001</v>
      </c>
      <c r="BD379" s="236">
        <v>3.0192999999999999</v>
      </c>
      <c r="BE379" s="236"/>
      <c r="BF379" s="236">
        <v>5.1295000000000002</v>
      </c>
      <c r="BV379" s="236">
        <v>4.9672999999999998</v>
      </c>
      <c r="BW379" s="236">
        <v>4.4478</v>
      </c>
      <c r="BX379" s="236">
        <v>3.7336</v>
      </c>
      <c r="BY379" s="236"/>
      <c r="BZ379" s="236">
        <v>1.7206999999999999</v>
      </c>
      <c r="CA379" s="236">
        <v>4.4478</v>
      </c>
      <c r="CB379" s="236">
        <v>1.8180000000000001</v>
      </c>
      <c r="CC379" s="236"/>
      <c r="CD379" s="236">
        <v>3.7010000000000001</v>
      </c>
      <c r="CE379" s="236">
        <v>4.3827999999999996</v>
      </c>
      <c r="CF379" s="236">
        <v>6.1360000000000001</v>
      </c>
      <c r="CG379" s="236">
        <v>1.3960999999999999</v>
      </c>
      <c r="CH379" s="236">
        <v>4.5776000000000003</v>
      </c>
      <c r="CI379" s="236">
        <v>2.6621999999999999</v>
      </c>
      <c r="CJ379" s="236">
        <v>3.766</v>
      </c>
      <c r="CK379" s="236"/>
      <c r="CL379" s="236"/>
      <c r="CN379" s="236">
        <v>3.4089</v>
      </c>
      <c r="CU379" s="236">
        <v>3.0842000000000001</v>
      </c>
      <c r="CV379" s="236">
        <v>3.831</v>
      </c>
      <c r="CW379" s="236">
        <v>6.4931000000000001</v>
      </c>
      <c r="CX379" s="236">
        <v>2.8246000000000002</v>
      </c>
      <c r="CY379" s="236">
        <v>3.5388000000000002</v>
      </c>
      <c r="CZ379" s="236">
        <v>2.0129000000000001</v>
      </c>
      <c r="DA379" s="236">
        <v>5.6166</v>
      </c>
      <c r="DB379" s="236">
        <v>6.3632999999999997</v>
      </c>
      <c r="DC379" s="236">
        <v>6.7529000000000003</v>
      </c>
      <c r="DD379" s="236">
        <v>4.2530000000000001</v>
      </c>
      <c r="DE379" s="236"/>
      <c r="DF379" s="236">
        <v>1.9803999999999999</v>
      </c>
      <c r="DG379" s="236">
        <v>3.9607999999999999</v>
      </c>
      <c r="DH379" s="236"/>
      <c r="DI379" s="236">
        <v>5.4542000000000002</v>
      </c>
      <c r="DJ379" s="236"/>
      <c r="DK379" s="236">
        <v>5.1295999999999999</v>
      </c>
      <c r="DL379" s="236">
        <v>4.2530000000000001</v>
      </c>
    </row>
    <row r="380" spans="1:116" x14ac:dyDescent="0.35">
      <c r="A380" s="236">
        <v>58</v>
      </c>
      <c r="B380" s="236">
        <v>1.6881999999999999</v>
      </c>
      <c r="C380" s="236"/>
      <c r="D380" s="236">
        <v>2.4674</v>
      </c>
      <c r="E380" s="236">
        <v>1.2661</v>
      </c>
      <c r="F380" s="236">
        <v>2.3376000000000001</v>
      </c>
      <c r="G380" s="236"/>
      <c r="H380" s="236"/>
      <c r="I380" s="236">
        <v>1.2012</v>
      </c>
      <c r="J380" s="236"/>
      <c r="K380" s="236">
        <v>1.6233</v>
      </c>
      <c r="L380" s="236"/>
      <c r="M380" s="236"/>
      <c r="N380" s="236"/>
      <c r="O380" s="236">
        <v>1.2012</v>
      </c>
      <c r="Z380" s="236">
        <v>4.8373999999999997</v>
      </c>
      <c r="AA380" s="236">
        <v>3.7010999999999998</v>
      </c>
      <c r="AB380" s="236">
        <v>4.4154</v>
      </c>
      <c r="AC380" s="236"/>
      <c r="AD380" s="236"/>
      <c r="AE380" s="236"/>
      <c r="AF380" s="236">
        <v>4.9672000000000001</v>
      </c>
      <c r="AG380" s="236">
        <v>3.5712000000000002</v>
      </c>
      <c r="AH380" s="236">
        <v>2.0453000000000001</v>
      </c>
      <c r="AI380" s="236">
        <v>3.9283000000000001</v>
      </c>
      <c r="AJ380" s="236">
        <v>0.35709999999999997</v>
      </c>
      <c r="AK380" s="236">
        <v>1.8180000000000001</v>
      </c>
      <c r="AL380" s="236">
        <v>0.81159999999999999</v>
      </c>
      <c r="AM380" s="236">
        <v>5.4542000000000002</v>
      </c>
      <c r="AN380" s="236">
        <v>2.3050999999999999</v>
      </c>
      <c r="AO380" s="236">
        <v>2.8570000000000002</v>
      </c>
      <c r="AP380" s="236"/>
      <c r="AQ380" s="236">
        <v>1.7856000000000001</v>
      </c>
      <c r="AR380" s="236"/>
      <c r="AS380" s="236">
        <v>2.6947000000000001</v>
      </c>
      <c r="AX380" s="236">
        <v>2.9544000000000001</v>
      </c>
      <c r="AY380" s="236"/>
      <c r="AZ380" s="236">
        <v>1.6881999999999999</v>
      </c>
      <c r="BA380" s="236">
        <v>1.3959999999999999</v>
      </c>
      <c r="BB380" s="236">
        <v>3.7985000000000002</v>
      </c>
      <c r="BC380" s="236">
        <v>1.7856000000000001</v>
      </c>
      <c r="BD380" s="236">
        <v>2.8894000000000002</v>
      </c>
      <c r="BE380" s="236"/>
      <c r="BF380" s="236">
        <v>5.1619999999999999</v>
      </c>
      <c r="BV380" s="236">
        <v>4.8699000000000003</v>
      </c>
      <c r="BW380" s="236">
        <v>4.2206000000000001</v>
      </c>
      <c r="BX380" s="236">
        <v>3.6362000000000001</v>
      </c>
      <c r="BY380" s="236"/>
      <c r="BZ380" s="236">
        <v>1.8181</v>
      </c>
      <c r="CA380" s="236">
        <v>4.0906000000000002</v>
      </c>
      <c r="CB380" s="236">
        <v>1.9479</v>
      </c>
      <c r="CC380" s="236"/>
      <c r="CD380" s="236">
        <v>3.4413</v>
      </c>
      <c r="CE380" s="236">
        <v>4.0256999999999996</v>
      </c>
      <c r="CF380" s="236">
        <v>5.7789000000000001</v>
      </c>
      <c r="CG380" s="236">
        <v>1.2662</v>
      </c>
      <c r="CH380" s="236">
        <v>4.3178999999999998</v>
      </c>
      <c r="CI380" s="236">
        <v>2.4348999999999998</v>
      </c>
      <c r="CJ380" s="236">
        <v>3.4738000000000002</v>
      </c>
      <c r="CK380" s="236"/>
      <c r="CL380" s="236"/>
      <c r="CN380" s="236">
        <v>3.2141000000000002</v>
      </c>
      <c r="CU380" s="236">
        <v>2.8245</v>
      </c>
      <c r="CV380" s="236">
        <v>3.6686000000000001</v>
      </c>
      <c r="CW380" s="236">
        <v>6.2659000000000002</v>
      </c>
      <c r="CX380" s="236">
        <v>3.0194000000000001</v>
      </c>
      <c r="CY380" s="236">
        <v>3.1817000000000002</v>
      </c>
      <c r="CZ380" s="236">
        <v>2.0453000000000001</v>
      </c>
      <c r="DA380" s="236">
        <v>5.3243999999999998</v>
      </c>
      <c r="DB380" s="236">
        <v>6.0385999999999997</v>
      </c>
      <c r="DC380" s="236">
        <v>6.4282000000000004</v>
      </c>
      <c r="DD380" s="236">
        <v>3.8959000000000001</v>
      </c>
      <c r="DE380" s="236"/>
      <c r="DF380" s="236">
        <v>1.8506</v>
      </c>
      <c r="DG380" s="236">
        <v>3.8309000000000002</v>
      </c>
      <c r="DH380" s="236"/>
      <c r="DI380" s="236">
        <v>5.3567999999999998</v>
      </c>
      <c r="DJ380" s="236"/>
      <c r="DK380" s="236">
        <v>4.7074999999999996</v>
      </c>
      <c r="DL380" s="236">
        <v>3.8633999999999999</v>
      </c>
    </row>
    <row r="381" spans="1:116" x14ac:dyDescent="0.35">
      <c r="A381" s="236">
        <v>59</v>
      </c>
      <c r="B381" s="236">
        <v>1.4609000000000001</v>
      </c>
      <c r="C381" s="236"/>
      <c r="D381" s="236">
        <v>2.2726000000000002</v>
      </c>
      <c r="E381" s="236">
        <v>1.331</v>
      </c>
      <c r="F381" s="236">
        <v>2.2402000000000002</v>
      </c>
      <c r="G381" s="236"/>
      <c r="H381" s="236"/>
      <c r="I381" s="236">
        <v>1.0065</v>
      </c>
      <c r="J381" s="236"/>
      <c r="K381" s="236">
        <v>1.4285000000000001</v>
      </c>
      <c r="L381" s="236"/>
      <c r="M381" s="236"/>
      <c r="N381" s="236"/>
      <c r="O381" s="236">
        <v>1.2337</v>
      </c>
      <c r="Z381" s="236">
        <v>4.4153000000000002</v>
      </c>
      <c r="AA381" s="236">
        <v>3.1166999999999998</v>
      </c>
      <c r="AB381" s="236">
        <v>4.0258000000000003</v>
      </c>
      <c r="AC381" s="236"/>
      <c r="AD381" s="236"/>
      <c r="AE381" s="236"/>
      <c r="AF381" s="236">
        <v>4.9023000000000003</v>
      </c>
      <c r="AG381" s="236">
        <v>3.5063</v>
      </c>
      <c r="AH381" s="236">
        <v>1.6881999999999999</v>
      </c>
      <c r="AI381" s="236">
        <v>3.8633999999999999</v>
      </c>
      <c r="AJ381" s="236">
        <v>0.1298</v>
      </c>
      <c r="AK381" s="236">
        <v>1.7856000000000001</v>
      </c>
      <c r="AL381" s="236">
        <v>0.58430000000000004</v>
      </c>
      <c r="AM381" s="236">
        <v>5.1295999999999999</v>
      </c>
      <c r="AN381" s="236">
        <v>2.1427999999999998</v>
      </c>
      <c r="AO381" s="236">
        <v>2.9544000000000001</v>
      </c>
      <c r="AP381" s="236"/>
      <c r="AQ381" s="236">
        <v>1.5908</v>
      </c>
      <c r="AR381" s="236"/>
      <c r="AS381" s="236">
        <v>2.37</v>
      </c>
      <c r="AX381" s="236">
        <v>2.6297000000000001</v>
      </c>
      <c r="AY381" s="236"/>
      <c r="AZ381" s="236">
        <v>1.5908</v>
      </c>
      <c r="BA381" s="236">
        <v>1.4285000000000001</v>
      </c>
      <c r="BB381" s="236">
        <v>3.6362000000000001</v>
      </c>
      <c r="BC381" s="236">
        <v>1.6881999999999999</v>
      </c>
      <c r="BD381" s="236">
        <v>2.8245</v>
      </c>
      <c r="BE381" s="236"/>
      <c r="BF381" s="236">
        <v>4.9672000000000001</v>
      </c>
      <c r="BV381" s="236">
        <v>4.74</v>
      </c>
      <c r="BW381" s="236">
        <v>4.0582000000000003</v>
      </c>
      <c r="BX381" s="236">
        <v>3.6362000000000001</v>
      </c>
      <c r="BY381" s="236"/>
      <c r="BZ381" s="236">
        <v>1.5583</v>
      </c>
      <c r="CA381" s="236">
        <v>3.8633999999999999</v>
      </c>
      <c r="CB381" s="236">
        <v>1.8180000000000001</v>
      </c>
      <c r="CC381" s="236"/>
      <c r="CD381" s="236">
        <v>3.4089</v>
      </c>
      <c r="CE381" s="236">
        <v>3.9931999999999999</v>
      </c>
      <c r="CF381" s="236">
        <v>5.5841000000000003</v>
      </c>
      <c r="CG381" s="236">
        <v>1.1039000000000001</v>
      </c>
      <c r="CH381" s="236">
        <v>4.0582000000000003</v>
      </c>
      <c r="CI381" s="236">
        <v>2.4348999999999998</v>
      </c>
      <c r="CJ381" s="236">
        <v>3.4738000000000002</v>
      </c>
      <c r="CK381" s="236"/>
      <c r="CL381" s="236"/>
      <c r="CN381" s="236">
        <v>3.1817000000000002</v>
      </c>
      <c r="CU381" s="236">
        <v>2.7595000000000001</v>
      </c>
      <c r="CV381" s="236">
        <v>3.4413999999999998</v>
      </c>
      <c r="CW381" s="236">
        <v>5.8762999999999996</v>
      </c>
      <c r="CX381" s="236">
        <v>2.8570000000000002</v>
      </c>
      <c r="CY381" s="236">
        <v>2.9544000000000001</v>
      </c>
      <c r="CZ381" s="236">
        <v>1.8505</v>
      </c>
      <c r="DA381" s="236">
        <v>5.0647000000000002</v>
      </c>
      <c r="DB381" s="236">
        <v>5.9737</v>
      </c>
      <c r="DC381" s="236">
        <v>6.0711000000000004</v>
      </c>
      <c r="DD381" s="236">
        <v>3.9283000000000001</v>
      </c>
      <c r="DE381" s="236"/>
      <c r="DF381" s="236">
        <v>1.7206999999999999</v>
      </c>
      <c r="DG381" s="236">
        <v>3.8309000000000002</v>
      </c>
      <c r="DH381" s="236"/>
      <c r="DI381" s="236">
        <v>5.1295999999999999</v>
      </c>
      <c r="DJ381" s="236"/>
      <c r="DK381" s="236">
        <v>4.6425999999999998</v>
      </c>
      <c r="DL381" s="236">
        <v>3.6036999999999999</v>
      </c>
    </row>
    <row r="382" spans="1:116" x14ac:dyDescent="0.35">
      <c r="A382" s="236">
        <v>60</v>
      </c>
      <c r="B382" s="236">
        <v>1.6881999999999999</v>
      </c>
      <c r="C382" s="236"/>
      <c r="D382" s="236">
        <v>2.1751999999999998</v>
      </c>
      <c r="E382" s="236">
        <v>1.0064</v>
      </c>
      <c r="F382" s="236">
        <v>2.37</v>
      </c>
      <c r="G382" s="236"/>
      <c r="H382" s="236"/>
      <c r="I382" s="236">
        <v>0.9415</v>
      </c>
      <c r="J382" s="236"/>
      <c r="K382" s="236">
        <v>1.3960999999999999</v>
      </c>
      <c r="L382" s="236"/>
      <c r="M382" s="236"/>
      <c r="N382" s="236"/>
      <c r="O382" s="236">
        <v>1.0064</v>
      </c>
      <c r="Z382" s="236">
        <v>4.1881000000000004</v>
      </c>
      <c r="AA382" s="236">
        <v>3.2789999999999999</v>
      </c>
      <c r="AB382" s="236">
        <v>3.8635000000000002</v>
      </c>
      <c r="AC382" s="236"/>
      <c r="AD382" s="236"/>
      <c r="AE382" s="236"/>
      <c r="AF382" s="236">
        <v>4.6101000000000001</v>
      </c>
      <c r="AG382" s="236">
        <v>3.2789999999999999</v>
      </c>
      <c r="AH382" s="236">
        <v>1.6881999999999999</v>
      </c>
      <c r="AI382" s="236">
        <v>3.7336</v>
      </c>
      <c r="AJ382" s="236">
        <v>0.22720000000000001</v>
      </c>
      <c r="AK382" s="236">
        <v>1.7856000000000001</v>
      </c>
      <c r="AL382" s="236">
        <v>0.45450000000000002</v>
      </c>
      <c r="AM382" s="236">
        <v>5.1295999999999999</v>
      </c>
      <c r="AN382" s="236">
        <v>1.7532000000000001</v>
      </c>
      <c r="AO382" s="236">
        <v>2.5323000000000002</v>
      </c>
      <c r="AP382" s="236"/>
      <c r="AQ382" s="236">
        <v>1.6557999999999999</v>
      </c>
      <c r="AR382" s="236"/>
      <c r="AS382" s="236">
        <v>2.2077</v>
      </c>
      <c r="AX382" s="236">
        <v>2.5323000000000002</v>
      </c>
      <c r="AY382" s="236"/>
      <c r="AZ382" s="236">
        <v>1.6557999999999999</v>
      </c>
      <c r="BA382" s="236">
        <v>1.2986</v>
      </c>
      <c r="BB382" s="236">
        <v>3.4413999999999998</v>
      </c>
      <c r="BC382" s="236">
        <v>1.3959999999999999</v>
      </c>
      <c r="BD382" s="236">
        <v>2.5973000000000002</v>
      </c>
      <c r="BE382" s="236"/>
      <c r="BF382" s="236">
        <v>4.8372999999999999</v>
      </c>
      <c r="BV382" s="236">
        <v>4.4478</v>
      </c>
      <c r="BW382" s="236">
        <v>3.9283999999999999</v>
      </c>
      <c r="BX382" s="236">
        <v>3.2465999999999999</v>
      </c>
      <c r="BY382" s="236"/>
      <c r="BZ382" s="236">
        <v>1.883</v>
      </c>
      <c r="CA382" s="236">
        <v>3.8309000000000002</v>
      </c>
      <c r="CB382" s="236">
        <v>1.5258</v>
      </c>
      <c r="CC382" s="236"/>
      <c r="CD382" s="236">
        <v>3.0842000000000001</v>
      </c>
      <c r="CE382" s="236">
        <v>3.7010999999999998</v>
      </c>
      <c r="CF382" s="236">
        <v>5.3243</v>
      </c>
      <c r="CG382" s="236">
        <v>1.2987</v>
      </c>
      <c r="CH382" s="236">
        <v>3.7984</v>
      </c>
      <c r="CI382" s="236">
        <v>2.0453000000000001</v>
      </c>
      <c r="CJ382" s="236">
        <v>2.9868000000000001</v>
      </c>
      <c r="CK382" s="236"/>
      <c r="CL382" s="236"/>
      <c r="CN382" s="236">
        <v>2.9218999999999999</v>
      </c>
      <c r="CU382" s="236">
        <v>2.4672999999999998</v>
      </c>
      <c r="CV382" s="236">
        <v>3.4738000000000002</v>
      </c>
      <c r="CW382" s="236">
        <v>5.9412000000000003</v>
      </c>
      <c r="CX382" s="236">
        <v>2.6947000000000001</v>
      </c>
      <c r="CY382" s="236">
        <v>2.6297000000000001</v>
      </c>
      <c r="CZ382" s="236">
        <v>1.5584</v>
      </c>
      <c r="DA382" s="236">
        <v>5.0321999999999996</v>
      </c>
      <c r="DB382" s="236">
        <v>5.5515999999999996</v>
      </c>
      <c r="DC382" s="236">
        <v>5.7140000000000004</v>
      </c>
      <c r="DD382" s="236">
        <v>3.4413</v>
      </c>
      <c r="DE382" s="236"/>
      <c r="DF382" s="236">
        <v>1.5259</v>
      </c>
      <c r="DG382" s="236">
        <v>3.766</v>
      </c>
      <c r="DH382" s="236"/>
      <c r="DI382" s="236">
        <v>4.74</v>
      </c>
      <c r="DJ382" s="236"/>
      <c r="DK382" s="236">
        <v>4.1881000000000004</v>
      </c>
      <c r="DL382" s="236">
        <v>3.4413999999999998</v>
      </c>
    </row>
    <row r="383" spans="1:116" x14ac:dyDescent="0.35">
      <c r="A383" s="236">
        <v>61</v>
      </c>
      <c r="B383" s="236">
        <v>1.331</v>
      </c>
      <c r="C383" s="236"/>
      <c r="D383" s="236">
        <v>2.1427</v>
      </c>
      <c r="E383" s="236">
        <v>1.0712999999999999</v>
      </c>
      <c r="F383" s="236">
        <v>2.2402000000000002</v>
      </c>
      <c r="G383" s="236"/>
      <c r="H383" s="236"/>
      <c r="I383" s="236">
        <v>0.7792</v>
      </c>
      <c r="J383" s="236"/>
      <c r="K383" s="236">
        <v>1.4285000000000001</v>
      </c>
      <c r="L383" s="236"/>
      <c r="M383" s="236"/>
      <c r="N383" s="236"/>
      <c r="O383" s="236">
        <v>1.0388999999999999</v>
      </c>
      <c r="Z383" s="236">
        <v>3.9933000000000001</v>
      </c>
      <c r="AA383" s="236">
        <v>3.0518000000000001</v>
      </c>
      <c r="AB383" s="236">
        <v>3.5388000000000002</v>
      </c>
      <c r="AC383" s="236"/>
      <c r="AD383" s="236"/>
      <c r="AE383" s="236"/>
      <c r="AF383" s="236">
        <v>4.4153000000000002</v>
      </c>
      <c r="AG383" s="236">
        <v>3.0842000000000001</v>
      </c>
      <c r="AH383" s="236">
        <v>1.3635999999999999</v>
      </c>
      <c r="AI383" s="236">
        <v>3.8309000000000002</v>
      </c>
      <c r="AJ383" s="236">
        <v>0.1623</v>
      </c>
      <c r="AK383" s="236">
        <v>1.6232</v>
      </c>
      <c r="AL383" s="236">
        <v>0.25969999999999999</v>
      </c>
      <c r="AM383" s="236">
        <v>4.74</v>
      </c>
      <c r="AN383" s="236">
        <v>1.8181</v>
      </c>
      <c r="AO383" s="236">
        <v>2.3374999999999999</v>
      </c>
      <c r="AP383" s="236"/>
      <c r="AQ383" s="236">
        <v>1.5908</v>
      </c>
      <c r="AR383" s="236"/>
      <c r="AS383" s="236">
        <v>2.2401</v>
      </c>
      <c r="AX383" s="236">
        <v>2.2401</v>
      </c>
      <c r="AY383" s="236"/>
      <c r="AZ383" s="236">
        <v>1.4285000000000001</v>
      </c>
      <c r="BA383" s="236">
        <v>1.1037999999999999</v>
      </c>
      <c r="BB383" s="236">
        <v>3.0842000000000001</v>
      </c>
      <c r="BC383" s="236">
        <v>1.4610000000000001</v>
      </c>
      <c r="BD383" s="236">
        <v>2.37</v>
      </c>
      <c r="BE383" s="236"/>
      <c r="BF383" s="236">
        <v>4.6749999999999998</v>
      </c>
      <c r="BV383" s="236">
        <v>4.2206000000000001</v>
      </c>
      <c r="BW383" s="236">
        <v>3.6362000000000001</v>
      </c>
      <c r="BX383" s="236">
        <v>3.1492</v>
      </c>
      <c r="BY383" s="236"/>
      <c r="BZ383" s="236">
        <v>1.5583</v>
      </c>
      <c r="CA383" s="236">
        <v>3.5712000000000002</v>
      </c>
      <c r="CB383" s="236">
        <v>1.5583</v>
      </c>
      <c r="CC383" s="236"/>
      <c r="CD383" s="236">
        <v>2.8894000000000002</v>
      </c>
      <c r="CE383" s="236">
        <v>3.6360999999999999</v>
      </c>
      <c r="CF383" s="236">
        <v>5.2268999999999997</v>
      </c>
      <c r="CG383" s="236">
        <v>1.0065</v>
      </c>
      <c r="CH383" s="236">
        <v>3.6360999999999999</v>
      </c>
      <c r="CI383" s="236">
        <v>2.0777999999999999</v>
      </c>
      <c r="CJ383" s="236">
        <v>2.7595999999999998</v>
      </c>
      <c r="CK383" s="236"/>
      <c r="CL383" s="236"/>
      <c r="CN383" s="236">
        <v>2.6947000000000001</v>
      </c>
      <c r="CU383" s="236">
        <v>2.4672999999999998</v>
      </c>
      <c r="CV383" s="236">
        <v>3.3115000000000001</v>
      </c>
      <c r="CW383" s="236">
        <v>5.4866999999999999</v>
      </c>
      <c r="CX383" s="236">
        <v>2.7921</v>
      </c>
      <c r="CY383" s="236">
        <v>2.5973000000000002</v>
      </c>
      <c r="CZ383" s="236">
        <v>1.3959999999999999</v>
      </c>
      <c r="DA383" s="236">
        <v>4.7725</v>
      </c>
      <c r="DB383" s="236">
        <v>5.1944999999999997</v>
      </c>
      <c r="DC383" s="236">
        <v>5.4866999999999999</v>
      </c>
      <c r="DD383" s="236">
        <v>3.2465000000000002</v>
      </c>
      <c r="DE383" s="236"/>
      <c r="DF383" s="236">
        <v>1.5908</v>
      </c>
      <c r="DG383" s="236">
        <v>3.4413</v>
      </c>
      <c r="DH383" s="236"/>
      <c r="DI383" s="236">
        <v>4.74</v>
      </c>
      <c r="DJ383" s="236"/>
      <c r="DK383" s="236">
        <v>3.9607999999999999</v>
      </c>
      <c r="DL383" s="236">
        <v>3.2791000000000001</v>
      </c>
    </row>
    <row r="384" spans="1:116" x14ac:dyDescent="0.35">
      <c r="A384" s="236">
        <v>62</v>
      </c>
      <c r="B384" s="236">
        <v>1.4609000000000001</v>
      </c>
      <c r="C384" s="236"/>
      <c r="D384" s="236">
        <v>2.1101999999999999</v>
      </c>
      <c r="E384" s="236">
        <v>1.1037999999999999</v>
      </c>
      <c r="F384" s="236">
        <v>2.1427999999999998</v>
      </c>
      <c r="G384" s="236"/>
      <c r="H384" s="236"/>
      <c r="I384" s="236">
        <v>0.68179999999999996</v>
      </c>
      <c r="J384" s="236"/>
      <c r="K384" s="236">
        <v>1.2987</v>
      </c>
      <c r="L384" s="236"/>
      <c r="M384" s="236"/>
      <c r="N384" s="236"/>
      <c r="O384" s="236">
        <v>0.84409999999999996</v>
      </c>
      <c r="Z384" s="236">
        <v>3.8959000000000001</v>
      </c>
      <c r="AA384" s="236">
        <v>3.2789999999999999</v>
      </c>
      <c r="AB384" s="236">
        <v>3.7336</v>
      </c>
      <c r="AC384" s="236"/>
      <c r="AD384" s="236"/>
      <c r="AE384" s="236"/>
      <c r="AF384" s="236">
        <v>4.4153000000000002</v>
      </c>
      <c r="AG384" s="236">
        <v>2.7595999999999998</v>
      </c>
      <c r="AH384" s="236">
        <v>1.2337</v>
      </c>
      <c r="AI384" s="236">
        <v>3.3439999999999999</v>
      </c>
      <c r="AJ384" s="236">
        <v>6.4899999999999999E-2</v>
      </c>
      <c r="AK384" s="236">
        <v>1.2986</v>
      </c>
      <c r="AL384" s="236">
        <v>0.35709999999999997</v>
      </c>
      <c r="AM384" s="236">
        <v>4.3827999999999996</v>
      </c>
      <c r="AN384" s="236">
        <v>1.5909</v>
      </c>
      <c r="AO384" s="236">
        <v>2.37</v>
      </c>
      <c r="AP384" s="236"/>
      <c r="AQ384" s="236">
        <v>1.2012</v>
      </c>
      <c r="AR384" s="236"/>
      <c r="AS384" s="236">
        <v>1.9155</v>
      </c>
      <c r="AX384" s="236">
        <v>2.4674</v>
      </c>
      <c r="AY384" s="236"/>
      <c r="AZ384" s="236">
        <v>1.1363000000000001</v>
      </c>
      <c r="BA384" s="236">
        <v>1.3310999999999999</v>
      </c>
      <c r="BB384" s="236">
        <v>3.1492</v>
      </c>
      <c r="BC384" s="236">
        <v>1.2662</v>
      </c>
      <c r="BD384" s="236">
        <v>2.4348999999999998</v>
      </c>
      <c r="BE384" s="236"/>
      <c r="BF384" s="236">
        <v>4.3827999999999996</v>
      </c>
      <c r="BV384" s="236">
        <v>3.9933000000000001</v>
      </c>
      <c r="BW384" s="236">
        <v>3.4413999999999998</v>
      </c>
      <c r="BX384" s="236">
        <v>3.3115000000000001</v>
      </c>
      <c r="BY384" s="236"/>
      <c r="BZ384" s="236">
        <v>1.5259</v>
      </c>
      <c r="CA384" s="236">
        <v>3.4089</v>
      </c>
      <c r="CB384" s="236">
        <v>1.5583</v>
      </c>
      <c r="CC384" s="236"/>
      <c r="CD384" s="236">
        <v>2.9218999999999999</v>
      </c>
      <c r="CE384" s="236">
        <v>3.5387</v>
      </c>
      <c r="CF384" s="236">
        <v>5.0646000000000004</v>
      </c>
      <c r="CG384" s="236">
        <v>1.0065</v>
      </c>
      <c r="CH384" s="236">
        <v>3.4413</v>
      </c>
      <c r="CI384" s="236">
        <v>1.883</v>
      </c>
      <c r="CJ384" s="236">
        <v>2.7919999999999998</v>
      </c>
      <c r="CK384" s="236"/>
      <c r="CL384" s="236"/>
      <c r="CN384" s="236">
        <v>2.5648</v>
      </c>
      <c r="CU384" s="236">
        <v>2.4024000000000001</v>
      </c>
      <c r="CV384" s="236">
        <v>2.8570000000000002</v>
      </c>
      <c r="CW384" s="236">
        <v>5.1944999999999997</v>
      </c>
      <c r="CX384" s="236">
        <v>2.8570000000000002</v>
      </c>
      <c r="CY384" s="236">
        <v>2.4024999999999999</v>
      </c>
      <c r="CZ384" s="236">
        <v>1.2012</v>
      </c>
      <c r="DA384" s="236">
        <v>4.5452000000000004</v>
      </c>
      <c r="DB384" s="236">
        <v>4.8699000000000003</v>
      </c>
      <c r="DC384" s="236">
        <v>5.1944999999999997</v>
      </c>
      <c r="DD384" s="236">
        <v>3.2465000000000002</v>
      </c>
      <c r="DE384" s="236"/>
      <c r="DF384" s="236">
        <v>1.2662</v>
      </c>
      <c r="DG384" s="236">
        <v>3.1816</v>
      </c>
      <c r="DH384" s="236"/>
      <c r="DI384" s="236">
        <v>4.4153000000000002</v>
      </c>
      <c r="DJ384" s="236"/>
      <c r="DK384" s="236">
        <v>3.7336</v>
      </c>
      <c r="DL384" s="236">
        <v>2.9544000000000001</v>
      </c>
    </row>
    <row r="385" spans="1:116" x14ac:dyDescent="0.35">
      <c r="A385" s="236">
        <v>63</v>
      </c>
      <c r="B385" s="236">
        <v>1.2012</v>
      </c>
      <c r="C385" s="236"/>
      <c r="D385" s="236">
        <v>1.9803999999999999</v>
      </c>
      <c r="E385" s="236">
        <v>0.84409999999999996</v>
      </c>
      <c r="F385" s="236">
        <v>2.0777999999999999</v>
      </c>
      <c r="G385" s="236"/>
      <c r="H385" s="236"/>
      <c r="I385" s="236">
        <v>0.74670000000000003</v>
      </c>
      <c r="J385" s="236"/>
      <c r="K385" s="236">
        <v>1.3635999999999999</v>
      </c>
      <c r="L385" s="236"/>
      <c r="M385" s="236"/>
      <c r="N385" s="236"/>
      <c r="O385" s="236">
        <v>1.0064</v>
      </c>
      <c r="Z385" s="236">
        <v>3.6036999999999999</v>
      </c>
      <c r="AA385" s="236">
        <v>2.7919999999999998</v>
      </c>
      <c r="AB385" s="236">
        <v>3.2141999999999999</v>
      </c>
      <c r="AC385" s="236"/>
      <c r="AD385" s="236"/>
      <c r="AE385" s="236"/>
      <c r="AF385" s="236">
        <v>4.0582000000000003</v>
      </c>
      <c r="AG385" s="236">
        <v>2.6621999999999999</v>
      </c>
      <c r="AH385" s="236">
        <v>1.0713999999999999</v>
      </c>
      <c r="AI385" s="236">
        <v>3.2789999999999999</v>
      </c>
      <c r="AJ385" s="236">
        <v>9.74E-2</v>
      </c>
      <c r="AK385" s="236">
        <v>1.3310999999999999</v>
      </c>
      <c r="AL385" s="236">
        <v>0.3246</v>
      </c>
      <c r="AM385" s="236">
        <v>4.3178999999999998</v>
      </c>
      <c r="AN385" s="236">
        <v>1.5909</v>
      </c>
      <c r="AO385" s="236">
        <v>2.4348999999999998</v>
      </c>
      <c r="AP385" s="236"/>
      <c r="AQ385" s="236">
        <v>1.2662</v>
      </c>
      <c r="AR385" s="236"/>
      <c r="AS385" s="236">
        <v>1.9803999999999999</v>
      </c>
      <c r="AX385" s="236">
        <v>2.0777999999999999</v>
      </c>
      <c r="AY385" s="236"/>
      <c r="AZ385" s="236">
        <v>0.97399999999999998</v>
      </c>
      <c r="BA385" s="236">
        <v>1.2012</v>
      </c>
      <c r="BB385" s="236">
        <v>2.8570000000000002</v>
      </c>
      <c r="BC385" s="236">
        <v>1.4285000000000001</v>
      </c>
      <c r="BD385" s="236">
        <v>2.2077</v>
      </c>
      <c r="BE385" s="236"/>
      <c r="BF385" s="236">
        <v>4.1879999999999997</v>
      </c>
      <c r="BV385" s="236">
        <v>3.831</v>
      </c>
      <c r="BW385" s="236">
        <v>3.3115000000000001</v>
      </c>
      <c r="BX385" s="236">
        <v>2.6947000000000001</v>
      </c>
      <c r="BY385" s="236"/>
      <c r="BZ385" s="236">
        <v>1.3959999999999999</v>
      </c>
      <c r="CA385" s="236">
        <v>3.4089</v>
      </c>
      <c r="CB385" s="236">
        <v>1.4609000000000001</v>
      </c>
      <c r="CC385" s="236"/>
      <c r="CD385" s="236">
        <v>2.4672999999999998</v>
      </c>
      <c r="CE385" s="236">
        <v>3.0516999999999999</v>
      </c>
      <c r="CF385" s="236">
        <v>4.7724000000000002</v>
      </c>
      <c r="CG385" s="236">
        <v>0.84419999999999995</v>
      </c>
      <c r="CH385" s="236">
        <v>3.5063</v>
      </c>
      <c r="CI385" s="236">
        <v>1.6233</v>
      </c>
      <c r="CJ385" s="236">
        <v>2.6297000000000001</v>
      </c>
      <c r="CK385" s="236"/>
      <c r="CL385" s="236"/>
      <c r="CN385" s="236">
        <v>2.5323000000000002</v>
      </c>
      <c r="CU385" s="236">
        <v>2.0453000000000001</v>
      </c>
      <c r="CV385" s="236">
        <v>3.0518000000000001</v>
      </c>
      <c r="CW385" s="236">
        <v>5.2270000000000003</v>
      </c>
      <c r="CX385" s="236">
        <v>2.4674</v>
      </c>
      <c r="CY385" s="236">
        <v>2.2726000000000002</v>
      </c>
      <c r="CZ385" s="236">
        <v>1.2986</v>
      </c>
      <c r="DA385" s="236">
        <v>4.6101000000000001</v>
      </c>
      <c r="DB385" s="236">
        <v>4.6750999999999996</v>
      </c>
      <c r="DC385" s="236">
        <v>5.0321999999999996</v>
      </c>
      <c r="DD385" s="236">
        <v>2.8569</v>
      </c>
      <c r="DE385" s="236"/>
      <c r="DF385" s="236">
        <v>1.3310999999999999</v>
      </c>
      <c r="DG385" s="236">
        <v>3.1816</v>
      </c>
      <c r="DH385" s="236"/>
      <c r="DI385" s="236">
        <v>4.2854999999999999</v>
      </c>
      <c r="DJ385" s="236"/>
      <c r="DK385" s="236">
        <v>3.5388000000000002</v>
      </c>
      <c r="DL385" s="236">
        <v>2.9544000000000001</v>
      </c>
    </row>
    <row r="386" spans="1:116" x14ac:dyDescent="0.35">
      <c r="A386" s="236">
        <v>64</v>
      </c>
      <c r="B386" s="236">
        <v>1.2661</v>
      </c>
      <c r="C386" s="236"/>
      <c r="D386" s="236">
        <v>2.0777999999999999</v>
      </c>
      <c r="E386" s="236">
        <v>1.1363000000000001</v>
      </c>
      <c r="F386" s="236">
        <v>2.0453999999999999</v>
      </c>
      <c r="G386" s="236"/>
      <c r="H386" s="236"/>
      <c r="I386" s="236">
        <v>0.51949999999999996</v>
      </c>
      <c r="J386" s="236"/>
      <c r="K386" s="236">
        <v>1.0713999999999999</v>
      </c>
      <c r="L386" s="236"/>
      <c r="M386" s="236"/>
      <c r="N386" s="236"/>
      <c r="O386" s="236">
        <v>0.61680000000000001</v>
      </c>
      <c r="Z386" s="236">
        <v>3.3763999999999998</v>
      </c>
      <c r="AA386" s="236">
        <v>2.7919999999999998</v>
      </c>
      <c r="AB386" s="236">
        <v>3.1168</v>
      </c>
      <c r="AC386" s="236"/>
      <c r="AD386" s="236"/>
      <c r="AE386" s="236"/>
      <c r="AF386" s="236">
        <v>4.1879999999999997</v>
      </c>
      <c r="AG386" s="236">
        <v>2.6621999999999999</v>
      </c>
      <c r="AH386" s="236">
        <v>1.0388999999999999</v>
      </c>
      <c r="AI386" s="236">
        <v>3.1816</v>
      </c>
      <c r="AJ386" s="236">
        <v>9.74E-2</v>
      </c>
      <c r="AK386" s="236">
        <v>1.2986</v>
      </c>
      <c r="AL386" s="236">
        <v>6.4899999999999999E-2</v>
      </c>
      <c r="AM386" s="236">
        <v>3.8959000000000001</v>
      </c>
      <c r="AN386" s="236">
        <v>1.1039000000000001</v>
      </c>
      <c r="AO386" s="236">
        <v>2.2077</v>
      </c>
      <c r="AP386" s="236"/>
      <c r="AQ386" s="236">
        <v>1.2012</v>
      </c>
      <c r="AR386" s="236"/>
      <c r="AS386" s="236">
        <v>1.9155</v>
      </c>
      <c r="AX386" s="236">
        <v>1.9155</v>
      </c>
      <c r="AY386" s="236"/>
      <c r="AZ386" s="236">
        <v>0.84409999999999996</v>
      </c>
      <c r="BA386" s="236">
        <v>1.1037999999999999</v>
      </c>
      <c r="BB386" s="236">
        <v>2.8570000000000002</v>
      </c>
      <c r="BC386" s="236">
        <v>1.2337</v>
      </c>
      <c r="BD386" s="236">
        <v>2.0453000000000001</v>
      </c>
      <c r="BE386" s="236"/>
      <c r="BF386" s="236">
        <v>3.8957999999999999</v>
      </c>
      <c r="BV386" s="236">
        <v>4.0582000000000003</v>
      </c>
      <c r="BW386" s="236">
        <v>3.0192999999999999</v>
      </c>
      <c r="BX386" s="236">
        <v>2.6947000000000001</v>
      </c>
      <c r="BY386" s="236"/>
      <c r="BZ386" s="236">
        <v>1.3634999999999999</v>
      </c>
      <c r="CA386" s="236">
        <v>2.8894000000000002</v>
      </c>
      <c r="CB386" s="236">
        <v>1.2336</v>
      </c>
      <c r="CC386" s="236"/>
      <c r="CD386" s="236">
        <v>2.1101999999999999</v>
      </c>
      <c r="CE386" s="236">
        <v>3.2141000000000002</v>
      </c>
      <c r="CF386" s="236">
        <v>4.1879999999999997</v>
      </c>
      <c r="CG386" s="236">
        <v>0.97399999999999998</v>
      </c>
      <c r="CH386" s="236">
        <v>3.1816</v>
      </c>
      <c r="CI386" s="236">
        <v>1.7531000000000001</v>
      </c>
      <c r="CJ386" s="236">
        <v>2.5648</v>
      </c>
      <c r="CK386" s="236"/>
      <c r="CL386" s="236"/>
      <c r="CN386" s="236">
        <v>2.4348999999999998</v>
      </c>
      <c r="CU386" s="236">
        <v>1.8505</v>
      </c>
      <c r="CV386" s="236">
        <v>2.6947000000000001</v>
      </c>
      <c r="CW386" s="236">
        <v>4.8048999999999999</v>
      </c>
      <c r="CX386" s="236">
        <v>2.5648</v>
      </c>
      <c r="CY386" s="236">
        <v>1.948</v>
      </c>
      <c r="CZ386" s="236">
        <v>1.0713999999999999</v>
      </c>
      <c r="DA386" s="236">
        <v>4.2530000000000001</v>
      </c>
      <c r="DB386" s="236">
        <v>4.3178999999999998</v>
      </c>
      <c r="DC386" s="236">
        <v>4.6101000000000001</v>
      </c>
      <c r="DD386" s="236">
        <v>2.7595999999999998</v>
      </c>
      <c r="DE386" s="236"/>
      <c r="DF386" s="236">
        <v>1.2662</v>
      </c>
      <c r="DG386" s="236">
        <v>3.0518000000000001</v>
      </c>
      <c r="DH386" s="236"/>
      <c r="DI386" s="236">
        <v>3.8959000000000001</v>
      </c>
      <c r="DJ386" s="236"/>
      <c r="DK386" s="236">
        <v>3.5063</v>
      </c>
      <c r="DL386" s="236">
        <v>2.7271000000000001</v>
      </c>
    </row>
    <row r="387" spans="1:116" x14ac:dyDescent="0.35">
      <c r="A387" s="236">
        <v>65</v>
      </c>
      <c r="B387" s="236">
        <v>1.0388999999999999</v>
      </c>
      <c r="C387" s="236"/>
      <c r="D387" s="236">
        <v>2.0127999999999999</v>
      </c>
      <c r="E387" s="236">
        <v>0.61680000000000001</v>
      </c>
      <c r="F387" s="236">
        <v>1.7856000000000001</v>
      </c>
      <c r="G387" s="236"/>
      <c r="H387" s="236"/>
      <c r="I387" s="236">
        <v>0.58440000000000003</v>
      </c>
      <c r="J387" s="236"/>
      <c r="K387" s="236">
        <v>0.90910000000000002</v>
      </c>
      <c r="L387" s="236"/>
      <c r="M387" s="236"/>
      <c r="N387" s="236"/>
      <c r="O387" s="236">
        <v>0.81159999999999999</v>
      </c>
      <c r="Z387" s="236">
        <v>3.3439999999999999</v>
      </c>
      <c r="AA387" s="236">
        <v>2.4998</v>
      </c>
      <c r="AB387" s="236">
        <v>2.9868999999999999</v>
      </c>
      <c r="AC387" s="236"/>
      <c r="AD387" s="236"/>
      <c r="AE387" s="236"/>
      <c r="AF387" s="236">
        <v>3.8309000000000002</v>
      </c>
      <c r="AG387" s="236">
        <v>2.7271000000000001</v>
      </c>
      <c r="AH387" s="236">
        <v>1.0064</v>
      </c>
      <c r="AI387" s="236">
        <v>2.9868000000000001</v>
      </c>
      <c r="AJ387" s="236">
        <v>3.2399999999999998E-2</v>
      </c>
      <c r="AK387" s="236">
        <v>1.1037999999999999</v>
      </c>
      <c r="AL387" s="236">
        <v>-6.5000000000000002E-2</v>
      </c>
      <c r="AM387" s="236">
        <v>3.9607999999999999</v>
      </c>
      <c r="AN387" s="236">
        <v>1.2337</v>
      </c>
      <c r="AO387" s="236">
        <v>2.1427</v>
      </c>
      <c r="AP387" s="236"/>
      <c r="AQ387" s="236">
        <v>0.97399999999999998</v>
      </c>
      <c r="AR387" s="236"/>
      <c r="AS387" s="236">
        <v>1.5908</v>
      </c>
      <c r="AX387" s="236">
        <v>1.883</v>
      </c>
      <c r="AY387" s="236"/>
      <c r="AZ387" s="236">
        <v>0.51949999999999996</v>
      </c>
      <c r="BA387" s="236">
        <v>1.0388999999999999</v>
      </c>
      <c r="BB387" s="236">
        <v>2.4674</v>
      </c>
      <c r="BC387" s="236">
        <v>1.2986</v>
      </c>
      <c r="BD387" s="236">
        <v>1.9479</v>
      </c>
      <c r="BE387" s="236"/>
      <c r="BF387" s="236">
        <v>3.5712000000000002</v>
      </c>
      <c r="BV387" s="236">
        <v>3.6036999999999999</v>
      </c>
      <c r="BW387" s="236">
        <v>2.9868999999999999</v>
      </c>
      <c r="BX387" s="236">
        <v>2.8895</v>
      </c>
      <c r="BY387" s="236"/>
      <c r="BZ387" s="236">
        <v>1.0713999999999999</v>
      </c>
      <c r="CA387" s="236">
        <v>2.8894000000000002</v>
      </c>
      <c r="CB387" s="236">
        <v>1.2012</v>
      </c>
      <c r="CC387" s="236"/>
      <c r="CD387" s="236">
        <v>2.2401</v>
      </c>
      <c r="CE387" s="236">
        <v>2.7919999999999998</v>
      </c>
      <c r="CF387" s="236">
        <v>3.9283000000000001</v>
      </c>
      <c r="CG387" s="236">
        <v>0.74680000000000002</v>
      </c>
      <c r="CH387" s="236">
        <v>3.2465000000000002</v>
      </c>
      <c r="CI387" s="236">
        <v>1.5259</v>
      </c>
      <c r="CJ387" s="236">
        <v>2.3050999999999999</v>
      </c>
      <c r="CK387" s="236"/>
      <c r="CL387" s="236"/>
      <c r="CN387" s="236">
        <v>2.1427999999999998</v>
      </c>
      <c r="CU387" s="236">
        <v>1.8505</v>
      </c>
      <c r="CV387" s="236">
        <v>2.4998999999999998</v>
      </c>
      <c r="CW387" s="236">
        <v>4.6101000000000001</v>
      </c>
      <c r="CX387" s="236">
        <v>2.6297999999999999</v>
      </c>
      <c r="CY387" s="236">
        <v>2.0453999999999999</v>
      </c>
      <c r="CZ387" s="236">
        <v>0.9415</v>
      </c>
      <c r="DA387" s="236">
        <v>4.0907</v>
      </c>
      <c r="DB387" s="236">
        <v>4.1555999999999997</v>
      </c>
      <c r="DC387" s="236">
        <v>4.3829000000000002</v>
      </c>
      <c r="DD387" s="236">
        <v>2.4998</v>
      </c>
      <c r="DE387" s="236"/>
      <c r="DF387" s="236">
        <v>1.1039000000000001</v>
      </c>
      <c r="DG387" s="236">
        <v>3.1492</v>
      </c>
      <c r="DH387" s="236"/>
      <c r="DI387" s="236">
        <v>4.0256999999999996</v>
      </c>
      <c r="DJ387" s="236"/>
      <c r="DK387" s="236">
        <v>3.3763999999999998</v>
      </c>
      <c r="DL387" s="236">
        <v>2.6621999999999999</v>
      </c>
    </row>
    <row r="388" spans="1:116" x14ac:dyDescent="0.35">
      <c r="A388" s="236">
        <v>66</v>
      </c>
      <c r="B388" s="236">
        <v>1.1037999999999999</v>
      </c>
      <c r="C388" s="236"/>
      <c r="D388" s="236">
        <v>2.0127999999999999</v>
      </c>
      <c r="E388" s="236">
        <v>0.9415</v>
      </c>
      <c r="F388" s="236">
        <v>1.8506</v>
      </c>
      <c r="G388" s="236"/>
      <c r="H388" s="236"/>
      <c r="I388" s="236">
        <v>0.45450000000000002</v>
      </c>
      <c r="J388" s="236"/>
      <c r="K388" s="236">
        <v>0.90910000000000002</v>
      </c>
      <c r="L388" s="236"/>
      <c r="M388" s="236"/>
      <c r="N388" s="236"/>
      <c r="O388" s="236">
        <v>0.81159999999999999</v>
      </c>
      <c r="Z388" s="236">
        <v>3.2789999999999999</v>
      </c>
      <c r="AA388" s="236">
        <v>2.6621999999999999</v>
      </c>
      <c r="AB388" s="236">
        <v>3.0194000000000001</v>
      </c>
      <c r="AC388" s="236"/>
      <c r="AD388" s="236"/>
      <c r="AE388" s="236"/>
      <c r="AF388" s="236">
        <v>3.9607999999999999</v>
      </c>
      <c r="AG388" s="236">
        <v>2.4024000000000001</v>
      </c>
      <c r="AH388" s="236">
        <v>0.7792</v>
      </c>
      <c r="AI388" s="236">
        <v>2.8570000000000002</v>
      </c>
      <c r="AJ388" s="236">
        <v>0.22720000000000001</v>
      </c>
      <c r="AK388" s="236">
        <v>1.1687000000000001</v>
      </c>
      <c r="AL388" s="236">
        <v>0</v>
      </c>
      <c r="AM388" s="236">
        <v>3.8309000000000002</v>
      </c>
      <c r="AN388" s="236">
        <v>0.94159999999999999</v>
      </c>
      <c r="AO388" s="236">
        <v>2.1427</v>
      </c>
      <c r="AP388" s="236"/>
      <c r="AQ388" s="236">
        <v>1.0388999999999999</v>
      </c>
      <c r="AR388" s="236"/>
      <c r="AS388" s="236">
        <v>1.5908</v>
      </c>
      <c r="AX388" s="236">
        <v>1.8505</v>
      </c>
      <c r="AY388" s="236"/>
      <c r="AZ388" s="236">
        <v>0.45450000000000002</v>
      </c>
      <c r="BA388" s="236">
        <v>1.0388999999999999</v>
      </c>
      <c r="BB388" s="236">
        <v>2.4674</v>
      </c>
      <c r="BC388" s="236">
        <v>1.0388999999999999</v>
      </c>
      <c r="BD388" s="236">
        <v>2.0777999999999999</v>
      </c>
      <c r="BE388" s="236"/>
      <c r="BF388" s="236">
        <v>3.5062000000000002</v>
      </c>
      <c r="BV388" s="236">
        <v>3.5712000000000002</v>
      </c>
      <c r="BW388" s="236">
        <v>2.8895</v>
      </c>
      <c r="BX388" s="236">
        <v>2.4674</v>
      </c>
      <c r="BY388" s="236"/>
      <c r="BZ388" s="236">
        <v>1.0713999999999999</v>
      </c>
      <c r="CA388" s="236">
        <v>2.5972</v>
      </c>
      <c r="CB388" s="236">
        <v>1.2661</v>
      </c>
      <c r="CC388" s="236"/>
      <c r="CD388" s="236">
        <v>2.2075999999999998</v>
      </c>
      <c r="CE388" s="236">
        <v>2.7919999999999998</v>
      </c>
      <c r="CF388" s="236">
        <v>3.8633999999999999</v>
      </c>
      <c r="CG388" s="236">
        <v>0.74680000000000002</v>
      </c>
      <c r="CH388" s="236">
        <v>2.9868000000000001</v>
      </c>
      <c r="CI388" s="236">
        <v>1.4285000000000001</v>
      </c>
      <c r="CJ388" s="236">
        <v>2.0453000000000001</v>
      </c>
      <c r="CK388" s="236"/>
      <c r="CL388" s="236"/>
      <c r="CN388" s="236">
        <v>2.0453999999999999</v>
      </c>
      <c r="CU388" s="236">
        <v>1.5583</v>
      </c>
      <c r="CV388" s="236">
        <v>2.4348999999999998</v>
      </c>
      <c r="CW388" s="236">
        <v>4.4802999999999997</v>
      </c>
      <c r="CX388" s="236">
        <v>2.4674</v>
      </c>
      <c r="CY388" s="236">
        <v>1.6233</v>
      </c>
      <c r="CZ388" s="236">
        <v>1.0064</v>
      </c>
      <c r="DA388" s="236">
        <v>3.9607999999999999</v>
      </c>
      <c r="DB388" s="236">
        <v>3.9607999999999999</v>
      </c>
      <c r="DC388" s="236">
        <v>4.0582000000000003</v>
      </c>
      <c r="DD388" s="236">
        <v>2.5972</v>
      </c>
      <c r="DE388" s="236"/>
      <c r="DF388" s="236">
        <v>1.1039000000000001</v>
      </c>
      <c r="DG388" s="236">
        <v>2.8245</v>
      </c>
      <c r="DH388" s="236"/>
      <c r="DI388" s="236">
        <v>3.8309000000000002</v>
      </c>
      <c r="DJ388" s="236"/>
      <c r="DK388" s="236">
        <v>3.2141000000000002</v>
      </c>
      <c r="DL388" s="236">
        <v>2.5323000000000002</v>
      </c>
    </row>
    <row r="389" spans="1:116" x14ac:dyDescent="0.35">
      <c r="A389" s="236">
        <v>67</v>
      </c>
      <c r="B389" s="236">
        <v>0.87649999999999995</v>
      </c>
      <c r="C389" s="236"/>
      <c r="D389" s="236">
        <v>1.8181</v>
      </c>
      <c r="E389" s="236">
        <v>0.58430000000000004</v>
      </c>
      <c r="F389" s="236">
        <v>1.9155</v>
      </c>
      <c r="G389" s="236"/>
      <c r="H389" s="236"/>
      <c r="I389" s="236">
        <v>0.6169</v>
      </c>
      <c r="J389" s="236"/>
      <c r="K389" s="236">
        <v>0.74670000000000003</v>
      </c>
      <c r="L389" s="236"/>
      <c r="M389" s="236"/>
      <c r="N389" s="236"/>
      <c r="O389" s="236">
        <v>0.90900000000000003</v>
      </c>
      <c r="Z389" s="236">
        <v>3.3115000000000001</v>
      </c>
      <c r="AA389" s="236">
        <v>2.37</v>
      </c>
      <c r="AB389" s="236">
        <v>2.6947000000000001</v>
      </c>
      <c r="AC389" s="236"/>
      <c r="AD389" s="236"/>
      <c r="AE389" s="236"/>
      <c r="AF389" s="236">
        <v>3.6036000000000001</v>
      </c>
      <c r="AG389" s="236">
        <v>2.2075999999999998</v>
      </c>
      <c r="AH389" s="236">
        <v>0.90900000000000003</v>
      </c>
      <c r="AI389" s="236">
        <v>2.8245</v>
      </c>
      <c r="AJ389" s="236">
        <v>9.74E-2</v>
      </c>
      <c r="AK389" s="236">
        <v>1.1037999999999999</v>
      </c>
      <c r="AL389" s="236">
        <v>9.74E-2</v>
      </c>
      <c r="AM389" s="236">
        <v>3.5387</v>
      </c>
      <c r="AN389" s="236">
        <v>1.0713999999999999</v>
      </c>
      <c r="AO389" s="236">
        <v>2.1103000000000001</v>
      </c>
      <c r="AP389" s="236"/>
      <c r="AQ389" s="236">
        <v>1.1363000000000001</v>
      </c>
      <c r="AR389" s="236"/>
      <c r="AS389" s="236">
        <v>1.7532000000000001</v>
      </c>
      <c r="AX389" s="236">
        <v>1.6556999999999999</v>
      </c>
      <c r="AY389" s="236"/>
      <c r="AZ389" s="236">
        <v>0.58440000000000003</v>
      </c>
      <c r="BA389" s="236">
        <v>0.84409999999999996</v>
      </c>
      <c r="BB389" s="236">
        <v>2.3050999999999999</v>
      </c>
      <c r="BC389" s="236">
        <v>1.0388999999999999</v>
      </c>
      <c r="BD389" s="236">
        <v>2.0777999999999999</v>
      </c>
      <c r="BE389" s="236"/>
      <c r="BF389" s="236">
        <v>3.5062000000000002</v>
      </c>
      <c r="BV389" s="236">
        <v>3.3439999999999999</v>
      </c>
      <c r="BW389" s="236">
        <v>2.7595999999999998</v>
      </c>
      <c r="BX389" s="236">
        <v>2.3050999999999999</v>
      </c>
      <c r="BY389" s="236"/>
      <c r="BZ389" s="236">
        <v>1.1037999999999999</v>
      </c>
      <c r="CA389" s="236">
        <v>2.4998</v>
      </c>
      <c r="CB389" s="236">
        <v>1.0388999999999999</v>
      </c>
      <c r="CC389" s="236"/>
      <c r="CD389" s="236">
        <v>2.0453000000000001</v>
      </c>
      <c r="CE389" s="236">
        <v>2.5323000000000002</v>
      </c>
      <c r="CF389" s="236">
        <v>3.7010999999999998</v>
      </c>
      <c r="CG389" s="236">
        <v>0.81169999999999998</v>
      </c>
      <c r="CH389" s="236">
        <v>2.7271000000000001</v>
      </c>
      <c r="CI389" s="236">
        <v>1.3310999999999999</v>
      </c>
      <c r="CJ389" s="236">
        <v>2.1751999999999998</v>
      </c>
      <c r="CK389" s="236"/>
      <c r="CL389" s="236"/>
      <c r="CN389" s="236">
        <v>1.7532000000000001</v>
      </c>
      <c r="CU389" s="236">
        <v>1.4283999999999999</v>
      </c>
      <c r="CV389" s="236">
        <v>2.2726000000000002</v>
      </c>
      <c r="CW389" s="236">
        <v>4.1881000000000004</v>
      </c>
      <c r="CX389" s="236">
        <v>2.4350000000000001</v>
      </c>
      <c r="CY389" s="236">
        <v>1.7206999999999999</v>
      </c>
      <c r="CZ389" s="236">
        <v>0.7792</v>
      </c>
      <c r="DA389" s="236">
        <v>3.7336</v>
      </c>
      <c r="DB389" s="236">
        <v>3.9283999999999999</v>
      </c>
      <c r="DC389" s="236">
        <v>4.0907</v>
      </c>
      <c r="DD389" s="236">
        <v>2.4348999999999998</v>
      </c>
      <c r="DE389" s="236"/>
      <c r="DF389" s="236">
        <v>0.90910000000000002</v>
      </c>
      <c r="DG389" s="236">
        <v>2.7595999999999998</v>
      </c>
      <c r="DH389" s="236"/>
      <c r="DI389" s="236">
        <v>3.6686000000000001</v>
      </c>
      <c r="DJ389" s="236"/>
      <c r="DK389" s="236">
        <v>2.9544000000000001</v>
      </c>
      <c r="DL389" s="236">
        <v>2.4674</v>
      </c>
    </row>
    <row r="390" spans="1:116" x14ac:dyDescent="0.35">
      <c r="A390" s="236">
        <v>68</v>
      </c>
      <c r="B390" s="236">
        <v>1.0064</v>
      </c>
      <c r="C390" s="236"/>
      <c r="D390" s="236">
        <v>1.7531000000000001</v>
      </c>
      <c r="E390" s="236">
        <v>0.81159999999999999</v>
      </c>
      <c r="F390" s="236">
        <v>1.883</v>
      </c>
      <c r="G390" s="236"/>
      <c r="H390" s="236"/>
      <c r="I390" s="236">
        <v>0.51949999999999996</v>
      </c>
      <c r="J390" s="236"/>
      <c r="K390" s="236">
        <v>0.84409999999999996</v>
      </c>
      <c r="L390" s="236"/>
      <c r="M390" s="236"/>
      <c r="N390" s="236"/>
      <c r="O390" s="236">
        <v>0.74670000000000003</v>
      </c>
      <c r="Z390" s="236">
        <v>2.9868999999999999</v>
      </c>
      <c r="AA390" s="236">
        <v>2.2075999999999998</v>
      </c>
      <c r="AB390" s="236">
        <v>2.5324</v>
      </c>
      <c r="AC390" s="236"/>
      <c r="AD390" s="236"/>
      <c r="AE390" s="236"/>
      <c r="AF390" s="236">
        <v>3.7334999999999998</v>
      </c>
      <c r="AG390" s="236">
        <v>2.0127999999999999</v>
      </c>
      <c r="AH390" s="236">
        <v>0.58440000000000003</v>
      </c>
      <c r="AI390" s="236">
        <v>2.8570000000000002</v>
      </c>
      <c r="AJ390" s="236">
        <v>0</v>
      </c>
      <c r="AK390" s="236">
        <v>0.9415</v>
      </c>
      <c r="AL390" s="236">
        <v>-0.12989999999999999</v>
      </c>
      <c r="AM390" s="236">
        <v>3.3115000000000001</v>
      </c>
      <c r="AN390" s="236">
        <v>0.64939999999999998</v>
      </c>
      <c r="AO390" s="236">
        <v>1.9803999999999999</v>
      </c>
      <c r="AP390" s="236"/>
      <c r="AQ390" s="236">
        <v>0.90900000000000003</v>
      </c>
      <c r="AR390" s="236"/>
      <c r="AS390" s="236">
        <v>1.5259</v>
      </c>
      <c r="AX390" s="236">
        <v>1.6233</v>
      </c>
      <c r="AY390" s="236"/>
      <c r="AZ390" s="236">
        <v>0.42209999999999998</v>
      </c>
      <c r="BA390" s="236">
        <v>0.71419999999999995</v>
      </c>
      <c r="BB390" s="236">
        <v>2.2077</v>
      </c>
      <c r="BC390" s="236">
        <v>0.7792</v>
      </c>
      <c r="BD390" s="236">
        <v>1.6233</v>
      </c>
      <c r="BE390" s="236"/>
      <c r="BF390" s="236">
        <v>3.5712000000000002</v>
      </c>
      <c r="BV390" s="236">
        <v>3.2465999999999999</v>
      </c>
      <c r="BW390" s="236">
        <v>2.5648</v>
      </c>
      <c r="BX390" s="236">
        <v>2.37</v>
      </c>
      <c r="BY390" s="236"/>
      <c r="BZ390" s="236">
        <v>1.0064</v>
      </c>
      <c r="CA390" s="236">
        <v>2.5648</v>
      </c>
      <c r="CB390" s="236">
        <v>0.90900000000000003</v>
      </c>
      <c r="CC390" s="236"/>
      <c r="CD390" s="236">
        <v>1.7531000000000001</v>
      </c>
      <c r="CE390" s="236">
        <v>2.6621999999999999</v>
      </c>
      <c r="CF390" s="236">
        <v>3.5063</v>
      </c>
      <c r="CG390" s="236">
        <v>0.71430000000000005</v>
      </c>
      <c r="CH390" s="236">
        <v>2.9218999999999999</v>
      </c>
      <c r="CI390" s="236">
        <v>1.1687000000000001</v>
      </c>
      <c r="CJ390" s="236">
        <v>2.1103000000000001</v>
      </c>
      <c r="CK390" s="236"/>
      <c r="CL390" s="236"/>
      <c r="CN390" s="236">
        <v>1.6233</v>
      </c>
      <c r="CU390" s="236">
        <v>1.1363000000000001</v>
      </c>
      <c r="CV390" s="236">
        <v>2.4348999999999998</v>
      </c>
      <c r="CW390" s="236">
        <v>4.2854999999999999</v>
      </c>
      <c r="CX390" s="236">
        <v>2.4350000000000001</v>
      </c>
      <c r="CY390" s="236">
        <v>1.4285000000000001</v>
      </c>
      <c r="CZ390" s="236">
        <v>0.84409999999999996</v>
      </c>
      <c r="DA390" s="236">
        <v>3.6686000000000001</v>
      </c>
      <c r="DB390" s="236">
        <v>3.7336</v>
      </c>
      <c r="DC390" s="236">
        <v>3.7336</v>
      </c>
      <c r="DD390" s="236">
        <v>2.0453000000000001</v>
      </c>
      <c r="DE390" s="236"/>
      <c r="DF390" s="236">
        <v>1.0713999999999999</v>
      </c>
      <c r="DG390" s="236">
        <v>2.7595999999999998</v>
      </c>
      <c r="DH390" s="236"/>
      <c r="DI390" s="236">
        <v>3.5063</v>
      </c>
      <c r="DJ390" s="236"/>
      <c r="DK390" s="236">
        <v>2.7271000000000001</v>
      </c>
      <c r="DL390" s="236">
        <v>2.4350000000000001</v>
      </c>
    </row>
    <row r="391" spans="1:116" x14ac:dyDescent="0.35">
      <c r="A391" s="236">
        <v>69</v>
      </c>
      <c r="B391" s="236">
        <v>0.81159999999999999</v>
      </c>
      <c r="C391" s="236"/>
      <c r="D391" s="236">
        <v>1.5583</v>
      </c>
      <c r="E391" s="236">
        <v>0.45450000000000002</v>
      </c>
      <c r="F391" s="236">
        <v>1.7532000000000001</v>
      </c>
      <c r="G391" s="236"/>
      <c r="H391" s="236"/>
      <c r="I391" s="236">
        <v>0.58440000000000003</v>
      </c>
      <c r="J391" s="236"/>
      <c r="K391" s="236">
        <v>0.9415</v>
      </c>
      <c r="L391" s="236"/>
      <c r="M391" s="236"/>
      <c r="N391" s="236"/>
      <c r="O391" s="236">
        <v>0.81159999999999999</v>
      </c>
      <c r="Z391" s="236">
        <v>2.8570000000000002</v>
      </c>
      <c r="AA391" s="236">
        <v>2.3050000000000002</v>
      </c>
      <c r="AB391" s="236">
        <v>2.7271999999999998</v>
      </c>
      <c r="AC391" s="236"/>
      <c r="AD391" s="236"/>
      <c r="AE391" s="236"/>
      <c r="AF391" s="236">
        <v>3.5063</v>
      </c>
      <c r="AG391" s="236">
        <v>1.7856000000000001</v>
      </c>
      <c r="AH391" s="236">
        <v>0.68179999999999996</v>
      </c>
      <c r="AI391" s="236">
        <v>2.7271000000000001</v>
      </c>
      <c r="AJ391" s="236">
        <v>6.4899999999999999E-2</v>
      </c>
      <c r="AK391" s="236">
        <v>0.87649999999999995</v>
      </c>
      <c r="AL391" s="236">
        <v>-0.1948</v>
      </c>
      <c r="AM391" s="236">
        <v>3.1816</v>
      </c>
      <c r="AN391" s="236">
        <v>0.68179999999999996</v>
      </c>
      <c r="AO391" s="236">
        <v>1.9479</v>
      </c>
      <c r="AP391" s="236"/>
      <c r="AQ391" s="236">
        <v>1.1363000000000001</v>
      </c>
      <c r="AR391" s="236"/>
      <c r="AS391" s="236">
        <v>1.6557999999999999</v>
      </c>
      <c r="AX391" s="236">
        <v>1.5259</v>
      </c>
      <c r="AY391" s="236"/>
      <c r="AZ391" s="236">
        <v>0.25969999999999999</v>
      </c>
      <c r="BA391" s="236">
        <v>0.64929999999999999</v>
      </c>
      <c r="BB391" s="236">
        <v>2.2077</v>
      </c>
      <c r="BC391" s="236">
        <v>0.9415</v>
      </c>
      <c r="BD391" s="236">
        <v>1.5259</v>
      </c>
      <c r="BE391" s="236"/>
      <c r="BF391" s="236">
        <v>3.5062000000000002</v>
      </c>
      <c r="BV391" s="236">
        <v>3.1492</v>
      </c>
      <c r="BW391" s="236">
        <v>2.4998999999999998</v>
      </c>
      <c r="BX391" s="236">
        <v>2.2402000000000002</v>
      </c>
      <c r="BY391" s="236"/>
      <c r="BZ391" s="236">
        <v>0.90900000000000003</v>
      </c>
      <c r="CA391" s="236">
        <v>2.4024000000000001</v>
      </c>
      <c r="CB391" s="236">
        <v>0.90900000000000003</v>
      </c>
      <c r="CC391" s="236"/>
      <c r="CD391" s="236">
        <v>1.7531000000000001</v>
      </c>
      <c r="CE391" s="236">
        <v>2.5648</v>
      </c>
      <c r="CF391" s="236">
        <v>3.4738000000000002</v>
      </c>
      <c r="CG391" s="236">
        <v>0.71430000000000005</v>
      </c>
      <c r="CH391" s="236">
        <v>2.5972</v>
      </c>
      <c r="CI391" s="236">
        <v>1.0388999999999999</v>
      </c>
      <c r="CJ391" s="236">
        <v>1.7856000000000001</v>
      </c>
      <c r="CK391" s="236"/>
      <c r="CL391" s="236"/>
      <c r="CN391" s="236">
        <v>1.6557999999999999</v>
      </c>
      <c r="CU391" s="236">
        <v>1.2337</v>
      </c>
      <c r="CV391" s="236">
        <v>2.1427999999999998</v>
      </c>
      <c r="CW391" s="236">
        <v>3.8633999999999999</v>
      </c>
      <c r="CX391" s="236">
        <v>2.1751999999999998</v>
      </c>
      <c r="CY391" s="236">
        <v>1.4610000000000001</v>
      </c>
      <c r="CZ391" s="236">
        <v>0.90900000000000003</v>
      </c>
      <c r="DA391" s="236">
        <v>3.6362000000000001</v>
      </c>
      <c r="DB391" s="236">
        <v>3.4089</v>
      </c>
      <c r="DC391" s="236">
        <v>3.5388000000000002</v>
      </c>
      <c r="DD391" s="236">
        <v>2.2075999999999998</v>
      </c>
      <c r="DE391" s="236"/>
      <c r="DF391" s="236">
        <v>0.90910000000000002</v>
      </c>
      <c r="DG391" s="236">
        <v>2.5323000000000002</v>
      </c>
      <c r="DH391" s="236"/>
      <c r="DI391" s="236">
        <v>3.4413999999999998</v>
      </c>
      <c r="DJ391" s="236"/>
      <c r="DK391" s="236">
        <v>2.6297000000000001</v>
      </c>
      <c r="DL391" s="236">
        <v>2.2402000000000002</v>
      </c>
    </row>
    <row r="392" spans="1:116" x14ac:dyDescent="0.35">
      <c r="A392" s="236">
        <v>70</v>
      </c>
      <c r="B392" s="236">
        <v>1.0064</v>
      </c>
      <c r="C392" s="236"/>
      <c r="D392" s="236">
        <v>1.6233</v>
      </c>
      <c r="E392" s="236">
        <v>0.51939999999999997</v>
      </c>
      <c r="F392" s="236">
        <v>1.6233</v>
      </c>
      <c r="G392" s="236"/>
      <c r="H392" s="236"/>
      <c r="I392" s="236">
        <v>0.35709999999999997</v>
      </c>
      <c r="J392" s="236"/>
      <c r="K392" s="236">
        <v>0.7792</v>
      </c>
      <c r="L392" s="236"/>
      <c r="M392" s="236"/>
      <c r="N392" s="236"/>
      <c r="O392" s="236">
        <v>0.71419999999999995</v>
      </c>
      <c r="Z392" s="236">
        <v>2.8245</v>
      </c>
      <c r="AA392" s="236">
        <v>2.1427</v>
      </c>
      <c r="AB392" s="236">
        <v>2.37</v>
      </c>
      <c r="AC392" s="236"/>
      <c r="AD392" s="236"/>
      <c r="AE392" s="236"/>
      <c r="AF392" s="236">
        <v>3.4738000000000002</v>
      </c>
      <c r="AG392" s="236">
        <v>1.883</v>
      </c>
      <c r="AH392" s="236">
        <v>0.35709999999999997</v>
      </c>
      <c r="AI392" s="236">
        <v>2.6621999999999999</v>
      </c>
      <c r="AJ392" s="236">
        <v>3.2399999999999998E-2</v>
      </c>
      <c r="AK392" s="236">
        <v>0.9415</v>
      </c>
      <c r="AL392" s="236">
        <v>-9.74E-2</v>
      </c>
      <c r="AM392" s="236">
        <v>2.9542999999999999</v>
      </c>
      <c r="AN392" s="236">
        <v>0.7792</v>
      </c>
      <c r="AO392" s="236">
        <v>2.0129000000000001</v>
      </c>
      <c r="AP392" s="236"/>
      <c r="AQ392" s="236">
        <v>0.97399999999999998</v>
      </c>
      <c r="AR392" s="236"/>
      <c r="AS392" s="236">
        <v>1.6233</v>
      </c>
      <c r="AX392" s="236">
        <v>1.5583</v>
      </c>
      <c r="AY392" s="236"/>
      <c r="AZ392" s="236">
        <v>6.5000000000000002E-2</v>
      </c>
      <c r="BA392" s="236">
        <v>0.7792</v>
      </c>
      <c r="BB392" s="236">
        <v>2.0129000000000001</v>
      </c>
      <c r="BC392" s="236">
        <v>0.81159999999999999</v>
      </c>
      <c r="BD392" s="236">
        <v>1.6233</v>
      </c>
      <c r="BE392" s="236"/>
      <c r="BF392" s="236">
        <v>3.2789999999999999</v>
      </c>
      <c r="BV392" s="236">
        <v>3.1492</v>
      </c>
      <c r="BW392" s="236">
        <v>2.3050999999999999</v>
      </c>
      <c r="BX392" s="236">
        <v>2.2402000000000002</v>
      </c>
      <c r="BY392" s="236"/>
      <c r="BZ392" s="236">
        <v>0.81159999999999999</v>
      </c>
      <c r="CA392" s="236">
        <v>2.1751999999999998</v>
      </c>
      <c r="CB392" s="236">
        <v>0.90900000000000003</v>
      </c>
      <c r="CC392" s="236"/>
      <c r="CD392" s="236">
        <v>1.5258</v>
      </c>
      <c r="CE392" s="236">
        <v>2.6297000000000001</v>
      </c>
      <c r="CF392" s="236">
        <v>3.3115000000000001</v>
      </c>
      <c r="CG392" s="236">
        <v>0.51949999999999996</v>
      </c>
      <c r="CH392" s="236">
        <v>2.6621000000000001</v>
      </c>
      <c r="CI392" s="236">
        <v>1.0712999999999999</v>
      </c>
      <c r="CJ392" s="236">
        <v>1.7206999999999999</v>
      </c>
      <c r="CK392" s="236"/>
      <c r="CL392" s="236"/>
      <c r="CN392" s="236">
        <v>1.6881999999999999</v>
      </c>
      <c r="CU392" s="236">
        <v>1.0064</v>
      </c>
      <c r="CV392" s="236">
        <v>1.883</v>
      </c>
      <c r="CW392" s="236">
        <v>3.766</v>
      </c>
      <c r="CX392" s="236">
        <v>2.1427999999999998</v>
      </c>
      <c r="CY392" s="236">
        <v>1.4610000000000001</v>
      </c>
      <c r="CZ392" s="236">
        <v>0.68179999999999996</v>
      </c>
      <c r="DA392" s="236">
        <v>3.5388000000000002</v>
      </c>
      <c r="DB392" s="236">
        <v>3.3115000000000001</v>
      </c>
      <c r="DC392" s="236">
        <v>3.3439999999999999</v>
      </c>
      <c r="DD392" s="236">
        <v>1.9803999999999999</v>
      </c>
      <c r="DE392" s="236"/>
      <c r="DF392" s="236">
        <v>1.2012</v>
      </c>
      <c r="DG392" s="236">
        <v>2.5648</v>
      </c>
      <c r="DH392" s="236"/>
      <c r="DI392" s="236">
        <v>3.2465999999999999</v>
      </c>
      <c r="DJ392" s="236"/>
      <c r="DK392" s="236">
        <v>2.37</v>
      </c>
      <c r="DL392" s="236">
        <v>2.0453999999999999</v>
      </c>
    </row>
    <row r="393" spans="1:116" x14ac:dyDescent="0.35">
      <c r="A393" s="236">
        <v>71</v>
      </c>
      <c r="B393" s="236">
        <v>0.74670000000000003</v>
      </c>
      <c r="C393" s="236"/>
      <c r="D393" s="236">
        <v>1.5259</v>
      </c>
      <c r="E393" s="236">
        <v>0.55189999999999995</v>
      </c>
      <c r="F393" s="236">
        <v>1.5584</v>
      </c>
      <c r="G393" s="236"/>
      <c r="H393" s="236"/>
      <c r="I393" s="236">
        <v>0.45450000000000002</v>
      </c>
      <c r="J393" s="236"/>
      <c r="K393" s="236">
        <v>0.48699999999999999</v>
      </c>
      <c r="L393" s="236"/>
      <c r="M393" s="236"/>
      <c r="N393" s="236"/>
      <c r="O393" s="236">
        <v>0.81159999999999999</v>
      </c>
      <c r="Z393" s="236">
        <v>2.7271000000000001</v>
      </c>
      <c r="AA393" s="236">
        <v>2.2401</v>
      </c>
      <c r="AB393" s="236">
        <v>2.4674</v>
      </c>
      <c r="AC393" s="236"/>
      <c r="AD393" s="236"/>
      <c r="AE393" s="236"/>
      <c r="AF393" s="236">
        <v>3.4413</v>
      </c>
      <c r="AG393" s="236">
        <v>1.7531000000000001</v>
      </c>
      <c r="AH393" s="236">
        <v>0.55189999999999995</v>
      </c>
      <c r="AI393" s="236">
        <v>2.6945999999999999</v>
      </c>
      <c r="AJ393" s="236">
        <v>-3.2500000000000001E-2</v>
      </c>
      <c r="AK393" s="236">
        <v>0.90900000000000003</v>
      </c>
      <c r="AL393" s="236">
        <v>-0.12989999999999999</v>
      </c>
      <c r="AM393" s="236">
        <v>2.9218999999999999</v>
      </c>
      <c r="AN393" s="236">
        <v>0.55200000000000005</v>
      </c>
      <c r="AO393" s="236">
        <v>2.1103000000000001</v>
      </c>
      <c r="AP393" s="236"/>
      <c r="AQ393" s="236">
        <v>0.90900000000000003</v>
      </c>
      <c r="AR393" s="236"/>
      <c r="AS393" s="236">
        <v>1.3959999999999999</v>
      </c>
      <c r="AX393" s="236">
        <v>1.4934000000000001</v>
      </c>
      <c r="AY393" s="236"/>
      <c r="AZ393" s="236">
        <v>0.12989999999999999</v>
      </c>
      <c r="BA393" s="236">
        <v>0.61680000000000001</v>
      </c>
      <c r="BB393" s="236">
        <v>2.0777999999999999</v>
      </c>
      <c r="BC393" s="236">
        <v>0.81159999999999999</v>
      </c>
      <c r="BD393" s="236">
        <v>1.6557999999999999</v>
      </c>
      <c r="BE393" s="236"/>
      <c r="BF393" s="236">
        <v>3.1490999999999998</v>
      </c>
      <c r="BV393" s="236">
        <v>3.0192999999999999</v>
      </c>
      <c r="BW393" s="236">
        <v>2.3376000000000001</v>
      </c>
      <c r="BX393" s="236">
        <v>2.1751999999999998</v>
      </c>
      <c r="BY393" s="236"/>
      <c r="BZ393" s="236">
        <v>1.1037999999999999</v>
      </c>
      <c r="CA393" s="236">
        <v>2.1427</v>
      </c>
      <c r="CB393" s="236">
        <v>0.81159999999999999</v>
      </c>
      <c r="CC393" s="236"/>
      <c r="CD393" s="236">
        <v>1.4934000000000001</v>
      </c>
      <c r="CE393" s="236">
        <v>2.4348999999999998</v>
      </c>
      <c r="CF393" s="236">
        <v>3.1166999999999998</v>
      </c>
      <c r="CG393" s="236">
        <v>0.64939999999999998</v>
      </c>
      <c r="CH393" s="236">
        <v>2.4998</v>
      </c>
      <c r="CI393" s="236">
        <v>0.87660000000000005</v>
      </c>
      <c r="CJ393" s="236">
        <v>1.7206999999999999</v>
      </c>
      <c r="CK393" s="236"/>
      <c r="CL393" s="236"/>
      <c r="CN393" s="236">
        <v>1.5259</v>
      </c>
      <c r="CU393" s="236">
        <v>0.87649999999999995</v>
      </c>
      <c r="CV393" s="236">
        <v>2.0453999999999999</v>
      </c>
      <c r="CW393" s="236">
        <v>3.831</v>
      </c>
      <c r="CX393" s="236">
        <v>2.2402000000000002</v>
      </c>
      <c r="CY393" s="236">
        <v>1.2662</v>
      </c>
      <c r="CZ393" s="236">
        <v>0.68179999999999996</v>
      </c>
      <c r="DA393" s="236">
        <v>3.4738000000000002</v>
      </c>
      <c r="DB393" s="236">
        <v>3.2465999999999999</v>
      </c>
      <c r="DC393" s="236">
        <v>3.2789999999999999</v>
      </c>
      <c r="DD393" s="236">
        <v>1.9154</v>
      </c>
      <c r="DE393" s="236"/>
      <c r="DF393" s="236">
        <v>0.84409999999999996</v>
      </c>
      <c r="DG393" s="236">
        <v>2.4998</v>
      </c>
      <c r="DH393" s="236"/>
      <c r="DI393" s="236">
        <v>3.3115000000000001</v>
      </c>
      <c r="DJ393" s="236"/>
      <c r="DK393" s="236">
        <v>2.37</v>
      </c>
      <c r="DL393" s="236">
        <v>2.0129000000000001</v>
      </c>
    </row>
    <row r="394" spans="1:116" x14ac:dyDescent="0.35">
      <c r="A394" s="236">
        <v>72</v>
      </c>
      <c r="B394" s="236">
        <v>0.84409999999999996</v>
      </c>
      <c r="C394" s="236"/>
      <c r="D394" s="236">
        <v>1.6233</v>
      </c>
      <c r="E394" s="236">
        <v>0.42199999999999999</v>
      </c>
      <c r="F394" s="236">
        <v>1.7206999999999999</v>
      </c>
      <c r="G394" s="236"/>
      <c r="H394" s="236"/>
      <c r="I394" s="236">
        <v>0.32469999999999999</v>
      </c>
      <c r="J394" s="236"/>
      <c r="K394" s="236">
        <v>0.55200000000000005</v>
      </c>
      <c r="L394" s="236"/>
      <c r="M394" s="236"/>
      <c r="N394" s="236"/>
      <c r="O394" s="236">
        <v>0.55189999999999995</v>
      </c>
      <c r="Z394" s="236">
        <v>2.7595999999999998</v>
      </c>
      <c r="AA394" s="236">
        <v>1.8505</v>
      </c>
      <c r="AB394" s="236">
        <v>2.2402000000000002</v>
      </c>
      <c r="AC394" s="236"/>
      <c r="AD394" s="236"/>
      <c r="AE394" s="236"/>
      <c r="AF394" s="236">
        <v>3.3763999999999998</v>
      </c>
      <c r="AG394" s="236">
        <v>1.9803999999999999</v>
      </c>
      <c r="AH394" s="236">
        <v>0.45450000000000002</v>
      </c>
      <c r="AI394" s="236">
        <v>2.5323000000000002</v>
      </c>
      <c r="AJ394" s="236">
        <v>3.2399999999999998E-2</v>
      </c>
      <c r="AK394" s="236">
        <v>0.58430000000000004</v>
      </c>
      <c r="AL394" s="236">
        <v>-6.5000000000000002E-2</v>
      </c>
      <c r="AM394" s="236">
        <v>2.9542999999999999</v>
      </c>
      <c r="AN394" s="236">
        <v>0.68179999999999996</v>
      </c>
      <c r="AO394" s="236">
        <v>1.7856000000000001</v>
      </c>
      <c r="AP394" s="236"/>
      <c r="AQ394" s="236">
        <v>1.1037999999999999</v>
      </c>
      <c r="AR394" s="236"/>
      <c r="AS394" s="236">
        <v>1.2662</v>
      </c>
      <c r="AX394" s="236">
        <v>1.2337</v>
      </c>
      <c r="AY394" s="236"/>
      <c r="AZ394" s="236">
        <v>-6.4899999999999999E-2</v>
      </c>
      <c r="BA394" s="236">
        <v>0.71419999999999995</v>
      </c>
      <c r="BB394" s="236">
        <v>1.9479</v>
      </c>
      <c r="BC394" s="236">
        <v>0.7792</v>
      </c>
      <c r="BD394" s="236">
        <v>1.6233</v>
      </c>
      <c r="BE394" s="236"/>
      <c r="BF394" s="236">
        <v>2.8894000000000002</v>
      </c>
      <c r="BV394" s="236">
        <v>2.9544000000000001</v>
      </c>
      <c r="BW394" s="236">
        <v>2.4350000000000001</v>
      </c>
      <c r="BX394" s="236">
        <v>2.0777999999999999</v>
      </c>
      <c r="BY394" s="236"/>
      <c r="BZ394" s="236">
        <v>0.81159999999999999</v>
      </c>
      <c r="CA394" s="236">
        <v>2.0127999999999999</v>
      </c>
      <c r="CB394" s="236">
        <v>0.68169999999999997</v>
      </c>
      <c r="CC394" s="236"/>
      <c r="CD394" s="236">
        <v>1.4609000000000001</v>
      </c>
      <c r="CE394" s="236">
        <v>2.4024000000000001</v>
      </c>
      <c r="CF394" s="236">
        <v>3.1166999999999998</v>
      </c>
      <c r="CG394" s="236">
        <v>0.55200000000000005</v>
      </c>
      <c r="CH394" s="236">
        <v>2.4024000000000001</v>
      </c>
      <c r="CI394" s="236">
        <v>1.1037999999999999</v>
      </c>
      <c r="CJ394" s="236">
        <v>1.7206999999999999</v>
      </c>
      <c r="CK394" s="236"/>
      <c r="CL394" s="236"/>
      <c r="CN394" s="236">
        <v>1.4610000000000001</v>
      </c>
      <c r="CU394" s="236">
        <v>0.77910000000000001</v>
      </c>
      <c r="CV394" s="236">
        <v>1.7856000000000001</v>
      </c>
      <c r="CW394" s="236">
        <v>3.6036999999999999</v>
      </c>
      <c r="CX394" s="236">
        <v>2.1427999999999998</v>
      </c>
      <c r="CY394" s="236">
        <v>1.1363000000000001</v>
      </c>
      <c r="CZ394" s="236">
        <v>0.64929999999999999</v>
      </c>
      <c r="DA394" s="236">
        <v>3.4413999999999998</v>
      </c>
      <c r="DB394" s="236">
        <v>3.0518000000000001</v>
      </c>
      <c r="DC394" s="236">
        <v>3.0518000000000001</v>
      </c>
      <c r="DD394" s="236">
        <v>1.6881999999999999</v>
      </c>
      <c r="DE394" s="236"/>
      <c r="DF394" s="236">
        <v>1.0713999999999999</v>
      </c>
      <c r="DG394" s="236">
        <v>2.4674</v>
      </c>
      <c r="DH394" s="236"/>
      <c r="DI394" s="236">
        <v>3.1816</v>
      </c>
      <c r="DJ394" s="236"/>
      <c r="DK394" s="236">
        <v>2.4348999999999998</v>
      </c>
      <c r="DL394" s="236">
        <v>1.8506</v>
      </c>
    </row>
    <row r="395" spans="1:116" x14ac:dyDescent="0.35">
      <c r="A395" s="236">
        <v>73</v>
      </c>
      <c r="B395" s="236">
        <v>0.61680000000000001</v>
      </c>
      <c r="C395" s="236"/>
      <c r="D395" s="236">
        <v>1.4285000000000001</v>
      </c>
      <c r="E395" s="236">
        <v>0.42199999999999999</v>
      </c>
      <c r="F395" s="236">
        <v>1.5259</v>
      </c>
      <c r="G395" s="236"/>
      <c r="H395" s="236"/>
      <c r="I395" s="236">
        <v>0.45450000000000002</v>
      </c>
      <c r="J395" s="236"/>
      <c r="K395" s="236">
        <v>0.55200000000000005</v>
      </c>
      <c r="L395" s="236"/>
      <c r="M395" s="236"/>
      <c r="N395" s="236"/>
      <c r="O395" s="236">
        <v>0.87649999999999995</v>
      </c>
      <c r="Z395" s="236">
        <v>2.7271000000000001</v>
      </c>
      <c r="AA395" s="236">
        <v>1.9803999999999999</v>
      </c>
      <c r="AB395" s="236">
        <v>2.1427999999999998</v>
      </c>
      <c r="AC395" s="236"/>
      <c r="AD395" s="236"/>
      <c r="AE395" s="236"/>
      <c r="AF395" s="236">
        <v>3.3115000000000001</v>
      </c>
      <c r="AG395" s="236">
        <v>1.7531000000000001</v>
      </c>
      <c r="AH395" s="236">
        <v>0.32469999999999999</v>
      </c>
      <c r="AI395" s="236">
        <v>2.37</v>
      </c>
      <c r="AJ395" s="236">
        <v>-0.12989999999999999</v>
      </c>
      <c r="AK395" s="236">
        <v>0.55189999999999995</v>
      </c>
      <c r="AL395" s="236">
        <v>-3.2500000000000001E-2</v>
      </c>
      <c r="AM395" s="236">
        <v>2.8245</v>
      </c>
      <c r="AN395" s="236">
        <v>0.35720000000000002</v>
      </c>
      <c r="AO395" s="236">
        <v>1.6556999999999999</v>
      </c>
      <c r="AP395" s="236"/>
      <c r="AQ395" s="236">
        <v>1.0388999999999999</v>
      </c>
      <c r="AR395" s="236"/>
      <c r="AS395" s="236">
        <v>1.2986</v>
      </c>
      <c r="AX395" s="236">
        <v>1.2986</v>
      </c>
      <c r="AY395" s="236"/>
      <c r="AZ395" s="236">
        <v>-0.22720000000000001</v>
      </c>
      <c r="BA395" s="236">
        <v>0.74670000000000003</v>
      </c>
      <c r="BB395" s="236">
        <v>2.0129000000000001</v>
      </c>
      <c r="BC395" s="236">
        <v>0.90900000000000003</v>
      </c>
      <c r="BD395" s="236">
        <v>1.4285000000000001</v>
      </c>
      <c r="BE395" s="236"/>
      <c r="BF395" s="236">
        <v>2.6945999999999999</v>
      </c>
      <c r="BV395" s="236">
        <v>2.9544000000000001</v>
      </c>
      <c r="BW395" s="236">
        <v>2.1103000000000001</v>
      </c>
      <c r="BX395" s="236">
        <v>2.0777999999999999</v>
      </c>
      <c r="BY395" s="236"/>
      <c r="BZ395" s="236">
        <v>1.1363000000000001</v>
      </c>
      <c r="CA395" s="236">
        <v>2.2075999999999998</v>
      </c>
      <c r="CB395" s="236">
        <v>0.81159999999999999</v>
      </c>
      <c r="CC395" s="236"/>
      <c r="CD395" s="236">
        <v>1.2986</v>
      </c>
      <c r="CE395" s="236">
        <v>2.2075999999999998</v>
      </c>
      <c r="CF395" s="236">
        <v>2.8570000000000002</v>
      </c>
      <c r="CG395" s="236">
        <v>0.6169</v>
      </c>
      <c r="CH395" s="236">
        <v>2.1751999999999998</v>
      </c>
      <c r="CI395" s="236">
        <v>0.7792</v>
      </c>
      <c r="CJ395" s="236">
        <v>1.6556999999999999</v>
      </c>
      <c r="CK395" s="236"/>
      <c r="CL395" s="236"/>
      <c r="CN395" s="236">
        <v>1.5908</v>
      </c>
      <c r="CU395" s="236">
        <v>0.90900000000000003</v>
      </c>
      <c r="CV395" s="236">
        <v>1.6557999999999999</v>
      </c>
      <c r="CW395" s="236">
        <v>3.4413999999999998</v>
      </c>
      <c r="CX395" s="236">
        <v>2.1103000000000001</v>
      </c>
      <c r="CY395" s="236">
        <v>1.2986</v>
      </c>
      <c r="CZ395" s="236">
        <v>0.48699999999999999</v>
      </c>
      <c r="DA395" s="236">
        <v>3.1816</v>
      </c>
      <c r="DB395" s="236">
        <v>3.0192999999999999</v>
      </c>
      <c r="DC395" s="236">
        <v>3.0518000000000001</v>
      </c>
      <c r="DD395" s="236">
        <v>1.7856000000000001</v>
      </c>
      <c r="DE395" s="236"/>
      <c r="DF395" s="236">
        <v>0.81169999999999998</v>
      </c>
      <c r="DG395" s="236">
        <v>2.1751999999999998</v>
      </c>
      <c r="DH395" s="236"/>
      <c r="DI395" s="236">
        <v>3.0192999999999999</v>
      </c>
      <c r="DJ395" s="236"/>
      <c r="DK395" s="236">
        <v>2.3374999999999999</v>
      </c>
      <c r="DL395" s="236">
        <v>1.8506</v>
      </c>
    </row>
    <row r="396" spans="1:116" x14ac:dyDescent="0.35">
      <c r="A396" s="236">
        <v>74</v>
      </c>
      <c r="B396" s="236">
        <v>0.77910000000000001</v>
      </c>
      <c r="C396" s="236"/>
      <c r="D396" s="236">
        <v>1.4609000000000001</v>
      </c>
      <c r="E396" s="236">
        <v>0.35709999999999997</v>
      </c>
      <c r="F396" s="236">
        <v>1.7206999999999999</v>
      </c>
      <c r="G396" s="236"/>
      <c r="H396" s="236"/>
      <c r="I396" s="236">
        <v>0.1948</v>
      </c>
      <c r="J396" s="236"/>
      <c r="K396" s="236">
        <v>0.42209999999999998</v>
      </c>
      <c r="L396" s="236"/>
      <c r="M396" s="236"/>
      <c r="N396" s="236"/>
      <c r="O396" s="236">
        <v>0.55189999999999995</v>
      </c>
      <c r="Z396" s="236">
        <v>2.6297000000000001</v>
      </c>
      <c r="AA396" s="236">
        <v>1.9155</v>
      </c>
      <c r="AB396" s="236">
        <v>2.1427999999999998</v>
      </c>
      <c r="AC396" s="236"/>
      <c r="AD396" s="236"/>
      <c r="AE396" s="236"/>
      <c r="AF396" s="236">
        <v>3.0842000000000001</v>
      </c>
      <c r="AG396" s="236">
        <v>1.7206999999999999</v>
      </c>
      <c r="AH396" s="236">
        <v>0.55189999999999995</v>
      </c>
      <c r="AI396" s="236">
        <v>2.3050999999999999</v>
      </c>
      <c r="AJ396" s="236">
        <v>-9.74E-2</v>
      </c>
      <c r="AK396" s="236">
        <v>0.81159999999999999</v>
      </c>
      <c r="AL396" s="236">
        <v>-0.2273</v>
      </c>
      <c r="AM396" s="236">
        <v>2.4998</v>
      </c>
      <c r="AN396" s="236">
        <v>0.42209999999999998</v>
      </c>
      <c r="AO396" s="236">
        <v>1.7856000000000001</v>
      </c>
      <c r="AP396" s="236"/>
      <c r="AQ396" s="236">
        <v>1.0064</v>
      </c>
      <c r="AR396" s="236"/>
      <c r="AS396" s="236">
        <v>1.2012</v>
      </c>
      <c r="AX396" s="236">
        <v>1.2986</v>
      </c>
      <c r="AY396" s="236"/>
      <c r="AZ396" s="236">
        <v>-9.74E-2</v>
      </c>
      <c r="BA396" s="236">
        <v>0.71419999999999995</v>
      </c>
      <c r="BB396" s="236">
        <v>1.6557999999999999</v>
      </c>
      <c r="BC396" s="236">
        <v>0.7792</v>
      </c>
      <c r="BD396" s="236">
        <v>1.3635999999999999</v>
      </c>
      <c r="BE396" s="236"/>
      <c r="BF396" s="236">
        <v>2.6621000000000001</v>
      </c>
      <c r="BV396" s="236">
        <v>2.6947000000000001</v>
      </c>
      <c r="BW396" s="236">
        <v>2.1427999999999998</v>
      </c>
      <c r="BX396" s="236">
        <v>1.883</v>
      </c>
      <c r="BY396" s="236"/>
      <c r="BZ396" s="236">
        <v>0.87660000000000005</v>
      </c>
      <c r="CA396" s="236">
        <v>1.883</v>
      </c>
      <c r="CB396" s="236">
        <v>0.64929999999999999</v>
      </c>
      <c r="CC396" s="236"/>
      <c r="CD396" s="236">
        <v>1.2661</v>
      </c>
      <c r="CE396" s="236">
        <v>2.0777999999999999</v>
      </c>
      <c r="CF396" s="236">
        <v>2.6297000000000001</v>
      </c>
      <c r="CG396" s="236">
        <v>0.42209999999999998</v>
      </c>
      <c r="CH396" s="236">
        <v>2.0777999999999999</v>
      </c>
      <c r="CI396" s="236">
        <v>0.90900000000000003</v>
      </c>
      <c r="CJ396" s="236">
        <v>1.4934000000000001</v>
      </c>
      <c r="CK396" s="236"/>
      <c r="CL396" s="236"/>
      <c r="CN396" s="236">
        <v>1.5259</v>
      </c>
      <c r="CU396" s="236">
        <v>0.87649999999999995</v>
      </c>
      <c r="CV396" s="236">
        <v>1.5584</v>
      </c>
      <c r="CW396" s="236">
        <v>3.3439999999999999</v>
      </c>
      <c r="CX396" s="236">
        <v>2.1103000000000001</v>
      </c>
      <c r="CY396" s="236">
        <v>0.84409999999999996</v>
      </c>
      <c r="CZ396" s="236">
        <v>0.64929999999999999</v>
      </c>
      <c r="DA396" s="236">
        <v>2.9868000000000001</v>
      </c>
      <c r="DB396" s="236">
        <v>2.7921</v>
      </c>
      <c r="DC396" s="236">
        <v>2.7271000000000001</v>
      </c>
      <c r="DD396" s="236">
        <v>1.4934000000000001</v>
      </c>
      <c r="DE396" s="236"/>
      <c r="DF396" s="236">
        <v>0.97399999999999998</v>
      </c>
      <c r="DG396" s="236">
        <v>2.1427</v>
      </c>
      <c r="DH396" s="236"/>
      <c r="DI396" s="236">
        <v>2.9218999999999999</v>
      </c>
      <c r="DJ396" s="236"/>
      <c r="DK396" s="236">
        <v>2.5323000000000002</v>
      </c>
      <c r="DL396" s="236">
        <v>1.7532000000000001</v>
      </c>
    </row>
    <row r="397" spans="1:116" x14ac:dyDescent="0.35">
      <c r="A397" s="236">
        <v>75</v>
      </c>
      <c r="B397" s="236">
        <v>0.71419999999999995</v>
      </c>
      <c r="C397" s="236"/>
      <c r="D397" s="236">
        <v>1.4285000000000001</v>
      </c>
      <c r="E397" s="236">
        <v>0.38950000000000001</v>
      </c>
      <c r="F397" s="236">
        <v>1.6557999999999999</v>
      </c>
      <c r="G397" s="236"/>
      <c r="H397" s="236"/>
      <c r="I397" s="236">
        <v>0.3896</v>
      </c>
      <c r="J397" s="236"/>
      <c r="K397" s="236">
        <v>0.55200000000000005</v>
      </c>
      <c r="L397" s="236"/>
      <c r="M397" s="236"/>
      <c r="N397" s="236"/>
      <c r="O397" s="236">
        <v>0.51939999999999997</v>
      </c>
      <c r="Z397" s="236">
        <v>2.37</v>
      </c>
      <c r="AA397" s="236">
        <v>2.0777999999999999</v>
      </c>
      <c r="AB397" s="236">
        <v>2.2077</v>
      </c>
      <c r="AC397" s="236"/>
      <c r="AD397" s="236"/>
      <c r="AE397" s="236"/>
      <c r="AF397" s="236">
        <v>3.1490999999999998</v>
      </c>
      <c r="AG397" s="236">
        <v>1.4285000000000001</v>
      </c>
      <c r="AH397" s="236">
        <v>0.32469999999999999</v>
      </c>
      <c r="AI397" s="236">
        <v>2.2726000000000002</v>
      </c>
      <c r="AJ397" s="236">
        <v>-3.2500000000000001E-2</v>
      </c>
      <c r="AK397" s="236">
        <v>0.74670000000000003</v>
      </c>
      <c r="AL397" s="236">
        <v>-0.25979999999999998</v>
      </c>
      <c r="AM397" s="236">
        <v>2.4348999999999998</v>
      </c>
      <c r="AN397" s="236">
        <v>0.2273</v>
      </c>
      <c r="AO397" s="236">
        <v>1.883</v>
      </c>
      <c r="AP397" s="236"/>
      <c r="AQ397" s="236">
        <v>0.87660000000000005</v>
      </c>
      <c r="AR397" s="236"/>
      <c r="AS397" s="236">
        <v>1.0388999999999999</v>
      </c>
      <c r="AX397" s="236">
        <v>1.1037999999999999</v>
      </c>
      <c r="AY397" s="236"/>
      <c r="AZ397" s="236">
        <v>-0.1298</v>
      </c>
      <c r="BA397" s="236">
        <v>0.68179999999999996</v>
      </c>
      <c r="BB397" s="236">
        <v>1.8181</v>
      </c>
      <c r="BC397" s="236">
        <v>0.61680000000000001</v>
      </c>
      <c r="BD397" s="236">
        <v>1.2986</v>
      </c>
      <c r="BE397" s="236"/>
      <c r="BF397" s="236">
        <v>2.7595000000000001</v>
      </c>
      <c r="BV397" s="236">
        <v>2.6297000000000001</v>
      </c>
      <c r="BW397" s="236">
        <v>1.8506</v>
      </c>
      <c r="BX397" s="236">
        <v>2.0453999999999999</v>
      </c>
      <c r="BY397" s="236"/>
      <c r="BZ397" s="236">
        <v>0.84409999999999996</v>
      </c>
      <c r="CA397" s="236">
        <v>1.8180000000000001</v>
      </c>
      <c r="CB397" s="236">
        <v>0.64929999999999999</v>
      </c>
      <c r="CC397" s="236"/>
      <c r="CD397" s="236">
        <v>1.3634999999999999</v>
      </c>
      <c r="CE397" s="236">
        <v>1.9803999999999999</v>
      </c>
      <c r="CF397" s="236">
        <v>2.4998</v>
      </c>
      <c r="CG397" s="236">
        <v>0.68179999999999996</v>
      </c>
      <c r="CH397" s="236">
        <v>2.1427</v>
      </c>
      <c r="CI397" s="236">
        <v>0.81159999999999999</v>
      </c>
      <c r="CJ397" s="236">
        <v>1.2662</v>
      </c>
      <c r="CK397" s="236"/>
      <c r="CL397" s="236"/>
      <c r="CN397" s="236">
        <v>1.3635999999999999</v>
      </c>
      <c r="CU397" s="236">
        <v>0.68169999999999997</v>
      </c>
      <c r="CV397" s="236">
        <v>1.5908</v>
      </c>
      <c r="CW397" s="236">
        <v>3.3115000000000001</v>
      </c>
      <c r="CX397" s="236">
        <v>2.2402000000000002</v>
      </c>
      <c r="CY397" s="236">
        <v>1.1039000000000001</v>
      </c>
      <c r="CZ397" s="236">
        <v>0.42209999999999998</v>
      </c>
      <c r="DA397" s="236">
        <v>3.0518000000000001</v>
      </c>
      <c r="DB397" s="236">
        <v>2.7921</v>
      </c>
      <c r="DC397" s="236">
        <v>2.7271000000000001</v>
      </c>
      <c r="DD397" s="236">
        <v>1.3959999999999999</v>
      </c>
      <c r="DE397" s="236"/>
      <c r="DF397" s="236">
        <v>0.84409999999999996</v>
      </c>
      <c r="DG397" s="236">
        <v>2.3050000000000002</v>
      </c>
      <c r="DH397" s="236"/>
      <c r="DI397" s="236">
        <v>2.6945999999999999</v>
      </c>
      <c r="DJ397" s="236"/>
      <c r="DK397" s="236">
        <v>2.2077</v>
      </c>
      <c r="DL397" s="236">
        <v>1.7206999999999999</v>
      </c>
    </row>
    <row r="398" spans="1:116" x14ac:dyDescent="0.35">
      <c r="A398" s="236">
        <v>76</v>
      </c>
      <c r="B398" s="236">
        <v>0.77910000000000001</v>
      </c>
      <c r="C398" s="236"/>
      <c r="D398" s="236">
        <v>1.2986</v>
      </c>
      <c r="E398" s="236">
        <v>0.25969999999999999</v>
      </c>
      <c r="F398" s="236">
        <v>1.4285000000000001</v>
      </c>
      <c r="G398" s="236"/>
      <c r="H398" s="236"/>
      <c r="I398" s="236">
        <v>0.1623</v>
      </c>
      <c r="J398" s="236"/>
      <c r="K398" s="236">
        <v>0.42209999999999998</v>
      </c>
      <c r="L398" s="236"/>
      <c r="M398" s="236"/>
      <c r="N398" s="236"/>
      <c r="O398" s="236">
        <v>0.42199999999999999</v>
      </c>
      <c r="Z398" s="236">
        <v>2.5648</v>
      </c>
      <c r="AA398" s="236">
        <v>1.6881999999999999</v>
      </c>
      <c r="AB398" s="236">
        <v>2.1427999999999998</v>
      </c>
      <c r="AC398" s="236"/>
      <c r="AD398" s="236"/>
      <c r="AE398" s="236"/>
      <c r="AF398" s="236">
        <v>2.9868000000000001</v>
      </c>
      <c r="AG398" s="236">
        <v>1.4285000000000001</v>
      </c>
      <c r="AH398" s="236">
        <v>0.3896</v>
      </c>
      <c r="AI398" s="236">
        <v>2.2726000000000002</v>
      </c>
      <c r="AJ398" s="236">
        <v>-0.25979999999999998</v>
      </c>
      <c r="AK398" s="236">
        <v>0.51939999999999997</v>
      </c>
      <c r="AL398" s="236">
        <v>3.2399999999999998E-2</v>
      </c>
      <c r="AM398" s="236">
        <v>2.4348999999999998</v>
      </c>
      <c r="AN398" s="236">
        <v>0.35720000000000002</v>
      </c>
      <c r="AO398" s="236">
        <v>1.6556999999999999</v>
      </c>
      <c r="AP398" s="236"/>
      <c r="AQ398" s="236">
        <v>0.74670000000000003</v>
      </c>
      <c r="AR398" s="236"/>
      <c r="AS398" s="236">
        <v>1.1688000000000001</v>
      </c>
      <c r="AX398" s="236">
        <v>1.0388999999999999</v>
      </c>
      <c r="AY398" s="236"/>
      <c r="AZ398" s="236">
        <v>-0.3246</v>
      </c>
      <c r="BA398" s="236">
        <v>0.71419999999999995</v>
      </c>
      <c r="BB398" s="236">
        <v>1.6233</v>
      </c>
      <c r="BC398" s="236">
        <v>0.55189999999999995</v>
      </c>
      <c r="BD398" s="236">
        <v>1.3310999999999999</v>
      </c>
      <c r="BE398" s="236"/>
      <c r="BF398" s="236">
        <v>2.7595000000000001</v>
      </c>
      <c r="BV398" s="236">
        <v>2.4674</v>
      </c>
      <c r="BW398" s="236">
        <v>1.7856000000000001</v>
      </c>
      <c r="BX398" s="236">
        <v>1.8181</v>
      </c>
      <c r="BY398" s="236"/>
      <c r="BZ398" s="236">
        <v>0.64929999999999999</v>
      </c>
      <c r="CA398" s="236">
        <v>1.8180000000000001</v>
      </c>
      <c r="CB398" s="236">
        <v>0.55189999999999995</v>
      </c>
      <c r="CC398" s="236"/>
      <c r="CD398" s="236">
        <v>1.1363000000000001</v>
      </c>
      <c r="CE398" s="236">
        <v>2.0127999999999999</v>
      </c>
      <c r="CF398" s="236">
        <v>2.5972</v>
      </c>
      <c r="CG398" s="236">
        <v>0.3896</v>
      </c>
      <c r="CH398" s="236">
        <v>1.9803999999999999</v>
      </c>
      <c r="CI398" s="236">
        <v>0.71419999999999995</v>
      </c>
      <c r="CJ398" s="236">
        <v>1.4285000000000001</v>
      </c>
      <c r="CK398" s="236"/>
      <c r="CL398" s="236"/>
      <c r="CN398" s="236">
        <v>1.2986</v>
      </c>
      <c r="CU398" s="236">
        <v>0.58430000000000004</v>
      </c>
      <c r="CV398" s="236">
        <v>1.5908</v>
      </c>
      <c r="CW398" s="236">
        <v>3.3115000000000001</v>
      </c>
      <c r="CX398" s="236">
        <v>2.0129000000000001</v>
      </c>
      <c r="CY398" s="236">
        <v>0.84409999999999996</v>
      </c>
      <c r="CZ398" s="236">
        <v>0.35709999999999997</v>
      </c>
      <c r="DA398" s="236">
        <v>2.9544000000000001</v>
      </c>
      <c r="DB398" s="236">
        <v>2.5323000000000002</v>
      </c>
      <c r="DC398" s="236">
        <v>2.37</v>
      </c>
      <c r="DD398" s="236">
        <v>1.4609000000000001</v>
      </c>
      <c r="DE398" s="236"/>
      <c r="DF398" s="236">
        <v>0.81169999999999998</v>
      </c>
      <c r="DG398" s="236">
        <v>2.1751999999999998</v>
      </c>
      <c r="DH398" s="236"/>
      <c r="DI398" s="236">
        <v>2.7919999999999998</v>
      </c>
      <c r="DJ398" s="236"/>
      <c r="DK398" s="236">
        <v>1.9479</v>
      </c>
      <c r="DL398" s="236">
        <v>1.6557999999999999</v>
      </c>
    </row>
    <row r="399" spans="1:116" x14ac:dyDescent="0.35">
      <c r="A399" s="236">
        <v>77</v>
      </c>
      <c r="B399" s="236">
        <v>0.71419999999999995</v>
      </c>
      <c r="C399" s="236"/>
      <c r="D399" s="236">
        <v>1.2986</v>
      </c>
      <c r="E399" s="236">
        <v>0.1623</v>
      </c>
      <c r="F399" s="236">
        <v>1.2662</v>
      </c>
      <c r="G399" s="236"/>
      <c r="H399" s="236"/>
      <c r="I399" s="236">
        <v>0.1623</v>
      </c>
      <c r="J399" s="236"/>
      <c r="K399" s="236">
        <v>0.6169</v>
      </c>
      <c r="L399" s="236"/>
      <c r="M399" s="236"/>
      <c r="N399" s="236"/>
      <c r="O399" s="236">
        <v>0.51939999999999997</v>
      </c>
      <c r="Z399" s="236">
        <v>2.4024999999999999</v>
      </c>
      <c r="AA399" s="236">
        <v>1.7206999999999999</v>
      </c>
      <c r="AB399" s="236">
        <v>1.8506</v>
      </c>
      <c r="AC399" s="236"/>
      <c r="AD399" s="236"/>
      <c r="AE399" s="236"/>
      <c r="AF399" s="236">
        <v>2.8894000000000002</v>
      </c>
      <c r="AG399" s="236">
        <v>1.3959999999999999</v>
      </c>
      <c r="AH399" s="236">
        <v>0.12989999999999999</v>
      </c>
      <c r="AI399" s="236">
        <v>2.2077</v>
      </c>
      <c r="AJ399" s="236">
        <v>-0.12989999999999999</v>
      </c>
      <c r="AK399" s="236">
        <v>0.58430000000000004</v>
      </c>
      <c r="AL399" s="236">
        <v>-9.74E-2</v>
      </c>
      <c r="AM399" s="236">
        <v>2.2401</v>
      </c>
      <c r="AN399" s="236">
        <v>0.2273</v>
      </c>
      <c r="AO399" s="236">
        <v>1.6881999999999999</v>
      </c>
      <c r="AP399" s="236"/>
      <c r="AQ399" s="236">
        <v>0.84409999999999996</v>
      </c>
      <c r="AR399" s="236"/>
      <c r="AS399" s="236">
        <v>1.1037999999999999</v>
      </c>
      <c r="AX399" s="236">
        <v>0.9415</v>
      </c>
      <c r="AY399" s="236"/>
      <c r="AZ399" s="236">
        <v>-0.55189999999999995</v>
      </c>
      <c r="BA399" s="236">
        <v>0.51939999999999997</v>
      </c>
      <c r="BB399" s="236">
        <v>1.8181</v>
      </c>
      <c r="BC399" s="236">
        <v>0.58440000000000003</v>
      </c>
      <c r="BD399" s="236">
        <v>1.1688000000000001</v>
      </c>
      <c r="BE399" s="236"/>
      <c r="BF399" s="236">
        <v>2.7919999999999998</v>
      </c>
      <c r="BV399" s="236">
        <v>2.4674</v>
      </c>
      <c r="BW399" s="236">
        <v>2.0129000000000001</v>
      </c>
      <c r="BX399" s="236">
        <v>1.6881999999999999</v>
      </c>
      <c r="BY399" s="236"/>
      <c r="BZ399" s="236">
        <v>0.74670000000000003</v>
      </c>
      <c r="CA399" s="236">
        <v>1.5583</v>
      </c>
      <c r="CB399" s="236">
        <v>0.64929999999999999</v>
      </c>
      <c r="CC399" s="236"/>
      <c r="CD399" s="236">
        <v>0.90900000000000003</v>
      </c>
      <c r="CE399" s="236">
        <v>2.0127999999999999</v>
      </c>
      <c r="CF399" s="236">
        <v>2.6945999999999999</v>
      </c>
      <c r="CG399" s="236">
        <v>0.4546</v>
      </c>
      <c r="CH399" s="236">
        <v>1.9154</v>
      </c>
      <c r="CI399" s="236">
        <v>0.55189999999999995</v>
      </c>
      <c r="CJ399" s="236">
        <v>1.2337</v>
      </c>
      <c r="CK399" s="236"/>
      <c r="CL399" s="236"/>
      <c r="CN399" s="236">
        <v>1.2337</v>
      </c>
      <c r="CU399" s="236">
        <v>0.55189999999999995</v>
      </c>
      <c r="CV399" s="236">
        <v>1.4610000000000001</v>
      </c>
      <c r="CW399" s="236">
        <v>2.8894000000000002</v>
      </c>
      <c r="CX399" s="236">
        <v>2.1427999999999998</v>
      </c>
      <c r="CY399" s="236">
        <v>1.0065</v>
      </c>
      <c r="CZ399" s="236">
        <v>0.35709999999999997</v>
      </c>
      <c r="DA399" s="236">
        <v>2.8245</v>
      </c>
      <c r="DB399" s="236">
        <v>2.37</v>
      </c>
      <c r="DC399" s="236">
        <v>2.5323000000000002</v>
      </c>
      <c r="DD399" s="236">
        <v>1.3959999999999999</v>
      </c>
      <c r="DE399" s="236"/>
      <c r="DF399" s="236">
        <v>0.68179999999999996</v>
      </c>
      <c r="DG399" s="236">
        <v>2.2077</v>
      </c>
      <c r="DH399" s="236"/>
      <c r="DI399" s="236">
        <v>2.5973000000000002</v>
      </c>
      <c r="DJ399" s="236"/>
      <c r="DK399" s="236">
        <v>1.8505</v>
      </c>
      <c r="DL399" s="236">
        <v>1.6233</v>
      </c>
    </row>
    <row r="400" spans="1:116" x14ac:dyDescent="0.35">
      <c r="A400" s="236">
        <v>78</v>
      </c>
      <c r="B400" s="236">
        <v>0.74670000000000003</v>
      </c>
      <c r="C400" s="236"/>
      <c r="D400" s="236">
        <v>1.2986</v>
      </c>
      <c r="E400" s="236">
        <v>0.29210000000000003</v>
      </c>
      <c r="F400" s="236">
        <v>1.4285000000000001</v>
      </c>
      <c r="G400" s="236"/>
      <c r="H400" s="236"/>
      <c r="I400" s="236">
        <v>0.12989999999999999</v>
      </c>
      <c r="J400" s="236"/>
      <c r="K400" s="236">
        <v>0.51949999999999996</v>
      </c>
      <c r="L400" s="236"/>
      <c r="M400" s="236"/>
      <c r="N400" s="236"/>
      <c r="O400" s="236">
        <v>0.29210000000000003</v>
      </c>
      <c r="Z400" s="236">
        <v>2.3050999999999999</v>
      </c>
      <c r="AA400" s="236">
        <v>1.6233</v>
      </c>
      <c r="AB400" s="236">
        <v>2.0129000000000001</v>
      </c>
      <c r="AC400" s="236"/>
      <c r="AD400" s="236"/>
      <c r="AE400" s="236"/>
      <c r="AF400" s="236">
        <v>2.8245</v>
      </c>
      <c r="AG400" s="236">
        <v>1.4934000000000001</v>
      </c>
      <c r="AH400" s="236">
        <v>0.1623</v>
      </c>
      <c r="AI400" s="236">
        <v>2.2077</v>
      </c>
      <c r="AJ400" s="236">
        <v>-9.74E-2</v>
      </c>
      <c r="AK400" s="236">
        <v>0.81159999999999999</v>
      </c>
      <c r="AL400" s="236">
        <v>-3.2500000000000001E-2</v>
      </c>
      <c r="AM400" s="236">
        <v>2.2401</v>
      </c>
      <c r="AN400" s="236">
        <v>0.2273</v>
      </c>
      <c r="AO400" s="236">
        <v>1.8181</v>
      </c>
      <c r="AP400" s="236"/>
      <c r="AQ400" s="236">
        <v>0.58440000000000003</v>
      </c>
      <c r="AR400" s="236"/>
      <c r="AS400" s="236">
        <v>0.97399999999999998</v>
      </c>
      <c r="AX400" s="236">
        <v>1.0064</v>
      </c>
      <c r="AY400" s="236"/>
      <c r="AZ400" s="236">
        <v>-0.42199999999999999</v>
      </c>
      <c r="BA400" s="236">
        <v>0.55189999999999995</v>
      </c>
      <c r="BB400" s="236">
        <v>1.7856000000000001</v>
      </c>
      <c r="BC400" s="236">
        <v>0.45450000000000002</v>
      </c>
      <c r="BD400" s="236">
        <v>1.1363000000000001</v>
      </c>
      <c r="BE400" s="236"/>
      <c r="BF400" s="236">
        <v>2.5647000000000002</v>
      </c>
      <c r="BV400" s="236">
        <v>2.5973000000000002</v>
      </c>
      <c r="BW400" s="236">
        <v>1.7856000000000001</v>
      </c>
      <c r="BX400" s="236">
        <v>1.883</v>
      </c>
      <c r="BY400" s="236"/>
      <c r="BZ400" s="236">
        <v>0.51939999999999997</v>
      </c>
      <c r="CA400" s="236">
        <v>1.7531000000000001</v>
      </c>
      <c r="CB400" s="236">
        <v>0.71419999999999995</v>
      </c>
      <c r="CC400" s="236"/>
      <c r="CD400" s="236">
        <v>0.9415</v>
      </c>
      <c r="CE400" s="236">
        <v>1.9803999999999999</v>
      </c>
      <c r="CF400" s="236">
        <v>2.4024000000000001</v>
      </c>
      <c r="CG400" s="236">
        <v>0.35720000000000002</v>
      </c>
      <c r="CH400" s="236">
        <v>2.1751999999999998</v>
      </c>
      <c r="CI400" s="236">
        <v>0.61680000000000001</v>
      </c>
      <c r="CJ400" s="236">
        <v>1.2986</v>
      </c>
      <c r="CK400" s="236"/>
      <c r="CL400" s="236"/>
      <c r="CN400" s="236">
        <v>1.1039000000000001</v>
      </c>
      <c r="CU400" s="236">
        <v>0.77910000000000001</v>
      </c>
      <c r="CV400" s="236">
        <v>1.5584</v>
      </c>
      <c r="CW400" s="236">
        <v>3.0192999999999999</v>
      </c>
      <c r="CX400" s="236">
        <v>2.0777999999999999</v>
      </c>
      <c r="CY400" s="236">
        <v>0.87660000000000005</v>
      </c>
      <c r="CZ400" s="236">
        <v>0.45450000000000002</v>
      </c>
      <c r="DA400" s="236">
        <v>2.9868000000000001</v>
      </c>
      <c r="DB400" s="236">
        <v>2.4348999999999998</v>
      </c>
      <c r="DC400" s="236">
        <v>2.3050999999999999</v>
      </c>
      <c r="DD400" s="236">
        <v>1.1687000000000001</v>
      </c>
      <c r="DE400" s="236"/>
      <c r="DF400" s="236">
        <v>0.87660000000000005</v>
      </c>
      <c r="DG400" s="236">
        <v>2.1427</v>
      </c>
      <c r="DH400" s="236"/>
      <c r="DI400" s="236">
        <v>2.4998999999999998</v>
      </c>
      <c r="DJ400" s="236"/>
      <c r="DK400" s="236">
        <v>1.7856000000000001</v>
      </c>
      <c r="DL400" s="236">
        <v>1.5908</v>
      </c>
    </row>
    <row r="401" spans="1:116" x14ac:dyDescent="0.35">
      <c r="A401" s="236">
        <v>79</v>
      </c>
      <c r="B401" s="236">
        <v>0.71419999999999995</v>
      </c>
      <c r="C401" s="236"/>
      <c r="D401" s="236">
        <v>1.2012</v>
      </c>
      <c r="E401" s="236">
        <v>0.25969999999999999</v>
      </c>
      <c r="F401" s="236">
        <v>1.2986</v>
      </c>
      <c r="G401" s="236"/>
      <c r="H401" s="236"/>
      <c r="I401" s="236">
        <v>0</v>
      </c>
      <c r="J401" s="236"/>
      <c r="K401" s="236">
        <v>0.29220000000000002</v>
      </c>
      <c r="L401" s="236"/>
      <c r="M401" s="236"/>
      <c r="N401" s="236"/>
      <c r="O401" s="236">
        <v>0.42199999999999999</v>
      </c>
      <c r="Z401" s="236">
        <v>2.1427</v>
      </c>
      <c r="AA401" s="236">
        <v>1.7206999999999999</v>
      </c>
      <c r="AB401" s="236">
        <v>1.8506</v>
      </c>
      <c r="AC401" s="236"/>
      <c r="AD401" s="236"/>
      <c r="AE401" s="236"/>
      <c r="AF401" s="236">
        <v>2.7271000000000001</v>
      </c>
      <c r="AG401" s="236">
        <v>1.5259</v>
      </c>
      <c r="AH401" s="236">
        <v>0</v>
      </c>
      <c r="AI401" s="236">
        <v>2.0777999999999999</v>
      </c>
      <c r="AJ401" s="236">
        <v>-0.1948</v>
      </c>
      <c r="AK401" s="236">
        <v>0.35709999999999997</v>
      </c>
      <c r="AL401" s="236">
        <v>-0.12989999999999999</v>
      </c>
      <c r="AM401" s="236">
        <v>2.2075999999999998</v>
      </c>
      <c r="AN401" s="236">
        <v>6.5000000000000002E-2</v>
      </c>
      <c r="AO401" s="236">
        <v>1.5908</v>
      </c>
      <c r="AP401" s="236"/>
      <c r="AQ401" s="236">
        <v>0.74670000000000003</v>
      </c>
      <c r="AR401" s="236"/>
      <c r="AS401" s="236">
        <v>1.2012</v>
      </c>
      <c r="AX401" s="236">
        <v>1.0064</v>
      </c>
      <c r="AY401" s="236"/>
      <c r="AZ401" s="236">
        <v>-0.58440000000000003</v>
      </c>
      <c r="BA401" s="236">
        <v>0.51939999999999997</v>
      </c>
      <c r="BB401" s="236">
        <v>1.7856000000000001</v>
      </c>
      <c r="BC401" s="236">
        <v>0.48699999999999999</v>
      </c>
      <c r="BD401" s="236">
        <v>1.3310999999999999</v>
      </c>
      <c r="BE401" s="236"/>
      <c r="BF401" s="236">
        <v>2.4672999999999998</v>
      </c>
      <c r="BV401" s="236">
        <v>2.4348999999999998</v>
      </c>
      <c r="BW401" s="236">
        <v>1.7532000000000001</v>
      </c>
      <c r="BX401" s="236">
        <v>1.5259</v>
      </c>
      <c r="BY401" s="236"/>
      <c r="BZ401" s="236">
        <v>0.71419999999999995</v>
      </c>
      <c r="CA401" s="236">
        <v>1.5908</v>
      </c>
      <c r="CB401" s="236">
        <v>0.51939999999999997</v>
      </c>
      <c r="CC401" s="236"/>
      <c r="CD401" s="236">
        <v>1.0388999999999999</v>
      </c>
      <c r="CE401" s="236">
        <v>2.0777999999999999</v>
      </c>
      <c r="CF401" s="236">
        <v>2.1101999999999999</v>
      </c>
      <c r="CG401" s="236">
        <v>0.4546</v>
      </c>
      <c r="CH401" s="236">
        <v>1.8180000000000001</v>
      </c>
      <c r="CI401" s="236">
        <v>0.61680000000000001</v>
      </c>
      <c r="CJ401" s="236">
        <v>1.2986</v>
      </c>
      <c r="CK401" s="236"/>
      <c r="CL401" s="236"/>
      <c r="CN401" s="236">
        <v>1.2662</v>
      </c>
      <c r="CU401" s="236">
        <v>0.68169999999999997</v>
      </c>
      <c r="CV401" s="236">
        <v>1.4934000000000001</v>
      </c>
      <c r="CW401" s="236">
        <v>3.0842000000000001</v>
      </c>
      <c r="CX401" s="236">
        <v>2.0129000000000001</v>
      </c>
      <c r="CY401" s="236">
        <v>0.84409999999999996</v>
      </c>
      <c r="CZ401" s="236">
        <v>0.45450000000000002</v>
      </c>
      <c r="DA401" s="236">
        <v>2.8245</v>
      </c>
      <c r="DB401" s="236">
        <v>2.4674</v>
      </c>
      <c r="DC401" s="236">
        <v>2.1427</v>
      </c>
      <c r="DD401" s="236">
        <v>1.4609000000000001</v>
      </c>
      <c r="DE401" s="236"/>
      <c r="DF401" s="236">
        <v>0.7792</v>
      </c>
      <c r="DG401" s="236">
        <v>2.2401</v>
      </c>
      <c r="DH401" s="236"/>
      <c r="DI401" s="236">
        <v>2.37</v>
      </c>
      <c r="DJ401" s="236"/>
      <c r="DK401" s="236">
        <v>1.9479</v>
      </c>
      <c r="DL401" s="236">
        <v>1.5259</v>
      </c>
    </row>
    <row r="402" spans="1:116" x14ac:dyDescent="0.35">
      <c r="A402" s="236">
        <v>80</v>
      </c>
      <c r="B402" s="236">
        <v>0.74670000000000003</v>
      </c>
      <c r="C402" s="236"/>
      <c r="D402" s="236">
        <v>1.1363000000000001</v>
      </c>
      <c r="E402" s="236">
        <v>0.22720000000000001</v>
      </c>
      <c r="F402" s="236">
        <v>1.3635999999999999</v>
      </c>
      <c r="G402" s="236"/>
      <c r="H402" s="236"/>
      <c r="I402" s="236">
        <v>3.2500000000000001E-2</v>
      </c>
      <c r="J402" s="236"/>
      <c r="K402" s="236">
        <v>0.16239999999999999</v>
      </c>
      <c r="L402" s="236"/>
      <c r="M402" s="236"/>
      <c r="N402" s="236"/>
      <c r="O402" s="236">
        <v>0.38950000000000001</v>
      </c>
      <c r="Z402" s="236">
        <v>2.3050999999999999</v>
      </c>
      <c r="AA402" s="236">
        <v>1.5583</v>
      </c>
      <c r="AB402" s="236">
        <v>1.6233</v>
      </c>
      <c r="AC402" s="236"/>
      <c r="AD402" s="236"/>
      <c r="AE402" s="236"/>
      <c r="AF402" s="236">
        <v>2.6297000000000001</v>
      </c>
      <c r="AG402" s="236">
        <v>1.3959999999999999</v>
      </c>
      <c r="AH402" s="236">
        <v>0</v>
      </c>
      <c r="AI402" s="236">
        <v>2.1427</v>
      </c>
      <c r="AJ402" s="236">
        <v>-9.74E-2</v>
      </c>
      <c r="AK402" s="236">
        <v>0.51939999999999997</v>
      </c>
      <c r="AL402" s="236">
        <v>-0.12989999999999999</v>
      </c>
      <c r="AM402" s="236">
        <v>1.9803999999999999</v>
      </c>
      <c r="AN402" s="236">
        <v>0.1948</v>
      </c>
      <c r="AO402" s="236">
        <v>1.4934000000000001</v>
      </c>
      <c r="AP402" s="236"/>
      <c r="AQ402" s="236">
        <v>0.97399999999999998</v>
      </c>
      <c r="AR402" s="236"/>
      <c r="AS402" s="236">
        <v>1.1688000000000001</v>
      </c>
      <c r="AX402" s="236">
        <v>0.97399999999999998</v>
      </c>
      <c r="AY402" s="236"/>
      <c r="AZ402" s="236">
        <v>-0.58440000000000003</v>
      </c>
      <c r="BA402" s="236">
        <v>0.58440000000000003</v>
      </c>
      <c r="BB402" s="236">
        <v>1.3635999999999999</v>
      </c>
      <c r="BC402" s="236">
        <v>0.58440000000000003</v>
      </c>
      <c r="BD402" s="236">
        <v>1.3310999999999999</v>
      </c>
      <c r="BE402" s="236"/>
      <c r="BF402" s="236">
        <v>2.2726000000000002</v>
      </c>
      <c r="BV402" s="236">
        <v>2.2726000000000002</v>
      </c>
      <c r="BW402" s="236">
        <v>1.7206999999999999</v>
      </c>
      <c r="BX402" s="236">
        <v>1.6557999999999999</v>
      </c>
      <c r="BY402" s="236"/>
      <c r="BZ402" s="236">
        <v>0.55189999999999995</v>
      </c>
      <c r="CA402" s="236">
        <v>1.6233</v>
      </c>
      <c r="CB402" s="236">
        <v>0.42199999999999999</v>
      </c>
      <c r="CC402" s="236"/>
      <c r="CD402" s="236">
        <v>0.81159999999999999</v>
      </c>
      <c r="CE402" s="236">
        <v>1.883</v>
      </c>
      <c r="CF402" s="236">
        <v>2.1427</v>
      </c>
      <c r="CG402" s="236">
        <v>0.25979999999999998</v>
      </c>
      <c r="CH402" s="236">
        <v>1.8180000000000001</v>
      </c>
      <c r="CI402" s="236">
        <v>0.64929999999999999</v>
      </c>
      <c r="CJ402" s="236">
        <v>1.1037999999999999</v>
      </c>
      <c r="CK402" s="236"/>
      <c r="CL402" s="236"/>
      <c r="CN402" s="236">
        <v>1.1688000000000001</v>
      </c>
      <c r="CU402" s="236">
        <v>0.58430000000000004</v>
      </c>
      <c r="CV402" s="236">
        <v>1.4285000000000001</v>
      </c>
      <c r="CW402" s="236">
        <v>2.8570000000000002</v>
      </c>
      <c r="CX402" s="236">
        <v>2.0453999999999999</v>
      </c>
      <c r="CY402" s="236">
        <v>0.68179999999999996</v>
      </c>
      <c r="CZ402" s="236">
        <v>0.1948</v>
      </c>
      <c r="DA402" s="236">
        <v>2.7271000000000001</v>
      </c>
      <c r="DB402" s="236">
        <v>2.4674</v>
      </c>
      <c r="DC402" s="236">
        <v>2.1427</v>
      </c>
      <c r="DD402" s="236">
        <v>1.1363000000000001</v>
      </c>
      <c r="DE402" s="236"/>
      <c r="DF402" s="236">
        <v>0.71430000000000005</v>
      </c>
      <c r="DG402" s="236">
        <v>2.0129000000000001</v>
      </c>
      <c r="DH402" s="236"/>
      <c r="DI402" s="236">
        <v>2.6621999999999999</v>
      </c>
      <c r="DJ402" s="236"/>
      <c r="DK402" s="236">
        <v>1.9479</v>
      </c>
      <c r="DL402" s="236">
        <v>1.5259</v>
      </c>
    </row>
    <row r="403" spans="1:116" x14ac:dyDescent="0.35">
      <c r="A403" s="236">
        <v>81</v>
      </c>
      <c r="B403" s="236">
        <v>0.68169999999999997</v>
      </c>
      <c r="C403" s="236"/>
      <c r="D403" s="236">
        <v>1.1363000000000001</v>
      </c>
      <c r="E403" s="236">
        <v>0.1298</v>
      </c>
      <c r="F403" s="236">
        <v>1.4610000000000001</v>
      </c>
      <c r="G403" s="236"/>
      <c r="H403" s="236"/>
      <c r="I403" s="236">
        <v>-6.4899999999999999E-2</v>
      </c>
      <c r="J403" s="236"/>
      <c r="K403" s="236">
        <v>9.74E-2</v>
      </c>
      <c r="L403" s="236"/>
      <c r="M403" s="236"/>
      <c r="N403" s="236"/>
      <c r="O403" s="236">
        <v>0.35709999999999997</v>
      </c>
      <c r="Z403" s="236">
        <v>2.1751999999999998</v>
      </c>
      <c r="AA403" s="236">
        <v>1.7856000000000001</v>
      </c>
      <c r="AB403" s="236">
        <v>1.7206999999999999</v>
      </c>
      <c r="AC403" s="236"/>
      <c r="AD403" s="236"/>
      <c r="AE403" s="236"/>
      <c r="AF403" s="236">
        <v>2.5972</v>
      </c>
      <c r="AG403" s="236">
        <v>1.2012</v>
      </c>
      <c r="AH403" s="236">
        <v>0.1623</v>
      </c>
      <c r="AI403" s="236">
        <v>1.9155</v>
      </c>
      <c r="AJ403" s="236">
        <v>-0.2273</v>
      </c>
      <c r="AK403" s="236">
        <v>0.4869</v>
      </c>
      <c r="AL403" s="236">
        <v>0.1298</v>
      </c>
      <c r="AM403" s="236">
        <v>1.8505</v>
      </c>
      <c r="AN403" s="236">
        <v>3.2500000000000001E-2</v>
      </c>
      <c r="AO403" s="236">
        <v>1.4609000000000001</v>
      </c>
      <c r="AP403" s="236"/>
      <c r="AQ403" s="236">
        <v>0.74670000000000003</v>
      </c>
      <c r="AR403" s="236"/>
      <c r="AS403" s="236">
        <v>1.0713999999999999</v>
      </c>
      <c r="AX403" s="236">
        <v>0.7792</v>
      </c>
      <c r="AY403" s="236"/>
      <c r="AZ403" s="236">
        <v>-0.51939999999999997</v>
      </c>
      <c r="BA403" s="236">
        <v>0.7792</v>
      </c>
      <c r="BB403" s="236">
        <v>1.4285000000000001</v>
      </c>
      <c r="BC403" s="236">
        <v>0.68179999999999996</v>
      </c>
      <c r="BD403" s="236">
        <v>1.0713999999999999</v>
      </c>
      <c r="BE403" s="236"/>
      <c r="BF403" s="236">
        <v>2.0453000000000001</v>
      </c>
      <c r="BV403" s="236">
        <v>2.1103000000000001</v>
      </c>
      <c r="BW403" s="236">
        <v>1.4935</v>
      </c>
      <c r="BX403" s="236">
        <v>1.7532000000000001</v>
      </c>
      <c r="BY403" s="236"/>
      <c r="BZ403" s="236">
        <v>0.64929999999999999</v>
      </c>
      <c r="CA403" s="236">
        <v>1.5908</v>
      </c>
      <c r="CB403" s="236">
        <v>0.45450000000000002</v>
      </c>
      <c r="CC403" s="236"/>
      <c r="CD403" s="236">
        <v>0.74670000000000003</v>
      </c>
      <c r="CE403" s="236">
        <v>1.9803999999999999</v>
      </c>
      <c r="CF403" s="236">
        <v>2.1427</v>
      </c>
      <c r="CG403" s="236">
        <v>0.55200000000000005</v>
      </c>
      <c r="CH403" s="236">
        <v>1.8180000000000001</v>
      </c>
      <c r="CI403" s="236">
        <v>0.51939999999999997</v>
      </c>
      <c r="CJ403" s="236">
        <v>1.0713999999999999</v>
      </c>
      <c r="CK403" s="236"/>
      <c r="CL403" s="236"/>
      <c r="CN403" s="236">
        <v>0.7792</v>
      </c>
      <c r="CU403" s="236">
        <v>0.42199999999999999</v>
      </c>
      <c r="CV403" s="236">
        <v>1.3310999999999999</v>
      </c>
      <c r="CW403" s="236">
        <v>2.7271000000000001</v>
      </c>
      <c r="CX403" s="236">
        <v>2.2402000000000002</v>
      </c>
      <c r="CY403" s="236">
        <v>1.0065</v>
      </c>
      <c r="CZ403" s="236">
        <v>0.29220000000000002</v>
      </c>
      <c r="DA403" s="236">
        <v>2.6947000000000001</v>
      </c>
      <c r="DB403" s="236">
        <v>2.3050999999999999</v>
      </c>
      <c r="DC403" s="236">
        <v>1.9155</v>
      </c>
      <c r="DD403" s="236">
        <v>1.2012</v>
      </c>
      <c r="DE403" s="236"/>
      <c r="DF403" s="236">
        <v>0.68179999999999996</v>
      </c>
      <c r="DG403" s="236">
        <v>1.8505</v>
      </c>
      <c r="DH403" s="236"/>
      <c r="DI403" s="236">
        <v>2.2077</v>
      </c>
      <c r="DJ403" s="236"/>
      <c r="DK403" s="236">
        <v>1.8181</v>
      </c>
      <c r="DL403" s="236">
        <v>1.5908</v>
      </c>
    </row>
    <row r="404" spans="1:116" x14ac:dyDescent="0.35">
      <c r="A404" s="236">
        <v>82</v>
      </c>
      <c r="B404" s="236">
        <v>0.58430000000000004</v>
      </c>
      <c r="C404" s="236"/>
      <c r="D404" s="236">
        <v>1.2012</v>
      </c>
      <c r="E404" s="236">
        <v>6.4899999999999999E-2</v>
      </c>
      <c r="F404" s="236">
        <v>1.6233</v>
      </c>
      <c r="G404" s="236"/>
      <c r="H404" s="236"/>
      <c r="I404" s="236">
        <v>9.74E-2</v>
      </c>
      <c r="J404" s="236"/>
      <c r="K404" s="236">
        <v>0.12989999999999999</v>
      </c>
      <c r="L404" s="236"/>
      <c r="M404" s="236"/>
      <c r="N404" s="236"/>
      <c r="O404" s="236">
        <v>0.42199999999999999</v>
      </c>
      <c r="Z404" s="236">
        <v>2.0453000000000001</v>
      </c>
      <c r="AA404" s="236">
        <v>1.3634999999999999</v>
      </c>
      <c r="AB404" s="236">
        <v>1.6557999999999999</v>
      </c>
      <c r="AC404" s="236"/>
      <c r="AD404" s="236"/>
      <c r="AE404" s="236"/>
      <c r="AF404" s="236">
        <v>2.4024000000000001</v>
      </c>
      <c r="AG404" s="236">
        <v>1.3310999999999999</v>
      </c>
      <c r="AH404" s="236">
        <v>3.2500000000000001E-2</v>
      </c>
      <c r="AI404" s="236">
        <v>1.9803999999999999</v>
      </c>
      <c r="AJ404" s="236">
        <v>-0.16239999999999999</v>
      </c>
      <c r="AK404" s="236">
        <v>0.3246</v>
      </c>
      <c r="AL404" s="236">
        <v>-9.74E-2</v>
      </c>
      <c r="AM404" s="236">
        <v>2.0453000000000001</v>
      </c>
      <c r="AN404" s="236">
        <v>6.5000000000000002E-2</v>
      </c>
      <c r="AO404" s="236">
        <v>1.6881999999999999</v>
      </c>
      <c r="AP404" s="236"/>
      <c r="AQ404" s="236">
        <v>0.7792</v>
      </c>
      <c r="AR404" s="236"/>
      <c r="AS404" s="236">
        <v>1.1688000000000001</v>
      </c>
      <c r="AX404" s="236">
        <v>0.74670000000000003</v>
      </c>
      <c r="AY404" s="236"/>
      <c r="AZ404" s="236">
        <v>-0.45450000000000002</v>
      </c>
      <c r="BA404" s="236">
        <v>0.35709999999999997</v>
      </c>
      <c r="BB404" s="236">
        <v>1.4285000000000001</v>
      </c>
      <c r="BC404" s="236">
        <v>0.58440000000000003</v>
      </c>
      <c r="BD404" s="236">
        <v>0.9415</v>
      </c>
      <c r="BE404" s="236"/>
      <c r="BF404" s="236">
        <v>2.0453000000000001</v>
      </c>
      <c r="BV404" s="236">
        <v>2.2401</v>
      </c>
      <c r="BW404" s="236">
        <v>1.4935</v>
      </c>
      <c r="BX404" s="236">
        <v>1.5259</v>
      </c>
      <c r="BY404" s="236"/>
      <c r="BZ404" s="236">
        <v>0.58440000000000003</v>
      </c>
      <c r="CA404" s="236">
        <v>1.2012</v>
      </c>
      <c r="CB404" s="236">
        <v>0.45450000000000002</v>
      </c>
      <c r="CC404" s="236"/>
      <c r="CD404" s="236">
        <v>0.87649999999999995</v>
      </c>
      <c r="CE404" s="236">
        <v>1.6881999999999999</v>
      </c>
      <c r="CF404" s="236">
        <v>1.883</v>
      </c>
      <c r="CG404" s="236">
        <v>0.29220000000000002</v>
      </c>
      <c r="CH404" s="236">
        <v>1.6556999999999999</v>
      </c>
      <c r="CI404" s="236">
        <v>0.48699999999999999</v>
      </c>
      <c r="CJ404" s="236">
        <v>1.0713999999999999</v>
      </c>
      <c r="CK404" s="236"/>
      <c r="CL404" s="236"/>
      <c r="CN404" s="236">
        <v>0.97399999999999998</v>
      </c>
      <c r="CU404" s="236">
        <v>0.45450000000000002</v>
      </c>
      <c r="CV404" s="236">
        <v>1.2012</v>
      </c>
      <c r="CW404" s="236">
        <v>2.5973000000000002</v>
      </c>
      <c r="CX404" s="236">
        <v>2.0129000000000001</v>
      </c>
      <c r="CY404" s="236">
        <v>0.58440000000000003</v>
      </c>
      <c r="CZ404" s="236">
        <v>0.32469999999999999</v>
      </c>
      <c r="DA404" s="236">
        <v>2.4348999999999998</v>
      </c>
      <c r="DB404" s="236">
        <v>1.9803999999999999</v>
      </c>
      <c r="DC404" s="236">
        <v>1.883</v>
      </c>
      <c r="DD404" s="236">
        <v>1.0064</v>
      </c>
      <c r="DE404" s="236"/>
      <c r="DF404" s="236">
        <v>0.68179999999999996</v>
      </c>
      <c r="DG404" s="236">
        <v>1.9479</v>
      </c>
      <c r="DH404" s="236"/>
      <c r="DI404" s="236">
        <v>2.2077</v>
      </c>
      <c r="DJ404" s="236"/>
      <c r="DK404" s="236">
        <v>1.6556999999999999</v>
      </c>
      <c r="DL404" s="236">
        <v>1.4285000000000001</v>
      </c>
    </row>
    <row r="405" spans="1:116" x14ac:dyDescent="0.35">
      <c r="A405" s="236">
        <v>83</v>
      </c>
      <c r="B405" s="236">
        <v>0.61680000000000001</v>
      </c>
      <c r="C405" s="236"/>
      <c r="D405" s="236">
        <v>1.0388999999999999</v>
      </c>
      <c r="E405" s="236">
        <v>0.22720000000000001</v>
      </c>
      <c r="F405" s="236">
        <v>1.3310999999999999</v>
      </c>
      <c r="G405" s="236"/>
      <c r="H405" s="236"/>
      <c r="I405" s="236">
        <v>-0.1623</v>
      </c>
      <c r="J405" s="236"/>
      <c r="K405" s="236">
        <v>0.16239999999999999</v>
      </c>
      <c r="L405" s="236"/>
      <c r="M405" s="236"/>
      <c r="N405" s="236"/>
      <c r="O405" s="236">
        <v>0.45450000000000002</v>
      </c>
      <c r="Z405" s="236">
        <v>2.0453000000000001</v>
      </c>
      <c r="AA405" s="236">
        <v>1.4934000000000001</v>
      </c>
      <c r="AB405" s="236">
        <v>1.7857000000000001</v>
      </c>
      <c r="AC405" s="236"/>
      <c r="AD405" s="236"/>
      <c r="AE405" s="236"/>
      <c r="AF405" s="236">
        <v>2.5647000000000002</v>
      </c>
      <c r="AG405" s="236">
        <v>1.2661</v>
      </c>
      <c r="AH405" s="236">
        <v>0.1948</v>
      </c>
      <c r="AI405" s="236">
        <v>1.8505</v>
      </c>
      <c r="AJ405" s="236">
        <v>-0.16239999999999999</v>
      </c>
      <c r="AK405" s="236">
        <v>0.3246</v>
      </c>
      <c r="AL405" s="236">
        <v>-0.2273</v>
      </c>
      <c r="AM405" s="236">
        <v>1.8180000000000001</v>
      </c>
      <c r="AN405" s="236">
        <v>6.5000000000000002E-2</v>
      </c>
      <c r="AO405" s="236">
        <v>1.6881999999999999</v>
      </c>
      <c r="AP405" s="236"/>
      <c r="AQ405" s="236">
        <v>0.9415</v>
      </c>
      <c r="AR405" s="236"/>
      <c r="AS405" s="236">
        <v>1.0388999999999999</v>
      </c>
      <c r="AX405" s="236">
        <v>0.90900000000000003</v>
      </c>
      <c r="AY405" s="236"/>
      <c r="AZ405" s="236">
        <v>-0.71419999999999995</v>
      </c>
      <c r="BA405" s="236">
        <v>0.3896</v>
      </c>
      <c r="BB405" s="236">
        <v>1.4285000000000001</v>
      </c>
      <c r="BC405" s="236">
        <v>0.35709999999999997</v>
      </c>
      <c r="BD405" s="236">
        <v>1.0713999999999999</v>
      </c>
      <c r="BE405" s="236"/>
      <c r="BF405" s="236">
        <v>2.2075999999999998</v>
      </c>
      <c r="BV405" s="236">
        <v>2.2401</v>
      </c>
      <c r="BW405" s="236">
        <v>1.6233</v>
      </c>
      <c r="BX405" s="236">
        <v>1.6557999999999999</v>
      </c>
      <c r="BY405" s="236"/>
      <c r="BZ405" s="236">
        <v>0.74670000000000003</v>
      </c>
      <c r="CA405" s="236">
        <v>1.2661</v>
      </c>
      <c r="CB405" s="236">
        <v>0.42199999999999999</v>
      </c>
      <c r="CC405" s="236"/>
      <c r="CD405" s="236">
        <v>0.68169999999999997</v>
      </c>
      <c r="CE405" s="236">
        <v>1.7531000000000001</v>
      </c>
      <c r="CF405" s="236">
        <v>1.883</v>
      </c>
      <c r="CG405" s="236">
        <v>0.51949999999999996</v>
      </c>
      <c r="CH405" s="236">
        <v>1.5908</v>
      </c>
      <c r="CI405" s="236">
        <v>0.61680000000000001</v>
      </c>
      <c r="CJ405" s="236">
        <v>1.1037999999999999</v>
      </c>
      <c r="CK405" s="236"/>
      <c r="CL405" s="236"/>
      <c r="CN405" s="236">
        <v>1.0388999999999999</v>
      </c>
      <c r="CU405" s="236">
        <v>0.38950000000000001</v>
      </c>
      <c r="CV405" s="236">
        <v>1.2337</v>
      </c>
      <c r="CW405" s="236">
        <v>2.5973000000000002</v>
      </c>
      <c r="CX405" s="236">
        <v>1.948</v>
      </c>
      <c r="CY405" s="236">
        <v>0.71430000000000005</v>
      </c>
      <c r="CZ405" s="236">
        <v>0.29220000000000002</v>
      </c>
      <c r="DA405" s="236">
        <v>2.5323000000000002</v>
      </c>
      <c r="DB405" s="236">
        <v>2.0129000000000001</v>
      </c>
      <c r="DC405" s="236">
        <v>1.7532000000000001</v>
      </c>
      <c r="DD405" s="236">
        <v>1.1687000000000001</v>
      </c>
      <c r="DE405" s="236"/>
      <c r="DF405" s="236">
        <v>0.55189999999999995</v>
      </c>
      <c r="DG405" s="236">
        <v>2.1751999999999998</v>
      </c>
      <c r="DH405" s="236"/>
      <c r="DI405" s="236">
        <v>2.2401</v>
      </c>
      <c r="DJ405" s="236"/>
      <c r="DK405" s="236">
        <v>1.4610000000000001</v>
      </c>
      <c r="DL405" s="236">
        <v>1.3310999999999999</v>
      </c>
    </row>
    <row r="406" spans="1:116" x14ac:dyDescent="0.35">
      <c r="A406" s="236">
        <v>84</v>
      </c>
      <c r="B406" s="236">
        <v>0.42199999999999999</v>
      </c>
      <c r="C406" s="236"/>
      <c r="D406" s="236">
        <v>1.1687000000000001</v>
      </c>
      <c r="E406" s="236">
        <v>0.1298</v>
      </c>
      <c r="F406" s="236">
        <v>1.2662</v>
      </c>
      <c r="G406" s="236"/>
      <c r="H406" s="236"/>
      <c r="I406" s="236">
        <v>0</v>
      </c>
      <c r="J406" s="236"/>
      <c r="K406" s="236">
        <v>0.1948</v>
      </c>
      <c r="L406" s="236"/>
      <c r="M406" s="236"/>
      <c r="N406" s="236"/>
      <c r="O406" s="236">
        <v>0.38950000000000001</v>
      </c>
      <c r="Z406" s="236">
        <v>2.1427</v>
      </c>
      <c r="AA406" s="236">
        <v>1.3634999999999999</v>
      </c>
      <c r="AB406" s="236">
        <v>1.5584</v>
      </c>
      <c r="AC406" s="236"/>
      <c r="AD406" s="236"/>
      <c r="AE406" s="236"/>
      <c r="AF406" s="236">
        <v>2.2075999999999998</v>
      </c>
      <c r="AG406" s="236">
        <v>1.3634999999999999</v>
      </c>
      <c r="AH406" s="236">
        <v>-9.74E-2</v>
      </c>
      <c r="AI406" s="236">
        <v>1.883</v>
      </c>
      <c r="AJ406" s="236">
        <v>-0.1948</v>
      </c>
      <c r="AK406" s="236">
        <v>0.51939999999999997</v>
      </c>
      <c r="AL406" s="236">
        <v>-0.12989999999999999</v>
      </c>
      <c r="AM406" s="236">
        <v>1.6881999999999999</v>
      </c>
      <c r="AN406" s="236">
        <v>0.12989999999999999</v>
      </c>
      <c r="AO406" s="236">
        <v>1.4934000000000001</v>
      </c>
      <c r="AP406" s="236"/>
      <c r="AQ406" s="236">
        <v>0.71430000000000005</v>
      </c>
      <c r="AR406" s="236"/>
      <c r="AS406" s="236">
        <v>1.0388999999999999</v>
      </c>
      <c r="AX406" s="236">
        <v>0.7792</v>
      </c>
      <c r="AY406" s="236"/>
      <c r="AZ406" s="236">
        <v>-0.87660000000000005</v>
      </c>
      <c r="BA406" s="236">
        <v>0.51939999999999997</v>
      </c>
      <c r="BB406" s="236">
        <v>1.2662</v>
      </c>
      <c r="BC406" s="236">
        <v>0.48699999999999999</v>
      </c>
      <c r="BD406" s="236">
        <v>1.1363000000000001</v>
      </c>
      <c r="BE406" s="236"/>
      <c r="BF406" s="236">
        <v>2.2401</v>
      </c>
      <c r="BV406" s="236">
        <v>2.3374999999999999</v>
      </c>
      <c r="BW406" s="236">
        <v>1.5584</v>
      </c>
      <c r="BX406" s="236">
        <v>1.6557999999999999</v>
      </c>
      <c r="BY406" s="236"/>
      <c r="BZ406" s="236">
        <v>0.42199999999999999</v>
      </c>
      <c r="CA406" s="236">
        <v>1.3634999999999999</v>
      </c>
      <c r="CB406" s="236">
        <v>0.45450000000000002</v>
      </c>
      <c r="CC406" s="236"/>
      <c r="CD406" s="236">
        <v>0.64929999999999999</v>
      </c>
      <c r="CE406" s="236">
        <v>1.5908</v>
      </c>
      <c r="CF406" s="236">
        <v>1.9479</v>
      </c>
      <c r="CG406" s="236">
        <v>0.1948</v>
      </c>
      <c r="CH406" s="236">
        <v>1.6881999999999999</v>
      </c>
      <c r="CI406" s="236">
        <v>0.3896</v>
      </c>
      <c r="CJ406" s="236">
        <v>1.0713999999999999</v>
      </c>
      <c r="CK406" s="236"/>
      <c r="CL406" s="236"/>
      <c r="CN406" s="236">
        <v>0.90910000000000002</v>
      </c>
      <c r="CU406" s="236">
        <v>0.29210000000000003</v>
      </c>
      <c r="CV406" s="236">
        <v>1.1363000000000001</v>
      </c>
      <c r="CW406" s="236">
        <v>2.5648</v>
      </c>
      <c r="CX406" s="236">
        <v>2.0453999999999999</v>
      </c>
      <c r="CY406" s="236">
        <v>0.51949999999999996</v>
      </c>
      <c r="CZ406" s="236">
        <v>0.3896</v>
      </c>
      <c r="DA406" s="236">
        <v>2.4024999999999999</v>
      </c>
      <c r="DB406" s="236">
        <v>1.8181</v>
      </c>
      <c r="DC406" s="236">
        <v>1.9803999999999999</v>
      </c>
      <c r="DD406" s="236">
        <v>1.1363000000000001</v>
      </c>
      <c r="DE406" s="236"/>
      <c r="DF406" s="236">
        <v>0.42209999999999998</v>
      </c>
      <c r="DG406" s="236">
        <v>1.9479</v>
      </c>
      <c r="DH406" s="236"/>
      <c r="DI406" s="236">
        <v>2.2077</v>
      </c>
      <c r="DJ406" s="236"/>
      <c r="DK406" s="236">
        <v>1.5583</v>
      </c>
      <c r="DL406" s="236">
        <v>1.4610000000000001</v>
      </c>
    </row>
    <row r="407" spans="1:116" x14ac:dyDescent="0.35">
      <c r="A407" s="236">
        <v>85</v>
      </c>
      <c r="B407" s="236">
        <v>0.55189999999999995</v>
      </c>
      <c r="C407" s="236"/>
      <c r="D407" s="236">
        <v>1.0712999999999999</v>
      </c>
      <c r="E407" s="236">
        <v>6.4899999999999999E-2</v>
      </c>
      <c r="F407" s="236">
        <v>1.3635999999999999</v>
      </c>
      <c r="G407" s="236"/>
      <c r="H407" s="236"/>
      <c r="I407" s="236">
        <v>-9.74E-2</v>
      </c>
      <c r="J407" s="236"/>
      <c r="K407" s="236">
        <v>9.74E-2</v>
      </c>
      <c r="L407" s="236"/>
      <c r="M407" s="236"/>
      <c r="N407" s="236"/>
      <c r="O407" s="236">
        <v>0.29210000000000003</v>
      </c>
      <c r="Z407" s="236">
        <v>2.0777999999999999</v>
      </c>
      <c r="AA407" s="236">
        <v>1.6233</v>
      </c>
      <c r="AB407" s="236">
        <v>1.5584</v>
      </c>
      <c r="AC407" s="236"/>
      <c r="AD407" s="236"/>
      <c r="AE407" s="236"/>
      <c r="AF407" s="236">
        <v>2.4024000000000001</v>
      </c>
      <c r="AG407" s="236">
        <v>1.1363000000000001</v>
      </c>
      <c r="AH407" s="236">
        <v>-6.4899999999999999E-2</v>
      </c>
      <c r="AI407" s="236">
        <v>1.8505</v>
      </c>
      <c r="AJ407" s="236">
        <v>-0.1948</v>
      </c>
      <c r="AK407" s="236">
        <v>0.35709999999999997</v>
      </c>
      <c r="AL407" s="236">
        <v>-0.1948</v>
      </c>
      <c r="AM407" s="236">
        <v>1.7856000000000001</v>
      </c>
      <c r="AN407" s="236">
        <v>3.2500000000000001E-2</v>
      </c>
      <c r="AO407" s="236">
        <v>1.4285000000000001</v>
      </c>
      <c r="AP407" s="236"/>
      <c r="AQ407" s="236">
        <v>0.6169</v>
      </c>
      <c r="AR407" s="236"/>
      <c r="AS407" s="236">
        <v>1.1037999999999999</v>
      </c>
      <c r="AX407" s="236">
        <v>0.61680000000000001</v>
      </c>
      <c r="AY407" s="236"/>
      <c r="AZ407" s="236">
        <v>-0.7792</v>
      </c>
      <c r="BA407" s="236">
        <v>0.45450000000000002</v>
      </c>
      <c r="BB407" s="236">
        <v>1.2337</v>
      </c>
      <c r="BC407" s="236">
        <v>0.29220000000000002</v>
      </c>
      <c r="BD407" s="236">
        <v>1.1037999999999999</v>
      </c>
      <c r="BE407" s="236"/>
      <c r="BF407" s="236">
        <v>2.1751999999999998</v>
      </c>
      <c r="BV407" s="236">
        <v>2.0777999999999999</v>
      </c>
      <c r="BW407" s="236">
        <v>1.5259</v>
      </c>
      <c r="BX407" s="236">
        <v>1.4610000000000001</v>
      </c>
      <c r="BY407" s="236"/>
      <c r="BZ407" s="236">
        <v>0.51939999999999997</v>
      </c>
      <c r="CA407" s="236">
        <v>1.1687000000000001</v>
      </c>
      <c r="CB407" s="236">
        <v>0.74670000000000003</v>
      </c>
      <c r="CC407" s="236"/>
      <c r="CD407" s="236">
        <v>0.61680000000000001</v>
      </c>
      <c r="CE407" s="236">
        <v>1.7205999999999999</v>
      </c>
      <c r="CF407" s="236">
        <v>1.8505</v>
      </c>
      <c r="CG407" s="236">
        <v>0.51949999999999996</v>
      </c>
      <c r="CH407" s="236">
        <v>1.4934000000000001</v>
      </c>
      <c r="CI407" s="236">
        <v>0.71419999999999995</v>
      </c>
      <c r="CJ407" s="236">
        <v>0.7792</v>
      </c>
      <c r="CK407" s="236"/>
      <c r="CL407" s="236"/>
      <c r="CN407" s="236">
        <v>0.81169999999999998</v>
      </c>
      <c r="CU407" s="236">
        <v>0.25969999999999999</v>
      </c>
      <c r="CV407" s="236">
        <v>1.0065</v>
      </c>
      <c r="CW407" s="236">
        <v>2.37</v>
      </c>
      <c r="CX407" s="236">
        <v>1.8181</v>
      </c>
      <c r="CY407" s="236">
        <v>0.74670000000000003</v>
      </c>
      <c r="CZ407" s="236">
        <v>0.35709999999999997</v>
      </c>
      <c r="DA407" s="236">
        <v>2.3050999999999999</v>
      </c>
      <c r="DB407" s="236">
        <v>1.883</v>
      </c>
      <c r="DC407" s="236">
        <v>1.5908</v>
      </c>
      <c r="DD407" s="236">
        <v>0.87649999999999995</v>
      </c>
      <c r="DE407" s="236"/>
      <c r="DF407" s="236">
        <v>0.68179999999999996</v>
      </c>
      <c r="DG407" s="236">
        <v>1.7856000000000001</v>
      </c>
      <c r="DH407" s="236"/>
      <c r="DI407" s="236">
        <v>2.0453000000000001</v>
      </c>
      <c r="DJ407" s="236"/>
      <c r="DK407" s="236">
        <v>1.4610000000000001</v>
      </c>
      <c r="DL407" s="236">
        <v>1.3959999999999999</v>
      </c>
    </row>
    <row r="408" spans="1:116" x14ac:dyDescent="0.35">
      <c r="A408" s="236">
        <v>86</v>
      </c>
      <c r="B408" s="236">
        <v>0.38950000000000001</v>
      </c>
      <c r="C408" s="236"/>
      <c r="D408" s="236">
        <v>1.0712999999999999</v>
      </c>
      <c r="E408" s="236">
        <v>9.74E-2</v>
      </c>
      <c r="F408" s="236">
        <v>1.3310999999999999</v>
      </c>
      <c r="G408" s="236"/>
      <c r="H408" s="236"/>
      <c r="I408" s="236">
        <v>-9.74E-2</v>
      </c>
      <c r="J408" s="236"/>
      <c r="K408" s="236">
        <v>0.16239999999999999</v>
      </c>
      <c r="L408" s="236"/>
      <c r="M408" s="236"/>
      <c r="N408" s="236"/>
      <c r="O408" s="236">
        <v>0.4869</v>
      </c>
      <c r="Z408" s="236">
        <v>2.0129000000000001</v>
      </c>
      <c r="AA408" s="236">
        <v>1.2986</v>
      </c>
      <c r="AB408" s="236">
        <v>1.4935</v>
      </c>
      <c r="AC408" s="236"/>
      <c r="AD408" s="236"/>
      <c r="AE408" s="236"/>
      <c r="AF408" s="236">
        <v>2.1751999999999998</v>
      </c>
      <c r="AG408" s="236">
        <v>1.0712999999999999</v>
      </c>
      <c r="AH408" s="236">
        <v>-9.74E-2</v>
      </c>
      <c r="AI408" s="236">
        <v>1.7531000000000001</v>
      </c>
      <c r="AJ408" s="236">
        <v>-0.16239999999999999</v>
      </c>
      <c r="AK408" s="236">
        <v>0.35709999999999997</v>
      </c>
      <c r="AL408" s="236">
        <v>-0.16239999999999999</v>
      </c>
      <c r="AM408" s="236">
        <v>1.4285000000000001</v>
      </c>
      <c r="AN408" s="236">
        <v>-6.4899999999999999E-2</v>
      </c>
      <c r="AO408" s="236">
        <v>1.4934000000000001</v>
      </c>
      <c r="AP408" s="236"/>
      <c r="AQ408" s="236">
        <v>0.81169999999999998</v>
      </c>
      <c r="AR408" s="236"/>
      <c r="AS408" s="236">
        <v>1.0388999999999999</v>
      </c>
      <c r="AX408" s="236">
        <v>0.64929999999999999</v>
      </c>
      <c r="AY408" s="236"/>
      <c r="AZ408" s="236">
        <v>-0.61680000000000001</v>
      </c>
      <c r="BA408" s="236">
        <v>0.35709999999999997</v>
      </c>
      <c r="BB408" s="236">
        <v>1.5584</v>
      </c>
      <c r="BC408" s="236">
        <v>0.48699999999999999</v>
      </c>
      <c r="BD408" s="236">
        <v>0.9415</v>
      </c>
      <c r="BE408" s="236"/>
      <c r="BF408" s="236">
        <v>2.0127999999999999</v>
      </c>
      <c r="BV408" s="236">
        <v>2.0129000000000001</v>
      </c>
      <c r="BW408" s="236">
        <v>1.5259</v>
      </c>
      <c r="BX408" s="236">
        <v>1.4934000000000001</v>
      </c>
      <c r="BY408" s="236"/>
      <c r="BZ408" s="236">
        <v>0.45450000000000002</v>
      </c>
      <c r="CA408" s="236">
        <v>1.4609000000000001</v>
      </c>
      <c r="CB408" s="236">
        <v>0.55189999999999995</v>
      </c>
      <c r="CC408" s="236"/>
      <c r="CD408" s="236">
        <v>0.61680000000000001</v>
      </c>
      <c r="CE408" s="236">
        <v>1.5583</v>
      </c>
      <c r="CF408" s="236">
        <v>1.8180000000000001</v>
      </c>
      <c r="CG408" s="236">
        <v>0.1948</v>
      </c>
      <c r="CH408" s="236">
        <v>1.6232</v>
      </c>
      <c r="CI408" s="236">
        <v>0.42199999999999999</v>
      </c>
      <c r="CJ408" s="236">
        <v>0.84409999999999996</v>
      </c>
      <c r="CK408" s="236"/>
      <c r="CL408" s="236"/>
      <c r="CN408" s="236">
        <v>1.0388999999999999</v>
      </c>
      <c r="CU408" s="236">
        <v>0.22720000000000001</v>
      </c>
      <c r="CV408" s="236">
        <v>1.1688000000000001</v>
      </c>
      <c r="CW408" s="236">
        <v>2.4024999999999999</v>
      </c>
      <c r="CX408" s="236">
        <v>1.8831</v>
      </c>
      <c r="CY408" s="236">
        <v>0.6169</v>
      </c>
      <c r="CZ408" s="236">
        <v>0.25969999999999999</v>
      </c>
      <c r="DA408" s="236">
        <v>2.4998999999999998</v>
      </c>
      <c r="DB408" s="236">
        <v>1.7856000000000001</v>
      </c>
      <c r="DC408" s="236">
        <v>1.5908</v>
      </c>
      <c r="DD408" s="236">
        <v>1.0064</v>
      </c>
      <c r="DE408" s="236"/>
      <c r="DF408" s="236">
        <v>0.42209999999999998</v>
      </c>
      <c r="DG408" s="236">
        <v>1.8181</v>
      </c>
      <c r="DH408" s="236"/>
      <c r="DI408" s="236">
        <v>1.9155</v>
      </c>
      <c r="DJ408" s="236"/>
      <c r="DK408" s="236">
        <v>1.5259</v>
      </c>
      <c r="DL408" s="236">
        <v>1.4610000000000001</v>
      </c>
    </row>
    <row r="409" spans="1:116" x14ac:dyDescent="0.35">
      <c r="A409" s="236">
        <v>87</v>
      </c>
      <c r="B409" s="236">
        <v>0.55189999999999995</v>
      </c>
      <c r="C409" s="236"/>
      <c r="D409" s="236">
        <v>1.1687000000000001</v>
      </c>
      <c r="E409" s="236">
        <v>0</v>
      </c>
      <c r="F409" s="236">
        <v>1.2986</v>
      </c>
      <c r="G409" s="236"/>
      <c r="H409" s="236"/>
      <c r="I409" s="236">
        <v>-6.4899999999999999E-2</v>
      </c>
      <c r="J409" s="236"/>
      <c r="K409" s="236">
        <v>0.16239999999999999</v>
      </c>
      <c r="L409" s="236"/>
      <c r="M409" s="236"/>
      <c r="N409" s="236"/>
      <c r="O409" s="236">
        <v>0.4869</v>
      </c>
      <c r="Z409" s="236">
        <v>1.9155</v>
      </c>
      <c r="AA409" s="236">
        <v>1.2986</v>
      </c>
      <c r="AB409" s="236">
        <v>1.5584</v>
      </c>
      <c r="AC409" s="236"/>
      <c r="AD409" s="236"/>
      <c r="AE409" s="236"/>
      <c r="AF409" s="236">
        <v>2.4024000000000001</v>
      </c>
      <c r="AG409" s="236">
        <v>1.0388999999999999</v>
      </c>
      <c r="AH409" s="236">
        <v>3.2500000000000001E-2</v>
      </c>
      <c r="AI409" s="236">
        <v>1.7206999999999999</v>
      </c>
      <c r="AJ409" s="236">
        <v>-0.16239999999999999</v>
      </c>
      <c r="AK409" s="236">
        <v>0.1623</v>
      </c>
      <c r="AL409" s="236">
        <v>-0.42209999999999998</v>
      </c>
      <c r="AM409" s="236">
        <v>1.7531000000000001</v>
      </c>
      <c r="AN409" s="236">
        <v>-9.7299999999999998E-2</v>
      </c>
      <c r="AO409" s="236">
        <v>1.4285000000000001</v>
      </c>
      <c r="AP409" s="236"/>
      <c r="AQ409" s="236">
        <v>0.55189999999999995</v>
      </c>
      <c r="AR409" s="236"/>
      <c r="AS409" s="236">
        <v>0.97399999999999998</v>
      </c>
      <c r="AX409" s="236">
        <v>0.64929999999999999</v>
      </c>
      <c r="AY409" s="236"/>
      <c r="AZ409" s="236">
        <v>-0.84409999999999996</v>
      </c>
      <c r="BA409" s="236">
        <v>0.29220000000000002</v>
      </c>
      <c r="BB409" s="236">
        <v>1.1037999999999999</v>
      </c>
      <c r="BC409" s="236">
        <v>0.32469999999999999</v>
      </c>
      <c r="BD409" s="236">
        <v>0.97399999999999998</v>
      </c>
      <c r="BE409" s="236"/>
      <c r="BF409" s="236">
        <v>1.9154</v>
      </c>
      <c r="BV409" s="236">
        <v>1.948</v>
      </c>
      <c r="BW409" s="236">
        <v>1.3310999999999999</v>
      </c>
      <c r="BX409" s="236">
        <v>1.3635999999999999</v>
      </c>
      <c r="BY409" s="236"/>
      <c r="BZ409" s="236">
        <v>0.42199999999999999</v>
      </c>
      <c r="CA409" s="236">
        <v>1.2012</v>
      </c>
      <c r="CB409" s="236">
        <v>0.58430000000000004</v>
      </c>
      <c r="CC409" s="236"/>
      <c r="CD409" s="236">
        <v>0.55189999999999995</v>
      </c>
      <c r="CE409" s="236">
        <v>1.8505</v>
      </c>
      <c r="CF409" s="236">
        <v>1.9154</v>
      </c>
      <c r="CG409" s="236">
        <v>0.32469999999999999</v>
      </c>
      <c r="CH409" s="236">
        <v>1.4283999999999999</v>
      </c>
      <c r="CI409" s="236">
        <v>0.35709999999999997</v>
      </c>
      <c r="CJ409" s="236">
        <v>1.0064</v>
      </c>
      <c r="CK409" s="236"/>
      <c r="CL409" s="236"/>
      <c r="CN409" s="236">
        <v>0.87660000000000005</v>
      </c>
      <c r="CU409" s="236">
        <v>0.19470000000000001</v>
      </c>
      <c r="CV409" s="236">
        <v>1.0065</v>
      </c>
      <c r="CW409" s="236">
        <v>2.4998999999999998</v>
      </c>
      <c r="CX409" s="236">
        <v>1.8181</v>
      </c>
      <c r="CY409" s="236">
        <v>0.51949999999999996</v>
      </c>
      <c r="CZ409" s="236">
        <v>0.32469999999999999</v>
      </c>
      <c r="DA409" s="236">
        <v>2.4674</v>
      </c>
      <c r="DB409" s="236">
        <v>1.9155</v>
      </c>
      <c r="DC409" s="236">
        <v>1.5908</v>
      </c>
      <c r="DD409" s="236">
        <v>1.0064</v>
      </c>
      <c r="DE409" s="236"/>
      <c r="DF409" s="236">
        <v>0.6169</v>
      </c>
      <c r="DG409" s="236">
        <v>1.9479</v>
      </c>
      <c r="DH409" s="236"/>
      <c r="DI409" s="236">
        <v>2.1751999999999998</v>
      </c>
      <c r="DJ409" s="236"/>
      <c r="DK409" s="236">
        <v>1.6233</v>
      </c>
      <c r="DL409" s="236">
        <v>1.3310999999999999</v>
      </c>
    </row>
    <row r="410" spans="1:116" x14ac:dyDescent="0.35">
      <c r="A410" s="236">
        <v>88</v>
      </c>
      <c r="B410" s="236">
        <v>0.45450000000000002</v>
      </c>
      <c r="C410" s="236"/>
      <c r="D410" s="236">
        <v>1.1687000000000001</v>
      </c>
      <c r="E410" s="236">
        <v>0.1298</v>
      </c>
      <c r="F410" s="236">
        <v>1.1363000000000001</v>
      </c>
      <c r="G410" s="236"/>
      <c r="H410" s="236"/>
      <c r="I410" s="236">
        <v>-6.4899999999999999E-2</v>
      </c>
      <c r="J410" s="236"/>
      <c r="K410" s="236">
        <v>0.16239999999999999</v>
      </c>
      <c r="L410" s="236"/>
      <c r="M410" s="236"/>
      <c r="N410" s="236"/>
      <c r="O410" s="236">
        <v>0.3246</v>
      </c>
      <c r="Z410" s="236">
        <v>1.8181</v>
      </c>
      <c r="AA410" s="236">
        <v>1.2986</v>
      </c>
      <c r="AB410" s="236">
        <v>1.3635999999999999</v>
      </c>
      <c r="AC410" s="236"/>
      <c r="AD410" s="236"/>
      <c r="AE410" s="236"/>
      <c r="AF410" s="236">
        <v>2.1101999999999999</v>
      </c>
      <c r="AG410" s="236">
        <v>1.0388999999999999</v>
      </c>
      <c r="AH410" s="236">
        <v>0</v>
      </c>
      <c r="AI410" s="236">
        <v>1.9155</v>
      </c>
      <c r="AJ410" s="236">
        <v>-9.74E-2</v>
      </c>
      <c r="AK410" s="236">
        <v>0.45450000000000002</v>
      </c>
      <c r="AL410" s="236">
        <v>-0.3896</v>
      </c>
      <c r="AM410" s="236">
        <v>1.5583</v>
      </c>
      <c r="AN410" s="236">
        <v>-0.1298</v>
      </c>
      <c r="AO410" s="236">
        <v>1.4285000000000001</v>
      </c>
      <c r="AP410" s="236"/>
      <c r="AQ410" s="236">
        <v>0.64929999999999999</v>
      </c>
      <c r="AR410" s="236"/>
      <c r="AS410" s="236">
        <v>1.0388999999999999</v>
      </c>
      <c r="AX410" s="236">
        <v>0.61680000000000001</v>
      </c>
      <c r="AY410" s="236"/>
      <c r="AZ410" s="236">
        <v>-0.81159999999999999</v>
      </c>
      <c r="BA410" s="236">
        <v>0.35709999999999997</v>
      </c>
      <c r="BB410" s="236">
        <v>1.1363000000000001</v>
      </c>
      <c r="BC410" s="236">
        <v>0.48699999999999999</v>
      </c>
      <c r="BD410" s="236">
        <v>0.9415</v>
      </c>
      <c r="BE410" s="236"/>
      <c r="BF410" s="236">
        <v>1.7531000000000001</v>
      </c>
      <c r="BV410" s="236">
        <v>1.8506</v>
      </c>
      <c r="BW410" s="236">
        <v>1.3635999999999999</v>
      </c>
      <c r="BX410" s="236">
        <v>1.3310999999999999</v>
      </c>
      <c r="BY410" s="236"/>
      <c r="BZ410" s="236">
        <v>0.3246</v>
      </c>
      <c r="CA410" s="236">
        <v>1.1037999999999999</v>
      </c>
      <c r="CB410" s="236">
        <v>0.45450000000000002</v>
      </c>
      <c r="CC410" s="236"/>
      <c r="CD410" s="236">
        <v>0.61680000000000001</v>
      </c>
      <c r="CE410" s="236">
        <v>1.5908</v>
      </c>
      <c r="CF410" s="236">
        <v>1.6556999999999999</v>
      </c>
      <c r="CG410" s="236">
        <v>0.25979999999999998</v>
      </c>
      <c r="CH410" s="236">
        <v>1.2986</v>
      </c>
      <c r="CI410" s="236">
        <v>0.55189999999999995</v>
      </c>
      <c r="CJ410" s="236">
        <v>0.90900000000000003</v>
      </c>
      <c r="CK410" s="236"/>
      <c r="CL410" s="236"/>
      <c r="CN410" s="236">
        <v>0.90910000000000002</v>
      </c>
      <c r="CU410" s="236">
        <v>3.2399999999999998E-2</v>
      </c>
      <c r="CV410" s="236">
        <v>1.1363000000000001</v>
      </c>
      <c r="CW410" s="236">
        <v>2.2077</v>
      </c>
      <c r="CX410" s="236">
        <v>1.7206999999999999</v>
      </c>
      <c r="CY410" s="236">
        <v>0.55189999999999995</v>
      </c>
      <c r="CZ410" s="236">
        <v>0.25969999999999999</v>
      </c>
      <c r="DA410" s="236">
        <v>2.4024999999999999</v>
      </c>
      <c r="DB410" s="236">
        <v>1.7856000000000001</v>
      </c>
      <c r="DC410" s="236">
        <v>1.4610000000000001</v>
      </c>
      <c r="DD410" s="236">
        <v>1.0064</v>
      </c>
      <c r="DE410" s="236"/>
      <c r="DF410" s="236">
        <v>0.51949999999999996</v>
      </c>
      <c r="DG410" s="236">
        <v>2.0453000000000001</v>
      </c>
      <c r="DH410" s="236"/>
      <c r="DI410" s="236">
        <v>1.883</v>
      </c>
      <c r="DJ410" s="236"/>
      <c r="DK410" s="236">
        <v>1.5583</v>
      </c>
      <c r="DL410" s="236">
        <v>1.2662</v>
      </c>
    </row>
    <row r="411" spans="1:116" x14ac:dyDescent="0.35">
      <c r="A411" s="236">
        <v>89</v>
      </c>
      <c r="B411" s="236">
        <v>0.4869</v>
      </c>
      <c r="C411" s="236"/>
      <c r="D411" s="236">
        <v>1.2012</v>
      </c>
      <c r="E411" s="236">
        <v>-9.74E-2</v>
      </c>
      <c r="F411" s="236">
        <v>1.2986</v>
      </c>
      <c r="G411" s="236"/>
      <c r="H411" s="236"/>
      <c r="I411" s="236">
        <v>-0.1298</v>
      </c>
      <c r="J411" s="236"/>
      <c r="K411" s="236">
        <v>0.16239999999999999</v>
      </c>
      <c r="L411" s="236"/>
      <c r="M411" s="236"/>
      <c r="N411" s="236"/>
      <c r="O411" s="236">
        <v>0.42199999999999999</v>
      </c>
      <c r="Z411" s="236">
        <v>1.8181</v>
      </c>
      <c r="AA411" s="236">
        <v>1.2986</v>
      </c>
      <c r="AB411" s="236">
        <v>1.4935</v>
      </c>
      <c r="AC411" s="236"/>
      <c r="AD411" s="236"/>
      <c r="AE411" s="236"/>
      <c r="AF411" s="236">
        <v>2.2401</v>
      </c>
      <c r="AG411" s="236">
        <v>0.9415</v>
      </c>
      <c r="AH411" s="236">
        <v>0</v>
      </c>
      <c r="AI411" s="236">
        <v>1.6233</v>
      </c>
      <c r="AJ411" s="236">
        <v>-3.2500000000000001E-2</v>
      </c>
      <c r="AK411" s="236">
        <v>0.29220000000000002</v>
      </c>
      <c r="AL411" s="236">
        <v>-0.32469999999999999</v>
      </c>
      <c r="AM411" s="236">
        <v>1.5908</v>
      </c>
      <c r="AN411" s="236">
        <v>6.5000000000000002E-2</v>
      </c>
      <c r="AO411" s="236">
        <v>1.3959999999999999</v>
      </c>
      <c r="AP411" s="236"/>
      <c r="AQ411" s="236">
        <v>0.48699999999999999</v>
      </c>
      <c r="AR411" s="236"/>
      <c r="AS411" s="236">
        <v>1.0388999999999999</v>
      </c>
      <c r="AX411" s="236">
        <v>0.64929999999999999</v>
      </c>
      <c r="AY411" s="236"/>
      <c r="AZ411" s="236">
        <v>-0.7792</v>
      </c>
      <c r="BA411" s="236">
        <v>0.3896</v>
      </c>
      <c r="BB411" s="236">
        <v>0.97399999999999998</v>
      </c>
      <c r="BC411" s="236">
        <v>0.35709999999999997</v>
      </c>
      <c r="BD411" s="236">
        <v>1.0064</v>
      </c>
      <c r="BE411" s="236"/>
      <c r="BF411" s="236">
        <v>1.6881999999999999</v>
      </c>
      <c r="BV411" s="236">
        <v>1.948</v>
      </c>
      <c r="BW411" s="236">
        <v>1.5259</v>
      </c>
      <c r="BX411" s="236">
        <v>1.3310999999999999</v>
      </c>
      <c r="BY411" s="236"/>
      <c r="BZ411" s="236">
        <v>0.35709999999999997</v>
      </c>
      <c r="CA411" s="236">
        <v>1.2012</v>
      </c>
      <c r="CB411" s="236">
        <v>0.58430000000000004</v>
      </c>
      <c r="CC411" s="236"/>
      <c r="CD411" s="236">
        <v>0.55189999999999995</v>
      </c>
      <c r="CE411" s="236">
        <v>1.6232</v>
      </c>
      <c r="CF411" s="236">
        <v>1.4934000000000001</v>
      </c>
      <c r="CG411" s="236">
        <v>0.32469999999999999</v>
      </c>
      <c r="CH411" s="236">
        <v>1.4934000000000001</v>
      </c>
      <c r="CI411" s="236">
        <v>0.42199999999999999</v>
      </c>
      <c r="CJ411" s="236">
        <v>0.71419999999999995</v>
      </c>
      <c r="CK411" s="236"/>
      <c r="CL411" s="236"/>
      <c r="CN411" s="236">
        <v>0.90910000000000002</v>
      </c>
      <c r="CU411" s="236">
        <v>0.19470000000000001</v>
      </c>
      <c r="CV411" s="236">
        <v>1.0388999999999999</v>
      </c>
      <c r="CW411" s="236">
        <v>2.2077</v>
      </c>
      <c r="CX411" s="236">
        <v>1.7206999999999999</v>
      </c>
      <c r="CY411" s="236">
        <v>0.55189999999999995</v>
      </c>
      <c r="CZ411" s="236">
        <v>0.3896</v>
      </c>
      <c r="DA411" s="236">
        <v>2.2726000000000002</v>
      </c>
      <c r="DB411" s="236">
        <v>1.6881999999999999</v>
      </c>
      <c r="DC411" s="236">
        <v>1.3635999999999999</v>
      </c>
      <c r="DD411" s="236">
        <v>0.74670000000000003</v>
      </c>
      <c r="DE411" s="236"/>
      <c r="DF411" s="236">
        <v>0.51949999999999996</v>
      </c>
      <c r="DG411" s="236">
        <v>1.7856000000000001</v>
      </c>
      <c r="DH411" s="236"/>
      <c r="DI411" s="236">
        <v>1.883</v>
      </c>
      <c r="DJ411" s="236"/>
      <c r="DK411" s="236">
        <v>1.4934000000000001</v>
      </c>
      <c r="DL411" s="236">
        <v>1.2337</v>
      </c>
    </row>
    <row r="412" spans="1:116" x14ac:dyDescent="0.35">
      <c r="A412" s="236">
        <v>90</v>
      </c>
      <c r="B412" s="236">
        <v>0.42199999999999999</v>
      </c>
      <c r="C412" s="236"/>
      <c r="D412" s="236">
        <v>1.2337</v>
      </c>
      <c r="E412" s="236">
        <v>0.1298</v>
      </c>
      <c r="F412" s="236">
        <v>1.2662</v>
      </c>
      <c r="G412" s="236"/>
      <c r="H412" s="236"/>
      <c r="I412" s="236">
        <v>-3.2399999999999998E-2</v>
      </c>
      <c r="J412" s="236"/>
      <c r="K412" s="236">
        <v>6.5000000000000002E-2</v>
      </c>
      <c r="L412" s="236"/>
      <c r="M412" s="236"/>
      <c r="N412" s="236"/>
      <c r="O412" s="236">
        <v>0.22720000000000001</v>
      </c>
      <c r="Z412" s="236">
        <v>2.0129000000000001</v>
      </c>
      <c r="AA412" s="236">
        <v>1.2012</v>
      </c>
      <c r="AB412" s="236">
        <v>1.5259</v>
      </c>
      <c r="AC412" s="236"/>
      <c r="AD412" s="236"/>
      <c r="AE412" s="236"/>
      <c r="AF412" s="236">
        <v>2.1427</v>
      </c>
      <c r="AG412" s="236">
        <v>1.0064</v>
      </c>
      <c r="AH412" s="236">
        <v>-0.12989999999999999</v>
      </c>
      <c r="AI412" s="236">
        <v>1.6233</v>
      </c>
      <c r="AJ412" s="236">
        <v>-0.12989999999999999</v>
      </c>
      <c r="AK412" s="236">
        <v>0.22720000000000001</v>
      </c>
      <c r="AL412" s="236">
        <v>-0.2273</v>
      </c>
      <c r="AM412" s="236">
        <v>1.3959999999999999</v>
      </c>
      <c r="AN412" s="236">
        <v>-6.4899999999999999E-2</v>
      </c>
      <c r="AO412" s="236">
        <v>1.4609000000000001</v>
      </c>
      <c r="AP412" s="236"/>
      <c r="AQ412" s="236">
        <v>0.51949999999999996</v>
      </c>
      <c r="AR412" s="236"/>
      <c r="AS412" s="236">
        <v>0.74670000000000003</v>
      </c>
      <c r="AX412" s="236">
        <v>0.51939999999999997</v>
      </c>
      <c r="AY412" s="236"/>
      <c r="AZ412" s="236">
        <v>-0.90900000000000003</v>
      </c>
      <c r="BA412" s="236">
        <v>0.68179999999999996</v>
      </c>
      <c r="BB412" s="236">
        <v>1.0713999999999999</v>
      </c>
      <c r="BC412" s="236">
        <v>0.55189999999999995</v>
      </c>
      <c r="BD412" s="236">
        <v>0.87660000000000005</v>
      </c>
      <c r="BE412" s="236"/>
      <c r="BF412" s="236">
        <v>1.6881999999999999</v>
      </c>
      <c r="BV412" s="236">
        <v>1.8506</v>
      </c>
      <c r="BW412" s="236">
        <v>1.3635999999999999</v>
      </c>
      <c r="BX412" s="236">
        <v>1.2987</v>
      </c>
      <c r="BY412" s="236"/>
      <c r="BZ412" s="236">
        <v>0.42199999999999999</v>
      </c>
      <c r="CA412" s="236">
        <v>1.0388999999999999</v>
      </c>
      <c r="CB412" s="236">
        <v>0.55189999999999995</v>
      </c>
      <c r="CC412" s="236"/>
      <c r="CD412" s="236">
        <v>0.38950000000000001</v>
      </c>
      <c r="CE412" s="236">
        <v>1.5908</v>
      </c>
      <c r="CF412" s="236">
        <v>1.4609000000000001</v>
      </c>
      <c r="CG412" s="236">
        <v>0.25979999999999998</v>
      </c>
      <c r="CH412" s="236">
        <v>1.3310999999999999</v>
      </c>
      <c r="CI412" s="236">
        <v>0.42199999999999999</v>
      </c>
      <c r="CJ412" s="236">
        <v>0.84409999999999996</v>
      </c>
      <c r="CK412" s="236"/>
      <c r="CL412" s="236"/>
      <c r="CN412" s="236">
        <v>0.84409999999999996</v>
      </c>
      <c r="CU412" s="236">
        <v>0.1623</v>
      </c>
      <c r="CV412" s="236">
        <v>1.0065</v>
      </c>
      <c r="CW412" s="236">
        <v>2.1103000000000001</v>
      </c>
      <c r="CX412" s="236">
        <v>1.8831</v>
      </c>
      <c r="CY412" s="236">
        <v>0.3896</v>
      </c>
      <c r="CZ412" s="236">
        <v>0.1623</v>
      </c>
      <c r="DA412" s="236">
        <v>2.2726000000000002</v>
      </c>
      <c r="DB412" s="236">
        <v>1.4934000000000001</v>
      </c>
      <c r="DC412" s="236">
        <v>1.3959999999999999</v>
      </c>
      <c r="DD412" s="236">
        <v>0.9415</v>
      </c>
      <c r="DE412" s="236"/>
      <c r="DF412" s="236">
        <v>0.55189999999999995</v>
      </c>
      <c r="DG412" s="236">
        <v>1.7531000000000001</v>
      </c>
      <c r="DH412" s="236"/>
      <c r="DI412" s="236">
        <v>1.8505</v>
      </c>
      <c r="DJ412" s="236"/>
      <c r="DK412" s="236">
        <v>1.3635999999999999</v>
      </c>
      <c r="DL412" s="236">
        <v>1.1039000000000001</v>
      </c>
    </row>
    <row r="413" spans="1:116" x14ac:dyDescent="0.35">
      <c r="A413" s="236">
        <v>91</v>
      </c>
      <c r="B413" s="236">
        <v>0.42199999999999999</v>
      </c>
      <c r="C413" s="236"/>
      <c r="D413" s="236">
        <v>1.1687000000000001</v>
      </c>
      <c r="E413" s="236">
        <v>-6.5000000000000002E-2</v>
      </c>
      <c r="F413" s="236">
        <v>1.1039000000000001</v>
      </c>
      <c r="G413" s="236"/>
      <c r="H413" s="236"/>
      <c r="I413" s="236">
        <v>-6.4899999999999999E-2</v>
      </c>
      <c r="J413" s="236"/>
      <c r="K413" s="236">
        <v>3.2500000000000001E-2</v>
      </c>
      <c r="L413" s="236"/>
      <c r="M413" s="236"/>
      <c r="N413" s="236"/>
      <c r="O413" s="236">
        <v>0.22720000000000001</v>
      </c>
      <c r="Z413" s="236">
        <v>1.7532000000000001</v>
      </c>
      <c r="AA413" s="236">
        <v>1.0712999999999999</v>
      </c>
      <c r="AB413" s="236">
        <v>1.2662</v>
      </c>
      <c r="AC413" s="236"/>
      <c r="AD413" s="236"/>
      <c r="AE413" s="236"/>
      <c r="AF413" s="236">
        <v>2.1101999999999999</v>
      </c>
      <c r="AG413" s="236">
        <v>0.90900000000000003</v>
      </c>
      <c r="AH413" s="236">
        <v>-0.2273</v>
      </c>
      <c r="AI413" s="236">
        <v>1.7856000000000001</v>
      </c>
      <c r="AJ413" s="236">
        <v>-9.74E-2</v>
      </c>
      <c r="AK413" s="236">
        <v>0.35709999999999997</v>
      </c>
      <c r="AL413" s="236">
        <v>-0.2273</v>
      </c>
      <c r="AM413" s="236">
        <v>1.3959999999999999</v>
      </c>
      <c r="AN413" s="236">
        <v>-0.1298</v>
      </c>
      <c r="AO413" s="236">
        <v>1.3635999999999999</v>
      </c>
      <c r="AP413" s="236"/>
      <c r="AQ413" s="236">
        <v>0.64929999999999999</v>
      </c>
      <c r="AR413" s="236"/>
      <c r="AS413" s="236">
        <v>0.87660000000000005</v>
      </c>
      <c r="AX413" s="236">
        <v>0.68179999999999996</v>
      </c>
      <c r="AY413" s="236"/>
      <c r="AZ413" s="236">
        <v>-1.0712999999999999</v>
      </c>
      <c r="BA413" s="236">
        <v>0.68179999999999996</v>
      </c>
      <c r="BB413" s="236">
        <v>1.0388999999999999</v>
      </c>
      <c r="BC413" s="236">
        <v>0.3896</v>
      </c>
      <c r="BD413" s="236">
        <v>1.1363000000000001</v>
      </c>
      <c r="BE413" s="236"/>
      <c r="BF413" s="236">
        <v>1.7856000000000001</v>
      </c>
      <c r="BV413" s="236">
        <v>1.9155</v>
      </c>
      <c r="BW413" s="236">
        <v>1.2662</v>
      </c>
      <c r="BX413" s="236">
        <v>1.3960999999999999</v>
      </c>
      <c r="BY413" s="236"/>
      <c r="BZ413" s="236">
        <v>0.35709999999999997</v>
      </c>
      <c r="CA413" s="236">
        <v>1.2661</v>
      </c>
      <c r="CB413" s="236">
        <v>0.45450000000000002</v>
      </c>
      <c r="CC413" s="236"/>
      <c r="CD413" s="236">
        <v>0.45450000000000002</v>
      </c>
      <c r="CE413" s="236">
        <v>1.5583</v>
      </c>
      <c r="CF413" s="236">
        <v>1.6233</v>
      </c>
      <c r="CG413" s="236">
        <v>0.1948</v>
      </c>
      <c r="CH413" s="236">
        <v>1.4609000000000001</v>
      </c>
      <c r="CI413" s="236">
        <v>0.42199999999999999</v>
      </c>
      <c r="CJ413" s="236">
        <v>0.84409999999999996</v>
      </c>
      <c r="CK413" s="236"/>
      <c r="CL413" s="236"/>
      <c r="CN413" s="236">
        <v>0.68179999999999996</v>
      </c>
      <c r="CU413" s="236">
        <v>0.19470000000000001</v>
      </c>
      <c r="CV413" s="236">
        <v>1.0713999999999999</v>
      </c>
      <c r="CW413" s="236">
        <v>2.1103000000000001</v>
      </c>
      <c r="CX413" s="236">
        <v>1.8506</v>
      </c>
      <c r="CY413" s="236">
        <v>0.55189999999999995</v>
      </c>
      <c r="CZ413" s="236">
        <v>3.2500000000000001E-2</v>
      </c>
      <c r="DA413" s="236">
        <v>1.9479</v>
      </c>
      <c r="DB413" s="236">
        <v>1.5908</v>
      </c>
      <c r="DC413" s="236">
        <v>1.2986</v>
      </c>
      <c r="DD413" s="236">
        <v>0.74670000000000003</v>
      </c>
      <c r="DE413" s="236"/>
      <c r="DF413" s="236">
        <v>0.51949999999999996</v>
      </c>
      <c r="DG413" s="236">
        <v>1.8181</v>
      </c>
      <c r="DH413" s="236"/>
      <c r="DI413" s="236">
        <v>1.9155</v>
      </c>
      <c r="DJ413" s="236"/>
      <c r="DK413" s="236">
        <v>1.3310999999999999</v>
      </c>
      <c r="DL413" s="236">
        <v>1.0388999999999999</v>
      </c>
    </row>
    <row r="414" spans="1:116" x14ac:dyDescent="0.35">
      <c r="A414" s="236">
        <v>92</v>
      </c>
      <c r="B414" s="236">
        <v>0.35709999999999997</v>
      </c>
      <c r="C414" s="236"/>
      <c r="D414" s="236">
        <v>1.2012</v>
      </c>
      <c r="E414" s="236">
        <v>-3.2500000000000001E-2</v>
      </c>
      <c r="F414" s="236">
        <v>1.2013</v>
      </c>
      <c r="G414" s="236"/>
      <c r="H414" s="236"/>
      <c r="I414" s="236">
        <v>6.4899999999999999E-2</v>
      </c>
      <c r="J414" s="236"/>
      <c r="K414" s="236">
        <v>-9.74E-2</v>
      </c>
      <c r="L414" s="236"/>
      <c r="M414" s="236"/>
      <c r="N414" s="236"/>
      <c r="O414" s="236">
        <v>0.1623</v>
      </c>
      <c r="Z414" s="236">
        <v>1.7206999999999999</v>
      </c>
      <c r="AA414" s="236">
        <v>1.2661</v>
      </c>
      <c r="AB414" s="236">
        <v>1.4935</v>
      </c>
      <c r="AC414" s="236"/>
      <c r="AD414" s="236"/>
      <c r="AE414" s="236"/>
      <c r="AF414" s="236">
        <v>2.2075999999999998</v>
      </c>
      <c r="AG414" s="236">
        <v>0.90900000000000003</v>
      </c>
      <c r="AH414" s="236">
        <v>-6.4899999999999999E-2</v>
      </c>
      <c r="AI414" s="236">
        <v>1.5908</v>
      </c>
      <c r="AJ414" s="236">
        <v>-0.12989999999999999</v>
      </c>
      <c r="AK414" s="236">
        <v>0.35709999999999997</v>
      </c>
      <c r="AL414" s="236">
        <v>-0.32469999999999999</v>
      </c>
      <c r="AM414" s="236">
        <v>1.2661</v>
      </c>
      <c r="AN414" s="236">
        <v>-0.29210000000000003</v>
      </c>
      <c r="AO414" s="236">
        <v>1.2662</v>
      </c>
      <c r="AP414" s="236"/>
      <c r="AQ414" s="236">
        <v>0.58440000000000003</v>
      </c>
      <c r="AR414" s="236"/>
      <c r="AS414" s="236">
        <v>1.0713999999999999</v>
      </c>
      <c r="AX414" s="236">
        <v>0.61680000000000001</v>
      </c>
      <c r="AY414" s="236"/>
      <c r="AZ414" s="236">
        <v>-1.1363000000000001</v>
      </c>
      <c r="BA414" s="236">
        <v>0.58440000000000003</v>
      </c>
      <c r="BB414" s="236">
        <v>1.0388999999999999</v>
      </c>
      <c r="BC414" s="236">
        <v>0.48699999999999999</v>
      </c>
      <c r="BD414" s="236">
        <v>0.90900000000000003</v>
      </c>
      <c r="BE414" s="236"/>
      <c r="BF414" s="236">
        <v>1.883</v>
      </c>
      <c r="BV414" s="236">
        <v>2.0453999999999999</v>
      </c>
      <c r="BW414" s="236">
        <v>1.2337</v>
      </c>
      <c r="BX414" s="236">
        <v>1.2337</v>
      </c>
      <c r="BY414" s="236"/>
      <c r="BZ414" s="236">
        <v>0.35709999999999997</v>
      </c>
      <c r="CA414" s="236">
        <v>1.0064</v>
      </c>
      <c r="CB414" s="236">
        <v>0.42199999999999999</v>
      </c>
      <c r="CC414" s="236"/>
      <c r="CD414" s="236">
        <v>0.64929999999999999</v>
      </c>
      <c r="CE414" s="236">
        <v>1.5583</v>
      </c>
      <c r="CF414" s="236">
        <v>1.5259</v>
      </c>
      <c r="CG414" s="236">
        <v>0.32469999999999999</v>
      </c>
      <c r="CH414" s="236">
        <v>1.3310999999999999</v>
      </c>
      <c r="CI414" s="236">
        <v>0.42199999999999999</v>
      </c>
      <c r="CJ414" s="236">
        <v>0.81159999999999999</v>
      </c>
      <c r="CK414" s="236"/>
      <c r="CL414" s="236"/>
      <c r="CN414" s="236">
        <v>0.58440000000000003</v>
      </c>
      <c r="CU414" s="236">
        <v>9.74E-2</v>
      </c>
      <c r="CV414" s="236">
        <v>0.81169999999999998</v>
      </c>
      <c r="CW414" s="236">
        <v>2.37</v>
      </c>
      <c r="CX414" s="236">
        <v>1.7532000000000001</v>
      </c>
      <c r="CY414" s="236">
        <v>0.3896</v>
      </c>
      <c r="CZ414" s="236">
        <v>0.29220000000000002</v>
      </c>
      <c r="DA414" s="236">
        <v>2.1103000000000001</v>
      </c>
      <c r="DB414" s="236">
        <v>1.4610000000000001</v>
      </c>
      <c r="DC414" s="236">
        <v>1.2337</v>
      </c>
      <c r="DD414" s="236">
        <v>0.90900000000000003</v>
      </c>
      <c r="DE414" s="236"/>
      <c r="DF414" s="236">
        <v>0.45450000000000002</v>
      </c>
      <c r="DG414" s="236">
        <v>1.6881999999999999</v>
      </c>
      <c r="DH414" s="236"/>
      <c r="DI414" s="236">
        <v>1.6556999999999999</v>
      </c>
      <c r="DJ414" s="236"/>
      <c r="DK414" s="236">
        <v>1.2986</v>
      </c>
      <c r="DL414" s="236">
        <v>1.2337</v>
      </c>
    </row>
    <row r="415" spans="1:116" x14ac:dyDescent="0.35">
      <c r="A415" s="236">
        <v>93</v>
      </c>
      <c r="B415" s="236">
        <v>0.3246</v>
      </c>
      <c r="C415" s="236"/>
      <c r="D415" s="236">
        <v>1.1687000000000001</v>
      </c>
      <c r="E415" s="236">
        <v>-6.5000000000000002E-2</v>
      </c>
      <c r="F415" s="236">
        <v>1.3310999999999999</v>
      </c>
      <c r="G415" s="236"/>
      <c r="H415" s="236"/>
      <c r="I415" s="236">
        <v>0.1623</v>
      </c>
      <c r="J415" s="236"/>
      <c r="K415" s="236">
        <v>0</v>
      </c>
      <c r="L415" s="236"/>
      <c r="M415" s="236"/>
      <c r="N415" s="236"/>
      <c r="O415" s="236">
        <v>0.22720000000000001</v>
      </c>
      <c r="Z415" s="236">
        <v>1.7206999999999999</v>
      </c>
      <c r="AA415" s="236">
        <v>1.2012</v>
      </c>
      <c r="AB415" s="236">
        <v>1.3960999999999999</v>
      </c>
      <c r="AC415" s="236"/>
      <c r="AD415" s="236"/>
      <c r="AE415" s="236"/>
      <c r="AF415" s="236">
        <v>1.9479</v>
      </c>
      <c r="AG415" s="236">
        <v>0.71419999999999995</v>
      </c>
      <c r="AH415" s="236">
        <v>-0.25969999999999999</v>
      </c>
      <c r="AI415" s="236">
        <v>1.5583</v>
      </c>
      <c r="AJ415" s="236">
        <v>-9.74E-2</v>
      </c>
      <c r="AK415" s="236">
        <v>0.1623</v>
      </c>
      <c r="AL415" s="236">
        <v>-0.35720000000000002</v>
      </c>
      <c r="AM415" s="236">
        <v>1.2986</v>
      </c>
      <c r="AN415" s="236">
        <v>-0.25969999999999999</v>
      </c>
      <c r="AO415" s="236">
        <v>1.2337</v>
      </c>
      <c r="AP415" s="236"/>
      <c r="AQ415" s="236">
        <v>0.55189999999999995</v>
      </c>
      <c r="AR415" s="236"/>
      <c r="AS415" s="236">
        <v>0.81169999999999998</v>
      </c>
      <c r="AX415" s="236">
        <v>0.58440000000000003</v>
      </c>
      <c r="AY415" s="236"/>
      <c r="AZ415" s="236">
        <v>-0.7792</v>
      </c>
      <c r="BA415" s="236">
        <v>0.51939999999999997</v>
      </c>
      <c r="BB415" s="236">
        <v>1.0713999999999999</v>
      </c>
      <c r="BC415" s="236">
        <v>0.1948</v>
      </c>
      <c r="BD415" s="236">
        <v>0.87660000000000005</v>
      </c>
      <c r="BE415" s="236"/>
      <c r="BF415" s="236">
        <v>1.8505</v>
      </c>
      <c r="BV415" s="236">
        <v>1.948</v>
      </c>
      <c r="BW415" s="236">
        <v>1.2662</v>
      </c>
      <c r="BX415" s="236">
        <v>1.2337</v>
      </c>
      <c r="BY415" s="236"/>
      <c r="BZ415" s="236">
        <v>0.3896</v>
      </c>
      <c r="CA415" s="236">
        <v>1.0388999999999999</v>
      </c>
      <c r="CB415" s="236">
        <v>0.35709999999999997</v>
      </c>
      <c r="CC415" s="236"/>
      <c r="CD415" s="236">
        <v>0.45450000000000002</v>
      </c>
      <c r="CE415" s="236">
        <v>1.4285000000000001</v>
      </c>
      <c r="CF415" s="236">
        <v>1.3310999999999999</v>
      </c>
      <c r="CG415" s="236">
        <v>0.29220000000000002</v>
      </c>
      <c r="CH415" s="236">
        <v>1.2661</v>
      </c>
      <c r="CI415" s="236">
        <v>0.35709999999999997</v>
      </c>
      <c r="CJ415" s="236">
        <v>0.90900000000000003</v>
      </c>
      <c r="CK415" s="236"/>
      <c r="CL415" s="236"/>
      <c r="CN415" s="236">
        <v>0.71430000000000005</v>
      </c>
      <c r="CU415" s="236">
        <v>0.1623</v>
      </c>
      <c r="CV415" s="236">
        <v>0.84409999999999996</v>
      </c>
      <c r="CW415" s="236">
        <v>1.8505</v>
      </c>
      <c r="CX415" s="236">
        <v>1.8831</v>
      </c>
      <c r="CY415" s="236">
        <v>0.58440000000000003</v>
      </c>
      <c r="CZ415" s="236">
        <v>0.1623</v>
      </c>
      <c r="DA415" s="236">
        <v>2.2077</v>
      </c>
      <c r="DB415" s="236">
        <v>1.4610000000000001</v>
      </c>
      <c r="DC415" s="236">
        <v>1.3310999999999999</v>
      </c>
      <c r="DD415" s="236">
        <v>0.68169999999999997</v>
      </c>
      <c r="DE415" s="236"/>
      <c r="DF415" s="236">
        <v>0.51949999999999996</v>
      </c>
      <c r="DG415" s="236">
        <v>1.6556999999999999</v>
      </c>
      <c r="DH415" s="236"/>
      <c r="DI415" s="236">
        <v>1.883</v>
      </c>
      <c r="DJ415" s="236"/>
      <c r="DK415" s="236">
        <v>1.3635999999999999</v>
      </c>
      <c r="DL415" s="236">
        <v>1.2987</v>
      </c>
    </row>
    <row r="416" spans="1:116" x14ac:dyDescent="0.35">
      <c r="A416" s="236">
        <v>94</v>
      </c>
      <c r="B416" s="236">
        <v>0.22720000000000001</v>
      </c>
      <c r="C416" s="236"/>
      <c r="D416" s="236">
        <v>1.1037999999999999</v>
      </c>
      <c r="E416" s="236">
        <v>-9.74E-2</v>
      </c>
      <c r="F416" s="236">
        <v>1.1688000000000001</v>
      </c>
      <c r="G416" s="236"/>
      <c r="H416" s="236"/>
      <c r="I416" s="236">
        <v>3.2500000000000001E-2</v>
      </c>
      <c r="J416" s="236"/>
      <c r="K416" s="236">
        <v>-0.1948</v>
      </c>
      <c r="L416" s="236"/>
      <c r="M416" s="236"/>
      <c r="N416" s="236"/>
      <c r="O416" s="236">
        <v>0.1948</v>
      </c>
      <c r="Z416" s="236">
        <v>1.883</v>
      </c>
      <c r="AA416" s="236">
        <v>1.3634999999999999</v>
      </c>
      <c r="AB416" s="236">
        <v>1.1363000000000001</v>
      </c>
      <c r="AC416" s="236"/>
      <c r="AD416" s="236"/>
      <c r="AE416" s="236"/>
      <c r="AF416" s="236">
        <v>2.1427</v>
      </c>
      <c r="AG416" s="236">
        <v>0.68179999999999996</v>
      </c>
      <c r="AH416" s="236">
        <v>-3.2500000000000001E-2</v>
      </c>
      <c r="AI416" s="236">
        <v>1.5583</v>
      </c>
      <c r="AJ416" s="236">
        <v>-6.5000000000000002E-2</v>
      </c>
      <c r="AK416" s="236">
        <v>9.74E-2</v>
      </c>
      <c r="AL416" s="236">
        <v>-0.42209999999999998</v>
      </c>
      <c r="AM416" s="236">
        <v>1.3959999999999999</v>
      </c>
      <c r="AN416" s="236">
        <v>-0.1623</v>
      </c>
      <c r="AO416" s="236">
        <v>1.2012</v>
      </c>
      <c r="AP416" s="236"/>
      <c r="AQ416" s="236">
        <v>0.64929999999999999</v>
      </c>
      <c r="AR416" s="236"/>
      <c r="AS416" s="236">
        <v>0.90900000000000003</v>
      </c>
      <c r="AX416" s="236">
        <v>0.32469999999999999</v>
      </c>
      <c r="AY416" s="236"/>
      <c r="AZ416" s="236">
        <v>-0.87660000000000005</v>
      </c>
      <c r="BA416" s="236">
        <v>0.42199999999999999</v>
      </c>
      <c r="BB416" s="236">
        <v>1.0388999999999999</v>
      </c>
      <c r="BC416" s="236">
        <v>0.32469999999999999</v>
      </c>
      <c r="BD416" s="236">
        <v>0.64929999999999999</v>
      </c>
      <c r="BE416" s="236"/>
      <c r="BF416" s="236">
        <v>1.7205999999999999</v>
      </c>
      <c r="BV416" s="236">
        <v>1.8506</v>
      </c>
      <c r="BW416" s="236">
        <v>1.4285000000000001</v>
      </c>
      <c r="BX416" s="236">
        <v>1.3960999999999999</v>
      </c>
      <c r="BY416" s="236"/>
      <c r="BZ416" s="236">
        <v>0.35709999999999997</v>
      </c>
      <c r="CA416" s="236">
        <v>0.90900000000000003</v>
      </c>
      <c r="CB416" s="236">
        <v>0.45450000000000002</v>
      </c>
      <c r="CC416" s="236"/>
      <c r="CD416" s="236">
        <v>0.29210000000000003</v>
      </c>
      <c r="CE416" s="236">
        <v>1.5583</v>
      </c>
      <c r="CF416" s="236">
        <v>1.3634999999999999</v>
      </c>
      <c r="CG416" s="236">
        <v>0.35720000000000002</v>
      </c>
      <c r="CH416" s="236">
        <v>1.4609000000000001</v>
      </c>
      <c r="CI416" s="236">
        <v>0.45450000000000002</v>
      </c>
      <c r="CJ416" s="236">
        <v>0.51939999999999997</v>
      </c>
      <c r="CK416" s="236"/>
      <c r="CL416" s="236"/>
      <c r="CN416" s="236">
        <v>0.6169</v>
      </c>
      <c r="CU416" s="236">
        <v>0.29210000000000003</v>
      </c>
      <c r="CV416" s="236">
        <v>0.90910000000000002</v>
      </c>
      <c r="CW416" s="236">
        <v>2.0777999999999999</v>
      </c>
      <c r="CX416" s="236">
        <v>1.7857000000000001</v>
      </c>
      <c r="CY416" s="236">
        <v>0.3896</v>
      </c>
      <c r="CZ416" s="236">
        <v>0.2273</v>
      </c>
      <c r="DA416" s="236">
        <v>2.1427</v>
      </c>
      <c r="DB416" s="236">
        <v>1.3959999999999999</v>
      </c>
      <c r="DC416" s="236">
        <v>1.2337</v>
      </c>
      <c r="DD416" s="236">
        <v>0.9415</v>
      </c>
      <c r="DE416" s="236"/>
      <c r="DF416" s="236">
        <v>0.6169</v>
      </c>
      <c r="DG416" s="236">
        <v>1.7856000000000001</v>
      </c>
      <c r="DH416" s="236"/>
      <c r="DI416" s="236">
        <v>1.7206999999999999</v>
      </c>
      <c r="DJ416" s="236"/>
      <c r="DK416" s="236">
        <v>1.2662</v>
      </c>
      <c r="DL416" s="236">
        <v>1.1688000000000001</v>
      </c>
    </row>
    <row r="417" spans="1:116" x14ac:dyDescent="0.35">
      <c r="A417" s="236">
        <v>95</v>
      </c>
      <c r="B417" s="236">
        <v>0.45450000000000002</v>
      </c>
      <c r="C417" s="236"/>
      <c r="D417" s="236">
        <v>1.2337</v>
      </c>
      <c r="E417" s="236">
        <v>-9.74E-2</v>
      </c>
      <c r="F417" s="236">
        <v>1.0065</v>
      </c>
      <c r="G417" s="236"/>
      <c r="H417" s="236"/>
      <c r="I417" s="236">
        <v>-3.2399999999999998E-2</v>
      </c>
      <c r="J417" s="236"/>
      <c r="K417" s="236">
        <v>-0.1623</v>
      </c>
      <c r="L417" s="236"/>
      <c r="M417" s="236"/>
      <c r="N417" s="236"/>
      <c r="O417" s="236">
        <v>0.1623</v>
      </c>
      <c r="Z417" s="236">
        <v>1.7532000000000001</v>
      </c>
      <c r="AA417" s="236">
        <v>0.9415</v>
      </c>
      <c r="AB417" s="236">
        <v>1.2337</v>
      </c>
      <c r="AC417" s="236"/>
      <c r="AD417" s="236"/>
      <c r="AE417" s="236"/>
      <c r="AF417" s="236">
        <v>1.883</v>
      </c>
      <c r="AG417" s="236">
        <v>0.68179999999999996</v>
      </c>
      <c r="AH417" s="236">
        <v>-0.1623</v>
      </c>
      <c r="AI417" s="236">
        <v>1.5908</v>
      </c>
      <c r="AJ417" s="236">
        <v>-9.74E-2</v>
      </c>
      <c r="AK417" s="236">
        <v>0.51939999999999997</v>
      </c>
      <c r="AL417" s="236">
        <v>-0.32469999999999999</v>
      </c>
      <c r="AM417" s="236">
        <v>1.4934000000000001</v>
      </c>
      <c r="AN417" s="236">
        <v>-0.1298</v>
      </c>
      <c r="AO417" s="236">
        <v>1.2337</v>
      </c>
      <c r="AP417" s="236"/>
      <c r="AQ417" s="236">
        <v>0.51949999999999996</v>
      </c>
      <c r="AR417" s="236"/>
      <c r="AS417" s="236">
        <v>1.0713999999999999</v>
      </c>
      <c r="AX417" s="236">
        <v>0.64929999999999999</v>
      </c>
      <c r="AY417" s="236"/>
      <c r="AZ417" s="236">
        <v>-0.9415</v>
      </c>
      <c r="BA417" s="236">
        <v>0.35709999999999997</v>
      </c>
      <c r="BB417" s="236">
        <v>1.0713999999999999</v>
      </c>
      <c r="BC417" s="236">
        <v>0.2273</v>
      </c>
      <c r="BD417" s="236">
        <v>0.81159999999999999</v>
      </c>
      <c r="BE417" s="236"/>
      <c r="BF417" s="236">
        <v>1.5908</v>
      </c>
      <c r="BV417" s="236">
        <v>1.7206999999999999</v>
      </c>
      <c r="BW417" s="236">
        <v>1.2662</v>
      </c>
      <c r="BX417" s="236">
        <v>1.2013</v>
      </c>
      <c r="BY417" s="236"/>
      <c r="BZ417" s="236">
        <v>0.35709999999999997</v>
      </c>
      <c r="CA417" s="236">
        <v>0.74670000000000003</v>
      </c>
      <c r="CB417" s="236">
        <v>0.35709999999999997</v>
      </c>
      <c r="CC417" s="236"/>
      <c r="CD417" s="236">
        <v>0.42199999999999999</v>
      </c>
      <c r="CE417" s="236">
        <v>1.4285000000000001</v>
      </c>
      <c r="CF417" s="236">
        <v>1.5908</v>
      </c>
      <c r="CG417" s="236">
        <v>0.1948</v>
      </c>
      <c r="CH417" s="236">
        <v>1.2337</v>
      </c>
      <c r="CI417" s="236">
        <v>0.1948</v>
      </c>
      <c r="CJ417" s="236">
        <v>0.64929999999999999</v>
      </c>
      <c r="CK417" s="236"/>
      <c r="CL417" s="236"/>
      <c r="CN417" s="236">
        <v>0.55189999999999995</v>
      </c>
      <c r="CU417" s="236">
        <v>0.25969999999999999</v>
      </c>
      <c r="CV417" s="236">
        <v>0.81169999999999998</v>
      </c>
      <c r="CW417" s="236">
        <v>1.9155</v>
      </c>
      <c r="CX417" s="236">
        <v>1.6557999999999999</v>
      </c>
      <c r="CY417" s="236">
        <v>0.48699999999999999</v>
      </c>
      <c r="CZ417" s="236">
        <v>0.1623</v>
      </c>
      <c r="DA417" s="236">
        <v>2.1751999999999998</v>
      </c>
      <c r="DB417" s="236">
        <v>1.4610000000000001</v>
      </c>
      <c r="DC417" s="236">
        <v>1.2337</v>
      </c>
      <c r="DD417" s="236">
        <v>0.61680000000000001</v>
      </c>
      <c r="DE417" s="236"/>
      <c r="DF417" s="236">
        <v>0.51949999999999996</v>
      </c>
      <c r="DG417" s="236">
        <v>1.9155</v>
      </c>
      <c r="DH417" s="236"/>
      <c r="DI417" s="236">
        <v>1.9479</v>
      </c>
      <c r="DJ417" s="236"/>
      <c r="DK417" s="236">
        <v>1.2337</v>
      </c>
      <c r="DL417" s="236">
        <v>1.2662</v>
      </c>
    </row>
    <row r="418" spans="1:116" x14ac:dyDescent="0.35">
      <c r="A418" s="236">
        <v>96</v>
      </c>
      <c r="B418" s="236">
        <v>0.42199999999999999</v>
      </c>
      <c r="C418" s="236"/>
      <c r="D418" s="236">
        <v>1.2012</v>
      </c>
      <c r="E418" s="236">
        <v>-0.16239999999999999</v>
      </c>
      <c r="F418" s="236">
        <v>1.1039000000000001</v>
      </c>
      <c r="G418" s="236"/>
      <c r="H418" s="236"/>
      <c r="I418" s="236">
        <v>-0.1298</v>
      </c>
      <c r="J418" s="236"/>
      <c r="K418" s="236">
        <v>-3.2399999999999998E-2</v>
      </c>
      <c r="L418" s="236"/>
      <c r="M418" s="236"/>
      <c r="N418" s="236"/>
      <c r="O418" s="236">
        <v>0.1948</v>
      </c>
      <c r="Z418" s="236">
        <v>1.7206999999999999</v>
      </c>
      <c r="AA418" s="236">
        <v>1.0388999999999999</v>
      </c>
      <c r="AB418" s="236">
        <v>1.1688000000000001</v>
      </c>
      <c r="AC418" s="236"/>
      <c r="AD418" s="236"/>
      <c r="AE418" s="236"/>
      <c r="AF418" s="236">
        <v>1.9479</v>
      </c>
      <c r="AG418" s="236">
        <v>0.87649999999999995</v>
      </c>
      <c r="AH418" s="236">
        <v>-6.4899999999999999E-2</v>
      </c>
      <c r="AI418" s="236">
        <v>1.7206999999999999</v>
      </c>
      <c r="AJ418" s="236">
        <v>-0.2273</v>
      </c>
      <c r="AK418" s="236">
        <v>0.1623</v>
      </c>
      <c r="AL418" s="236">
        <v>-0.3896</v>
      </c>
      <c r="AM418" s="236">
        <v>1.1687000000000001</v>
      </c>
      <c r="AN418" s="236">
        <v>-0.29210000000000003</v>
      </c>
      <c r="AO418" s="236">
        <v>1.2337</v>
      </c>
      <c r="AP418" s="236"/>
      <c r="AQ418" s="236">
        <v>0.84409999999999996</v>
      </c>
      <c r="AR418" s="236"/>
      <c r="AS418" s="236">
        <v>0.81169999999999998</v>
      </c>
      <c r="AX418" s="236">
        <v>0.42199999999999999</v>
      </c>
      <c r="AY418" s="236"/>
      <c r="AZ418" s="236">
        <v>-1.1037999999999999</v>
      </c>
      <c r="BA418" s="236">
        <v>0.45450000000000002</v>
      </c>
      <c r="BB418" s="236">
        <v>1.0388999999999999</v>
      </c>
      <c r="BC418" s="236">
        <v>0.42209999999999998</v>
      </c>
      <c r="BD418" s="236">
        <v>0.87660000000000005</v>
      </c>
      <c r="BE418" s="236"/>
      <c r="BF418" s="236">
        <v>1.4934000000000001</v>
      </c>
      <c r="BV418" s="236">
        <v>1.5584</v>
      </c>
      <c r="BW418" s="236">
        <v>1.2013</v>
      </c>
      <c r="BX418" s="236">
        <v>1.2337</v>
      </c>
      <c r="BY418" s="236"/>
      <c r="BZ418" s="236">
        <v>0.42199999999999999</v>
      </c>
      <c r="CA418" s="236">
        <v>0.9415</v>
      </c>
      <c r="CB418" s="236">
        <v>0.38950000000000001</v>
      </c>
      <c r="CC418" s="236"/>
      <c r="CD418" s="236">
        <v>0.3246</v>
      </c>
      <c r="CE418" s="236">
        <v>1.7531000000000001</v>
      </c>
      <c r="CF418" s="236">
        <v>1.3959999999999999</v>
      </c>
      <c r="CG418" s="236">
        <v>9.74E-2</v>
      </c>
      <c r="CH418" s="236">
        <v>1.3959999999999999</v>
      </c>
      <c r="CI418" s="236">
        <v>0.55189999999999995</v>
      </c>
      <c r="CJ418" s="236">
        <v>0.81159999999999999</v>
      </c>
      <c r="CK418" s="236"/>
      <c r="CL418" s="236"/>
      <c r="CN418" s="236">
        <v>0.6169</v>
      </c>
      <c r="CU418" s="236">
        <v>0.1623</v>
      </c>
      <c r="CV418" s="236">
        <v>0.74670000000000003</v>
      </c>
      <c r="CW418" s="236">
        <v>1.9155</v>
      </c>
      <c r="CX418" s="236">
        <v>1.7206999999999999</v>
      </c>
      <c r="CY418" s="236">
        <v>0.42209999999999998</v>
      </c>
      <c r="CZ418" s="236">
        <v>-3.2500000000000001E-2</v>
      </c>
      <c r="DA418" s="236">
        <v>2.1751999999999998</v>
      </c>
      <c r="DB418" s="236">
        <v>1.3635999999999999</v>
      </c>
      <c r="DC418" s="236">
        <v>1.0388999999999999</v>
      </c>
      <c r="DD418" s="236">
        <v>0.77910000000000001</v>
      </c>
      <c r="DE418" s="236"/>
      <c r="DF418" s="236">
        <v>0.45450000000000002</v>
      </c>
      <c r="DG418" s="236">
        <v>1.6881999999999999</v>
      </c>
      <c r="DH418" s="236"/>
      <c r="DI418" s="236">
        <v>1.5259</v>
      </c>
      <c r="DJ418" s="236"/>
      <c r="DK418" s="236">
        <v>1.2662</v>
      </c>
      <c r="DL418" s="236">
        <v>1.3635999999999999</v>
      </c>
    </row>
    <row r="419" spans="1:116" x14ac:dyDescent="0.35">
      <c r="A419" s="236">
        <v>97</v>
      </c>
      <c r="B419" s="236">
        <v>0.3246</v>
      </c>
      <c r="C419" s="236"/>
      <c r="D419" s="236">
        <v>1.1687000000000001</v>
      </c>
      <c r="E419" s="236">
        <v>6.4899999999999999E-2</v>
      </c>
      <c r="F419" s="236">
        <v>1.1688000000000001</v>
      </c>
      <c r="G419" s="236"/>
      <c r="H419" s="236"/>
      <c r="I419" s="236">
        <v>-3.2399999999999998E-2</v>
      </c>
      <c r="J419" s="236"/>
      <c r="K419" s="236">
        <v>0</v>
      </c>
      <c r="L419" s="236"/>
      <c r="M419" s="236"/>
      <c r="N419" s="236"/>
      <c r="O419" s="236">
        <v>0.22720000000000001</v>
      </c>
      <c r="Z419" s="236">
        <v>1.5584</v>
      </c>
      <c r="AA419" s="236">
        <v>0.9415</v>
      </c>
      <c r="AB419" s="236">
        <v>1.2987</v>
      </c>
      <c r="AC419" s="236"/>
      <c r="AD419" s="236"/>
      <c r="AE419" s="236"/>
      <c r="AF419" s="236">
        <v>2.0127999999999999</v>
      </c>
      <c r="AG419" s="236">
        <v>0.81159999999999999</v>
      </c>
      <c r="AH419" s="236">
        <v>-0.1948</v>
      </c>
      <c r="AI419" s="236">
        <v>1.6556999999999999</v>
      </c>
      <c r="AJ419" s="236">
        <v>-3.2500000000000001E-2</v>
      </c>
      <c r="AK419" s="236">
        <v>0.1948</v>
      </c>
      <c r="AL419" s="236">
        <v>-0.48699999999999999</v>
      </c>
      <c r="AM419" s="236">
        <v>1.1037999999999999</v>
      </c>
      <c r="AN419" s="236">
        <v>-0.38950000000000001</v>
      </c>
      <c r="AO419" s="236">
        <v>1.3635999999999999</v>
      </c>
      <c r="AP419" s="236"/>
      <c r="AQ419" s="236">
        <v>0.58440000000000003</v>
      </c>
      <c r="AR419" s="236"/>
      <c r="AS419" s="236">
        <v>0.87660000000000005</v>
      </c>
      <c r="AX419" s="236">
        <v>0.58440000000000003</v>
      </c>
      <c r="AY419" s="236"/>
      <c r="AZ419" s="236">
        <v>-1.1363000000000001</v>
      </c>
      <c r="BA419" s="236">
        <v>0.42199999999999999</v>
      </c>
      <c r="BB419" s="236">
        <v>1.0713999999999999</v>
      </c>
      <c r="BC419" s="236">
        <v>0.29220000000000002</v>
      </c>
      <c r="BD419" s="236">
        <v>1.0713999999999999</v>
      </c>
      <c r="BE419" s="236"/>
      <c r="BF419" s="236">
        <v>1.5258</v>
      </c>
      <c r="BV419" s="236">
        <v>1.7206999999999999</v>
      </c>
      <c r="BW419" s="236">
        <v>1.1039000000000001</v>
      </c>
      <c r="BX419" s="236">
        <v>1.3635999999999999</v>
      </c>
      <c r="BY419" s="236"/>
      <c r="BZ419" s="236">
        <v>0.22720000000000001</v>
      </c>
      <c r="CA419" s="236">
        <v>0.9415</v>
      </c>
      <c r="CB419" s="236">
        <v>0.51939999999999997</v>
      </c>
      <c r="CC419" s="236"/>
      <c r="CD419" s="236">
        <v>0.25969999999999999</v>
      </c>
      <c r="CE419" s="236">
        <v>1.5259</v>
      </c>
      <c r="CF419" s="236">
        <v>1.2986</v>
      </c>
      <c r="CG419" s="236">
        <v>0.16239999999999999</v>
      </c>
      <c r="CH419" s="236">
        <v>1.3634999999999999</v>
      </c>
      <c r="CI419" s="236">
        <v>0.1948</v>
      </c>
      <c r="CJ419" s="236">
        <v>0.74670000000000003</v>
      </c>
      <c r="CK419" s="236"/>
      <c r="CL419" s="236"/>
      <c r="CN419" s="236">
        <v>0.55189999999999995</v>
      </c>
      <c r="CU419" s="236">
        <v>-9.74E-2</v>
      </c>
      <c r="CV419" s="236">
        <v>0.7792</v>
      </c>
      <c r="CW419" s="236">
        <v>1.8181</v>
      </c>
      <c r="CX419" s="236">
        <v>1.9155</v>
      </c>
      <c r="CY419" s="236">
        <v>0.55189999999999995</v>
      </c>
      <c r="CZ419" s="236">
        <v>0.25969999999999999</v>
      </c>
      <c r="DA419" s="236">
        <v>1.883</v>
      </c>
      <c r="DB419" s="236">
        <v>1.2012</v>
      </c>
      <c r="DC419" s="236">
        <v>1.3635999999999999</v>
      </c>
      <c r="DD419" s="236">
        <v>0.71419999999999995</v>
      </c>
      <c r="DE419" s="236"/>
      <c r="DF419" s="236">
        <v>0.55189999999999995</v>
      </c>
      <c r="DG419" s="236">
        <v>1.6881999999999999</v>
      </c>
      <c r="DH419" s="236"/>
      <c r="DI419" s="236">
        <v>1.8181</v>
      </c>
      <c r="DJ419" s="236"/>
      <c r="DK419" s="236">
        <v>1.2662</v>
      </c>
      <c r="DL419" s="236">
        <v>1.2337</v>
      </c>
    </row>
    <row r="420" spans="1:116" x14ac:dyDescent="0.35">
      <c r="A420" s="236">
        <v>98</v>
      </c>
      <c r="B420" s="236">
        <v>0.22720000000000001</v>
      </c>
      <c r="C420" s="236"/>
      <c r="D420" s="236">
        <v>1.1363000000000001</v>
      </c>
      <c r="E420" s="236">
        <v>-0.29220000000000002</v>
      </c>
      <c r="F420" s="236">
        <v>0.9415</v>
      </c>
      <c r="G420" s="236"/>
      <c r="H420" s="236"/>
      <c r="I420" s="236">
        <v>-0.1623</v>
      </c>
      <c r="J420" s="236"/>
      <c r="K420" s="236">
        <v>0</v>
      </c>
      <c r="L420" s="236"/>
      <c r="M420" s="236"/>
      <c r="N420" s="236"/>
      <c r="O420" s="236">
        <v>0.3246</v>
      </c>
      <c r="Z420" s="236">
        <v>1.5259</v>
      </c>
      <c r="AA420" s="236">
        <v>1.3310999999999999</v>
      </c>
      <c r="AB420" s="236">
        <v>1.0713999999999999</v>
      </c>
      <c r="AC420" s="236"/>
      <c r="AD420" s="236"/>
      <c r="AE420" s="236"/>
      <c r="AF420" s="236">
        <v>1.9479</v>
      </c>
      <c r="AG420" s="236">
        <v>0.84409999999999996</v>
      </c>
      <c r="AH420" s="236">
        <v>-9.74E-2</v>
      </c>
      <c r="AI420" s="236">
        <v>1.6233</v>
      </c>
      <c r="AJ420" s="236">
        <v>-0.25979999999999998</v>
      </c>
      <c r="AK420" s="236">
        <v>0.3246</v>
      </c>
      <c r="AL420" s="236">
        <v>-0.29220000000000002</v>
      </c>
      <c r="AM420" s="236">
        <v>1.1687000000000001</v>
      </c>
      <c r="AN420" s="236">
        <v>-0.1298</v>
      </c>
      <c r="AO420" s="236">
        <v>1.2337</v>
      </c>
      <c r="AP420" s="236"/>
      <c r="AQ420" s="236">
        <v>0.51949999999999996</v>
      </c>
      <c r="AR420" s="236"/>
      <c r="AS420" s="236">
        <v>0.9415</v>
      </c>
      <c r="AX420" s="236">
        <v>0.25969999999999999</v>
      </c>
      <c r="AY420" s="236"/>
      <c r="AZ420" s="236">
        <v>-1.1687000000000001</v>
      </c>
      <c r="BA420" s="236">
        <v>0.35709999999999997</v>
      </c>
      <c r="BB420" s="236">
        <v>0.97399999999999998</v>
      </c>
      <c r="BC420" s="236">
        <v>0.3896</v>
      </c>
      <c r="BD420" s="236">
        <v>0.7792</v>
      </c>
      <c r="BE420" s="236"/>
      <c r="BF420" s="236">
        <v>1.4934000000000001</v>
      </c>
      <c r="BV420" s="236">
        <v>1.7206999999999999</v>
      </c>
      <c r="BW420" s="236">
        <v>1.1363000000000001</v>
      </c>
      <c r="BX420" s="236">
        <v>1.0713999999999999</v>
      </c>
      <c r="BY420" s="236"/>
      <c r="BZ420" s="236">
        <v>0.3246</v>
      </c>
      <c r="CA420" s="236">
        <v>1.0712999999999999</v>
      </c>
      <c r="CB420" s="236">
        <v>0.38950000000000001</v>
      </c>
      <c r="CC420" s="236"/>
      <c r="CD420" s="236">
        <v>0.35709999999999997</v>
      </c>
      <c r="CE420" s="236">
        <v>1.5583</v>
      </c>
      <c r="CF420" s="236">
        <v>1.3310999999999999</v>
      </c>
      <c r="CG420" s="236">
        <v>6.5000000000000002E-2</v>
      </c>
      <c r="CH420" s="236">
        <v>1.2986</v>
      </c>
      <c r="CI420" s="236">
        <v>0.42199999999999999</v>
      </c>
      <c r="CJ420" s="236">
        <v>0.71419999999999995</v>
      </c>
      <c r="CK420" s="236"/>
      <c r="CL420" s="236"/>
      <c r="CN420" s="236">
        <v>0.6169</v>
      </c>
      <c r="CU420" s="236">
        <v>0</v>
      </c>
      <c r="CV420" s="236">
        <v>0.90910000000000002</v>
      </c>
      <c r="CW420" s="236">
        <v>1.8505</v>
      </c>
      <c r="CX420" s="236">
        <v>1.7857000000000001</v>
      </c>
      <c r="CY420" s="236">
        <v>0.32469999999999999</v>
      </c>
      <c r="CZ420" s="236">
        <v>0.2273</v>
      </c>
      <c r="DA420" s="236">
        <v>1.9155</v>
      </c>
      <c r="DB420" s="236">
        <v>1.2337</v>
      </c>
      <c r="DC420" s="236">
        <v>0.9415</v>
      </c>
      <c r="DD420" s="236">
        <v>0.61680000000000001</v>
      </c>
      <c r="DE420" s="236"/>
      <c r="DF420" s="236">
        <v>0.45450000000000002</v>
      </c>
      <c r="DG420" s="236">
        <v>1.6233</v>
      </c>
      <c r="DH420" s="236"/>
      <c r="DI420" s="236">
        <v>1.7206999999999999</v>
      </c>
      <c r="DJ420" s="236"/>
      <c r="DK420" s="236">
        <v>1.2662</v>
      </c>
      <c r="DL420" s="236">
        <v>1.2013</v>
      </c>
    </row>
    <row r="421" spans="1:116" x14ac:dyDescent="0.35">
      <c r="A421" s="236">
        <v>99</v>
      </c>
      <c r="B421" s="236">
        <v>0.29210000000000003</v>
      </c>
      <c r="C421" s="236"/>
      <c r="D421" s="236">
        <v>1.1363000000000001</v>
      </c>
      <c r="E421" s="236">
        <v>-3.2500000000000001E-2</v>
      </c>
      <c r="F421" s="236">
        <v>1.0065</v>
      </c>
      <c r="G421" s="236"/>
      <c r="H421" s="236"/>
      <c r="I421" s="236">
        <v>-6.4899999999999999E-2</v>
      </c>
      <c r="J421" s="236"/>
      <c r="K421" s="236">
        <v>-3.2399999999999998E-2</v>
      </c>
      <c r="L421" s="236"/>
      <c r="M421" s="236"/>
      <c r="N421" s="236"/>
      <c r="O421" s="236">
        <v>0.1623</v>
      </c>
      <c r="Z421" s="236">
        <v>1.5584</v>
      </c>
      <c r="AA421" s="236">
        <v>1.0064</v>
      </c>
      <c r="AB421" s="236">
        <v>1.2987</v>
      </c>
      <c r="AC421" s="236"/>
      <c r="AD421" s="236"/>
      <c r="AE421" s="236"/>
      <c r="AF421" s="236">
        <v>1.9803999999999999</v>
      </c>
      <c r="AG421" s="236">
        <v>0.68179999999999996</v>
      </c>
      <c r="AH421" s="236">
        <v>-9.74E-2</v>
      </c>
      <c r="AI421" s="236">
        <v>1.4610000000000001</v>
      </c>
      <c r="AJ421" s="236">
        <v>-0.1948</v>
      </c>
      <c r="AK421" s="236">
        <v>0.3246</v>
      </c>
      <c r="AL421" s="236">
        <v>-0.25979999999999998</v>
      </c>
      <c r="AM421" s="236">
        <v>1.0064</v>
      </c>
      <c r="AN421" s="236">
        <v>-0.19470000000000001</v>
      </c>
      <c r="AO421" s="236">
        <v>1.0388999999999999</v>
      </c>
      <c r="AP421" s="236"/>
      <c r="AQ421" s="236">
        <v>0.51949999999999996</v>
      </c>
      <c r="AR421" s="236"/>
      <c r="AS421" s="236">
        <v>0.81169999999999998</v>
      </c>
      <c r="AX421" s="236">
        <v>0.45450000000000002</v>
      </c>
      <c r="AY421" s="236"/>
      <c r="AZ421" s="236">
        <v>-1.0388999999999999</v>
      </c>
      <c r="BA421" s="236">
        <v>0.3246</v>
      </c>
      <c r="BB421" s="236">
        <v>1.1037999999999999</v>
      </c>
      <c r="BC421" s="236">
        <v>0.42209999999999998</v>
      </c>
      <c r="BD421" s="236">
        <v>0.68179999999999996</v>
      </c>
      <c r="BE421" s="236"/>
      <c r="BF421" s="236">
        <v>1.5908</v>
      </c>
      <c r="BV421" s="236">
        <v>1.6557999999999999</v>
      </c>
      <c r="BW421" s="236">
        <v>1.0713999999999999</v>
      </c>
      <c r="BX421" s="236">
        <v>1.2337</v>
      </c>
      <c r="BY421" s="236"/>
      <c r="BZ421" s="236">
        <v>0.1623</v>
      </c>
      <c r="CA421" s="236">
        <v>0.97389999999999999</v>
      </c>
      <c r="CB421" s="236">
        <v>0.22720000000000001</v>
      </c>
      <c r="CC421" s="236"/>
      <c r="CD421" s="236">
        <v>0.4869</v>
      </c>
      <c r="CE421" s="236">
        <v>1.4285000000000001</v>
      </c>
      <c r="CF421" s="236">
        <v>1.1363000000000001</v>
      </c>
      <c r="CG421" s="236">
        <v>0.2273</v>
      </c>
      <c r="CH421" s="236">
        <v>1.4283999999999999</v>
      </c>
      <c r="CI421" s="236">
        <v>0.3896</v>
      </c>
      <c r="CJ421" s="236">
        <v>0.48699999999999999</v>
      </c>
      <c r="CK421" s="236"/>
      <c r="CL421" s="236"/>
      <c r="CN421" s="236">
        <v>0.68179999999999996</v>
      </c>
      <c r="CU421" s="236">
        <v>6.4899999999999999E-2</v>
      </c>
      <c r="CV421" s="236">
        <v>0.9415</v>
      </c>
      <c r="CW421" s="236">
        <v>1.9155</v>
      </c>
      <c r="CX421" s="236">
        <v>1.7206999999999999</v>
      </c>
      <c r="CY421" s="236">
        <v>0.68179999999999996</v>
      </c>
      <c r="CZ421" s="236">
        <v>0.32469999999999999</v>
      </c>
      <c r="DA421" s="236">
        <v>1.8505</v>
      </c>
      <c r="DB421" s="236">
        <v>1.3959999999999999</v>
      </c>
      <c r="DC421" s="236">
        <v>1.1688000000000001</v>
      </c>
      <c r="DD421" s="236">
        <v>0.64929999999999999</v>
      </c>
      <c r="DE421" s="236"/>
      <c r="DF421" s="236">
        <v>0.35709999999999997</v>
      </c>
      <c r="DG421" s="236">
        <v>1.7206999999999999</v>
      </c>
      <c r="DH421" s="236"/>
      <c r="DI421" s="236">
        <v>1.6556999999999999</v>
      </c>
      <c r="DJ421" s="236"/>
      <c r="DK421" s="236">
        <v>1.1688000000000001</v>
      </c>
      <c r="DL421" s="236">
        <v>1.0065</v>
      </c>
    </row>
    <row r="422" spans="1:116" x14ac:dyDescent="0.35">
      <c r="A422" s="236">
        <v>100</v>
      </c>
      <c r="B422" s="236">
        <v>0.1298</v>
      </c>
      <c r="C422" s="236"/>
      <c r="D422" s="236">
        <v>0.97389999999999999</v>
      </c>
      <c r="E422" s="236">
        <v>-0.1948</v>
      </c>
      <c r="F422" s="236">
        <v>1.1039000000000001</v>
      </c>
      <c r="G422" s="236"/>
      <c r="H422" s="236"/>
      <c r="I422" s="236">
        <v>-0.29220000000000002</v>
      </c>
      <c r="J422" s="236"/>
      <c r="K422" s="236">
        <v>-0.1623</v>
      </c>
      <c r="L422" s="236"/>
      <c r="M422" s="236"/>
      <c r="N422" s="236"/>
      <c r="O422" s="236">
        <v>0.35709999999999997</v>
      </c>
      <c r="Z422" s="236">
        <v>1.5908</v>
      </c>
      <c r="AA422" s="236">
        <v>1.0712999999999999</v>
      </c>
      <c r="AB422" s="236">
        <v>1.1363000000000001</v>
      </c>
      <c r="AC422" s="236"/>
      <c r="AD422" s="236"/>
      <c r="AE422" s="236"/>
      <c r="AF422" s="236">
        <v>1.883</v>
      </c>
      <c r="AG422" s="236">
        <v>0.74670000000000003</v>
      </c>
      <c r="AH422" s="236">
        <v>-0.2273</v>
      </c>
      <c r="AI422" s="236">
        <v>1.2986</v>
      </c>
      <c r="AJ422" s="236">
        <v>-9.74E-2</v>
      </c>
      <c r="AK422" s="236">
        <v>0.29220000000000002</v>
      </c>
      <c r="AL422" s="236">
        <v>-0.29220000000000002</v>
      </c>
      <c r="AM422" s="236">
        <v>1.2012</v>
      </c>
      <c r="AN422" s="236">
        <v>-9.7299999999999998E-2</v>
      </c>
      <c r="AO422" s="236">
        <v>1.2012</v>
      </c>
      <c r="AP422" s="236"/>
      <c r="AQ422" s="236">
        <v>0.42209999999999998</v>
      </c>
      <c r="AR422" s="236"/>
      <c r="AS422" s="236">
        <v>0.68179999999999996</v>
      </c>
      <c r="AX422" s="236">
        <v>0.25969999999999999</v>
      </c>
      <c r="AY422" s="236"/>
      <c r="AZ422" s="236">
        <v>-1.1037999999999999</v>
      </c>
      <c r="BA422" s="236">
        <v>0.42199999999999999</v>
      </c>
      <c r="BB422" s="236">
        <v>0.87660000000000005</v>
      </c>
      <c r="BC422" s="236">
        <v>0.51949999999999996</v>
      </c>
      <c r="BD422" s="236">
        <v>0.68179999999999996</v>
      </c>
      <c r="BE422" s="236"/>
      <c r="BF422" s="236">
        <v>1.6881999999999999</v>
      </c>
      <c r="BV422" s="236">
        <v>1.5908</v>
      </c>
      <c r="BW422" s="236">
        <v>1.2337</v>
      </c>
      <c r="BX422" s="236">
        <v>1.1039000000000001</v>
      </c>
      <c r="BY422" s="236"/>
      <c r="BZ422" s="236">
        <v>0.25969999999999999</v>
      </c>
      <c r="CA422" s="236">
        <v>0.74670000000000003</v>
      </c>
      <c r="CB422" s="236">
        <v>0.25969999999999999</v>
      </c>
      <c r="CC422" s="236"/>
      <c r="CD422" s="236">
        <v>0.35709999999999997</v>
      </c>
      <c r="CE422" s="236">
        <v>1.3310999999999999</v>
      </c>
      <c r="CF422" s="236">
        <v>1.0712999999999999</v>
      </c>
      <c r="CG422" s="236">
        <v>0.29220000000000002</v>
      </c>
      <c r="CH422" s="236">
        <v>1.3310999999999999</v>
      </c>
      <c r="CI422" s="236">
        <v>0.35709999999999997</v>
      </c>
      <c r="CJ422" s="236">
        <v>0.55189999999999995</v>
      </c>
      <c r="CK422" s="236"/>
      <c r="CL422" s="236"/>
      <c r="CN422" s="236">
        <v>0.68179999999999996</v>
      </c>
      <c r="CU422" s="236">
        <v>0</v>
      </c>
      <c r="CV422" s="236">
        <v>0.68179999999999996</v>
      </c>
      <c r="CW422" s="236">
        <v>1.6233</v>
      </c>
      <c r="CX422" s="236">
        <v>1.8831</v>
      </c>
      <c r="CY422" s="236">
        <v>0.25969999999999999</v>
      </c>
      <c r="CZ422" s="236">
        <v>9.74E-2</v>
      </c>
      <c r="DA422" s="236">
        <v>1.883</v>
      </c>
      <c r="DB422" s="236">
        <v>1.3959999999999999</v>
      </c>
      <c r="DC422" s="236">
        <v>0.81169999999999998</v>
      </c>
      <c r="DD422" s="236">
        <v>0.51939999999999997</v>
      </c>
      <c r="DE422" s="236"/>
      <c r="DF422" s="236">
        <v>0.45450000000000002</v>
      </c>
      <c r="DG422" s="236">
        <v>1.6556999999999999</v>
      </c>
      <c r="DH422" s="236"/>
      <c r="DI422" s="236">
        <v>1.6556999999999999</v>
      </c>
      <c r="DJ422" s="236"/>
      <c r="DK422" s="236">
        <v>1.2337</v>
      </c>
      <c r="DL422" s="236">
        <v>0.9415</v>
      </c>
    </row>
    <row r="423" spans="1:116" x14ac:dyDescent="0.35">
      <c r="A423" s="236">
        <v>101</v>
      </c>
      <c r="B423" s="236">
        <v>0.35709999999999997</v>
      </c>
      <c r="C423" s="236"/>
      <c r="D423" s="236">
        <v>1.0712999999999999</v>
      </c>
      <c r="E423" s="236">
        <v>-9.74E-2</v>
      </c>
      <c r="F423" s="236">
        <v>1.2013</v>
      </c>
      <c r="G423" s="236"/>
      <c r="H423" s="236"/>
      <c r="I423" s="236">
        <v>-9.74E-2</v>
      </c>
      <c r="J423" s="236"/>
      <c r="K423" s="236">
        <v>-0.1298</v>
      </c>
      <c r="L423" s="236"/>
      <c r="M423" s="236"/>
      <c r="N423" s="236"/>
      <c r="O423" s="236">
        <v>0.1623</v>
      </c>
      <c r="Z423" s="236">
        <v>1.3310999999999999</v>
      </c>
      <c r="AA423" s="236">
        <v>0.81159999999999999</v>
      </c>
      <c r="AB423" s="236">
        <v>1.1039000000000001</v>
      </c>
      <c r="AC423" s="236"/>
      <c r="AD423" s="236"/>
      <c r="AE423" s="236"/>
      <c r="AF423" s="236">
        <v>1.7531000000000001</v>
      </c>
      <c r="AG423" s="236">
        <v>0.7792</v>
      </c>
      <c r="AH423" s="236">
        <v>-9.74E-2</v>
      </c>
      <c r="AI423" s="236">
        <v>1.2662</v>
      </c>
      <c r="AJ423" s="236">
        <v>-0.2273</v>
      </c>
      <c r="AK423" s="236">
        <v>0.3896</v>
      </c>
      <c r="AL423" s="236">
        <v>-0.4546</v>
      </c>
      <c r="AM423" s="236">
        <v>1.2012</v>
      </c>
      <c r="AN423" s="236">
        <v>-0.3246</v>
      </c>
      <c r="AO423" s="236">
        <v>1.2662</v>
      </c>
      <c r="AP423" s="236"/>
      <c r="AQ423" s="236">
        <v>0.45450000000000002</v>
      </c>
      <c r="AR423" s="236"/>
      <c r="AS423" s="236">
        <v>1.0064</v>
      </c>
      <c r="AX423" s="236">
        <v>0.45450000000000002</v>
      </c>
      <c r="AY423" s="236"/>
      <c r="AZ423" s="236">
        <v>-1.0064</v>
      </c>
      <c r="BA423" s="236">
        <v>0.29220000000000002</v>
      </c>
      <c r="BB423" s="236">
        <v>1.0713999999999999</v>
      </c>
      <c r="BC423" s="236">
        <v>0.29220000000000002</v>
      </c>
      <c r="BD423" s="236">
        <v>0.74670000000000003</v>
      </c>
      <c r="BE423" s="236"/>
      <c r="BF423" s="236">
        <v>1.5908</v>
      </c>
      <c r="BV423" s="236">
        <v>1.5259</v>
      </c>
      <c r="BW423" s="236">
        <v>1.1688000000000001</v>
      </c>
      <c r="BX423" s="236">
        <v>0.97399999999999998</v>
      </c>
      <c r="BY423" s="236"/>
      <c r="BZ423" s="236">
        <v>0.25969999999999999</v>
      </c>
      <c r="CA423" s="236">
        <v>0.87649999999999995</v>
      </c>
      <c r="CB423" s="236">
        <v>0.4869</v>
      </c>
      <c r="CC423" s="236"/>
      <c r="CD423" s="236">
        <v>0.25969999999999999</v>
      </c>
      <c r="CE423" s="236">
        <v>1.3959999999999999</v>
      </c>
      <c r="CF423" s="236">
        <v>1.2986</v>
      </c>
      <c r="CG423" s="236">
        <v>0.12989999999999999</v>
      </c>
      <c r="CH423" s="236">
        <v>1.1687000000000001</v>
      </c>
      <c r="CI423" s="236">
        <v>0.22720000000000001</v>
      </c>
      <c r="CJ423" s="236">
        <v>0.71419999999999995</v>
      </c>
      <c r="CK423" s="236"/>
      <c r="CL423" s="236"/>
      <c r="CN423" s="236">
        <v>0.58440000000000003</v>
      </c>
      <c r="CU423" s="236">
        <v>-0.12989999999999999</v>
      </c>
      <c r="CV423" s="236">
        <v>0.7792</v>
      </c>
      <c r="CW423" s="236">
        <v>1.6233</v>
      </c>
      <c r="CX423" s="236">
        <v>1.7532000000000001</v>
      </c>
      <c r="CY423" s="236">
        <v>0.55189999999999995</v>
      </c>
      <c r="CZ423" s="236">
        <v>-3.2500000000000001E-2</v>
      </c>
      <c r="DA423" s="236">
        <v>1.8181</v>
      </c>
      <c r="DB423" s="236">
        <v>1.3635999999999999</v>
      </c>
      <c r="DC423" s="236">
        <v>1.0388999999999999</v>
      </c>
      <c r="DD423" s="236">
        <v>0.74670000000000003</v>
      </c>
      <c r="DE423" s="236"/>
      <c r="DF423" s="236">
        <v>0.3896</v>
      </c>
      <c r="DG423" s="236">
        <v>1.4609000000000001</v>
      </c>
      <c r="DH423" s="236"/>
      <c r="DI423" s="236">
        <v>1.5583</v>
      </c>
      <c r="DJ423" s="236"/>
      <c r="DK423" s="236">
        <v>1.1363000000000001</v>
      </c>
      <c r="DL423" s="236">
        <v>0.97399999999999998</v>
      </c>
    </row>
    <row r="424" spans="1:116" x14ac:dyDescent="0.35">
      <c r="A424" s="236">
        <v>102</v>
      </c>
      <c r="B424" s="236">
        <v>0.25969999999999999</v>
      </c>
      <c r="C424" s="236"/>
      <c r="D424" s="236">
        <v>0.97389999999999999</v>
      </c>
      <c r="E424" s="236">
        <v>-0.25979999999999998</v>
      </c>
      <c r="F424" s="236">
        <v>1.0713999999999999</v>
      </c>
      <c r="G424" s="236"/>
      <c r="H424" s="236"/>
      <c r="I424" s="236">
        <v>-0.1948</v>
      </c>
      <c r="J424" s="236"/>
      <c r="K424" s="236">
        <v>-3.2399999999999998E-2</v>
      </c>
      <c r="L424" s="236"/>
      <c r="M424" s="236"/>
      <c r="N424" s="236"/>
      <c r="O424" s="236">
        <v>0.22720000000000001</v>
      </c>
      <c r="Z424" s="236">
        <v>1.3635999999999999</v>
      </c>
      <c r="AA424" s="236">
        <v>1.2012</v>
      </c>
      <c r="AB424" s="236">
        <v>1.2013</v>
      </c>
      <c r="AC424" s="236"/>
      <c r="AD424" s="236"/>
      <c r="AE424" s="236"/>
      <c r="AF424" s="236">
        <v>1.7205999999999999</v>
      </c>
      <c r="AG424" s="236">
        <v>0.81159999999999999</v>
      </c>
      <c r="AH424" s="236">
        <v>-0.1623</v>
      </c>
      <c r="AI424" s="236">
        <v>1.2662</v>
      </c>
      <c r="AJ424" s="236">
        <v>-9.74E-2</v>
      </c>
      <c r="AK424" s="236">
        <v>0.22720000000000001</v>
      </c>
      <c r="AL424" s="236">
        <v>-0.29220000000000002</v>
      </c>
      <c r="AM424" s="236">
        <v>0.90900000000000003</v>
      </c>
      <c r="AN424" s="236">
        <v>-0.29210000000000003</v>
      </c>
      <c r="AO424" s="236">
        <v>1.2986</v>
      </c>
      <c r="AP424" s="236"/>
      <c r="AQ424" s="236">
        <v>0.48699999999999999</v>
      </c>
      <c r="AR424" s="236"/>
      <c r="AS424" s="236">
        <v>0.64929999999999999</v>
      </c>
      <c r="AX424" s="236">
        <v>0.3896</v>
      </c>
      <c r="AY424" s="236"/>
      <c r="AZ424" s="236">
        <v>-1.2661</v>
      </c>
      <c r="BA424" s="236">
        <v>0.35709999999999997</v>
      </c>
      <c r="BB424" s="236">
        <v>0.90900000000000003</v>
      </c>
      <c r="BC424" s="236">
        <v>0.25969999999999999</v>
      </c>
      <c r="BD424" s="236">
        <v>0.64929999999999999</v>
      </c>
      <c r="BE424" s="236"/>
      <c r="BF424" s="236">
        <v>1.5583</v>
      </c>
      <c r="BV424" s="236">
        <v>1.5259</v>
      </c>
      <c r="BW424" s="236">
        <v>1.1363000000000001</v>
      </c>
      <c r="BX424" s="236">
        <v>1.0713999999999999</v>
      </c>
      <c r="BY424" s="236"/>
      <c r="BZ424" s="236">
        <v>0.3896</v>
      </c>
      <c r="CA424" s="236">
        <v>0.87649999999999995</v>
      </c>
      <c r="CB424" s="236">
        <v>0.38950000000000001</v>
      </c>
      <c r="CC424" s="236"/>
      <c r="CD424" s="236">
        <v>0.1623</v>
      </c>
      <c r="CE424" s="236">
        <v>1.2661</v>
      </c>
      <c r="CF424" s="236">
        <v>1.3959999999999999</v>
      </c>
      <c r="CG424" s="236">
        <v>0.12989999999999999</v>
      </c>
      <c r="CH424" s="236">
        <v>1.3634999999999999</v>
      </c>
      <c r="CI424" s="236">
        <v>0.42199999999999999</v>
      </c>
      <c r="CJ424" s="236">
        <v>0.55189999999999995</v>
      </c>
      <c r="CK424" s="236"/>
      <c r="CL424" s="236"/>
      <c r="CN424" s="236">
        <v>0.71430000000000005</v>
      </c>
      <c r="CU424" s="236">
        <v>-6.5000000000000002E-2</v>
      </c>
      <c r="CV424" s="236">
        <v>0.68179999999999996</v>
      </c>
      <c r="CW424" s="236">
        <v>1.7856000000000001</v>
      </c>
      <c r="CX424" s="236">
        <v>1.6557999999999999</v>
      </c>
      <c r="CY424" s="236">
        <v>0.3896</v>
      </c>
      <c r="CZ424" s="236">
        <v>0.1623</v>
      </c>
      <c r="DA424" s="236">
        <v>2.1103000000000001</v>
      </c>
      <c r="DB424" s="236">
        <v>1.1688000000000001</v>
      </c>
      <c r="DC424" s="236">
        <v>0.87660000000000005</v>
      </c>
      <c r="DD424" s="236">
        <v>0.42199999999999999</v>
      </c>
      <c r="DE424" s="236"/>
      <c r="DF424" s="236">
        <v>0.35709999999999997</v>
      </c>
      <c r="DG424" s="236">
        <v>1.5908</v>
      </c>
      <c r="DH424" s="236"/>
      <c r="DI424" s="236">
        <v>1.6233</v>
      </c>
      <c r="DJ424" s="236"/>
      <c r="DK424" s="236">
        <v>1.0064</v>
      </c>
      <c r="DL424" s="236">
        <v>0.87660000000000005</v>
      </c>
    </row>
    <row r="425" spans="1:116" x14ac:dyDescent="0.35">
      <c r="A425" s="236">
        <v>103</v>
      </c>
      <c r="B425" s="236">
        <v>0.3246</v>
      </c>
      <c r="C425" s="236"/>
      <c r="D425" s="236">
        <v>0.97389999999999999</v>
      </c>
      <c r="E425" s="236">
        <v>-0.1948</v>
      </c>
      <c r="F425" s="236">
        <v>1.1039000000000001</v>
      </c>
      <c r="G425" s="236"/>
      <c r="H425" s="236"/>
      <c r="I425" s="236">
        <v>-0.1298</v>
      </c>
      <c r="J425" s="236"/>
      <c r="K425" s="236">
        <v>-9.74E-2</v>
      </c>
      <c r="L425" s="236"/>
      <c r="M425" s="236"/>
      <c r="N425" s="236"/>
      <c r="O425" s="236">
        <v>0.25969999999999999</v>
      </c>
      <c r="Z425" s="236">
        <v>1.3635999999999999</v>
      </c>
      <c r="AA425" s="236">
        <v>0.9415</v>
      </c>
      <c r="AB425" s="236">
        <v>1.3960999999999999</v>
      </c>
      <c r="AC425" s="236"/>
      <c r="AD425" s="236"/>
      <c r="AE425" s="236"/>
      <c r="AF425" s="236">
        <v>1.5583</v>
      </c>
      <c r="AG425" s="236">
        <v>0.71419999999999995</v>
      </c>
      <c r="AH425" s="236">
        <v>-0.12989999999999999</v>
      </c>
      <c r="AI425" s="236">
        <v>1.3959999999999999</v>
      </c>
      <c r="AJ425" s="236">
        <v>-0.25979999999999998</v>
      </c>
      <c r="AK425" s="236">
        <v>0.1623</v>
      </c>
      <c r="AL425" s="236">
        <v>0</v>
      </c>
      <c r="AM425" s="236">
        <v>1.0388999999999999</v>
      </c>
      <c r="AN425" s="236">
        <v>-0.29210000000000003</v>
      </c>
      <c r="AO425" s="236">
        <v>1.1037999999999999</v>
      </c>
      <c r="AP425" s="236"/>
      <c r="AQ425" s="236">
        <v>0.45450000000000002</v>
      </c>
      <c r="AR425" s="236"/>
      <c r="AS425" s="236">
        <v>0.74670000000000003</v>
      </c>
      <c r="AX425" s="236">
        <v>0.1623</v>
      </c>
      <c r="AY425" s="236"/>
      <c r="AZ425" s="236">
        <v>-1.2337</v>
      </c>
      <c r="BA425" s="236">
        <v>0.3246</v>
      </c>
      <c r="BB425" s="236">
        <v>1.1037999999999999</v>
      </c>
      <c r="BC425" s="236">
        <v>0.32469999999999999</v>
      </c>
      <c r="BD425" s="236">
        <v>0.61680000000000001</v>
      </c>
      <c r="BE425" s="236"/>
      <c r="BF425" s="236">
        <v>1.4609000000000001</v>
      </c>
      <c r="BV425" s="236">
        <v>1.7856000000000001</v>
      </c>
      <c r="BW425" s="236">
        <v>1.1363000000000001</v>
      </c>
      <c r="BX425" s="236">
        <v>1.1688000000000001</v>
      </c>
      <c r="BY425" s="236"/>
      <c r="BZ425" s="236">
        <v>0.35709999999999997</v>
      </c>
      <c r="CA425" s="236">
        <v>0.77910000000000001</v>
      </c>
      <c r="CB425" s="236">
        <v>0.1623</v>
      </c>
      <c r="CC425" s="236"/>
      <c r="CD425" s="236">
        <v>0.22720000000000001</v>
      </c>
      <c r="CE425" s="236">
        <v>1.4285000000000001</v>
      </c>
      <c r="CF425" s="236">
        <v>1.0712999999999999</v>
      </c>
      <c r="CG425" s="236">
        <v>0.2273</v>
      </c>
      <c r="CH425" s="236">
        <v>1.2337</v>
      </c>
      <c r="CI425" s="236">
        <v>0.22720000000000001</v>
      </c>
      <c r="CJ425" s="236">
        <v>0.71419999999999995</v>
      </c>
      <c r="CK425" s="236"/>
      <c r="CL425" s="236"/>
      <c r="CN425" s="236">
        <v>0.87660000000000005</v>
      </c>
      <c r="CU425" s="236">
        <v>-6.5000000000000002E-2</v>
      </c>
      <c r="CV425" s="236">
        <v>0.64929999999999999</v>
      </c>
      <c r="CW425" s="236">
        <v>1.6881999999999999</v>
      </c>
      <c r="CX425" s="236">
        <v>2.0453999999999999</v>
      </c>
      <c r="CY425" s="236">
        <v>0.48699999999999999</v>
      </c>
      <c r="CZ425" s="236">
        <v>0.12989999999999999</v>
      </c>
      <c r="DA425" s="236">
        <v>1.8505</v>
      </c>
      <c r="DB425" s="236">
        <v>1.3635999999999999</v>
      </c>
      <c r="DC425" s="236">
        <v>0.97399999999999998</v>
      </c>
      <c r="DD425" s="236">
        <v>0.61680000000000001</v>
      </c>
      <c r="DE425" s="236"/>
      <c r="DF425" s="236">
        <v>0.35709999999999997</v>
      </c>
      <c r="DG425" s="236">
        <v>1.6556999999999999</v>
      </c>
      <c r="DH425" s="236"/>
      <c r="DI425" s="236">
        <v>1.4934000000000001</v>
      </c>
      <c r="DJ425" s="236"/>
      <c r="DK425" s="236">
        <v>1.1037999999999999</v>
      </c>
      <c r="DL425" s="236">
        <v>0.81169999999999998</v>
      </c>
    </row>
    <row r="426" spans="1:116" x14ac:dyDescent="0.35">
      <c r="A426" s="236">
        <v>104</v>
      </c>
      <c r="B426" s="236">
        <v>0.22720000000000001</v>
      </c>
      <c r="C426" s="236"/>
      <c r="D426" s="236">
        <v>0.9415</v>
      </c>
      <c r="E426" s="236">
        <v>-0.16239999999999999</v>
      </c>
      <c r="F426" s="236">
        <v>1.2013</v>
      </c>
      <c r="G426" s="236"/>
      <c r="H426" s="236"/>
      <c r="I426" s="236">
        <v>-0.1623</v>
      </c>
      <c r="J426" s="236"/>
      <c r="K426" s="236">
        <v>-9.74E-2</v>
      </c>
      <c r="L426" s="236"/>
      <c r="M426" s="236"/>
      <c r="N426" s="236"/>
      <c r="O426" s="236">
        <v>0.35709999999999997</v>
      </c>
      <c r="Z426" s="236">
        <v>1.4285000000000001</v>
      </c>
      <c r="AA426" s="236">
        <v>1.1687000000000001</v>
      </c>
      <c r="AB426" s="236">
        <v>1.1363000000000001</v>
      </c>
      <c r="AC426" s="236"/>
      <c r="AD426" s="236"/>
      <c r="AE426" s="236"/>
      <c r="AF426" s="236">
        <v>1.9479</v>
      </c>
      <c r="AG426" s="236">
        <v>0.68179999999999996</v>
      </c>
      <c r="AH426" s="236">
        <v>-0.1948</v>
      </c>
      <c r="AI426" s="236">
        <v>1.3310999999999999</v>
      </c>
      <c r="AJ426" s="236">
        <v>-0.25979999999999998</v>
      </c>
      <c r="AK426" s="236">
        <v>9.74E-2</v>
      </c>
      <c r="AL426" s="236">
        <v>-0.1948</v>
      </c>
      <c r="AM426" s="236">
        <v>1.0388999999999999</v>
      </c>
      <c r="AN426" s="236">
        <v>-0.1623</v>
      </c>
      <c r="AO426" s="236">
        <v>1.1037999999999999</v>
      </c>
      <c r="AP426" s="236"/>
      <c r="AQ426" s="236">
        <v>0.42209999999999998</v>
      </c>
      <c r="AR426" s="236"/>
      <c r="AS426" s="236">
        <v>0.71430000000000005</v>
      </c>
      <c r="AX426" s="236">
        <v>0.29220000000000002</v>
      </c>
      <c r="AY426" s="236"/>
      <c r="AZ426" s="236">
        <v>-0.97389999999999999</v>
      </c>
      <c r="BA426" s="236">
        <v>0.45450000000000002</v>
      </c>
      <c r="BB426" s="236">
        <v>0.87660000000000005</v>
      </c>
      <c r="BC426" s="236">
        <v>0.29220000000000002</v>
      </c>
      <c r="BD426" s="236">
        <v>0.71419999999999995</v>
      </c>
      <c r="BE426" s="236"/>
      <c r="BF426" s="236">
        <v>1.5258</v>
      </c>
      <c r="BV426" s="236">
        <v>1.5908</v>
      </c>
      <c r="BW426" s="236">
        <v>0.9415</v>
      </c>
      <c r="BX426" s="236">
        <v>1.1363000000000001</v>
      </c>
      <c r="BY426" s="236"/>
      <c r="BZ426" s="236">
        <v>0.35709999999999997</v>
      </c>
      <c r="CA426" s="236">
        <v>1.0064</v>
      </c>
      <c r="CB426" s="236">
        <v>0.22720000000000001</v>
      </c>
      <c r="CC426" s="236"/>
      <c r="CD426" s="236">
        <v>0.29210000000000003</v>
      </c>
      <c r="CE426" s="236">
        <v>1.4285000000000001</v>
      </c>
      <c r="CF426" s="236">
        <v>0.97389999999999999</v>
      </c>
      <c r="CG426" s="236">
        <v>0.12989999999999999</v>
      </c>
      <c r="CH426" s="236">
        <v>1.2661</v>
      </c>
      <c r="CI426" s="236">
        <v>0.29220000000000002</v>
      </c>
      <c r="CJ426" s="236">
        <v>0.64929999999999999</v>
      </c>
      <c r="CK426" s="236"/>
      <c r="CL426" s="236"/>
      <c r="CN426" s="236">
        <v>0.55189999999999995</v>
      </c>
      <c r="CU426" s="236">
        <v>-3.2500000000000001E-2</v>
      </c>
      <c r="CV426" s="236">
        <v>0.64929999999999999</v>
      </c>
      <c r="CW426" s="236">
        <v>1.6557999999999999</v>
      </c>
      <c r="CX426" s="236">
        <v>1.6233</v>
      </c>
      <c r="CY426" s="236">
        <v>0.45450000000000002</v>
      </c>
      <c r="CZ426" s="236">
        <v>0.1948</v>
      </c>
      <c r="DA426" s="236">
        <v>2.0777999999999999</v>
      </c>
      <c r="DB426" s="236">
        <v>1.1363000000000001</v>
      </c>
      <c r="DC426" s="236">
        <v>0.90910000000000002</v>
      </c>
      <c r="DD426" s="236">
        <v>0.45450000000000002</v>
      </c>
      <c r="DE426" s="236"/>
      <c r="DF426" s="236">
        <v>0.42209999999999998</v>
      </c>
      <c r="DG426" s="236">
        <v>1.3634999999999999</v>
      </c>
      <c r="DH426" s="236"/>
      <c r="DI426" s="236">
        <v>1.6233</v>
      </c>
      <c r="DJ426" s="236"/>
      <c r="DK426" s="236">
        <v>1.2337</v>
      </c>
      <c r="DL426" s="236">
        <v>0.81169999999999998</v>
      </c>
    </row>
    <row r="427" spans="1:116" x14ac:dyDescent="0.35">
      <c r="A427" s="236">
        <v>105</v>
      </c>
      <c r="B427" s="236">
        <v>0.3246</v>
      </c>
      <c r="C427" s="236"/>
      <c r="D427" s="236">
        <v>0.9415</v>
      </c>
      <c r="E427" s="236">
        <v>-0.25979999999999998</v>
      </c>
      <c r="F427" s="236">
        <v>1.0065</v>
      </c>
      <c r="G427" s="236"/>
      <c r="H427" s="236"/>
      <c r="I427" s="236">
        <v>-0.22720000000000001</v>
      </c>
      <c r="J427" s="236"/>
      <c r="K427" s="236">
        <v>-0.25969999999999999</v>
      </c>
      <c r="L427" s="236"/>
      <c r="M427" s="236"/>
      <c r="N427" s="236"/>
      <c r="O427" s="236">
        <v>0.29210000000000003</v>
      </c>
      <c r="Z427" s="236">
        <v>1.3635999999999999</v>
      </c>
      <c r="AA427" s="236">
        <v>0.74670000000000003</v>
      </c>
      <c r="AB427" s="236">
        <v>1.0065</v>
      </c>
      <c r="AC427" s="236"/>
      <c r="AD427" s="236"/>
      <c r="AE427" s="236"/>
      <c r="AF427" s="236">
        <v>1.5583</v>
      </c>
      <c r="AG427" s="236">
        <v>0.58440000000000003</v>
      </c>
      <c r="AH427" s="236">
        <v>-0.32469999999999999</v>
      </c>
      <c r="AI427" s="236">
        <v>1.3635999999999999</v>
      </c>
      <c r="AJ427" s="236">
        <v>-0.16239999999999999</v>
      </c>
      <c r="AK427" s="236">
        <v>0.22720000000000001</v>
      </c>
      <c r="AL427" s="236">
        <v>-0.42209999999999998</v>
      </c>
      <c r="AM427" s="236">
        <v>1.0388999999999999</v>
      </c>
      <c r="AN427" s="236">
        <v>-0.38950000000000001</v>
      </c>
      <c r="AO427" s="236">
        <v>1.0388999999999999</v>
      </c>
      <c r="AP427" s="236"/>
      <c r="AQ427" s="236">
        <v>0.55189999999999995</v>
      </c>
      <c r="AR427" s="236"/>
      <c r="AS427" s="236">
        <v>0.71430000000000005</v>
      </c>
      <c r="AX427" s="236">
        <v>0.2273</v>
      </c>
      <c r="AY427" s="236"/>
      <c r="AZ427" s="236">
        <v>-1.2661</v>
      </c>
      <c r="BA427" s="236">
        <v>0.3246</v>
      </c>
      <c r="BB427" s="236">
        <v>0.9415</v>
      </c>
      <c r="BC427" s="236">
        <v>0.29220000000000002</v>
      </c>
      <c r="BD427" s="236">
        <v>0.90900000000000003</v>
      </c>
      <c r="BE427" s="236"/>
      <c r="BF427" s="236">
        <v>1.5258</v>
      </c>
      <c r="BV427" s="236">
        <v>1.3959999999999999</v>
      </c>
      <c r="BW427" s="236">
        <v>1.0713999999999999</v>
      </c>
      <c r="BX427" s="236">
        <v>1.1363000000000001</v>
      </c>
      <c r="BY427" s="236"/>
      <c r="BZ427" s="236">
        <v>0.1948</v>
      </c>
      <c r="CA427" s="236">
        <v>0.74670000000000003</v>
      </c>
      <c r="CB427" s="236">
        <v>0.1623</v>
      </c>
      <c r="CC427" s="236"/>
      <c r="CD427" s="236">
        <v>0.3246</v>
      </c>
      <c r="CE427" s="236">
        <v>1.4934000000000001</v>
      </c>
      <c r="CF427" s="236">
        <v>1.2337</v>
      </c>
      <c r="CG427" s="236">
        <v>-3.2399999999999998E-2</v>
      </c>
      <c r="CH427" s="236">
        <v>1.2661</v>
      </c>
      <c r="CI427" s="236">
        <v>0.3896</v>
      </c>
      <c r="CJ427" s="236">
        <v>0.45450000000000002</v>
      </c>
      <c r="CK427" s="236"/>
      <c r="CL427" s="236"/>
      <c r="CN427" s="236">
        <v>0.6169</v>
      </c>
      <c r="CU427" s="236">
        <v>-0.2273</v>
      </c>
      <c r="CV427" s="236">
        <v>0.6169</v>
      </c>
      <c r="CW427" s="236">
        <v>1.6881999999999999</v>
      </c>
      <c r="CX427" s="236">
        <v>1.6557999999999999</v>
      </c>
      <c r="CY427" s="236">
        <v>0.48699999999999999</v>
      </c>
      <c r="CZ427" s="236">
        <v>0.12989999999999999</v>
      </c>
      <c r="DA427" s="236">
        <v>1.7532000000000001</v>
      </c>
      <c r="DB427" s="236">
        <v>1.1688000000000001</v>
      </c>
      <c r="DC427" s="236">
        <v>0.74670000000000003</v>
      </c>
      <c r="DD427" s="236">
        <v>0.68169999999999997</v>
      </c>
      <c r="DE427" s="236"/>
      <c r="DF427" s="236">
        <v>0.29220000000000002</v>
      </c>
      <c r="DG427" s="236">
        <v>1.6233</v>
      </c>
      <c r="DH427" s="236"/>
      <c r="DI427" s="236">
        <v>1.4610000000000001</v>
      </c>
      <c r="DJ427" s="236"/>
      <c r="DK427" s="236">
        <v>1.2986</v>
      </c>
      <c r="DL427" s="236">
        <v>0.71430000000000005</v>
      </c>
    </row>
    <row r="428" spans="1:116" x14ac:dyDescent="0.35">
      <c r="A428" s="236">
        <v>106</v>
      </c>
      <c r="B428" s="236">
        <v>0.29210000000000003</v>
      </c>
      <c r="C428" s="236"/>
      <c r="D428" s="236">
        <v>0.74670000000000003</v>
      </c>
      <c r="E428" s="236">
        <v>-0.1948</v>
      </c>
      <c r="F428" s="236">
        <v>0.87660000000000005</v>
      </c>
      <c r="G428" s="236"/>
      <c r="H428" s="236"/>
      <c r="I428" s="236">
        <v>-0.1623</v>
      </c>
      <c r="J428" s="236"/>
      <c r="K428" s="236">
        <v>-0.22720000000000001</v>
      </c>
      <c r="L428" s="236"/>
      <c r="M428" s="236"/>
      <c r="N428" s="236"/>
      <c r="O428" s="236">
        <v>0.3246</v>
      </c>
      <c r="Z428" s="236">
        <v>1.2986</v>
      </c>
      <c r="AA428" s="236">
        <v>0.90900000000000003</v>
      </c>
      <c r="AB428" s="236">
        <v>1.2013</v>
      </c>
      <c r="AC428" s="236"/>
      <c r="AD428" s="236"/>
      <c r="AE428" s="236"/>
      <c r="AF428" s="236">
        <v>1.6881999999999999</v>
      </c>
      <c r="AG428" s="236">
        <v>0.55189999999999995</v>
      </c>
      <c r="AH428" s="236">
        <v>-0.12989999999999999</v>
      </c>
      <c r="AI428" s="236">
        <v>1.4610000000000001</v>
      </c>
      <c r="AJ428" s="236">
        <v>-9.74E-2</v>
      </c>
      <c r="AK428" s="236">
        <v>0.29220000000000002</v>
      </c>
      <c r="AL428" s="236">
        <v>-0.4546</v>
      </c>
      <c r="AM428" s="236">
        <v>1.0064</v>
      </c>
      <c r="AN428" s="236">
        <v>-0.29210000000000003</v>
      </c>
      <c r="AO428" s="236">
        <v>1.1363000000000001</v>
      </c>
      <c r="AP428" s="236"/>
      <c r="AQ428" s="236">
        <v>0.51949999999999996</v>
      </c>
      <c r="AR428" s="236"/>
      <c r="AS428" s="236">
        <v>0.7792</v>
      </c>
      <c r="AX428" s="236">
        <v>0.1948</v>
      </c>
      <c r="AY428" s="236"/>
      <c r="AZ428" s="236">
        <v>-1.2337</v>
      </c>
      <c r="BA428" s="236">
        <v>0.35709999999999997</v>
      </c>
      <c r="BB428" s="236">
        <v>0.7792</v>
      </c>
      <c r="BC428" s="236">
        <v>0.35709999999999997</v>
      </c>
      <c r="BD428" s="236">
        <v>0.71419999999999995</v>
      </c>
      <c r="BE428" s="236"/>
      <c r="BF428" s="236">
        <v>1.5258</v>
      </c>
      <c r="BV428" s="236">
        <v>1.3635999999999999</v>
      </c>
      <c r="BW428" s="236">
        <v>1.2662</v>
      </c>
      <c r="BX428" s="236">
        <v>0.97399999999999998</v>
      </c>
      <c r="BY428" s="236"/>
      <c r="BZ428" s="236">
        <v>0.1948</v>
      </c>
      <c r="CA428" s="236">
        <v>0.61680000000000001</v>
      </c>
      <c r="CB428" s="236">
        <v>0.1298</v>
      </c>
      <c r="CC428" s="236"/>
      <c r="CD428" s="236">
        <v>0.19470000000000001</v>
      </c>
      <c r="CE428" s="236">
        <v>1.3959999999999999</v>
      </c>
      <c r="CF428" s="236">
        <v>1.1363000000000001</v>
      </c>
      <c r="CG428" s="236">
        <v>9.74E-2</v>
      </c>
      <c r="CH428" s="236">
        <v>1.1687000000000001</v>
      </c>
      <c r="CI428" s="236">
        <v>9.74E-2</v>
      </c>
      <c r="CJ428" s="236">
        <v>0.55189999999999995</v>
      </c>
      <c r="CK428" s="236"/>
      <c r="CL428" s="236"/>
      <c r="CN428" s="236">
        <v>0.68179999999999996</v>
      </c>
      <c r="CU428" s="236">
        <v>-0.2273</v>
      </c>
      <c r="CV428" s="236">
        <v>0.7792</v>
      </c>
      <c r="CW428" s="236">
        <v>1.6233</v>
      </c>
      <c r="CX428" s="236">
        <v>1.7532000000000001</v>
      </c>
      <c r="CY428" s="236">
        <v>0.32469999999999999</v>
      </c>
      <c r="CZ428" s="236">
        <v>-0.12989999999999999</v>
      </c>
      <c r="DA428" s="236">
        <v>1.7206999999999999</v>
      </c>
      <c r="DB428" s="236">
        <v>1.1037999999999999</v>
      </c>
      <c r="DC428" s="236">
        <v>0.97399999999999998</v>
      </c>
      <c r="DD428" s="236">
        <v>0.42199999999999999</v>
      </c>
      <c r="DE428" s="236"/>
      <c r="DF428" s="236">
        <v>0.42209999999999998</v>
      </c>
      <c r="DG428" s="236">
        <v>1.5908</v>
      </c>
      <c r="DH428" s="236"/>
      <c r="DI428" s="236">
        <v>1.6881999999999999</v>
      </c>
      <c r="DJ428" s="236"/>
      <c r="DK428" s="236">
        <v>1.4285000000000001</v>
      </c>
      <c r="DL428" s="236">
        <v>0.9415</v>
      </c>
    </row>
    <row r="429" spans="1:116" x14ac:dyDescent="0.35">
      <c r="A429" s="236">
        <v>107</v>
      </c>
      <c r="B429" s="236">
        <v>0.38950000000000001</v>
      </c>
      <c r="C429" s="236"/>
      <c r="D429" s="236">
        <v>0.87649999999999995</v>
      </c>
      <c r="E429" s="236">
        <v>-9.74E-2</v>
      </c>
      <c r="F429" s="236">
        <v>1.0713999999999999</v>
      </c>
      <c r="G429" s="236"/>
      <c r="H429" s="236"/>
      <c r="I429" s="236">
        <v>-0.22720000000000001</v>
      </c>
      <c r="J429" s="236"/>
      <c r="K429" s="236">
        <v>-0.29220000000000002</v>
      </c>
      <c r="L429" s="236"/>
      <c r="M429" s="236"/>
      <c r="N429" s="236"/>
      <c r="O429" s="236">
        <v>0.1298</v>
      </c>
      <c r="Z429" s="236">
        <v>1.3635999999999999</v>
      </c>
      <c r="AA429" s="236">
        <v>0.90900000000000003</v>
      </c>
      <c r="AB429" s="236">
        <v>0.97399999999999998</v>
      </c>
      <c r="AC429" s="236"/>
      <c r="AD429" s="236"/>
      <c r="AE429" s="236"/>
      <c r="AF429" s="236">
        <v>1.6232</v>
      </c>
      <c r="AG429" s="236">
        <v>0.55189999999999995</v>
      </c>
      <c r="AH429" s="236">
        <v>-0.3896</v>
      </c>
      <c r="AI429" s="236">
        <v>1.3635999999999999</v>
      </c>
      <c r="AJ429" s="236">
        <v>-0.16239999999999999</v>
      </c>
      <c r="AK429" s="236">
        <v>0.22720000000000001</v>
      </c>
      <c r="AL429" s="236">
        <v>-0.4546</v>
      </c>
      <c r="AM429" s="236">
        <v>0.90900000000000003</v>
      </c>
      <c r="AN429" s="236">
        <v>-0.38950000000000001</v>
      </c>
      <c r="AO429" s="236">
        <v>1.1363000000000001</v>
      </c>
      <c r="AP429" s="236"/>
      <c r="AQ429" s="236">
        <v>0.6169</v>
      </c>
      <c r="AR429" s="236"/>
      <c r="AS429" s="236">
        <v>0.9415</v>
      </c>
      <c r="AX429" s="236">
        <v>0.1948</v>
      </c>
      <c r="AY429" s="236"/>
      <c r="AZ429" s="236">
        <v>-1.1363000000000001</v>
      </c>
      <c r="BA429" s="236">
        <v>0.35709999999999997</v>
      </c>
      <c r="BB429" s="236">
        <v>0.7792</v>
      </c>
      <c r="BC429" s="236">
        <v>0.42209999999999998</v>
      </c>
      <c r="BD429" s="236">
        <v>0.55189999999999995</v>
      </c>
      <c r="BE429" s="236"/>
      <c r="BF429" s="236">
        <v>1.3959999999999999</v>
      </c>
      <c r="BV429" s="236">
        <v>1.4285000000000001</v>
      </c>
      <c r="BW429" s="236">
        <v>0.90910000000000002</v>
      </c>
      <c r="BX429" s="236">
        <v>1.1688000000000001</v>
      </c>
      <c r="BY429" s="236"/>
      <c r="BZ429" s="236">
        <v>6.4899999999999999E-2</v>
      </c>
      <c r="CA429" s="236">
        <v>0.87649999999999995</v>
      </c>
      <c r="CB429" s="236">
        <v>6.4899999999999999E-2</v>
      </c>
      <c r="CC429" s="236"/>
      <c r="CD429" s="236">
        <v>6.4899999999999999E-2</v>
      </c>
      <c r="CE429" s="236">
        <v>1.4285000000000001</v>
      </c>
      <c r="CF429" s="236">
        <v>1.0064</v>
      </c>
      <c r="CG429" s="236">
        <v>0.1948</v>
      </c>
      <c r="CH429" s="236">
        <v>1.2337</v>
      </c>
      <c r="CI429" s="236">
        <v>0.3896</v>
      </c>
      <c r="CJ429" s="236">
        <v>0.58440000000000003</v>
      </c>
      <c r="CK429" s="236"/>
      <c r="CL429" s="236"/>
      <c r="CN429" s="236">
        <v>0.42209999999999998</v>
      </c>
      <c r="CU429" s="236">
        <v>-9.74E-2</v>
      </c>
      <c r="CV429" s="236">
        <v>0.71430000000000005</v>
      </c>
      <c r="CW429" s="236">
        <v>1.7206999999999999</v>
      </c>
      <c r="CX429" s="236">
        <v>1.6233</v>
      </c>
      <c r="CY429" s="236">
        <v>0.35709999999999997</v>
      </c>
      <c r="CZ429" s="236">
        <v>0.1948</v>
      </c>
      <c r="DA429" s="236">
        <v>1.7532000000000001</v>
      </c>
      <c r="DB429" s="236">
        <v>1.4285000000000001</v>
      </c>
      <c r="DC429" s="236">
        <v>0.68179999999999996</v>
      </c>
      <c r="DD429" s="236">
        <v>0.48699999999999999</v>
      </c>
      <c r="DE429" s="236"/>
      <c r="DF429" s="236">
        <v>0.35709999999999997</v>
      </c>
      <c r="DG429" s="236">
        <v>1.5583</v>
      </c>
      <c r="DH429" s="236"/>
      <c r="DI429" s="236">
        <v>1.4285000000000001</v>
      </c>
      <c r="DJ429" s="236"/>
      <c r="DK429" s="236">
        <v>1.1363000000000001</v>
      </c>
      <c r="DL429" s="236">
        <v>0.87660000000000005</v>
      </c>
    </row>
    <row r="430" spans="1:116" x14ac:dyDescent="0.35">
      <c r="A430" s="236">
        <v>108</v>
      </c>
      <c r="B430" s="236">
        <v>0.22720000000000001</v>
      </c>
      <c r="C430" s="236"/>
      <c r="D430" s="236">
        <v>0.81159999999999999</v>
      </c>
      <c r="E430" s="236">
        <v>-0.4546</v>
      </c>
      <c r="F430" s="236">
        <v>0.9415</v>
      </c>
      <c r="G430" s="236"/>
      <c r="H430" s="236"/>
      <c r="I430" s="236">
        <v>-6.4899999999999999E-2</v>
      </c>
      <c r="J430" s="236"/>
      <c r="K430" s="236">
        <v>-0.1298</v>
      </c>
      <c r="L430" s="236"/>
      <c r="M430" s="236"/>
      <c r="N430" s="236"/>
      <c r="O430" s="236">
        <v>0.22720000000000001</v>
      </c>
      <c r="Z430" s="236">
        <v>1.4285000000000001</v>
      </c>
      <c r="AA430" s="236">
        <v>0.97389999999999999</v>
      </c>
      <c r="AB430" s="236">
        <v>1.0713999999999999</v>
      </c>
      <c r="AC430" s="236"/>
      <c r="AD430" s="236"/>
      <c r="AE430" s="236"/>
      <c r="AF430" s="236">
        <v>1.5908</v>
      </c>
      <c r="AG430" s="236">
        <v>0.51939999999999997</v>
      </c>
      <c r="AH430" s="236">
        <v>-6.4899999999999999E-2</v>
      </c>
      <c r="AI430" s="236">
        <v>1.4934000000000001</v>
      </c>
      <c r="AJ430" s="236">
        <v>0</v>
      </c>
      <c r="AK430" s="236">
        <v>6.4899999999999999E-2</v>
      </c>
      <c r="AL430" s="236">
        <v>-0.42209999999999998</v>
      </c>
      <c r="AM430" s="236">
        <v>0.81159999999999999</v>
      </c>
      <c r="AN430" s="236">
        <v>-0.25969999999999999</v>
      </c>
      <c r="AO430" s="236">
        <v>1.2337</v>
      </c>
      <c r="AP430" s="236"/>
      <c r="AQ430" s="236">
        <v>0.3896</v>
      </c>
      <c r="AR430" s="236"/>
      <c r="AS430" s="236">
        <v>0.71430000000000005</v>
      </c>
      <c r="AX430" s="236">
        <v>6.4899999999999999E-2</v>
      </c>
      <c r="AY430" s="236"/>
      <c r="AZ430" s="236">
        <v>-1.1363000000000001</v>
      </c>
      <c r="BA430" s="236">
        <v>0.48699999999999999</v>
      </c>
      <c r="BB430" s="236">
        <v>0.81159999999999999</v>
      </c>
      <c r="BC430" s="236">
        <v>0.35709999999999997</v>
      </c>
      <c r="BD430" s="236">
        <v>0.68179999999999996</v>
      </c>
      <c r="BE430" s="236"/>
      <c r="BF430" s="236">
        <v>1.4609000000000001</v>
      </c>
      <c r="BV430" s="236">
        <v>1.4285000000000001</v>
      </c>
      <c r="BW430" s="236">
        <v>1.0065</v>
      </c>
      <c r="BX430" s="236">
        <v>1.1363000000000001</v>
      </c>
      <c r="BY430" s="236"/>
      <c r="BZ430" s="236">
        <v>0.3246</v>
      </c>
      <c r="CA430" s="236">
        <v>0.61680000000000001</v>
      </c>
      <c r="CB430" s="236">
        <v>0.22720000000000001</v>
      </c>
      <c r="CC430" s="236"/>
      <c r="CD430" s="236">
        <v>0.22720000000000001</v>
      </c>
      <c r="CE430" s="236">
        <v>1.3310999999999999</v>
      </c>
      <c r="CF430" s="236">
        <v>1.0064</v>
      </c>
      <c r="CG430" s="236">
        <v>9.74E-2</v>
      </c>
      <c r="CH430" s="236">
        <v>1.1037999999999999</v>
      </c>
      <c r="CI430" s="236">
        <v>0.1623</v>
      </c>
      <c r="CJ430" s="236">
        <v>0.48699999999999999</v>
      </c>
      <c r="CK430" s="236"/>
      <c r="CL430" s="236"/>
      <c r="CN430" s="236">
        <v>0.3896</v>
      </c>
      <c r="CU430" s="236">
        <v>3.2399999999999998E-2</v>
      </c>
      <c r="CV430" s="236">
        <v>0.6169</v>
      </c>
      <c r="CW430" s="236">
        <v>1.4934000000000001</v>
      </c>
      <c r="CX430" s="236">
        <v>1.4935</v>
      </c>
      <c r="CY430" s="236">
        <v>0.29220000000000002</v>
      </c>
      <c r="CZ430" s="236">
        <v>0.1623</v>
      </c>
      <c r="DA430" s="236">
        <v>1.6881999999999999</v>
      </c>
      <c r="DB430" s="236">
        <v>1.1688000000000001</v>
      </c>
      <c r="DC430" s="236">
        <v>0.74670000000000003</v>
      </c>
      <c r="DD430" s="236">
        <v>0.51939999999999997</v>
      </c>
      <c r="DE430" s="236"/>
      <c r="DF430" s="236">
        <v>0.35709999999999997</v>
      </c>
      <c r="DG430" s="236">
        <v>1.3634999999999999</v>
      </c>
      <c r="DH430" s="236"/>
      <c r="DI430" s="236">
        <v>1.7856000000000001</v>
      </c>
      <c r="DJ430" s="236"/>
      <c r="DK430" s="236">
        <v>1.0388999999999999</v>
      </c>
      <c r="DL430" s="236">
        <v>1.0065</v>
      </c>
    </row>
    <row r="431" spans="1:116" x14ac:dyDescent="0.35">
      <c r="A431" s="236">
        <v>109</v>
      </c>
      <c r="B431" s="236">
        <v>0.29210000000000003</v>
      </c>
      <c r="C431" s="236"/>
      <c r="D431" s="236">
        <v>0.9415</v>
      </c>
      <c r="E431" s="236">
        <v>-0.25979999999999998</v>
      </c>
      <c r="F431" s="236">
        <v>0.90910000000000002</v>
      </c>
      <c r="G431" s="236"/>
      <c r="H431" s="236"/>
      <c r="I431" s="236">
        <v>-0.1298</v>
      </c>
      <c r="J431" s="236"/>
      <c r="K431" s="236">
        <v>-3.2399999999999998E-2</v>
      </c>
      <c r="L431" s="236"/>
      <c r="M431" s="236"/>
      <c r="N431" s="236"/>
      <c r="O431" s="236">
        <v>3.2399999999999998E-2</v>
      </c>
      <c r="Z431" s="236">
        <v>1.3310999999999999</v>
      </c>
      <c r="AA431" s="236">
        <v>0.7792</v>
      </c>
      <c r="AB431" s="236">
        <v>0.94159999999999999</v>
      </c>
      <c r="AC431" s="236"/>
      <c r="AD431" s="236"/>
      <c r="AE431" s="236"/>
      <c r="AF431" s="236">
        <v>1.4934000000000001</v>
      </c>
      <c r="AG431" s="236">
        <v>0.61680000000000001</v>
      </c>
      <c r="AH431" s="236">
        <v>-0.29220000000000002</v>
      </c>
      <c r="AI431" s="236">
        <v>1.2337</v>
      </c>
      <c r="AJ431" s="236">
        <v>-3.2500000000000001E-2</v>
      </c>
      <c r="AK431" s="236">
        <v>0.45450000000000002</v>
      </c>
      <c r="AL431" s="236">
        <v>-0.4546</v>
      </c>
      <c r="AM431" s="236">
        <v>0.9415</v>
      </c>
      <c r="AN431" s="236">
        <v>-0.29210000000000003</v>
      </c>
      <c r="AO431" s="236">
        <v>1.2012</v>
      </c>
      <c r="AP431" s="236"/>
      <c r="AQ431" s="236">
        <v>0.51949999999999996</v>
      </c>
      <c r="AR431" s="236"/>
      <c r="AS431" s="236">
        <v>0.84409999999999996</v>
      </c>
      <c r="AX431" s="236">
        <v>0.35709999999999997</v>
      </c>
      <c r="AY431" s="236"/>
      <c r="AZ431" s="236">
        <v>-1.2986</v>
      </c>
      <c r="BA431" s="236">
        <v>0.42199999999999999</v>
      </c>
      <c r="BB431" s="236">
        <v>0.68179999999999996</v>
      </c>
      <c r="BC431" s="236">
        <v>0.32469999999999999</v>
      </c>
      <c r="BD431" s="236">
        <v>0.61680000000000001</v>
      </c>
      <c r="BE431" s="236"/>
      <c r="BF431" s="236">
        <v>1.4609000000000001</v>
      </c>
      <c r="BV431" s="236">
        <v>1.5908</v>
      </c>
      <c r="BW431" s="236">
        <v>0.97399999999999998</v>
      </c>
      <c r="BX431" s="236">
        <v>0.87660000000000005</v>
      </c>
      <c r="BY431" s="236"/>
      <c r="BZ431" s="236">
        <v>6.4899999999999999E-2</v>
      </c>
      <c r="CA431" s="236">
        <v>0.84409999999999996</v>
      </c>
      <c r="CB431" s="236">
        <v>0.25969999999999999</v>
      </c>
      <c r="CC431" s="236"/>
      <c r="CD431" s="236">
        <v>9.74E-2</v>
      </c>
      <c r="CE431" s="236">
        <v>1.4285000000000001</v>
      </c>
      <c r="CF431" s="236">
        <v>0.97389999999999999</v>
      </c>
      <c r="CG431" s="236">
        <v>-9.74E-2</v>
      </c>
      <c r="CH431" s="236">
        <v>1.1037999999999999</v>
      </c>
      <c r="CI431" s="236">
        <v>0.25969999999999999</v>
      </c>
      <c r="CJ431" s="236">
        <v>0.55189999999999995</v>
      </c>
      <c r="CK431" s="236"/>
      <c r="CL431" s="236"/>
      <c r="CN431" s="236">
        <v>0.58440000000000003</v>
      </c>
      <c r="CU431" s="236">
        <v>-6.5000000000000002E-2</v>
      </c>
      <c r="CV431" s="236">
        <v>0.71430000000000005</v>
      </c>
      <c r="CW431" s="236">
        <v>1.4285000000000001</v>
      </c>
      <c r="CX431" s="236">
        <v>1.6233</v>
      </c>
      <c r="CY431" s="236">
        <v>0.55189999999999995</v>
      </c>
      <c r="CZ431" s="236">
        <v>0.12989999999999999</v>
      </c>
      <c r="DA431" s="236">
        <v>1.6881999999999999</v>
      </c>
      <c r="DB431" s="236">
        <v>1.0713999999999999</v>
      </c>
      <c r="DC431" s="236">
        <v>0.71430000000000005</v>
      </c>
      <c r="DD431" s="236">
        <v>0.51939999999999997</v>
      </c>
      <c r="DE431" s="236"/>
      <c r="DF431" s="236">
        <v>0.35709999999999997</v>
      </c>
      <c r="DG431" s="236">
        <v>1.3310999999999999</v>
      </c>
      <c r="DH431" s="236"/>
      <c r="DI431" s="236">
        <v>1.4610000000000001</v>
      </c>
      <c r="DJ431" s="236"/>
      <c r="DK431" s="236">
        <v>0.97399999999999998</v>
      </c>
      <c r="DL431" s="236">
        <v>1.0713999999999999</v>
      </c>
    </row>
    <row r="432" spans="1:116" x14ac:dyDescent="0.35">
      <c r="A432" s="236">
        <v>110</v>
      </c>
      <c r="B432" s="236">
        <v>0.22720000000000001</v>
      </c>
      <c r="C432" s="236"/>
      <c r="D432" s="236">
        <v>0.81159999999999999</v>
      </c>
      <c r="E432" s="236">
        <v>-0.32469999999999999</v>
      </c>
      <c r="F432" s="236">
        <v>0.84409999999999996</v>
      </c>
      <c r="G432" s="236"/>
      <c r="H432" s="236"/>
      <c r="I432" s="236">
        <v>-0.1298</v>
      </c>
      <c r="J432" s="236"/>
      <c r="K432" s="236">
        <v>-0.1298</v>
      </c>
      <c r="L432" s="236"/>
      <c r="M432" s="236"/>
      <c r="N432" s="236"/>
      <c r="O432" s="236">
        <v>0.25969999999999999</v>
      </c>
      <c r="Z432" s="236">
        <v>1.3310999999999999</v>
      </c>
      <c r="AA432" s="236">
        <v>0.87660000000000005</v>
      </c>
      <c r="AB432" s="236">
        <v>1.1363000000000001</v>
      </c>
      <c r="AC432" s="236"/>
      <c r="AD432" s="236"/>
      <c r="AE432" s="236"/>
      <c r="AF432" s="236">
        <v>1.4934000000000001</v>
      </c>
      <c r="AG432" s="236">
        <v>0.55189999999999995</v>
      </c>
      <c r="AH432" s="236">
        <v>-0.1623</v>
      </c>
      <c r="AI432" s="236">
        <v>1.1688000000000001</v>
      </c>
      <c r="AJ432" s="236">
        <v>-9.74E-2</v>
      </c>
      <c r="AK432" s="236">
        <v>-3.2500000000000001E-2</v>
      </c>
      <c r="AL432" s="236">
        <v>-0.51949999999999996</v>
      </c>
      <c r="AM432" s="236">
        <v>1.1363000000000001</v>
      </c>
      <c r="AN432" s="236">
        <v>-0.25969999999999999</v>
      </c>
      <c r="AO432" s="236">
        <v>1.1037999999999999</v>
      </c>
      <c r="AP432" s="236"/>
      <c r="AQ432" s="236">
        <v>0.55189999999999995</v>
      </c>
      <c r="AR432" s="236"/>
      <c r="AS432" s="236">
        <v>0.81169999999999998</v>
      </c>
      <c r="AX432" s="236">
        <v>0.1948</v>
      </c>
      <c r="AY432" s="236"/>
      <c r="AZ432" s="236">
        <v>-1.3634999999999999</v>
      </c>
      <c r="BA432" s="236">
        <v>0.48699999999999999</v>
      </c>
      <c r="BB432" s="236">
        <v>0.74670000000000003</v>
      </c>
      <c r="BC432" s="236">
        <v>0.2273</v>
      </c>
      <c r="BD432" s="236">
        <v>0.87660000000000005</v>
      </c>
      <c r="BE432" s="236"/>
      <c r="BF432" s="236">
        <v>1.4283999999999999</v>
      </c>
      <c r="BV432" s="236">
        <v>1.4285000000000001</v>
      </c>
      <c r="BW432" s="236">
        <v>0.87660000000000005</v>
      </c>
      <c r="BX432" s="236">
        <v>0.9415</v>
      </c>
      <c r="BY432" s="236"/>
      <c r="BZ432" s="236">
        <v>0.12989999999999999</v>
      </c>
      <c r="CA432" s="236">
        <v>0.77910000000000001</v>
      </c>
      <c r="CB432" s="236">
        <v>0.29210000000000003</v>
      </c>
      <c r="CC432" s="236"/>
      <c r="CD432" s="236">
        <v>6.4899999999999999E-2</v>
      </c>
      <c r="CE432" s="236">
        <v>1.2986</v>
      </c>
      <c r="CF432" s="236">
        <v>0.90900000000000003</v>
      </c>
      <c r="CG432" s="236">
        <v>0.1948</v>
      </c>
      <c r="CH432" s="236">
        <v>1.1037999999999999</v>
      </c>
      <c r="CI432" s="236">
        <v>0.1298</v>
      </c>
      <c r="CJ432" s="236">
        <v>0.68179999999999996</v>
      </c>
      <c r="CK432" s="236"/>
      <c r="CL432" s="236"/>
      <c r="CN432" s="236">
        <v>0.48699999999999999</v>
      </c>
      <c r="CU432" s="236">
        <v>-3.2500000000000001E-2</v>
      </c>
      <c r="CV432" s="236">
        <v>0.55189999999999995</v>
      </c>
      <c r="CW432" s="236">
        <v>1.6233</v>
      </c>
      <c r="CX432" s="236">
        <v>1.4935</v>
      </c>
      <c r="CY432" s="236">
        <v>0.32469999999999999</v>
      </c>
      <c r="CZ432" s="236">
        <v>0.1948</v>
      </c>
      <c r="DA432" s="236">
        <v>1.7856000000000001</v>
      </c>
      <c r="DB432" s="236">
        <v>1.0064</v>
      </c>
      <c r="DC432" s="236">
        <v>0.84409999999999996</v>
      </c>
      <c r="DD432" s="236">
        <v>0.35709999999999997</v>
      </c>
      <c r="DE432" s="236"/>
      <c r="DF432" s="236">
        <v>0.3896</v>
      </c>
      <c r="DG432" s="236">
        <v>1.4285000000000001</v>
      </c>
      <c r="DH432" s="236"/>
      <c r="DI432" s="236">
        <v>1.4934000000000001</v>
      </c>
      <c r="DJ432" s="236"/>
      <c r="DK432" s="236">
        <v>1.0388999999999999</v>
      </c>
      <c r="DL432" s="236">
        <v>1.0065</v>
      </c>
    </row>
    <row r="433" spans="1:116" x14ac:dyDescent="0.35">
      <c r="A433" s="236">
        <v>111</v>
      </c>
      <c r="B433" s="236">
        <v>0.25969999999999999</v>
      </c>
      <c r="C433" s="236"/>
      <c r="D433" s="236">
        <v>0.77910000000000001</v>
      </c>
      <c r="E433" s="236">
        <v>-0.29220000000000002</v>
      </c>
      <c r="F433" s="236">
        <v>0.9415</v>
      </c>
      <c r="G433" s="236"/>
      <c r="H433" s="236"/>
      <c r="I433" s="236">
        <v>-9.74E-2</v>
      </c>
      <c r="J433" s="236"/>
      <c r="K433" s="236">
        <v>-0.1298</v>
      </c>
      <c r="L433" s="236"/>
      <c r="M433" s="236"/>
      <c r="N433" s="236"/>
      <c r="O433" s="236">
        <v>9.74E-2</v>
      </c>
      <c r="Z433" s="236">
        <v>1.2337</v>
      </c>
      <c r="AA433" s="236">
        <v>0.87660000000000005</v>
      </c>
      <c r="AB433" s="236">
        <v>1.1363000000000001</v>
      </c>
      <c r="AC433" s="236"/>
      <c r="AD433" s="236"/>
      <c r="AE433" s="236"/>
      <c r="AF433" s="236">
        <v>1.5908</v>
      </c>
      <c r="AG433" s="236">
        <v>0.51939999999999997</v>
      </c>
      <c r="AH433" s="236">
        <v>-0.25969999999999999</v>
      </c>
      <c r="AI433" s="236">
        <v>1.1037999999999999</v>
      </c>
      <c r="AJ433" s="236">
        <v>3.2399999999999998E-2</v>
      </c>
      <c r="AK433" s="236">
        <v>3.2399999999999998E-2</v>
      </c>
      <c r="AL433" s="236">
        <v>-0.42209999999999998</v>
      </c>
      <c r="AM433" s="236">
        <v>0.84409999999999996</v>
      </c>
      <c r="AN433" s="236">
        <v>-0.3246</v>
      </c>
      <c r="AO433" s="236">
        <v>0.9415</v>
      </c>
      <c r="AP433" s="236"/>
      <c r="AQ433" s="236">
        <v>0.29220000000000002</v>
      </c>
      <c r="AR433" s="236"/>
      <c r="AS433" s="236">
        <v>0.64929999999999999</v>
      </c>
      <c r="AX433" s="236">
        <v>0.1623</v>
      </c>
      <c r="AY433" s="236"/>
      <c r="AZ433" s="236">
        <v>-1.1363000000000001</v>
      </c>
      <c r="BA433" s="236">
        <v>0.3896</v>
      </c>
      <c r="BB433" s="236">
        <v>0.51949999999999996</v>
      </c>
      <c r="BC433" s="236">
        <v>0.29220000000000002</v>
      </c>
      <c r="BD433" s="236">
        <v>0.55189999999999995</v>
      </c>
      <c r="BE433" s="236"/>
      <c r="BF433" s="236">
        <v>1.3634999999999999</v>
      </c>
      <c r="BV433" s="236">
        <v>1.4610000000000001</v>
      </c>
      <c r="BW433" s="236">
        <v>1.1363000000000001</v>
      </c>
      <c r="BX433" s="236">
        <v>0.87660000000000005</v>
      </c>
      <c r="BY433" s="236"/>
      <c r="BZ433" s="236">
        <v>0.12989999999999999</v>
      </c>
      <c r="CA433" s="236">
        <v>0.48699999999999999</v>
      </c>
      <c r="CB433" s="236">
        <v>0.22720000000000001</v>
      </c>
      <c r="CC433" s="236"/>
      <c r="CD433" s="236">
        <v>3.2399999999999998E-2</v>
      </c>
      <c r="CE433" s="236">
        <v>1.3310999999999999</v>
      </c>
      <c r="CF433" s="236">
        <v>0.97389999999999999</v>
      </c>
      <c r="CG433" s="236">
        <v>3.2500000000000001E-2</v>
      </c>
      <c r="CH433" s="236">
        <v>0.9415</v>
      </c>
      <c r="CI433" s="236">
        <v>0.29220000000000002</v>
      </c>
      <c r="CJ433" s="236">
        <v>0.58440000000000003</v>
      </c>
      <c r="CK433" s="236"/>
      <c r="CL433" s="236"/>
      <c r="CN433" s="236">
        <v>0.3896</v>
      </c>
      <c r="CU433" s="236">
        <v>-6.5000000000000002E-2</v>
      </c>
      <c r="CV433" s="236">
        <v>0.6169</v>
      </c>
      <c r="CW433" s="236">
        <v>1.5908</v>
      </c>
      <c r="CX433" s="236">
        <v>1.3960999999999999</v>
      </c>
      <c r="CY433" s="236">
        <v>0.3896</v>
      </c>
      <c r="CZ433" s="236">
        <v>-3.2500000000000001E-2</v>
      </c>
      <c r="DA433" s="236">
        <v>1.7532000000000001</v>
      </c>
      <c r="DB433" s="236">
        <v>1.1688000000000001</v>
      </c>
      <c r="DC433" s="236">
        <v>0.6169</v>
      </c>
      <c r="DD433" s="236">
        <v>0.42199999999999999</v>
      </c>
      <c r="DE433" s="236"/>
      <c r="DF433" s="236">
        <v>0.35709999999999997</v>
      </c>
      <c r="DG433" s="236">
        <v>1.5583</v>
      </c>
      <c r="DH433" s="236"/>
      <c r="DI433" s="236">
        <v>1.3635999999999999</v>
      </c>
      <c r="DJ433" s="236"/>
      <c r="DK433" s="236">
        <v>1.0388999999999999</v>
      </c>
      <c r="DL433" s="236">
        <v>0.87660000000000005</v>
      </c>
    </row>
    <row r="434" spans="1:116" x14ac:dyDescent="0.35">
      <c r="A434" s="236">
        <v>112</v>
      </c>
      <c r="B434" s="236">
        <v>0.19470000000000001</v>
      </c>
      <c r="C434" s="236"/>
      <c r="D434" s="236">
        <v>0.77910000000000001</v>
      </c>
      <c r="E434" s="236">
        <v>-0.4546</v>
      </c>
      <c r="F434" s="236">
        <v>1.2986</v>
      </c>
      <c r="G434" s="236"/>
      <c r="H434" s="236"/>
      <c r="I434" s="236">
        <v>-6.4899999999999999E-2</v>
      </c>
      <c r="J434" s="236"/>
      <c r="K434" s="236">
        <v>-9.74E-2</v>
      </c>
      <c r="L434" s="236"/>
      <c r="M434" s="236"/>
      <c r="N434" s="236"/>
      <c r="O434" s="236">
        <v>0.1623</v>
      </c>
      <c r="Z434" s="236">
        <v>1.2662</v>
      </c>
      <c r="AA434" s="236">
        <v>0.90900000000000003</v>
      </c>
      <c r="AB434" s="236">
        <v>0.81169999999999998</v>
      </c>
      <c r="AC434" s="236"/>
      <c r="AD434" s="236"/>
      <c r="AE434" s="236"/>
      <c r="AF434" s="236">
        <v>1.3959999999999999</v>
      </c>
      <c r="AG434" s="236">
        <v>0.35709999999999997</v>
      </c>
      <c r="AH434" s="236">
        <v>-0.1948</v>
      </c>
      <c r="AI434" s="236">
        <v>1.1363000000000001</v>
      </c>
      <c r="AJ434" s="236">
        <v>0</v>
      </c>
      <c r="AK434" s="236">
        <v>0.22720000000000001</v>
      </c>
      <c r="AL434" s="236">
        <v>-0.42209999999999998</v>
      </c>
      <c r="AM434" s="236">
        <v>0.81159999999999999</v>
      </c>
      <c r="AN434" s="236">
        <v>-0.29210000000000003</v>
      </c>
      <c r="AO434" s="236">
        <v>0.97399999999999998</v>
      </c>
      <c r="AP434" s="236"/>
      <c r="AQ434" s="236">
        <v>0.48699999999999999</v>
      </c>
      <c r="AR434" s="236"/>
      <c r="AS434" s="236">
        <v>0.55189999999999995</v>
      </c>
      <c r="AX434" s="236">
        <v>6.4899999999999999E-2</v>
      </c>
      <c r="AY434" s="236"/>
      <c r="AZ434" s="236">
        <v>-1.2661</v>
      </c>
      <c r="BA434" s="236">
        <v>0.3246</v>
      </c>
      <c r="BB434" s="236">
        <v>0.64929999999999999</v>
      </c>
      <c r="BC434" s="236">
        <v>0.1623</v>
      </c>
      <c r="BD434" s="236">
        <v>0.51949999999999996</v>
      </c>
      <c r="BE434" s="236"/>
      <c r="BF434" s="236">
        <v>1.3634999999999999</v>
      </c>
      <c r="BV434" s="236">
        <v>1.4285000000000001</v>
      </c>
      <c r="BW434" s="236">
        <v>0.97399999999999998</v>
      </c>
      <c r="BX434" s="236">
        <v>0.84409999999999996</v>
      </c>
      <c r="BY434" s="236"/>
      <c r="BZ434" s="236">
        <v>0.12989999999999999</v>
      </c>
      <c r="CA434" s="236">
        <v>0.61680000000000001</v>
      </c>
      <c r="CB434" s="236">
        <v>0.35709999999999997</v>
      </c>
      <c r="CC434" s="236"/>
      <c r="CD434" s="236">
        <v>0.29210000000000003</v>
      </c>
      <c r="CE434" s="236">
        <v>1.1687000000000001</v>
      </c>
      <c r="CF434" s="236">
        <v>1.1037999999999999</v>
      </c>
      <c r="CG434" s="236">
        <v>9.74E-2</v>
      </c>
      <c r="CH434" s="236">
        <v>1.1037999999999999</v>
      </c>
      <c r="CI434" s="236">
        <v>0.25969999999999999</v>
      </c>
      <c r="CJ434" s="236">
        <v>0.45450000000000002</v>
      </c>
      <c r="CK434" s="236"/>
      <c r="CL434" s="236"/>
      <c r="CN434" s="236">
        <v>0.45450000000000002</v>
      </c>
      <c r="CU434" s="236">
        <v>-3.2500000000000001E-2</v>
      </c>
      <c r="CV434" s="236">
        <v>0.51949999999999996</v>
      </c>
      <c r="CW434" s="236">
        <v>1.3959999999999999</v>
      </c>
      <c r="CX434" s="236">
        <v>1.5909</v>
      </c>
      <c r="CY434" s="236">
        <v>0.25969999999999999</v>
      </c>
      <c r="CZ434" s="236">
        <v>9.74E-2</v>
      </c>
      <c r="DA434" s="236">
        <v>1.6557999999999999</v>
      </c>
      <c r="DB434" s="236">
        <v>1.1037999999999999</v>
      </c>
      <c r="DC434" s="236">
        <v>0.97399999999999998</v>
      </c>
      <c r="DD434" s="236">
        <v>0.64929999999999999</v>
      </c>
      <c r="DE434" s="236"/>
      <c r="DF434" s="236">
        <v>0.25969999999999999</v>
      </c>
      <c r="DG434" s="236">
        <v>1.4609000000000001</v>
      </c>
      <c r="DH434" s="236"/>
      <c r="DI434" s="236">
        <v>1.6233</v>
      </c>
      <c r="DJ434" s="236"/>
      <c r="DK434" s="236">
        <v>1.1363000000000001</v>
      </c>
      <c r="DL434" s="236">
        <v>0.84409999999999996</v>
      </c>
    </row>
    <row r="435" spans="1:116" x14ac:dyDescent="0.35">
      <c r="A435" s="236">
        <v>113</v>
      </c>
      <c r="B435" s="236">
        <v>0.25969999999999999</v>
      </c>
      <c r="C435" s="236"/>
      <c r="D435" s="236">
        <v>0.74670000000000003</v>
      </c>
      <c r="E435" s="236">
        <v>-0.42209999999999998</v>
      </c>
      <c r="F435" s="236">
        <v>0.97399999999999998</v>
      </c>
      <c r="G435" s="236"/>
      <c r="H435" s="236"/>
      <c r="I435" s="236">
        <v>-0.22720000000000001</v>
      </c>
      <c r="J435" s="236"/>
      <c r="K435" s="236">
        <v>-6.4899999999999999E-2</v>
      </c>
      <c r="L435" s="236"/>
      <c r="M435" s="236"/>
      <c r="N435" s="236"/>
      <c r="O435" s="236">
        <v>0.1298</v>
      </c>
      <c r="Z435" s="236">
        <v>1.4285000000000001</v>
      </c>
      <c r="AA435" s="236">
        <v>0.81159999999999999</v>
      </c>
      <c r="AB435" s="236">
        <v>1.0713999999999999</v>
      </c>
      <c r="AC435" s="236"/>
      <c r="AD435" s="236"/>
      <c r="AE435" s="236"/>
      <c r="AF435" s="236">
        <v>1.5258</v>
      </c>
      <c r="AG435" s="236">
        <v>0.35709999999999997</v>
      </c>
      <c r="AH435" s="236">
        <v>-0.32469999999999999</v>
      </c>
      <c r="AI435" s="236">
        <v>1.2337</v>
      </c>
      <c r="AJ435" s="236">
        <v>-9.74E-2</v>
      </c>
      <c r="AK435" s="236">
        <v>6.4899999999999999E-2</v>
      </c>
      <c r="AL435" s="236">
        <v>-0.4546</v>
      </c>
      <c r="AM435" s="236">
        <v>0.81159999999999999</v>
      </c>
      <c r="AN435" s="236">
        <v>-0.1623</v>
      </c>
      <c r="AO435" s="236">
        <v>1.1688000000000001</v>
      </c>
      <c r="AP435" s="236"/>
      <c r="AQ435" s="236">
        <v>0.42209999999999998</v>
      </c>
      <c r="AR435" s="236"/>
      <c r="AS435" s="236">
        <v>0.6169</v>
      </c>
      <c r="AX435" s="236">
        <v>0.32469999999999999</v>
      </c>
      <c r="AY435" s="236"/>
      <c r="AZ435" s="236">
        <v>-1.2012</v>
      </c>
      <c r="BA435" s="236">
        <v>0.1948</v>
      </c>
      <c r="BB435" s="236">
        <v>0.61680000000000001</v>
      </c>
      <c r="BC435" s="236">
        <v>0.2273</v>
      </c>
      <c r="BD435" s="236">
        <v>0.58440000000000003</v>
      </c>
      <c r="BE435" s="236"/>
      <c r="BF435" s="236">
        <v>1.3634999999999999</v>
      </c>
      <c r="BV435" s="236">
        <v>1.3635999999999999</v>
      </c>
      <c r="BW435" s="236">
        <v>0.87660000000000005</v>
      </c>
      <c r="BX435" s="236">
        <v>1.0388999999999999</v>
      </c>
      <c r="BY435" s="236"/>
      <c r="BZ435" s="236">
        <v>0.1948</v>
      </c>
      <c r="CA435" s="236">
        <v>0.58440000000000003</v>
      </c>
      <c r="CB435" s="236">
        <v>0.35709999999999997</v>
      </c>
      <c r="CC435" s="236"/>
      <c r="CD435" s="236">
        <v>0.19470000000000001</v>
      </c>
      <c r="CE435" s="236">
        <v>1.2661</v>
      </c>
      <c r="CF435" s="236">
        <v>0.9415</v>
      </c>
      <c r="CG435" s="236">
        <v>6.5000000000000002E-2</v>
      </c>
      <c r="CH435" s="236">
        <v>0.90900000000000003</v>
      </c>
      <c r="CI435" s="236">
        <v>0.1948</v>
      </c>
      <c r="CJ435" s="236">
        <v>0.48699999999999999</v>
      </c>
      <c r="CK435" s="236"/>
      <c r="CL435" s="236"/>
      <c r="CN435" s="236">
        <v>0.71430000000000005</v>
      </c>
      <c r="CU435" s="236">
        <v>-0.12989999999999999</v>
      </c>
      <c r="CV435" s="236">
        <v>0.48699999999999999</v>
      </c>
      <c r="CW435" s="236">
        <v>1.3635999999999999</v>
      </c>
      <c r="CX435" s="236">
        <v>1.5909</v>
      </c>
      <c r="CY435" s="236">
        <v>0.3896</v>
      </c>
      <c r="CZ435" s="236">
        <v>0.2273</v>
      </c>
      <c r="DA435" s="236">
        <v>1.6557999999999999</v>
      </c>
      <c r="DB435" s="236">
        <v>1.1363000000000001</v>
      </c>
      <c r="DC435" s="236">
        <v>0.51949999999999996</v>
      </c>
      <c r="DD435" s="236">
        <v>0.42199999999999999</v>
      </c>
      <c r="DE435" s="236"/>
      <c r="DF435" s="236">
        <v>0.3896</v>
      </c>
      <c r="DG435" s="236">
        <v>1.3634999999999999</v>
      </c>
      <c r="DH435" s="236"/>
      <c r="DI435" s="236">
        <v>1.3310999999999999</v>
      </c>
      <c r="DJ435" s="236"/>
      <c r="DK435" s="236">
        <v>1.1363000000000001</v>
      </c>
      <c r="DL435" s="236">
        <v>0.71430000000000005</v>
      </c>
    </row>
    <row r="436" spans="1:116" x14ac:dyDescent="0.35">
      <c r="A436" s="236">
        <v>114</v>
      </c>
      <c r="B436" s="236">
        <v>9.7299999999999998E-2</v>
      </c>
      <c r="C436" s="236"/>
      <c r="D436" s="236">
        <v>0.84409999999999996</v>
      </c>
      <c r="E436" s="236">
        <v>-0.1948</v>
      </c>
      <c r="F436" s="236">
        <v>0.81169999999999998</v>
      </c>
      <c r="G436" s="236"/>
      <c r="H436" s="236"/>
      <c r="I436" s="236">
        <v>3.2500000000000001E-2</v>
      </c>
      <c r="J436" s="236"/>
      <c r="K436" s="236">
        <v>-0.1623</v>
      </c>
      <c r="L436" s="236"/>
      <c r="M436" s="236"/>
      <c r="N436" s="236"/>
      <c r="O436" s="236">
        <v>0.35709999999999997</v>
      </c>
      <c r="Z436" s="236">
        <v>1.4934000000000001</v>
      </c>
      <c r="AA436" s="236">
        <v>0.68179999999999996</v>
      </c>
      <c r="AB436" s="236">
        <v>0.87660000000000005</v>
      </c>
      <c r="AC436" s="236"/>
      <c r="AD436" s="236"/>
      <c r="AE436" s="236"/>
      <c r="AF436" s="236">
        <v>1.1687000000000001</v>
      </c>
      <c r="AG436" s="236">
        <v>0.51939999999999997</v>
      </c>
      <c r="AH436" s="236">
        <v>-0.25969999999999999</v>
      </c>
      <c r="AI436" s="236">
        <v>1.4610000000000001</v>
      </c>
      <c r="AJ436" s="236">
        <v>9.74E-2</v>
      </c>
      <c r="AK436" s="236">
        <v>-3.2500000000000001E-2</v>
      </c>
      <c r="AL436" s="236">
        <v>-0.4546</v>
      </c>
      <c r="AM436" s="236">
        <v>0.77910000000000001</v>
      </c>
      <c r="AN436" s="236">
        <v>-0.3246</v>
      </c>
      <c r="AO436" s="236">
        <v>1.1037999999999999</v>
      </c>
      <c r="AP436" s="236"/>
      <c r="AQ436" s="236">
        <v>0.25969999999999999</v>
      </c>
      <c r="AR436" s="236"/>
      <c r="AS436" s="236">
        <v>0.58440000000000003</v>
      </c>
      <c r="AX436" s="236">
        <v>9.74E-2</v>
      </c>
      <c r="AY436" s="236"/>
      <c r="AZ436" s="236">
        <v>-1.0064</v>
      </c>
      <c r="BA436" s="236">
        <v>0.29220000000000002</v>
      </c>
      <c r="BB436" s="236">
        <v>0.64929999999999999</v>
      </c>
      <c r="BC436" s="236">
        <v>0.1948</v>
      </c>
      <c r="BD436" s="236">
        <v>0.87660000000000005</v>
      </c>
      <c r="BE436" s="236"/>
      <c r="BF436" s="236">
        <v>1.3634999999999999</v>
      </c>
      <c r="BV436" s="236">
        <v>1.2337</v>
      </c>
      <c r="BW436" s="236">
        <v>1.0065</v>
      </c>
      <c r="BX436" s="236">
        <v>0.84409999999999996</v>
      </c>
      <c r="BY436" s="236"/>
      <c r="BZ436" s="236">
        <v>0.1623</v>
      </c>
      <c r="CA436" s="236">
        <v>0.87649999999999995</v>
      </c>
      <c r="CB436" s="236">
        <v>0.42199999999999999</v>
      </c>
      <c r="CC436" s="236"/>
      <c r="CD436" s="236">
        <v>6.4899999999999999E-2</v>
      </c>
      <c r="CE436" s="236">
        <v>1.2337</v>
      </c>
      <c r="CF436" s="236">
        <v>0.77910000000000001</v>
      </c>
      <c r="CG436" s="236">
        <v>0.1948</v>
      </c>
      <c r="CH436" s="236">
        <v>0.90900000000000003</v>
      </c>
      <c r="CI436" s="236">
        <v>6.4899999999999999E-2</v>
      </c>
      <c r="CJ436" s="236">
        <v>0.3896</v>
      </c>
      <c r="CK436" s="236"/>
      <c r="CL436" s="236"/>
      <c r="CN436" s="236">
        <v>0.58440000000000003</v>
      </c>
      <c r="CU436" s="236">
        <v>-0.2273</v>
      </c>
      <c r="CV436" s="236">
        <v>0.68179999999999996</v>
      </c>
      <c r="CW436" s="236">
        <v>1.3959999999999999</v>
      </c>
      <c r="CX436" s="236">
        <v>1.5259</v>
      </c>
      <c r="CY436" s="236">
        <v>0.32469999999999999</v>
      </c>
      <c r="CZ436" s="236">
        <v>0</v>
      </c>
      <c r="DA436" s="236">
        <v>1.6557999999999999</v>
      </c>
      <c r="DB436" s="236">
        <v>0.9415</v>
      </c>
      <c r="DC436" s="236">
        <v>0.87660000000000005</v>
      </c>
      <c r="DD436" s="236">
        <v>0.42199999999999999</v>
      </c>
      <c r="DE436" s="236"/>
      <c r="DF436" s="236">
        <v>0.32469999999999999</v>
      </c>
      <c r="DG436" s="236">
        <v>1.3959999999999999</v>
      </c>
      <c r="DH436" s="236"/>
      <c r="DI436" s="236">
        <v>1.3310999999999999</v>
      </c>
      <c r="DJ436" s="236"/>
      <c r="DK436" s="236">
        <v>1.2337</v>
      </c>
      <c r="DL436" s="236">
        <v>0.71430000000000005</v>
      </c>
    </row>
    <row r="437" spans="1:116" x14ac:dyDescent="0.35">
      <c r="A437" s="236">
        <v>115</v>
      </c>
      <c r="B437" s="236">
        <v>0.1623</v>
      </c>
      <c r="C437" s="236"/>
      <c r="D437" s="236">
        <v>0.77910000000000001</v>
      </c>
      <c r="E437" s="236">
        <v>-0.48699999999999999</v>
      </c>
      <c r="F437" s="236">
        <v>0.97399999999999998</v>
      </c>
      <c r="G437" s="236"/>
      <c r="H437" s="236"/>
      <c r="I437" s="236">
        <v>-0.25969999999999999</v>
      </c>
      <c r="J437" s="236"/>
      <c r="K437" s="236">
        <v>-0.1948</v>
      </c>
      <c r="L437" s="236"/>
      <c r="M437" s="236"/>
      <c r="N437" s="236"/>
      <c r="O437" s="236">
        <v>0.25969999999999999</v>
      </c>
      <c r="Z437" s="236">
        <v>1.3310999999999999</v>
      </c>
      <c r="AA437" s="236">
        <v>0.68179999999999996</v>
      </c>
      <c r="AB437" s="236">
        <v>0.87660000000000005</v>
      </c>
      <c r="AC437" s="236"/>
      <c r="AD437" s="236"/>
      <c r="AE437" s="236"/>
      <c r="AF437" s="236">
        <v>1.3959999999999999</v>
      </c>
      <c r="AG437" s="236">
        <v>0.61680000000000001</v>
      </c>
      <c r="AH437" s="236">
        <v>-9.74E-2</v>
      </c>
      <c r="AI437" s="236">
        <v>1.1363000000000001</v>
      </c>
      <c r="AJ437" s="236">
        <v>-3.2500000000000001E-2</v>
      </c>
      <c r="AK437" s="236">
        <v>-3.2500000000000001E-2</v>
      </c>
      <c r="AL437" s="236">
        <v>-0.55200000000000005</v>
      </c>
      <c r="AM437" s="236">
        <v>0.74670000000000003</v>
      </c>
      <c r="AN437" s="236">
        <v>-0.29210000000000003</v>
      </c>
      <c r="AO437" s="236">
        <v>1.0388999999999999</v>
      </c>
      <c r="AP437" s="236"/>
      <c r="AQ437" s="236">
        <v>0.51949999999999996</v>
      </c>
      <c r="AR437" s="236"/>
      <c r="AS437" s="236">
        <v>0.48699999999999999</v>
      </c>
      <c r="AX437" s="236">
        <v>0.1623</v>
      </c>
      <c r="AY437" s="236"/>
      <c r="AZ437" s="236">
        <v>-1.2012</v>
      </c>
      <c r="BA437" s="236">
        <v>0.35709999999999997</v>
      </c>
      <c r="BB437" s="236">
        <v>0.51949999999999996</v>
      </c>
      <c r="BC437" s="236">
        <v>0.25969999999999999</v>
      </c>
      <c r="BD437" s="236">
        <v>0.64929999999999999</v>
      </c>
      <c r="BE437" s="236"/>
      <c r="BF437" s="236">
        <v>1.2336</v>
      </c>
      <c r="BV437" s="236">
        <v>1.2986</v>
      </c>
      <c r="BW437" s="236">
        <v>0.7792</v>
      </c>
      <c r="BX437" s="236">
        <v>0.87660000000000005</v>
      </c>
      <c r="BY437" s="236"/>
      <c r="BZ437" s="236">
        <v>0.1948</v>
      </c>
      <c r="CA437" s="236">
        <v>0.68169999999999997</v>
      </c>
      <c r="CB437" s="236">
        <v>0.25969999999999999</v>
      </c>
      <c r="CC437" s="236"/>
      <c r="CD437" s="236">
        <v>0.1298</v>
      </c>
      <c r="CE437" s="236">
        <v>1.4285000000000001</v>
      </c>
      <c r="CF437" s="236">
        <v>0.71419999999999995</v>
      </c>
      <c r="CG437" s="236">
        <v>0.12989999999999999</v>
      </c>
      <c r="CH437" s="236">
        <v>1.0388999999999999</v>
      </c>
      <c r="CI437" s="236">
        <v>0.3246</v>
      </c>
      <c r="CJ437" s="236">
        <v>0.58440000000000003</v>
      </c>
      <c r="CK437" s="236"/>
      <c r="CL437" s="236"/>
      <c r="CN437" s="236">
        <v>0.51949999999999996</v>
      </c>
      <c r="CU437" s="236">
        <v>-0.2273</v>
      </c>
      <c r="CV437" s="236">
        <v>0.55189999999999995</v>
      </c>
      <c r="CW437" s="236">
        <v>1.3959999999999999</v>
      </c>
      <c r="CX437" s="236">
        <v>1.3960999999999999</v>
      </c>
      <c r="CY437" s="236">
        <v>0.3896</v>
      </c>
      <c r="CZ437" s="236">
        <v>0.1623</v>
      </c>
      <c r="DA437" s="236">
        <v>1.5908</v>
      </c>
      <c r="DB437" s="236">
        <v>1.1037999999999999</v>
      </c>
      <c r="DC437" s="236">
        <v>0.55189999999999995</v>
      </c>
      <c r="DD437" s="236">
        <v>0.35709999999999997</v>
      </c>
      <c r="DE437" s="236"/>
      <c r="DF437" s="236">
        <v>0.32469999999999999</v>
      </c>
      <c r="DG437" s="236">
        <v>1.3959999999999999</v>
      </c>
      <c r="DH437" s="236"/>
      <c r="DI437" s="236">
        <v>1.3959999999999999</v>
      </c>
      <c r="DJ437" s="236"/>
      <c r="DK437" s="236">
        <v>1.0713999999999999</v>
      </c>
      <c r="DL437" s="236">
        <v>0.74670000000000003</v>
      </c>
    </row>
    <row r="438" spans="1:116" x14ac:dyDescent="0.35">
      <c r="A438" s="236">
        <v>116</v>
      </c>
      <c r="B438" s="236">
        <v>6.4899999999999999E-2</v>
      </c>
      <c r="C438" s="236"/>
      <c r="D438" s="236">
        <v>1.0064</v>
      </c>
      <c r="E438" s="236">
        <v>-0.32469999999999999</v>
      </c>
      <c r="F438" s="236">
        <v>0.68179999999999996</v>
      </c>
      <c r="G438" s="236"/>
      <c r="H438" s="236"/>
      <c r="I438" s="236">
        <v>3.2500000000000001E-2</v>
      </c>
      <c r="J438" s="236"/>
      <c r="K438" s="236">
        <v>-0.1298</v>
      </c>
      <c r="L438" s="236"/>
      <c r="M438" s="236"/>
      <c r="N438" s="236"/>
      <c r="O438" s="236">
        <v>0.25969999999999999</v>
      </c>
      <c r="Z438" s="236">
        <v>1.3635999999999999</v>
      </c>
      <c r="AA438" s="236">
        <v>0.9415</v>
      </c>
      <c r="AB438" s="236">
        <v>0.97399999999999998</v>
      </c>
      <c r="AC438" s="236"/>
      <c r="AD438" s="236"/>
      <c r="AE438" s="236"/>
      <c r="AF438" s="236">
        <v>1.2337</v>
      </c>
      <c r="AG438" s="236">
        <v>0.55189999999999995</v>
      </c>
      <c r="AH438" s="236">
        <v>-0.2273</v>
      </c>
      <c r="AI438" s="236">
        <v>1.2662</v>
      </c>
      <c r="AJ438" s="236">
        <v>0</v>
      </c>
      <c r="AK438" s="236">
        <v>0.29220000000000002</v>
      </c>
      <c r="AL438" s="236">
        <v>-0.6169</v>
      </c>
      <c r="AM438" s="236">
        <v>0.97389999999999999</v>
      </c>
      <c r="AN438" s="236">
        <v>-0.42199999999999999</v>
      </c>
      <c r="AO438" s="236">
        <v>1.1688000000000001</v>
      </c>
      <c r="AP438" s="236"/>
      <c r="AQ438" s="236">
        <v>0.48699999999999999</v>
      </c>
      <c r="AR438" s="236"/>
      <c r="AS438" s="236">
        <v>0.64929999999999999</v>
      </c>
      <c r="AX438" s="236">
        <v>0</v>
      </c>
      <c r="AY438" s="236"/>
      <c r="AZ438" s="236">
        <v>-1.4609000000000001</v>
      </c>
      <c r="BA438" s="236">
        <v>0.29220000000000002</v>
      </c>
      <c r="BB438" s="236">
        <v>0.68179999999999996</v>
      </c>
      <c r="BC438" s="236">
        <v>0.29220000000000002</v>
      </c>
      <c r="BD438" s="236">
        <v>0.64929999999999999</v>
      </c>
      <c r="BE438" s="236"/>
      <c r="BF438" s="236">
        <v>1.1363000000000001</v>
      </c>
      <c r="BV438" s="236">
        <v>1.3310999999999999</v>
      </c>
      <c r="BW438" s="236">
        <v>0.87660000000000005</v>
      </c>
      <c r="BX438" s="236">
        <v>0.9415</v>
      </c>
      <c r="BY438" s="236"/>
      <c r="BZ438" s="236">
        <v>0.12989999999999999</v>
      </c>
      <c r="CA438" s="236">
        <v>0.71419999999999995</v>
      </c>
      <c r="CB438" s="236">
        <v>0.1298</v>
      </c>
      <c r="CC438" s="236"/>
      <c r="CD438" s="236">
        <v>3.2399999999999998E-2</v>
      </c>
      <c r="CE438" s="236">
        <v>1.2012</v>
      </c>
      <c r="CF438" s="236">
        <v>0.81159999999999999</v>
      </c>
      <c r="CG438" s="236">
        <v>9.74E-2</v>
      </c>
      <c r="CH438" s="236">
        <v>0.87649999999999995</v>
      </c>
      <c r="CI438" s="236">
        <v>0.1948</v>
      </c>
      <c r="CJ438" s="236">
        <v>0.55189999999999995</v>
      </c>
      <c r="CK438" s="236"/>
      <c r="CL438" s="236"/>
      <c r="CN438" s="236">
        <v>0.6169</v>
      </c>
      <c r="CU438" s="236">
        <v>-9.74E-2</v>
      </c>
      <c r="CV438" s="236">
        <v>0.58440000000000003</v>
      </c>
      <c r="CW438" s="236">
        <v>1.2986</v>
      </c>
      <c r="CX438" s="236">
        <v>1.5909</v>
      </c>
      <c r="CY438" s="236">
        <v>0.1948</v>
      </c>
      <c r="CZ438" s="236">
        <v>-6.4899999999999999E-2</v>
      </c>
      <c r="DA438" s="236">
        <v>1.4934000000000001</v>
      </c>
      <c r="DB438" s="236">
        <v>0.97399999999999998</v>
      </c>
      <c r="DC438" s="236">
        <v>0.68179999999999996</v>
      </c>
      <c r="DD438" s="236">
        <v>0.42199999999999999</v>
      </c>
      <c r="DE438" s="236"/>
      <c r="DF438" s="236">
        <v>0.32469999999999999</v>
      </c>
      <c r="DG438" s="236">
        <v>1.1687000000000001</v>
      </c>
      <c r="DH438" s="236"/>
      <c r="DI438" s="236">
        <v>1.4934000000000001</v>
      </c>
      <c r="DJ438" s="236"/>
      <c r="DK438" s="236">
        <v>0.84409999999999996</v>
      </c>
      <c r="DL438" s="236">
        <v>0.84409999999999996</v>
      </c>
    </row>
    <row r="439" spans="1:116" x14ac:dyDescent="0.35">
      <c r="A439" s="236">
        <v>117</v>
      </c>
      <c r="B439" s="236">
        <v>0</v>
      </c>
      <c r="C439" s="236"/>
      <c r="D439" s="236">
        <v>0.81159999999999999</v>
      </c>
      <c r="E439" s="236">
        <v>-0.4546</v>
      </c>
      <c r="F439" s="236">
        <v>0.74670000000000003</v>
      </c>
      <c r="G439" s="236"/>
      <c r="H439" s="236"/>
      <c r="I439" s="236">
        <v>-0.1623</v>
      </c>
      <c r="J439" s="236"/>
      <c r="K439" s="236">
        <v>-0.1298</v>
      </c>
      <c r="L439" s="236"/>
      <c r="M439" s="236"/>
      <c r="N439" s="236"/>
      <c r="O439" s="236">
        <v>0.1298</v>
      </c>
      <c r="Z439" s="236">
        <v>1.2662</v>
      </c>
      <c r="AA439" s="236">
        <v>0.81159999999999999</v>
      </c>
      <c r="AB439" s="236">
        <v>0.7792</v>
      </c>
      <c r="AC439" s="236"/>
      <c r="AD439" s="236"/>
      <c r="AE439" s="236"/>
      <c r="AF439" s="236">
        <v>1.331</v>
      </c>
      <c r="AG439" s="236">
        <v>0.61680000000000001</v>
      </c>
      <c r="AH439" s="236">
        <v>-0.12989999999999999</v>
      </c>
      <c r="AI439" s="236">
        <v>1.0388999999999999</v>
      </c>
      <c r="AJ439" s="236">
        <v>-6.5000000000000002E-2</v>
      </c>
      <c r="AK439" s="236">
        <v>-9.74E-2</v>
      </c>
      <c r="AL439" s="236">
        <v>-0.42209999999999998</v>
      </c>
      <c r="AM439" s="236">
        <v>0.97389999999999999</v>
      </c>
      <c r="AN439" s="236">
        <v>-0.25969999999999999</v>
      </c>
      <c r="AO439" s="236">
        <v>1.0388999999999999</v>
      </c>
      <c r="AP439" s="236"/>
      <c r="AQ439" s="236">
        <v>0.51949999999999996</v>
      </c>
      <c r="AR439" s="236"/>
      <c r="AS439" s="236">
        <v>0.64929999999999999</v>
      </c>
      <c r="AX439" s="236">
        <v>0.12989999999999999</v>
      </c>
      <c r="AY439" s="236"/>
      <c r="AZ439" s="236">
        <v>-1.3310999999999999</v>
      </c>
      <c r="BA439" s="236">
        <v>0.29220000000000002</v>
      </c>
      <c r="BB439" s="236">
        <v>0.55189999999999995</v>
      </c>
      <c r="BC439" s="236">
        <v>0.2273</v>
      </c>
      <c r="BD439" s="236">
        <v>0.58440000000000003</v>
      </c>
      <c r="BE439" s="236"/>
      <c r="BF439" s="236">
        <v>1.2012</v>
      </c>
      <c r="BV439" s="236">
        <v>1.4610000000000001</v>
      </c>
      <c r="BW439" s="236">
        <v>1.0065</v>
      </c>
      <c r="BX439" s="236">
        <v>1.0065</v>
      </c>
      <c r="BY439" s="236"/>
      <c r="BZ439" s="236">
        <v>0.1948</v>
      </c>
      <c r="CA439" s="236">
        <v>0.61680000000000001</v>
      </c>
      <c r="CB439" s="236">
        <v>0.29210000000000003</v>
      </c>
      <c r="CC439" s="236"/>
      <c r="CD439" s="236">
        <v>9.74E-2</v>
      </c>
      <c r="CE439" s="236">
        <v>1.1363000000000001</v>
      </c>
      <c r="CF439" s="236">
        <v>0.84409999999999996</v>
      </c>
      <c r="CG439" s="236">
        <v>0</v>
      </c>
      <c r="CH439" s="236">
        <v>1.0064</v>
      </c>
      <c r="CI439" s="236">
        <v>0.1623</v>
      </c>
      <c r="CJ439" s="236">
        <v>0.35709999999999997</v>
      </c>
      <c r="CK439" s="236"/>
      <c r="CL439" s="236"/>
      <c r="CN439" s="236">
        <v>0.55189999999999995</v>
      </c>
      <c r="CU439" s="236">
        <v>-0.1948</v>
      </c>
      <c r="CV439" s="236">
        <v>0.7792</v>
      </c>
      <c r="CW439" s="236">
        <v>1.4285000000000001</v>
      </c>
      <c r="CX439" s="236">
        <v>1.4935</v>
      </c>
      <c r="CY439" s="236">
        <v>0.51949999999999996</v>
      </c>
      <c r="CZ439" s="236">
        <v>6.4899999999999999E-2</v>
      </c>
      <c r="DA439" s="236">
        <v>1.6233</v>
      </c>
      <c r="DB439" s="236">
        <v>0.97399999999999998</v>
      </c>
      <c r="DC439" s="236">
        <v>0.45450000000000002</v>
      </c>
      <c r="DD439" s="236">
        <v>0.25969999999999999</v>
      </c>
      <c r="DE439" s="236"/>
      <c r="DF439" s="236">
        <v>0.32469999999999999</v>
      </c>
      <c r="DG439" s="236">
        <v>1.3634999999999999</v>
      </c>
      <c r="DH439" s="236"/>
      <c r="DI439" s="236">
        <v>1.2337</v>
      </c>
      <c r="DJ439" s="236"/>
      <c r="DK439" s="236">
        <v>0.87660000000000005</v>
      </c>
      <c r="DL439" s="236">
        <v>0.7792</v>
      </c>
    </row>
    <row r="440" spans="1:116" x14ac:dyDescent="0.35">
      <c r="A440" s="236">
        <v>118</v>
      </c>
      <c r="B440" s="236">
        <v>-3.2500000000000001E-2</v>
      </c>
      <c r="C440" s="236"/>
      <c r="D440" s="236">
        <v>1.0064</v>
      </c>
      <c r="E440" s="236">
        <v>-0.3896</v>
      </c>
      <c r="F440" s="236">
        <v>0.81169999999999998</v>
      </c>
      <c r="G440" s="236"/>
      <c r="H440" s="236"/>
      <c r="I440" s="236">
        <v>-0.1298</v>
      </c>
      <c r="J440" s="236"/>
      <c r="K440" s="236">
        <v>-3.2399999999999998E-2</v>
      </c>
      <c r="L440" s="236"/>
      <c r="M440" s="236"/>
      <c r="N440" s="236"/>
      <c r="O440" s="236">
        <v>0.35709999999999997</v>
      </c>
      <c r="Z440" s="236">
        <v>1.4285000000000001</v>
      </c>
      <c r="AA440" s="236">
        <v>0.81159999999999999</v>
      </c>
      <c r="AB440" s="236">
        <v>1.0065</v>
      </c>
      <c r="AC440" s="236"/>
      <c r="AD440" s="236"/>
      <c r="AE440" s="236"/>
      <c r="AF440" s="236">
        <v>1.2661</v>
      </c>
      <c r="AG440" s="236">
        <v>0.51939999999999997</v>
      </c>
      <c r="AH440" s="236">
        <v>-0.25969999999999999</v>
      </c>
      <c r="AI440" s="236">
        <v>1.0713999999999999</v>
      </c>
      <c r="AJ440" s="236">
        <v>3.2399999999999998E-2</v>
      </c>
      <c r="AK440" s="236">
        <v>0</v>
      </c>
      <c r="AL440" s="236">
        <v>-0.3896</v>
      </c>
      <c r="AM440" s="236">
        <v>0.81159999999999999</v>
      </c>
      <c r="AN440" s="236">
        <v>-0.29210000000000003</v>
      </c>
      <c r="AO440" s="236">
        <v>0.84409999999999996</v>
      </c>
      <c r="AP440" s="236"/>
      <c r="AQ440" s="236">
        <v>0.48699999999999999</v>
      </c>
      <c r="AR440" s="236"/>
      <c r="AS440" s="236">
        <v>0.55189999999999995</v>
      </c>
      <c r="AX440" s="236">
        <v>3.2500000000000001E-2</v>
      </c>
      <c r="AY440" s="236"/>
      <c r="AZ440" s="236">
        <v>-1.3959999999999999</v>
      </c>
      <c r="BA440" s="236">
        <v>0.1948</v>
      </c>
      <c r="BB440" s="236">
        <v>0.61680000000000001</v>
      </c>
      <c r="BC440" s="236">
        <v>0.25969999999999999</v>
      </c>
      <c r="BD440" s="236">
        <v>0.74670000000000003</v>
      </c>
      <c r="BE440" s="236"/>
      <c r="BF440" s="236">
        <v>1.2012</v>
      </c>
      <c r="BV440" s="236">
        <v>1.3310999999999999</v>
      </c>
      <c r="BW440" s="236">
        <v>0.97399999999999998</v>
      </c>
      <c r="BX440" s="236">
        <v>0.87660000000000005</v>
      </c>
      <c r="BY440" s="236"/>
      <c r="BZ440" s="236">
        <v>0</v>
      </c>
      <c r="CA440" s="236">
        <v>0.45450000000000002</v>
      </c>
      <c r="CB440" s="236">
        <v>0.1623</v>
      </c>
      <c r="CC440" s="236"/>
      <c r="CD440" s="236">
        <v>0.22720000000000001</v>
      </c>
      <c r="CE440" s="236">
        <v>1.2661</v>
      </c>
      <c r="CF440" s="236">
        <v>0.68169999999999997</v>
      </c>
      <c r="CG440" s="236">
        <v>0.16239999999999999</v>
      </c>
      <c r="CH440" s="236">
        <v>0.90900000000000003</v>
      </c>
      <c r="CI440" s="236">
        <v>0.1948</v>
      </c>
      <c r="CJ440" s="236">
        <v>0.45450000000000002</v>
      </c>
      <c r="CK440" s="236"/>
      <c r="CL440" s="236"/>
      <c r="CN440" s="236">
        <v>0.3896</v>
      </c>
      <c r="CU440" s="236">
        <v>-0.29220000000000002</v>
      </c>
      <c r="CV440" s="236">
        <v>0.55189999999999995</v>
      </c>
      <c r="CW440" s="236">
        <v>1.5584</v>
      </c>
      <c r="CX440" s="236">
        <v>1.4935</v>
      </c>
      <c r="CY440" s="236">
        <v>0.1948</v>
      </c>
      <c r="CZ440" s="236">
        <v>0.12989999999999999</v>
      </c>
      <c r="DA440" s="236">
        <v>1.6233</v>
      </c>
      <c r="DB440" s="236">
        <v>0.71419999999999995</v>
      </c>
      <c r="DC440" s="236">
        <v>0.64929999999999999</v>
      </c>
      <c r="DD440" s="236">
        <v>0.48699999999999999</v>
      </c>
      <c r="DE440" s="236"/>
      <c r="DF440" s="236">
        <v>0.1948</v>
      </c>
      <c r="DG440" s="236">
        <v>1.6233</v>
      </c>
      <c r="DH440" s="236"/>
      <c r="DI440" s="236">
        <v>1.3635999999999999</v>
      </c>
      <c r="DJ440" s="236"/>
      <c r="DK440" s="236">
        <v>0.9415</v>
      </c>
      <c r="DL440" s="236">
        <v>0.87660000000000005</v>
      </c>
    </row>
    <row r="441" spans="1:116" x14ac:dyDescent="0.35">
      <c r="A441" s="236">
        <v>119</v>
      </c>
      <c r="B441" s="236">
        <v>-9.74E-2</v>
      </c>
      <c r="C441" s="236"/>
      <c r="D441" s="236">
        <v>0.90900000000000003</v>
      </c>
      <c r="E441" s="236">
        <v>-0.32469999999999999</v>
      </c>
      <c r="F441" s="236">
        <v>0.9415</v>
      </c>
      <c r="G441" s="236"/>
      <c r="H441" s="236"/>
      <c r="I441" s="236">
        <v>-0.1623</v>
      </c>
      <c r="J441" s="236"/>
      <c r="K441" s="236">
        <v>-0.1623</v>
      </c>
      <c r="L441" s="236"/>
      <c r="M441" s="236"/>
      <c r="N441" s="236"/>
      <c r="O441" s="236">
        <v>0.1948</v>
      </c>
      <c r="Z441" s="236">
        <v>1.2337</v>
      </c>
      <c r="AA441" s="236">
        <v>0.58440000000000003</v>
      </c>
      <c r="AB441" s="236">
        <v>0.64939999999999998</v>
      </c>
      <c r="AC441" s="236"/>
      <c r="AD441" s="236"/>
      <c r="AE441" s="236"/>
      <c r="AF441" s="236">
        <v>1.1687000000000001</v>
      </c>
      <c r="AG441" s="236">
        <v>0.42199999999999999</v>
      </c>
      <c r="AH441" s="236">
        <v>-0.1948</v>
      </c>
      <c r="AI441" s="236">
        <v>1.0064</v>
      </c>
      <c r="AJ441" s="236">
        <v>6.4899999999999999E-2</v>
      </c>
      <c r="AK441" s="236">
        <v>6.4899999999999999E-2</v>
      </c>
      <c r="AL441" s="236">
        <v>-0.4546</v>
      </c>
      <c r="AM441" s="236">
        <v>0.64929999999999999</v>
      </c>
      <c r="AN441" s="236">
        <v>-0.29210000000000003</v>
      </c>
      <c r="AO441" s="236">
        <v>0.90900000000000003</v>
      </c>
      <c r="AP441" s="236"/>
      <c r="AQ441" s="236">
        <v>0.25969999999999999</v>
      </c>
      <c r="AR441" s="236"/>
      <c r="AS441" s="236">
        <v>0.64929999999999999</v>
      </c>
      <c r="AX441" s="236">
        <v>0.1623</v>
      </c>
      <c r="AY441" s="236"/>
      <c r="AZ441" s="236">
        <v>-1.2337</v>
      </c>
      <c r="BA441" s="236">
        <v>0.1298</v>
      </c>
      <c r="BB441" s="236">
        <v>0.58440000000000003</v>
      </c>
      <c r="BC441" s="236">
        <v>0.32469999999999999</v>
      </c>
      <c r="BD441" s="236">
        <v>0.48699999999999999</v>
      </c>
      <c r="BE441" s="236"/>
      <c r="BF441" s="236">
        <v>1.2661</v>
      </c>
      <c r="BV441" s="236">
        <v>1.1688000000000001</v>
      </c>
      <c r="BW441" s="236">
        <v>1.1363000000000001</v>
      </c>
      <c r="BX441" s="236">
        <v>0.90910000000000002</v>
      </c>
      <c r="BY441" s="236"/>
      <c r="BZ441" s="236">
        <v>3.2500000000000001E-2</v>
      </c>
      <c r="CA441" s="236">
        <v>0.64929999999999999</v>
      </c>
      <c r="CB441" s="236">
        <v>0.42199999999999999</v>
      </c>
      <c r="CC441" s="236"/>
      <c r="CD441" s="236">
        <v>-3.2500000000000001E-2</v>
      </c>
      <c r="CE441" s="236">
        <v>1.0064</v>
      </c>
      <c r="CF441" s="236">
        <v>0.87649999999999995</v>
      </c>
      <c r="CG441" s="236">
        <v>3.2500000000000001E-2</v>
      </c>
      <c r="CH441" s="236">
        <v>0.84409999999999996</v>
      </c>
      <c r="CI441" s="236">
        <v>0.1298</v>
      </c>
      <c r="CJ441" s="236">
        <v>0.35709999999999997</v>
      </c>
      <c r="CK441" s="236"/>
      <c r="CL441" s="236"/>
      <c r="CN441" s="236">
        <v>0.6169</v>
      </c>
      <c r="CU441" s="236">
        <v>-0.4546</v>
      </c>
      <c r="CV441" s="236">
        <v>0.55189999999999995</v>
      </c>
      <c r="CW441" s="236">
        <v>1.2662</v>
      </c>
      <c r="CX441" s="236">
        <v>1.6882999999999999</v>
      </c>
      <c r="CY441" s="236">
        <v>0.32469999999999999</v>
      </c>
      <c r="CZ441" s="236">
        <v>0</v>
      </c>
      <c r="DA441" s="236">
        <v>1.6557999999999999</v>
      </c>
      <c r="DB441" s="236">
        <v>1.0064</v>
      </c>
      <c r="DC441" s="236">
        <v>0.51949999999999996</v>
      </c>
      <c r="DD441" s="236">
        <v>0.3246</v>
      </c>
      <c r="DE441" s="236"/>
      <c r="DF441" s="236">
        <v>0.35709999999999997</v>
      </c>
      <c r="DG441" s="236">
        <v>1.2337</v>
      </c>
      <c r="DH441" s="236"/>
      <c r="DI441" s="236">
        <v>1.4610000000000001</v>
      </c>
      <c r="DJ441" s="236"/>
      <c r="DK441" s="236">
        <v>1.0713999999999999</v>
      </c>
      <c r="DL441" s="236">
        <v>0.81169999999999998</v>
      </c>
    </row>
    <row r="442" spans="1:116" x14ac:dyDescent="0.35">
      <c r="A442" s="236">
        <v>120</v>
      </c>
      <c r="B442" s="236">
        <v>0</v>
      </c>
      <c r="C442" s="236"/>
      <c r="D442" s="236">
        <v>0.9415</v>
      </c>
      <c r="E442" s="236">
        <v>-0.48699999999999999</v>
      </c>
      <c r="F442" s="236">
        <v>0.81169999999999998</v>
      </c>
      <c r="G442" s="236"/>
      <c r="H442" s="236"/>
      <c r="I442" s="236">
        <v>-0.1623</v>
      </c>
      <c r="J442" s="236"/>
      <c r="K442" s="236">
        <v>-0.3246</v>
      </c>
      <c r="L442" s="236"/>
      <c r="M442" s="236"/>
      <c r="N442" s="236"/>
      <c r="O442" s="236">
        <v>0.1623</v>
      </c>
      <c r="Z442" s="236">
        <v>1.2337</v>
      </c>
      <c r="AA442" s="236">
        <v>0.61680000000000001</v>
      </c>
      <c r="AB442" s="236">
        <v>1.0065</v>
      </c>
      <c r="AC442" s="236"/>
      <c r="AD442" s="236"/>
      <c r="AE442" s="236"/>
      <c r="AF442" s="236">
        <v>1.2337</v>
      </c>
      <c r="AG442" s="236">
        <v>0.61680000000000001</v>
      </c>
      <c r="AH442" s="236">
        <v>-0.1623</v>
      </c>
      <c r="AI442" s="236">
        <v>1.2662</v>
      </c>
      <c r="AJ442" s="236">
        <v>-3.2500000000000001E-2</v>
      </c>
      <c r="AK442" s="236">
        <v>0</v>
      </c>
      <c r="AL442" s="236">
        <v>-0.42209999999999998</v>
      </c>
      <c r="AM442" s="236">
        <v>0.84409999999999996</v>
      </c>
      <c r="AN442" s="236">
        <v>-0.45450000000000002</v>
      </c>
      <c r="AO442" s="236">
        <v>1.0388999999999999</v>
      </c>
      <c r="AP442" s="236"/>
      <c r="AQ442" s="236">
        <v>0.45450000000000002</v>
      </c>
      <c r="AR442" s="236"/>
      <c r="AS442" s="236">
        <v>0.68179999999999996</v>
      </c>
      <c r="AX442" s="236">
        <v>0</v>
      </c>
      <c r="AY442" s="236"/>
      <c r="AZ442" s="236">
        <v>-1.1687000000000001</v>
      </c>
      <c r="BA442" s="236">
        <v>0.22720000000000001</v>
      </c>
      <c r="BB442" s="236">
        <v>0.61680000000000001</v>
      </c>
      <c r="BC442" s="236">
        <v>0.1948</v>
      </c>
      <c r="BD442" s="236">
        <v>0.3896</v>
      </c>
      <c r="BE442" s="236"/>
      <c r="BF442" s="236">
        <v>1.1687000000000001</v>
      </c>
      <c r="BV442" s="236">
        <v>1.1037999999999999</v>
      </c>
      <c r="BW442" s="236">
        <v>0.87660000000000005</v>
      </c>
      <c r="BX442" s="236">
        <v>0.87660000000000005</v>
      </c>
      <c r="BY442" s="236"/>
      <c r="BZ442" s="236">
        <v>0</v>
      </c>
      <c r="CA442" s="236">
        <v>0.61680000000000001</v>
      </c>
      <c r="CB442" s="236">
        <v>0.42199999999999999</v>
      </c>
      <c r="CC442" s="236"/>
      <c r="CD442" s="236">
        <v>-6.5000000000000002E-2</v>
      </c>
      <c r="CE442" s="236">
        <v>1.2986</v>
      </c>
      <c r="CF442" s="236">
        <v>1.0064</v>
      </c>
      <c r="CG442" s="236">
        <v>0</v>
      </c>
      <c r="CH442" s="236">
        <v>0.90900000000000003</v>
      </c>
      <c r="CI442" s="236">
        <v>0.3896</v>
      </c>
      <c r="CJ442" s="236">
        <v>0.45450000000000002</v>
      </c>
      <c r="CK442" s="236"/>
      <c r="CL442" s="236"/>
      <c r="CN442" s="236">
        <v>0.35709999999999997</v>
      </c>
      <c r="CU442" s="236">
        <v>-0.29220000000000002</v>
      </c>
      <c r="CV442" s="236">
        <v>0.42209999999999998</v>
      </c>
      <c r="CW442" s="236">
        <v>1.2986</v>
      </c>
      <c r="CX442" s="236">
        <v>1.6233</v>
      </c>
      <c r="CY442" s="236">
        <v>0.1948</v>
      </c>
      <c r="CZ442" s="236">
        <v>6.4899999999999999E-2</v>
      </c>
      <c r="DA442" s="236">
        <v>1.5259</v>
      </c>
      <c r="DB442" s="236">
        <v>1.2986</v>
      </c>
      <c r="DC442" s="236">
        <v>0.58440000000000003</v>
      </c>
      <c r="DD442" s="236">
        <v>0.58430000000000004</v>
      </c>
      <c r="DE442" s="236"/>
      <c r="DF442" s="236">
        <v>0.1948</v>
      </c>
      <c r="DG442" s="236">
        <v>1.2337</v>
      </c>
      <c r="DH442" s="236"/>
      <c r="DI442" s="236">
        <v>1.2986</v>
      </c>
      <c r="DJ442" s="236"/>
      <c r="DK442" s="236">
        <v>1.1037999999999999</v>
      </c>
      <c r="DL442" s="236">
        <v>0.87660000000000005</v>
      </c>
    </row>
    <row r="443" spans="1:116" x14ac:dyDescent="0.35">
      <c r="A443" s="236">
        <v>121</v>
      </c>
      <c r="B443" s="236">
        <v>-3.2500000000000001E-2</v>
      </c>
      <c r="C443" s="236"/>
      <c r="D443" s="236">
        <v>0.97389999999999999</v>
      </c>
      <c r="E443" s="236">
        <v>-0.29220000000000002</v>
      </c>
      <c r="F443" s="236">
        <v>0.90910000000000002</v>
      </c>
      <c r="G443" s="236"/>
      <c r="H443" s="236"/>
      <c r="I443" s="236">
        <v>-3.2399999999999998E-2</v>
      </c>
      <c r="J443" s="236"/>
      <c r="K443" s="236">
        <v>-0.35709999999999997</v>
      </c>
      <c r="L443" s="236"/>
      <c r="M443" s="236"/>
      <c r="N443" s="236"/>
      <c r="O443" s="236">
        <v>0.1948</v>
      </c>
      <c r="Z443" s="236">
        <v>1.1688000000000001</v>
      </c>
      <c r="AA443" s="236">
        <v>0.74670000000000003</v>
      </c>
      <c r="AB443" s="236">
        <v>0.84419999999999995</v>
      </c>
      <c r="AC443" s="236"/>
      <c r="AD443" s="236"/>
      <c r="AE443" s="236"/>
      <c r="AF443" s="236">
        <v>1.1687000000000001</v>
      </c>
      <c r="AG443" s="236">
        <v>0.45450000000000002</v>
      </c>
      <c r="AH443" s="236">
        <v>-0.32469999999999999</v>
      </c>
      <c r="AI443" s="236">
        <v>1.2662</v>
      </c>
      <c r="AJ443" s="236">
        <v>-6.5000000000000002E-2</v>
      </c>
      <c r="AK443" s="236">
        <v>3.2399999999999998E-2</v>
      </c>
      <c r="AL443" s="236">
        <v>-0.29220000000000002</v>
      </c>
      <c r="AM443" s="236">
        <v>0.68169999999999997</v>
      </c>
      <c r="AN443" s="236">
        <v>-0.22720000000000001</v>
      </c>
      <c r="AO443" s="236">
        <v>1.0064</v>
      </c>
      <c r="AP443" s="236"/>
      <c r="AQ443" s="236">
        <v>0.25969999999999999</v>
      </c>
      <c r="AR443" s="236"/>
      <c r="AS443" s="236">
        <v>0.55189999999999995</v>
      </c>
      <c r="AX443" s="236">
        <v>-3.2500000000000001E-2</v>
      </c>
      <c r="AY443" s="236"/>
      <c r="AZ443" s="236">
        <v>-1.2337</v>
      </c>
      <c r="BA443" s="236">
        <v>0.3246</v>
      </c>
      <c r="BB443" s="236">
        <v>0.61680000000000001</v>
      </c>
      <c r="BC443" s="236">
        <v>0.2273</v>
      </c>
      <c r="BD443" s="236">
        <v>0.48699999999999999</v>
      </c>
      <c r="BE443" s="236"/>
      <c r="BF443" s="236">
        <v>1.0388999999999999</v>
      </c>
      <c r="BV443" s="236">
        <v>1.2012</v>
      </c>
      <c r="BW443" s="236">
        <v>0.71430000000000005</v>
      </c>
      <c r="BX443" s="236">
        <v>0.9415</v>
      </c>
      <c r="BY443" s="236"/>
      <c r="BZ443" s="236">
        <v>3.2500000000000001E-2</v>
      </c>
      <c r="CA443" s="236">
        <v>0.68169999999999997</v>
      </c>
      <c r="CB443" s="236">
        <v>0.3246</v>
      </c>
      <c r="CC443" s="236"/>
      <c r="CD443" s="236">
        <v>6.4899999999999999E-2</v>
      </c>
      <c r="CE443" s="236">
        <v>1.2012</v>
      </c>
      <c r="CF443" s="236">
        <v>0.81159999999999999</v>
      </c>
      <c r="CG443" s="236">
        <v>3.2500000000000001E-2</v>
      </c>
      <c r="CH443" s="236">
        <v>0.77910000000000001</v>
      </c>
      <c r="CI443" s="236">
        <v>6.4899999999999999E-2</v>
      </c>
      <c r="CJ443" s="236">
        <v>0.58440000000000003</v>
      </c>
      <c r="CK443" s="236"/>
      <c r="CL443" s="236"/>
      <c r="CN443" s="236">
        <v>0.29220000000000002</v>
      </c>
      <c r="CU443" s="236">
        <v>-0.35720000000000002</v>
      </c>
      <c r="CV443" s="236">
        <v>0.51949999999999996</v>
      </c>
      <c r="CW443" s="236">
        <v>1.2986</v>
      </c>
      <c r="CX443" s="236">
        <v>1.4610000000000001</v>
      </c>
      <c r="CY443" s="236">
        <v>0.35709999999999997</v>
      </c>
      <c r="CZ443" s="236">
        <v>-0.1623</v>
      </c>
      <c r="DA443" s="236">
        <v>1.4285000000000001</v>
      </c>
      <c r="DB443" s="236">
        <v>1.1037999999999999</v>
      </c>
      <c r="DC443" s="236">
        <v>0.58440000000000003</v>
      </c>
      <c r="DD443" s="236">
        <v>0.25969999999999999</v>
      </c>
      <c r="DE443" s="236"/>
      <c r="DF443" s="236">
        <v>0.42209999999999998</v>
      </c>
      <c r="DG443" s="236">
        <v>1.2661</v>
      </c>
      <c r="DH443" s="236"/>
      <c r="DI443" s="236">
        <v>1.1688000000000001</v>
      </c>
      <c r="DJ443" s="236"/>
      <c r="DK443" s="236">
        <v>1.0713999999999999</v>
      </c>
      <c r="DL443" s="236">
        <v>0.90910000000000002</v>
      </c>
    </row>
    <row r="444" spans="1:116" x14ac:dyDescent="0.35">
      <c r="A444" s="236">
        <v>122</v>
      </c>
      <c r="B444" s="236">
        <v>6.4899999999999999E-2</v>
      </c>
      <c r="C444" s="236"/>
      <c r="D444" s="236">
        <v>0.84409999999999996</v>
      </c>
      <c r="E444" s="236">
        <v>-0.55200000000000005</v>
      </c>
      <c r="F444" s="236">
        <v>0.97399999999999998</v>
      </c>
      <c r="G444" s="236"/>
      <c r="H444" s="236"/>
      <c r="I444" s="236">
        <v>-0.1948</v>
      </c>
      <c r="J444" s="236"/>
      <c r="K444" s="236">
        <v>-0.1623</v>
      </c>
      <c r="L444" s="236"/>
      <c r="M444" s="236"/>
      <c r="N444" s="236"/>
      <c r="O444" s="236">
        <v>0.1298</v>
      </c>
      <c r="Z444" s="236">
        <v>1.2012</v>
      </c>
      <c r="AA444" s="236">
        <v>0.84409999999999996</v>
      </c>
      <c r="AB444" s="236">
        <v>0.81169999999999998</v>
      </c>
      <c r="AC444" s="236"/>
      <c r="AD444" s="236"/>
      <c r="AE444" s="236"/>
      <c r="AF444" s="236">
        <v>1.1037999999999999</v>
      </c>
      <c r="AG444" s="236">
        <v>0.51939999999999997</v>
      </c>
      <c r="AH444" s="236">
        <v>-0.12989999999999999</v>
      </c>
      <c r="AI444" s="236">
        <v>1.2986</v>
      </c>
      <c r="AJ444" s="236">
        <v>3.2399999999999998E-2</v>
      </c>
      <c r="AK444" s="236">
        <v>3.2399999999999998E-2</v>
      </c>
      <c r="AL444" s="236">
        <v>-0.3896</v>
      </c>
      <c r="AM444" s="236">
        <v>0.84409999999999996</v>
      </c>
      <c r="AN444" s="236">
        <v>-0.29210000000000003</v>
      </c>
      <c r="AO444" s="236">
        <v>0.97399999999999998</v>
      </c>
      <c r="AP444" s="236"/>
      <c r="AQ444" s="236">
        <v>0.35709999999999997</v>
      </c>
      <c r="AR444" s="236"/>
      <c r="AS444" s="236">
        <v>0.74670000000000003</v>
      </c>
      <c r="AX444" s="236">
        <v>0.12989999999999999</v>
      </c>
      <c r="AY444" s="236"/>
      <c r="AZ444" s="236">
        <v>-1.2986</v>
      </c>
      <c r="BA444" s="236">
        <v>0.3896</v>
      </c>
      <c r="BB444" s="236">
        <v>0.58440000000000003</v>
      </c>
      <c r="BC444" s="236">
        <v>9.74E-2</v>
      </c>
      <c r="BD444" s="236">
        <v>0.58440000000000003</v>
      </c>
      <c r="BE444" s="236"/>
      <c r="BF444" s="236">
        <v>0.97389999999999999</v>
      </c>
      <c r="BV444" s="236">
        <v>1.4610000000000001</v>
      </c>
      <c r="BW444" s="236">
        <v>0.90910000000000002</v>
      </c>
      <c r="BX444" s="236">
        <v>0.81169999999999998</v>
      </c>
      <c r="BY444" s="236"/>
      <c r="BZ444" s="236">
        <v>-6.4899999999999999E-2</v>
      </c>
      <c r="CA444" s="236">
        <v>0.58440000000000003</v>
      </c>
      <c r="CB444" s="236">
        <v>0.19470000000000001</v>
      </c>
      <c r="CC444" s="236"/>
      <c r="CD444" s="236">
        <v>0</v>
      </c>
      <c r="CE444" s="236">
        <v>1.2012</v>
      </c>
      <c r="CF444" s="236">
        <v>0.64929999999999999</v>
      </c>
      <c r="CG444" s="236">
        <v>0.12989999999999999</v>
      </c>
      <c r="CH444" s="236">
        <v>0.81159999999999999</v>
      </c>
      <c r="CI444" s="236">
        <v>9.74E-2</v>
      </c>
      <c r="CJ444" s="236">
        <v>0.3896</v>
      </c>
      <c r="CK444" s="236"/>
      <c r="CL444" s="236"/>
      <c r="CN444" s="236">
        <v>0.45450000000000002</v>
      </c>
      <c r="CU444" s="236">
        <v>-0.35720000000000002</v>
      </c>
      <c r="CV444" s="236">
        <v>0.45450000000000002</v>
      </c>
      <c r="CW444" s="236">
        <v>1.3635999999999999</v>
      </c>
      <c r="CX444" s="236">
        <v>1.5259</v>
      </c>
      <c r="CY444" s="236">
        <v>0.2273</v>
      </c>
      <c r="CZ444" s="236">
        <v>-6.4899999999999999E-2</v>
      </c>
      <c r="DA444" s="236">
        <v>1.5584</v>
      </c>
      <c r="DB444" s="236">
        <v>0.9415</v>
      </c>
      <c r="DC444" s="236">
        <v>0.48699999999999999</v>
      </c>
      <c r="DD444" s="236">
        <v>0.42199999999999999</v>
      </c>
      <c r="DE444" s="236"/>
      <c r="DF444" s="236">
        <v>0.2273</v>
      </c>
      <c r="DG444" s="236">
        <v>1.3634999999999999</v>
      </c>
      <c r="DH444" s="236"/>
      <c r="DI444" s="236">
        <v>1.1688000000000001</v>
      </c>
      <c r="DJ444" s="236"/>
      <c r="DK444" s="236">
        <v>0.87660000000000005</v>
      </c>
      <c r="DL444" s="236">
        <v>0.84409999999999996</v>
      </c>
    </row>
    <row r="445" spans="1:116" x14ac:dyDescent="0.35">
      <c r="A445" s="236">
        <v>123</v>
      </c>
      <c r="B445" s="236">
        <v>3.2399999999999998E-2</v>
      </c>
      <c r="C445" s="236"/>
      <c r="D445" s="236">
        <v>0.90900000000000003</v>
      </c>
      <c r="E445" s="236">
        <v>-0.25979999999999998</v>
      </c>
      <c r="F445" s="236">
        <v>0.84409999999999996</v>
      </c>
      <c r="G445" s="236"/>
      <c r="H445" s="236"/>
      <c r="I445" s="236">
        <v>0.12989999999999999</v>
      </c>
      <c r="J445" s="236"/>
      <c r="K445" s="236">
        <v>-0.1298</v>
      </c>
      <c r="L445" s="236"/>
      <c r="M445" s="236"/>
      <c r="N445" s="236"/>
      <c r="O445" s="236">
        <v>9.74E-2</v>
      </c>
      <c r="Z445" s="236">
        <v>1.1688000000000001</v>
      </c>
      <c r="AA445" s="236">
        <v>0.71419999999999995</v>
      </c>
      <c r="AB445" s="236">
        <v>0.81169999999999998</v>
      </c>
      <c r="AC445" s="236"/>
      <c r="AD445" s="236"/>
      <c r="AE445" s="236"/>
      <c r="AF445" s="236">
        <v>1.4609000000000001</v>
      </c>
      <c r="AG445" s="236">
        <v>0.42199999999999999</v>
      </c>
      <c r="AH445" s="236">
        <v>-0.35709999999999997</v>
      </c>
      <c r="AI445" s="236">
        <v>1.2012</v>
      </c>
      <c r="AJ445" s="236">
        <v>-6.5000000000000002E-2</v>
      </c>
      <c r="AK445" s="236">
        <v>6.4899999999999999E-2</v>
      </c>
      <c r="AL445" s="236">
        <v>-0.3896</v>
      </c>
      <c r="AM445" s="236">
        <v>0.74670000000000003</v>
      </c>
      <c r="AN445" s="236">
        <v>-0.42199999999999999</v>
      </c>
      <c r="AO445" s="236">
        <v>0.97399999999999998</v>
      </c>
      <c r="AP445" s="236"/>
      <c r="AQ445" s="236">
        <v>0.58440000000000003</v>
      </c>
      <c r="AR445" s="236"/>
      <c r="AS445" s="236">
        <v>0.71430000000000005</v>
      </c>
      <c r="AX445" s="236">
        <v>0.1948</v>
      </c>
      <c r="AY445" s="236"/>
      <c r="AZ445" s="236">
        <v>-1.3634999999999999</v>
      </c>
      <c r="BA445" s="236">
        <v>0.35709999999999997</v>
      </c>
      <c r="BB445" s="236">
        <v>0.74670000000000003</v>
      </c>
      <c r="BC445" s="236">
        <v>0.12989999999999999</v>
      </c>
      <c r="BD445" s="236">
        <v>0.68179999999999996</v>
      </c>
      <c r="BE445" s="236"/>
      <c r="BF445" s="236">
        <v>1.0388999999999999</v>
      </c>
      <c r="BV445" s="236">
        <v>1.3635999999999999</v>
      </c>
      <c r="BW445" s="236">
        <v>0.90910000000000002</v>
      </c>
      <c r="BX445" s="236">
        <v>1.0065</v>
      </c>
      <c r="BY445" s="236"/>
      <c r="BZ445" s="236">
        <v>0.25969999999999999</v>
      </c>
      <c r="CA445" s="236">
        <v>0.42199999999999999</v>
      </c>
      <c r="CB445" s="236">
        <v>0.25969999999999999</v>
      </c>
      <c r="CC445" s="236"/>
      <c r="CD445" s="236">
        <v>-0.12989999999999999</v>
      </c>
      <c r="CE445" s="236">
        <v>1.2337</v>
      </c>
      <c r="CF445" s="236">
        <v>0.74670000000000003</v>
      </c>
      <c r="CG445" s="236">
        <v>0</v>
      </c>
      <c r="CH445" s="236">
        <v>1.1037999999999999</v>
      </c>
      <c r="CI445" s="236">
        <v>0.22720000000000001</v>
      </c>
      <c r="CJ445" s="236">
        <v>0.3896</v>
      </c>
      <c r="CK445" s="236"/>
      <c r="CL445" s="236"/>
      <c r="CN445" s="236">
        <v>0.45450000000000002</v>
      </c>
      <c r="CU445" s="236">
        <v>-0.42209999999999998</v>
      </c>
      <c r="CV445" s="236">
        <v>0.32469999999999999</v>
      </c>
      <c r="CW445" s="236">
        <v>1.3959999999999999</v>
      </c>
      <c r="CX445" s="236">
        <v>1.5259</v>
      </c>
      <c r="CY445" s="236">
        <v>0.25969999999999999</v>
      </c>
      <c r="CZ445" s="236">
        <v>0.12989999999999999</v>
      </c>
      <c r="DA445" s="236">
        <v>1.4934000000000001</v>
      </c>
      <c r="DB445" s="236">
        <v>0.87660000000000005</v>
      </c>
      <c r="DC445" s="236">
        <v>0.6169</v>
      </c>
      <c r="DD445" s="236">
        <v>0.29220000000000002</v>
      </c>
      <c r="DE445" s="236"/>
      <c r="DF445" s="236">
        <v>0.35709999999999997</v>
      </c>
      <c r="DG445" s="236">
        <v>1.2012</v>
      </c>
      <c r="DH445" s="236"/>
      <c r="DI445" s="236">
        <v>1.4285000000000001</v>
      </c>
      <c r="DJ445" s="236"/>
      <c r="DK445" s="236">
        <v>0.87660000000000005</v>
      </c>
      <c r="DL445" s="236">
        <v>0.84409999999999996</v>
      </c>
    </row>
    <row r="446" spans="1:116" x14ac:dyDescent="0.35">
      <c r="A446" s="236">
        <v>124</v>
      </c>
      <c r="B446" s="236">
        <v>0.1298</v>
      </c>
      <c r="C446" s="236"/>
      <c r="D446" s="236">
        <v>1.0712999999999999</v>
      </c>
      <c r="E446" s="236">
        <v>-0.58440000000000003</v>
      </c>
      <c r="F446" s="236">
        <v>0.71430000000000005</v>
      </c>
      <c r="G446" s="236"/>
      <c r="H446" s="236"/>
      <c r="I446" s="236">
        <v>-0.3246</v>
      </c>
      <c r="J446" s="236"/>
      <c r="K446" s="236">
        <v>-6.4899999999999999E-2</v>
      </c>
      <c r="L446" s="236"/>
      <c r="M446" s="236"/>
      <c r="N446" s="236"/>
      <c r="O446" s="236">
        <v>6.4899999999999999E-2</v>
      </c>
      <c r="Z446" s="236">
        <v>1.0064</v>
      </c>
      <c r="AA446" s="236">
        <v>0.51939999999999997</v>
      </c>
      <c r="AB446" s="236">
        <v>0.94159999999999999</v>
      </c>
      <c r="AC446" s="236"/>
      <c r="AD446" s="236"/>
      <c r="AE446" s="236"/>
      <c r="AF446" s="236">
        <v>1.0712999999999999</v>
      </c>
      <c r="AG446" s="236">
        <v>0.3246</v>
      </c>
      <c r="AH446" s="236">
        <v>-3.2500000000000001E-2</v>
      </c>
      <c r="AI446" s="236">
        <v>1.0388999999999999</v>
      </c>
      <c r="AJ446" s="236">
        <v>-0.2273</v>
      </c>
      <c r="AK446" s="236">
        <v>-3.2500000000000001E-2</v>
      </c>
      <c r="AL446" s="236">
        <v>-0.3896</v>
      </c>
      <c r="AM446" s="236">
        <v>0.68169999999999997</v>
      </c>
      <c r="AN446" s="236">
        <v>-0.38950000000000001</v>
      </c>
      <c r="AO446" s="236">
        <v>1.0064</v>
      </c>
      <c r="AP446" s="236"/>
      <c r="AQ446" s="236">
        <v>0.1948</v>
      </c>
      <c r="AR446" s="236"/>
      <c r="AS446" s="236">
        <v>0.64929999999999999</v>
      </c>
      <c r="AX446" s="236">
        <v>0</v>
      </c>
      <c r="AY446" s="236"/>
      <c r="AZ446" s="236">
        <v>-1.4285000000000001</v>
      </c>
      <c r="BA446" s="236">
        <v>0.3896</v>
      </c>
      <c r="BB446" s="236">
        <v>0.64929999999999999</v>
      </c>
      <c r="BC446" s="236">
        <v>0.12989999999999999</v>
      </c>
      <c r="BD446" s="236">
        <v>0.48699999999999999</v>
      </c>
      <c r="BE446" s="236"/>
      <c r="BF446" s="236">
        <v>0.90900000000000003</v>
      </c>
      <c r="BV446" s="236">
        <v>1.2662</v>
      </c>
      <c r="BW446" s="236">
        <v>0.81169999999999998</v>
      </c>
      <c r="BX446" s="236">
        <v>0.81169999999999998</v>
      </c>
      <c r="BY446" s="236"/>
      <c r="BZ446" s="236">
        <v>6.4899999999999999E-2</v>
      </c>
      <c r="CA446" s="236">
        <v>0.42199999999999999</v>
      </c>
      <c r="CB446" s="236">
        <v>0.3246</v>
      </c>
      <c r="CC446" s="236"/>
      <c r="CD446" s="236">
        <v>0.19470000000000001</v>
      </c>
      <c r="CE446" s="236">
        <v>1.2661</v>
      </c>
      <c r="CF446" s="236">
        <v>0.61680000000000001</v>
      </c>
      <c r="CG446" s="236">
        <v>-6.4899999999999999E-2</v>
      </c>
      <c r="CH446" s="236">
        <v>0.81159999999999999</v>
      </c>
      <c r="CI446" s="236">
        <v>0.42199999999999999</v>
      </c>
      <c r="CJ446" s="236">
        <v>0.3896</v>
      </c>
      <c r="CK446" s="236"/>
      <c r="CL446" s="236"/>
      <c r="CN446" s="236">
        <v>0.32469999999999999</v>
      </c>
      <c r="CU446" s="236">
        <v>-0.29220000000000002</v>
      </c>
      <c r="CV446" s="236">
        <v>0.58440000000000003</v>
      </c>
      <c r="CW446" s="236">
        <v>1.2012</v>
      </c>
      <c r="CX446" s="236">
        <v>1.3635999999999999</v>
      </c>
      <c r="CY446" s="236">
        <v>9.74E-2</v>
      </c>
      <c r="CZ446" s="236">
        <v>3.2500000000000001E-2</v>
      </c>
      <c r="DA446" s="236">
        <v>1.3310999999999999</v>
      </c>
      <c r="DB446" s="236">
        <v>1.1037999999999999</v>
      </c>
      <c r="DC446" s="236">
        <v>0.32469999999999999</v>
      </c>
      <c r="DD446" s="236">
        <v>0.1948</v>
      </c>
      <c r="DE446" s="236"/>
      <c r="DF446" s="236">
        <v>0.2273</v>
      </c>
      <c r="DG446" s="236">
        <v>1.3310999999999999</v>
      </c>
      <c r="DH446" s="236"/>
      <c r="DI446" s="236">
        <v>1.1688000000000001</v>
      </c>
      <c r="DJ446" s="236"/>
      <c r="DK446" s="236">
        <v>0.87660000000000005</v>
      </c>
      <c r="DL446" s="236">
        <v>0.81169999999999998</v>
      </c>
    </row>
    <row r="447" spans="1:116" x14ac:dyDescent="0.35">
      <c r="A447" s="236">
        <v>125</v>
      </c>
      <c r="B447" s="236">
        <v>3.2399999999999998E-2</v>
      </c>
      <c r="C447" s="236"/>
      <c r="D447" s="236">
        <v>0.90900000000000003</v>
      </c>
      <c r="E447" s="236">
        <v>-0.48699999999999999</v>
      </c>
      <c r="F447" s="236">
        <v>0.68179999999999996</v>
      </c>
      <c r="G447" s="236"/>
      <c r="H447" s="236"/>
      <c r="I447" s="236">
        <v>-0.22720000000000001</v>
      </c>
      <c r="J447" s="236"/>
      <c r="K447" s="236">
        <v>-9.74E-2</v>
      </c>
      <c r="L447" s="236"/>
      <c r="M447" s="236"/>
      <c r="N447" s="236"/>
      <c r="O447" s="236">
        <v>0</v>
      </c>
      <c r="Z447" s="236">
        <v>1.0713999999999999</v>
      </c>
      <c r="AA447" s="236">
        <v>0.68179999999999996</v>
      </c>
      <c r="AB447" s="236">
        <v>0.7792</v>
      </c>
      <c r="AC447" s="236"/>
      <c r="AD447" s="236"/>
      <c r="AE447" s="236"/>
      <c r="AF447" s="236">
        <v>1.2012</v>
      </c>
      <c r="AG447" s="236">
        <v>0.25969999999999999</v>
      </c>
      <c r="AH447" s="236">
        <v>-9.74E-2</v>
      </c>
      <c r="AI447" s="236">
        <v>0.97399999999999998</v>
      </c>
      <c r="AJ447" s="236">
        <v>-3.2500000000000001E-2</v>
      </c>
      <c r="AK447" s="236">
        <v>-3.2500000000000001E-2</v>
      </c>
      <c r="AL447" s="236">
        <v>-0.25979999999999998</v>
      </c>
      <c r="AM447" s="236">
        <v>0.68169999999999997</v>
      </c>
      <c r="AN447" s="236">
        <v>-0.45450000000000002</v>
      </c>
      <c r="AO447" s="236">
        <v>1.0388999999999999</v>
      </c>
      <c r="AP447" s="236"/>
      <c r="AQ447" s="236">
        <v>0.35709999999999997</v>
      </c>
      <c r="AR447" s="236"/>
      <c r="AS447" s="236">
        <v>0.74670000000000003</v>
      </c>
      <c r="AX447" s="236">
        <v>-3.2500000000000001E-2</v>
      </c>
      <c r="AY447" s="236"/>
      <c r="AZ447" s="236">
        <v>-1.4609000000000001</v>
      </c>
      <c r="BA447" s="236">
        <v>0.35709999999999997</v>
      </c>
      <c r="BB447" s="236">
        <v>0.71419999999999995</v>
      </c>
      <c r="BC447" s="236">
        <v>0.1948</v>
      </c>
      <c r="BD447" s="236">
        <v>0.32469999999999999</v>
      </c>
      <c r="BE447" s="236"/>
      <c r="BF447" s="236">
        <v>1.0064</v>
      </c>
      <c r="BV447" s="236">
        <v>1.0065</v>
      </c>
      <c r="BW447" s="236">
        <v>0.7792</v>
      </c>
      <c r="BX447" s="236">
        <v>0.6169</v>
      </c>
      <c r="BY447" s="236"/>
      <c r="BZ447" s="236">
        <v>0</v>
      </c>
      <c r="CA447" s="236">
        <v>0.68169999999999997</v>
      </c>
      <c r="CB447" s="236">
        <v>0.29210000000000003</v>
      </c>
      <c r="CC447" s="236"/>
      <c r="CD447" s="236">
        <v>0.1298</v>
      </c>
      <c r="CE447" s="236">
        <v>1.1363000000000001</v>
      </c>
      <c r="CF447" s="236">
        <v>0.74670000000000003</v>
      </c>
      <c r="CG447" s="236">
        <v>0.1948</v>
      </c>
      <c r="CH447" s="236">
        <v>0.81159999999999999</v>
      </c>
      <c r="CI447" s="236">
        <v>0.1298</v>
      </c>
      <c r="CJ447" s="236">
        <v>0.48699999999999999</v>
      </c>
      <c r="CK447" s="236"/>
      <c r="CL447" s="236"/>
      <c r="CN447" s="236">
        <v>0.3896</v>
      </c>
      <c r="CU447" s="236">
        <v>-9.74E-2</v>
      </c>
      <c r="CV447" s="236">
        <v>0.6169</v>
      </c>
      <c r="CW447" s="236">
        <v>1.3959999999999999</v>
      </c>
      <c r="CX447" s="236">
        <v>1.5259</v>
      </c>
      <c r="CY447" s="236">
        <v>0.3896</v>
      </c>
      <c r="CZ447" s="236">
        <v>0.12989999999999999</v>
      </c>
      <c r="DA447" s="236">
        <v>1.5259</v>
      </c>
      <c r="DB447" s="236">
        <v>1.0064</v>
      </c>
      <c r="DC447" s="236">
        <v>0.6169</v>
      </c>
      <c r="DD447" s="236">
        <v>0.35709999999999997</v>
      </c>
      <c r="DE447" s="236"/>
      <c r="DF447" s="236">
        <v>0.25969999999999999</v>
      </c>
      <c r="DG447" s="236">
        <v>1.3310999999999999</v>
      </c>
      <c r="DH447" s="236"/>
      <c r="DI447" s="236">
        <v>1.2986</v>
      </c>
      <c r="DJ447" s="236"/>
      <c r="DK447" s="236">
        <v>1.0064</v>
      </c>
      <c r="DL447" s="236">
        <v>0.9415</v>
      </c>
    </row>
    <row r="448" spans="1:116" x14ac:dyDescent="0.35">
      <c r="A448" s="236">
        <v>126</v>
      </c>
      <c r="B448" s="236">
        <v>9.7299999999999998E-2</v>
      </c>
      <c r="C448" s="236"/>
      <c r="D448" s="236">
        <v>0.81159999999999999</v>
      </c>
      <c r="E448" s="236">
        <v>-0.51949999999999996</v>
      </c>
      <c r="F448" s="236">
        <v>0.84409999999999996</v>
      </c>
      <c r="G448" s="236"/>
      <c r="H448" s="236"/>
      <c r="I448" s="236">
        <v>-0.3896</v>
      </c>
      <c r="J448" s="236"/>
      <c r="K448" s="236">
        <v>-0.1948</v>
      </c>
      <c r="L448" s="236"/>
      <c r="M448" s="236"/>
      <c r="N448" s="236"/>
      <c r="O448" s="236">
        <v>-0.12989999999999999</v>
      </c>
      <c r="Z448" s="236">
        <v>1.1363000000000001</v>
      </c>
      <c r="AA448" s="236">
        <v>0.71419999999999995</v>
      </c>
      <c r="AB448" s="236">
        <v>0.74680000000000002</v>
      </c>
      <c r="AC448" s="236"/>
      <c r="AD448" s="236"/>
      <c r="AE448" s="236"/>
      <c r="AF448" s="236">
        <v>1.0712999999999999</v>
      </c>
      <c r="AG448" s="236">
        <v>0.35709999999999997</v>
      </c>
      <c r="AH448" s="236">
        <v>-0.1948</v>
      </c>
      <c r="AI448" s="236">
        <v>0.90900000000000003</v>
      </c>
      <c r="AJ448" s="236">
        <v>-6.5000000000000002E-2</v>
      </c>
      <c r="AK448" s="236">
        <v>6.4899999999999999E-2</v>
      </c>
      <c r="AL448" s="236">
        <v>-0.35720000000000002</v>
      </c>
      <c r="AM448" s="236">
        <v>0.74670000000000003</v>
      </c>
      <c r="AN448" s="236">
        <v>-0.1298</v>
      </c>
      <c r="AO448" s="236">
        <v>1.0064</v>
      </c>
      <c r="AP448" s="236"/>
      <c r="AQ448" s="236">
        <v>0.48699999999999999</v>
      </c>
      <c r="AR448" s="236"/>
      <c r="AS448" s="236">
        <v>0.6169</v>
      </c>
      <c r="AX448" s="236">
        <v>-9.74E-2</v>
      </c>
      <c r="AY448" s="236"/>
      <c r="AZ448" s="236">
        <v>-1.3310999999999999</v>
      </c>
      <c r="BA448" s="236">
        <v>0.25969999999999999</v>
      </c>
      <c r="BB448" s="236">
        <v>0.64929999999999999</v>
      </c>
      <c r="BC448" s="236">
        <v>0.1623</v>
      </c>
      <c r="BD448" s="236">
        <v>0.55189999999999995</v>
      </c>
      <c r="BE448" s="236"/>
      <c r="BF448" s="236">
        <v>1.0388999999999999</v>
      </c>
      <c r="BV448" s="236">
        <v>1.2337</v>
      </c>
      <c r="BW448" s="236">
        <v>0.84409999999999996</v>
      </c>
      <c r="BX448" s="236">
        <v>0.87660000000000005</v>
      </c>
      <c r="BY448" s="236"/>
      <c r="BZ448" s="236">
        <v>6.4899999999999999E-2</v>
      </c>
      <c r="CA448" s="236">
        <v>0.61680000000000001</v>
      </c>
      <c r="CB448" s="236">
        <v>0</v>
      </c>
      <c r="CC448" s="236"/>
      <c r="CD448" s="236">
        <v>-9.74E-2</v>
      </c>
      <c r="CE448" s="236">
        <v>1.2337</v>
      </c>
      <c r="CF448" s="236">
        <v>0.9415</v>
      </c>
      <c r="CG448" s="236">
        <v>9.74E-2</v>
      </c>
      <c r="CH448" s="236">
        <v>0.9415</v>
      </c>
      <c r="CI448" s="236">
        <v>0.3246</v>
      </c>
      <c r="CJ448" s="236">
        <v>0.71419999999999995</v>
      </c>
      <c r="CK448" s="236"/>
      <c r="CL448" s="236"/>
      <c r="CN448" s="236">
        <v>0.55189999999999995</v>
      </c>
      <c r="CU448" s="236">
        <v>-0.35720000000000002</v>
      </c>
      <c r="CV448" s="236">
        <v>0.64929999999999999</v>
      </c>
      <c r="CW448" s="236">
        <v>1.3959999999999999</v>
      </c>
      <c r="CX448" s="236">
        <v>1.3635999999999999</v>
      </c>
      <c r="CY448" s="236">
        <v>0.12989999999999999</v>
      </c>
      <c r="CZ448" s="236">
        <v>-6.4899999999999999E-2</v>
      </c>
      <c r="DA448" s="236">
        <v>1.4610000000000001</v>
      </c>
      <c r="DB448" s="236">
        <v>0.84409999999999996</v>
      </c>
      <c r="DC448" s="236">
        <v>0.42209999999999998</v>
      </c>
      <c r="DD448" s="236">
        <v>0.29220000000000002</v>
      </c>
      <c r="DE448" s="236"/>
      <c r="DF448" s="236">
        <v>0.2273</v>
      </c>
      <c r="DG448" s="236">
        <v>1.1687000000000001</v>
      </c>
      <c r="DH448" s="236"/>
      <c r="DI448" s="236">
        <v>1.2662</v>
      </c>
      <c r="DJ448" s="236"/>
      <c r="DK448" s="236">
        <v>0.97399999999999998</v>
      </c>
      <c r="DL448" s="236">
        <v>0.84409999999999996</v>
      </c>
    </row>
    <row r="449" spans="1:116" x14ac:dyDescent="0.35">
      <c r="A449" s="236">
        <v>127</v>
      </c>
      <c r="B449" s="236">
        <v>-3.2500000000000001E-2</v>
      </c>
      <c r="C449" s="236"/>
      <c r="D449" s="236">
        <v>0.74670000000000003</v>
      </c>
      <c r="E449" s="236">
        <v>-0.3896</v>
      </c>
      <c r="F449" s="236">
        <v>1.0065</v>
      </c>
      <c r="G449" s="236"/>
      <c r="H449" s="236"/>
      <c r="I449" s="236">
        <v>-0.25969999999999999</v>
      </c>
      <c r="J449" s="236"/>
      <c r="K449" s="236">
        <v>-0.1948</v>
      </c>
      <c r="L449" s="236"/>
      <c r="M449" s="236"/>
      <c r="N449" s="236"/>
      <c r="O449" s="236">
        <v>3.2399999999999998E-2</v>
      </c>
      <c r="Z449" s="236">
        <v>1.2012</v>
      </c>
      <c r="AA449" s="236">
        <v>0.84409999999999996</v>
      </c>
      <c r="AB449" s="236">
        <v>0.97399999999999998</v>
      </c>
      <c r="AC449" s="236"/>
      <c r="AD449" s="236"/>
      <c r="AE449" s="236"/>
      <c r="AF449" s="236">
        <v>1.331</v>
      </c>
      <c r="AG449" s="236">
        <v>0.45450000000000002</v>
      </c>
      <c r="AH449" s="236">
        <v>-0.42209999999999998</v>
      </c>
      <c r="AI449" s="236">
        <v>0.9415</v>
      </c>
      <c r="AJ449" s="236">
        <v>-6.5000000000000002E-2</v>
      </c>
      <c r="AK449" s="236">
        <v>0.1298</v>
      </c>
      <c r="AL449" s="236">
        <v>-0.3896</v>
      </c>
      <c r="AM449" s="236">
        <v>0.71419999999999995</v>
      </c>
      <c r="AN449" s="236">
        <v>-0.29210000000000003</v>
      </c>
      <c r="AO449" s="236">
        <v>0.9415</v>
      </c>
      <c r="AP449" s="236"/>
      <c r="AQ449" s="236">
        <v>0.35709999999999997</v>
      </c>
      <c r="AR449" s="236"/>
      <c r="AS449" s="236">
        <v>0.42209999999999998</v>
      </c>
      <c r="AX449" s="236">
        <v>0.1948</v>
      </c>
      <c r="AY449" s="236"/>
      <c r="AZ449" s="236">
        <v>-1.3634999999999999</v>
      </c>
      <c r="BA449" s="236">
        <v>0.3246</v>
      </c>
      <c r="BB449" s="236">
        <v>0.7792</v>
      </c>
      <c r="BC449" s="236">
        <v>0.45450000000000002</v>
      </c>
      <c r="BD449" s="236">
        <v>0.58440000000000003</v>
      </c>
      <c r="BE449" s="236"/>
      <c r="BF449" s="236">
        <v>1.0064</v>
      </c>
      <c r="BV449" s="236">
        <v>1.2986</v>
      </c>
      <c r="BW449" s="236">
        <v>0.71430000000000005</v>
      </c>
      <c r="BX449" s="236">
        <v>0.9415</v>
      </c>
      <c r="BY449" s="236"/>
      <c r="BZ449" s="236">
        <v>0.1623</v>
      </c>
      <c r="CA449" s="236">
        <v>0.61680000000000001</v>
      </c>
      <c r="CB449" s="236">
        <v>6.4899999999999999E-2</v>
      </c>
      <c r="CC449" s="236"/>
      <c r="CD449" s="236">
        <v>-0.12989999999999999</v>
      </c>
      <c r="CE449" s="236">
        <v>1.0064</v>
      </c>
      <c r="CF449" s="236">
        <v>0.9415</v>
      </c>
      <c r="CG449" s="236">
        <v>0.2273</v>
      </c>
      <c r="CH449" s="236">
        <v>0.84409999999999996</v>
      </c>
      <c r="CI449" s="236">
        <v>0.1623</v>
      </c>
      <c r="CJ449" s="236">
        <v>0.32469999999999999</v>
      </c>
      <c r="CK449" s="236"/>
      <c r="CL449" s="236"/>
      <c r="CN449" s="236">
        <v>0.51949999999999996</v>
      </c>
      <c r="CU449" s="236">
        <v>-0.32469999999999999</v>
      </c>
      <c r="CV449" s="236">
        <v>0.6169</v>
      </c>
      <c r="CW449" s="236">
        <v>1.2012</v>
      </c>
      <c r="CX449" s="236">
        <v>1.2987</v>
      </c>
      <c r="CY449" s="236">
        <v>0.32469999999999999</v>
      </c>
      <c r="CZ449" s="236">
        <v>0</v>
      </c>
      <c r="DA449" s="236">
        <v>1.4285000000000001</v>
      </c>
      <c r="DB449" s="236">
        <v>1.0388999999999999</v>
      </c>
      <c r="DC449" s="236">
        <v>0.58440000000000003</v>
      </c>
      <c r="DD449" s="236">
        <v>0.3896</v>
      </c>
      <c r="DE449" s="236"/>
      <c r="DF449" s="236">
        <v>0.29220000000000002</v>
      </c>
      <c r="DG449" s="236">
        <v>1.1363000000000001</v>
      </c>
      <c r="DH449" s="236"/>
      <c r="DI449" s="236">
        <v>1.2986</v>
      </c>
      <c r="DJ449" s="236"/>
      <c r="DK449" s="236">
        <v>1.0064</v>
      </c>
      <c r="DL449" s="236">
        <v>0.87660000000000005</v>
      </c>
    </row>
    <row r="450" spans="1:116" x14ac:dyDescent="0.35">
      <c r="A450" s="236">
        <v>128</v>
      </c>
      <c r="B450" s="236">
        <v>0.1623</v>
      </c>
      <c r="C450" s="236"/>
      <c r="D450" s="236">
        <v>0.87649999999999995</v>
      </c>
      <c r="E450" s="236">
        <v>-0.51949999999999996</v>
      </c>
      <c r="F450" s="236">
        <v>0.71430000000000005</v>
      </c>
      <c r="G450" s="236"/>
      <c r="H450" s="236"/>
      <c r="I450" s="236">
        <v>-0.42199999999999999</v>
      </c>
      <c r="J450" s="236"/>
      <c r="K450" s="236">
        <v>-0.3246</v>
      </c>
      <c r="L450" s="236"/>
      <c r="M450" s="236"/>
      <c r="N450" s="236"/>
      <c r="O450" s="236">
        <v>0.1298</v>
      </c>
      <c r="Z450" s="236">
        <v>1.2662</v>
      </c>
      <c r="AA450" s="236">
        <v>0.51939999999999997</v>
      </c>
      <c r="AB450" s="236">
        <v>0.71430000000000005</v>
      </c>
      <c r="AC450" s="236"/>
      <c r="AD450" s="236"/>
      <c r="AE450" s="236"/>
      <c r="AF450" s="236">
        <v>1.0388999999999999</v>
      </c>
      <c r="AG450" s="236">
        <v>0.42199999999999999</v>
      </c>
      <c r="AH450" s="236">
        <v>-0.29220000000000002</v>
      </c>
      <c r="AI450" s="236">
        <v>0.9415</v>
      </c>
      <c r="AJ450" s="236">
        <v>3.2399999999999998E-2</v>
      </c>
      <c r="AK450" s="236">
        <v>-9.74E-2</v>
      </c>
      <c r="AL450" s="236">
        <v>-0.4546</v>
      </c>
      <c r="AM450" s="236">
        <v>0.81159999999999999</v>
      </c>
      <c r="AN450" s="236">
        <v>-0.42199999999999999</v>
      </c>
      <c r="AO450" s="236">
        <v>1.0713999999999999</v>
      </c>
      <c r="AP450" s="236"/>
      <c r="AQ450" s="236">
        <v>0.48699999999999999</v>
      </c>
      <c r="AR450" s="236"/>
      <c r="AS450" s="236">
        <v>0.58440000000000003</v>
      </c>
      <c r="AX450" s="236">
        <v>-0.12989999999999999</v>
      </c>
      <c r="AY450" s="236"/>
      <c r="AZ450" s="236">
        <v>-1.2986</v>
      </c>
      <c r="BA450" s="236">
        <v>0.25969999999999999</v>
      </c>
      <c r="BB450" s="236">
        <v>0.74670000000000003</v>
      </c>
      <c r="BC450" s="236">
        <v>6.4899999999999999E-2</v>
      </c>
      <c r="BD450" s="236">
        <v>0.61680000000000001</v>
      </c>
      <c r="BE450" s="236"/>
      <c r="BF450" s="236">
        <v>0.90900000000000003</v>
      </c>
      <c r="BV450" s="236">
        <v>1.3310999999999999</v>
      </c>
      <c r="BW450" s="236">
        <v>0.90910000000000002</v>
      </c>
      <c r="BX450" s="236">
        <v>0.74670000000000003</v>
      </c>
      <c r="BY450" s="236"/>
      <c r="BZ450" s="236">
        <v>-0.12989999999999999</v>
      </c>
      <c r="CA450" s="236">
        <v>0.64929999999999999</v>
      </c>
      <c r="CB450" s="236">
        <v>6.4899999999999999E-2</v>
      </c>
      <c r="CC450" s="236"/>
      <c r="CD450" s="236">
        <v>9.74E-2</v>
      </c>
      <c r="CE450" s="236">
        <v>1.0388999999999999</v>
      </c>
      <c r="CF450" s="236">
        <v>0.64929999999999999</v>
      </c>
      <c r="CG450" s="236">
        <v>6.5000000000000002E-2</v>
      </c>
      <c r="CH450" s="236">
        <v>0.97389999999999999</v>
      </c>
      <c r="CI450" s="236">
        <v>0.1623</v>
      </c>
      <c r="CJ450" s="236">
        <v>0.29220000000000002</v>
      </c>
      <c r="CK450" s="236"/>
      <c r="CL450" s="236"/>
      <c r="CN450" s="236">
        <v>0.55189999999999995</v>
      </c>
      <c r="CU450" s="236">
        <v>-0.25979999999999998</v>
      </c>
      <c r="CV450" s="236">
        <v>0.3896</v>
      </c>
      <c r="CW450" s="236">
        <v>1.2986</v>
      </c>
      <c r="CX450" s="236">
        <v>1.4610000000000001</v>
      </c>
      <c r="CY450" s="236">
        <v>9.74E-2</v>
      </c>
      <c r="CZ450" s="236">
        <v>0.12989999999999999</v>
      </c>
      <c r="DA450" s="236">
        <v>1.7532000000000001</v>
      </c>
      <c r="DB450" s="236">
        <v>1.0713999999999999</v>
      </c>
      <c r="DC450" s="236">
        <v>0.35709999999999997</v>
      </c>
      <c r="DD450" s="236">
        <v>0.1948</v>
      </c>
      <c r="DE450" s="236"/>
      <c r="DF450" s="236">
        <v>0.25969999999999999</v>
      </c>
      <c r="DG450" s="236">
        <v>1.1037999999999999</v>
      </c>
      <c r="DH450" s="236"/>
      <c r="DI450" s="236">
        <v>1.1363000000000001</v>
      </c>
      <c r="DJ450" s="236"/>
      <c r="DK450" s="236">
        <v>1.1037999999999999</v>
      </c>
      <c r="DL450" s="236">
        <v>0.81169999999999998</v>
      </c>
    </row>
    <row r="451" spans="1:116" x14ac:dyDescent="0.35">
      <c r="A451" s="236">
        <v>129</v>
      </c>
      <c r="B451" s="236">
        <v>-6.5000000000000002E-2</v>
      </c>
      <c r="C451" s="236"/>
      <c r="D451" s="236">
        <v>0.71419999999999995</v>
      </c>
      <c r="E451" s="236">
        <v>-0.4546</v>
      </c>
      <c r="F451" s="236">
        <v>0.74670000000000003</v>
      </c>
      <c r="G451" s="236"/>
      <c r="H451" s="236"/>
      <c r="I451" s="236">
        <v>-0.35709999999999997</v>
      </c>
      <c r="J451" s="236"/>
      <c r="K451" s="236">
        <v>-0.22720000000000001</v>
      </c>
      <c r="L451" s="236"/>
      <c r="M451" s="236"/>
      <c r="N451" s="236"/>
      <c r="O451" s="236">
        <v>0</v>
      </c>
      <c r="Z451" s="236">
        <v>1.1363000000000001</v>
      </c>
      <c r="AA451" s="236">
        <v>0.64929999999999999</v>
      </c>
      <c r="AB451" s="236">
        <v>0.81169999999999998</v>
      </c>
      <c r="AC451" s="236"/>
      <c r="AD451" s="236"/>
      <c r="AE451" s="236"/>
      <c r="AF451" s="236">
        <v>1.1687000000000001</v>
      </c>
      <c r="AG451" s="236">
        <v>0.35709999999999997</v>
      </c>
      <c r="AH451" s="236">
        <v>-0.35709999999999997</v>
      </c>
      <c r="AI451" s="236">
        <v>1.1037999999999999</v>
      </c>
      <c r="AJ451" s="236">
        <v>-0.16239999999999999</v>
      </c>
      <c r="AK451" s="236">
        <v>-3.2500000000000001E-2</v>
      </c>
      <c r="AL451" s="236">
        <v>-0.42209999999999998</v>
      </c>
      <c r="AM451" s="236">
        <v>0.77910000000000001</v>
      </c>
      <c r="AN451" s="236">
        <v>-0.45450000000000002</v>
      </c>
      <c r="AO451" s="236">
        <v>0.90900000000000003</v>
      </c>
      <c r="AP451" s="236"/>
      <c r="AQ451" s="236">
        <v>0.3896</v>
      </c>
      <c r="AR451" s="236"/>
      <c r="AS451" s="236">
        <v>0.58440000000000003</v>
      </c>
      <c r="AX451" s="236">
        <v>6.4899999999999999E-2</v>
      </c>
      <c r="AY451" s="236"/>
      <c r="AZ451" s="236">
        <v>-1.3634999999999999</v>
      </c>
      <c r="BA451" s="236">
        <v>0.1623</v>
      </c>
      <c r="BB451" s="236">
        <v>0.68179999999999996</v>
      </c>
      <c r="BC451" s="236">
        <v>0.2273</v>
      </c>
      <c r="BD451" s="236">
        <v>0.42209999999999998</v>
      </c>
      <c r="BE451" s="236"/>
      <c r="BF451" s="236">
        <v>0.81159999999999999</v>
      </c>
      <c r="BV451" s="236">
        <v>1.1037999999999999</v>
      </c>
      <c r="BW451" s="236">
        <v>0.81169999999999998</v>
      </c>
      <c r="BX451" s="236">
        <v>0.9415</v>
      </c>
      <c r="BY451" s="236"/>
      <c r="BZ451" s="236">
        <v>-6.4899999999999999E-2</v>
      </c>
      <c r="CA451" s="236">
        <v>0.3896</v>
      </c>
      <c r="CB451" s="236">
        <v>0.1298</v>
      </c>
      <c r="CC451" s="236"/>
      <c r="CD451" s="236">
        <v>3.2399999999999998E-2</v>
      </c>
      <c r="CE451" s="236">
        <v>1.1687000000000001</v>
      </c>
      <c r="CF451" s="236">
        <v>0.58440000000000003</v>
      </c>
      <c r="CG451" s="236">
        <v>0.1948</v>
      </c>
      <c r="CH451" s="236">
        <v>1.0064</v>
      </c>
      <c r="CI451" s="236">
        <v>0.48699999999999999</v>
      </c>
      <c r="CJ451" s="236">
        <v>0.48699999999999999</v>
      </c>
      <c r="CK451" s="236"/>
      <c r="CL451" s="236"/>
      <c r="CN451" s="236">
        <v>0.58440000000000003</v>
      </c>
      <c r="CU451" s="236">
        <v>-0.12989999999999999</v>
      </c>
      <c r="CV451" s="236">
        <v>0.51949999999999996</v>
      </c>
      <c r="CW451" s="236">
        <v>1.1363000000000001</v>
      </c>
      <c r="CX451" s="236">
        <v>1.3960999999999999</v>
      </c>
      <c r="CY451" s="236">
        <v>0.2273</v>
      </c>
      <c r="CZ451" s="236">
        <v>-6.4899999999999999E-2</v>
      </c>
      <c r="DA451" s="236">
        <v>1.3635999999999999</v>
      </c>
      <c r="DB451" s="236">
        <v>0.9415</v>
      </c>
      <c r="DC451" s="236">
        <v>0.58440000000000003</v>
      </c>
      <c r="DD451" s="236">
        <v>0.35709999999999997</v>
      </c>
      <c r="DE451" s="236"/>
      <c r="DF451" s="236">
        <v>0.2273</v>
      </c>
      <c r="DG451" s="236">
        <v>1.3634999999999999</v>
      </c>
      <c r="DH451" s="236"/>
      <c r="DI451" s="236">
        <v>1.3635999999999999</v>
      </c>
      <c r="DJ451" s="236"/>
      <c r="DK451" s="236">
        <v>0.9415</v>
      </c>
      <c r="DL451" s="236">
        <v>0.74670000000000003</v>
      </c>
    </row>
    <row r="452" spans="1:116" x14ac:dyDescent="0.35">
      <c r="A452" s="236">
        <v>130</v>
      </c>
      <c r="B452" s="236">
        <v>9.7299999999999998E-2</v>
      </c>
      <c r="C452" s="236"/>
      <c r="D452" s="236">
        <v>0.74670000000000003</v>
      </c>
      <c r="E452" s="236">
        <v>-0.42209999999999998</v>
      </c>
      <c r="F452" s="236">
        <v>0.74670000000000003</v>
      </c>
      <c r="G452" s="236"/>
      <c r="H452" s="236"/>
      <c r="I452" s="236">
        <v>-0.3896</v>
      </c>
      <c r="J452" s="236"/>
      <c r="K452" s="236">
        <v>-0.1948</v>
      </c>
      <c r="L452" s="236"/>
      <c r="M452" s="236"/>
      <c r="N452" s="236"/>
      <c r="O452" s="236">
        <v>0.1948</v>
      </c>
      <c r="Z452" s="236">
        <v>1.2986</v>
      </c>
      <c r="AA452" s="236">
        <v>0.71419999999999995</v>
      </c>
      <c r="AB452" s="236">
        <v>0.74680000000000002</v>
      </c>
      <c r="AC452" s="236"/>
      <c r="AD452" s="236"/>
      <c r="AE452" s="236"/>
      <c r="AF452" s="236">
        <v>1.2012</v>
      </c>
      <c r="AG452" s="236">
        <v>0.25969999999999999</v>
      </c>
      <c r="AH452" s="236">
        <v>-0.25969999999999999</v>
      </c>
      <c r="AI452" s="236">
        <v>1.1037999999999999</v>
      </c>
      <c r="AJ452" s="236">
        <v>0</v>
      </c>
      <c r="AK452" s="236">
        <v>0.25969999999999999</v>
      </c>
      <c r="AL452" s="236">
        <v>-0.29220000000000002</v>
      </c>
      <c r="AM452" s="236">
        <v>0.58440000000000003</v>
      </c>
      <c r="AN452" s="236">
        <v>-0.42199999999999999</v>
      </c>
      <c r="AO452" s="236">
        <v>0.84409999999999996</v>
      </c>
      <c r="AP452" s="236"/>
      <c r="AQ452" s="236">
        <v>0.29220000000000002</v>
      </c>
      <c r="AR452" s="236"/>
      <c r="AS452" s="236">
        <v>0.48699999999999999</v>
      </c>
      <c r="AX452" s="236">
        <v>-0.12989999999999999</v>
      </c>
      <c r="AY452" s="236"/>
      <c r="AZ452" s="236">
        <v>-1.4285000000000001</v>
      </c>
      <c r="BA452" s="236">
        <v>9.74E-2</v>
      </c>
      <c r="BB452" s="236">
        <v>0.74670000000000003</v>
      </c>
      <c r="BC452" s="236">
        <v>3.2500000000000001E-2</v>
      </c>
      <c r="BD452" s="236">
        <v>0.42209999999999998</v>
      </c>
      <c r="BE452" s="236"/>
      <c r="BF452" s="236">
        <v>0.81159999999999999</v>
      </c>
      <c r="BV452" s="236">
        <v>1.1363000000000001</v>
      </c>
      <c r="BW452" s="236">
        <v>0.68179999999999996</v>
      </c>
      <c r="BX452" s="236">
        <v>0.74670000000000003</v>
      </c>
      <c r="BY452" s="236"/>
      <c r="BZ452" s="236">
        <v>-3.2500000000000001E-2</v>
      </c>
      <c r="CA452" s="236">
        <v>0.55189999999999995</v>
      </c>
      <c r="CB452" s="236">
        <v>-3.2500000000000001E-2</v>
      </c>
      <c r="CC452" s="236"/>
      <c r="CD452" s="236">
        <v>-6.5000000000000002E-2</v>
      </c>
      <c r="CE452" s="236">
        <v>0.97389999999999999</v>
      </c>
      <c r="CF452" s="236">
        <v>0.84409999999999996</v>
      </c>
      <c r="CG452" s="236">
        <v>0</v>
      </c>
      <c r="CH452" s="236">
        <v>0.97389999999999999</v>
      </c>
      <c r="CI452" s="236">
        <v>0.1623</v>
      </c>
      <c r="CJ452" s="236">
        <v>0.48699999999999999</v>
      </c>
      <c r="CK452" s="236"/>
      <c r="CL452" s="236"/>
      <c r="CN452" s="236">
        <v>0.51949999999999996</v>
      </c>
      <c r="CU452" s="236">
        <v>-0.25979999999999998</v>
      </c>
      <c r="CV452" s="236">
        <v>0.35709999999999997</v>
      </c>
      <c r="CW452" s="236">
        <v>1.3635999999999999</v>
      </c>
      <c r="CX452" s="236">
        <v>1.3310999999999999</v>
      </c>
      <c r="CY452" s="236">
        <v>9.74E-2</v>
      </c>
      <c r="CZ452" s="236">
        <v>-9.74E-2</v>
      </c>
      <c r="DA452" s="236">
        <v>1.2986</v>
      </c>
      <c r="DB452" s="236">
        <v>0.7792</v>
      </c>
      <c r="DC452" s="236">
        <v>0.42209999999999998</v>
      </c>
      <c r="DD452" s="236">
        <v>0.3246</v>
      </c>
      <c r="DE452" s="236"/>
      <c r="DF452" s="236">
        <v>0.32469999999999999</v>
      </c>
      <c r="DG452" s="236">
        <v>1.3310999999999999</v>
      </c>
      <c r="DH452" s="236"/>
      <c r="DI452" s="236">
        <v>1.1688000000000001</v>
      </c>
      <c r="DJ452" s="236"/>
      <c r="DK452" s="236">
        <v>0.97399999999999998</v>
      </c>
      <c r="DL452" s="236">
        <v>0.87660000000000005</v>
      </c>
    </row>
    <row r="453" spans="1:116" x14ac:dyDescent="0.35">
      <c r="A453" s="236">
        <v>131</v>
      </c>
      <c r="B453" s="236">
        <v>-0.12989999999999999</v>
      </c>
      <c r="C453" s="236"/>
      <c r="D453" s="236">
        <v>0.68179999999999996</v>
      </c>
      <c r="E453" s="236">
        <v>-0.51949999999999996</v>
      </c>
      <c r="F453" s="236">
        <v>0.74670000000000003</v>
      </c>
      <c r="G453" s="236"/>
      <c r="H453" s="236"/>
      <c r="I453" s="236">
        <v>-0.22720000000000001</v>
      </c>
      <c r="J453" s="236"/>
      <c r="K453" s="236">
        <v>-0.22720000000000001</v>
      </c>
      <c r="L453" s="236"/>
      <c r="M453" s="236"/>
      <c r="N453" s="236"/>
      <c r="O453" s="236">
        <v>9.74E-2</v>
      </c>
      <c r="Z453" s="236">
        <v>1.2337</v>
      </c>
      <c r="AA453" s="236">
        <v>0.71419999999999995</v>
      </c>
      <c r="AB453" s="236">
        <v>0.71430000000000005</v>
      </c>
      <c r="AC453" s="236"/>
      <c r="AD453" s="236"/>
      <c r="AE453" s="236"/>
      <c r="AF453" s="236">
        <v>0.97389999999999999</v>
      </c>
      <c r="AG453" s="236">
        <v>0.3246</v>
      </c>
      <c r="AH453" s="236">
        <v>-0.1948</v>
      </c>
      <c r="AI453" s="236">
        <v>1.2337</v>
      </c>
      <c r="AJ453" s="236">
        <v>0</v>
      </c>
      <c r="AK453" s="236">
        <v>-3.2500000000000001E-2</v>
      </c>
      <c r="AL453" s="236">
        <v>-0.35720000000000002</v>
      </c>
      <c r="AM453" s="236">
        <v>0.68169999999999997</v>
      </c>
      <c r="AN453" s="236">
        <v>-0.29210000000000003</v>
      </c>
      <c r="AO453" s="236">
        <v>0.90900000000000003</v>
      </c>
      <c r="AP453" s="236"/>
      <c r="AQ453" s="236">
        <v>0.42209999999999998</v>
      </c>
      <c r="AR453" s="236"/>
      <c r="AS453" s="236">
        <v>0.51949999999999996</v>
      </c>
      <c r="AX453" s="236">
        <v>6.4899999999999999E-2</v>
      </c>
      <c r="AY453" s="236"/>
      <c r="AZ453" s="236">
        <v>-1.3959999999999999</v>
      </c>
      <c r="BA453" s="236">
        <v>9.74E-2</v>
      </c>
      <c r="BB453" s="236">
        <v>0.71419999999999995</v>
      </c>
      <c r="BC453" s="236">
        <v>0.12989999999999999</v>
      </c>
      <c r="BD453" s="236">
        <v>0.64929999999999999</v>
      </c>
      <c r="BE453" s="236"/>
      <c r="BF453" s="236">
        <v>0.90900000000000003</v>
      </c>
      <c r="BV453" s="236">
        <v>1.1037999999999999</v>
      </c>
      <c r="BW453" s="236">
        <v>0.74670000000000003</v>
      </c>
      <c r="BX453" s="236">
        <v>0.71430000000000005</v>
      </c>
      <c r="BY453" s="236"/>
      <c r="BZ453" s="236">
        <v>-3.2500000000000001E-2</v>
      </c>
      <c r="CA453" s="236">
        <v>0.35709999999999997</v>
      </c>
      <c r="CB453" s="236">
        <v>0.1623</v>
      </c>
      <c r="CC453" s="236"/>
      <c r="CD453" s="236">
        <v>3.2399999999999998E-2</v>
      </c>
      <c r="CE453" s="236">
        <v>1.2661</v>
      </c>
      <c r="CF453" s="236">
        <v>0.61680000000000001</v>
      </c>
      <c r="CG453" s="236">
        <v>3.2500000000000001E-2</v>
      </c>
      <c r="CH453" s="236">
        <v>1.1363000000000001</v>
      </c>
      <c r="CI453" s="236">
        <v>0.25969999999999999</v>
      </c>
      <c r="CJ453" s="236">
        <v>0.32469999999999999</v>
      </c>
      <c r="CK453" s="236"/>
      <c r="CL453" s="236"/>
      <c r="CN453" s="236">
        <v>0.25969999999999999</v>
      </c>
      <c r="CU453" s="236">
        <v>-0.3896</v>
      </c>
      <c r="CV453" s="236">
        <v>0.25969999999999999</v>
      </c>
      <c r="CW453" s="236">
        <v>1.2986</v>
      </c>
      <c r="CX453" s="236">
        <v>1.4935</v>
      </c>
      <c r="CY453" s="236">
        <v>0.1948</v>
      </c>
      <c r="CZ453" s="236">
        <v>6.4899999999999999E-2</v>
      </c>
      <c r="DA453" s="236">
        <v>1.4934000000000001</v>
      </c>
      <c r="DB453" s="236">
        <v>0.97399999999999998</v>
      </c>
      <c r="DC453" s="236">
        <v>0.55189999999999995</v>
      </c>
      <c r="DD453" s="236">
        <v>0.22720000000000001</v>
      </c>
      <c r="DE453" s="236"/>
      <c r="DF453" s="236">
        <v>0.2273</v>
      </c>
      <c r="DG453" s="236">
        <v>1.1363000000000001</v>
      </c>
      <c r="DH453" s="236"/>
      <c r="DI453" s="236">
        <v>1.2662</v>
      </c>
      <c r="DJ453" s="236"/>
      <c r="DK453" s="236">
        <v>0.87660000000000005</v>
      </c>
      <c r="DL453" s="236">
        <v>0.7792</v>
      </c>
    </row>
    <row r="454" spans="1:116" x14ac:dyDescent="0.35">
      <c r="A454" s="236">
        <v>132</v>
      </c>
      <c r="B454" s="236">
        <v>0</v>
      </c>
      <c r="C454" s="236"/>
      <c r="D454" s="236">
        <v>0.58440000000000003</v>
      </c>
      <c r="E454" s="236">
        <v>-0.51949999999999996</v>
      </c>
      <c r="F454" s="236">
        <v>0.71430000000000005</v>
      </c>
      <c r="G454" s="236"/>
      <c r="H454" s="236"/>
      <c r="I454" s="236">
        <v>-0.3246</v>
      </c>
      <c r="J454" s="236"/>
      <c r="K454" s="236">
        <v>-0.3246</v>
      </c>
      <c r="L454" s="236"/>
      <c r="M454" s="236"/>
      <c r="N454" s="236"/>
      <c r="O454" s="236">
        <v>0.1298</v>
      </c>
      <c r="Z454" s="236">
        <v>1.2986</v>
      </c>
      <c r="AA454" s="236">
        <v>0.45450000000000002</v>
      </c>
      <c r="AB454" s="236">
        <v>0.64939999999999998</v>
      </c>
      <c r="AC454" s="236"/>
      <c r="AD454" s="236"/>
      <c r="AE454" s="236"/>
      <c r="AF454" s="236">
        <v>1.331</v>
      </c>
      <c r="AG454" s="236">
        <v>0.3246</v>
      </c>
      <c r="AH454" s="236">
        <v>-0.35709999999999997</v>
      </c>
      <c r="AI454" s="236">
        <v>1.1363000000000001</v>
      </c>
      <c r="AJ454" s="236">
        <v>0</v>
      </c>
      <c r="AK454" s="236">
        <v>3.2399999999999998E-2</v>
      </c>
      <c r="AL454" s="236">
        <v>-0.3896</v>
      </c>
      <c r="AM454" s="236">
        <v>0.87649999999999995</v>
      </c>
      <c r="AN454" s="236">
        <v>-0.25969999999999999</v>
      </c>
      <c r="AO454" s="236">
        <v>0.9415</v>
      </c>
      <c r="AP454" s="236"/>
      <c r="AQ454" s="236">
        <v>0.32469999999999999</v>
      </c>
      <c r="AR454" s="236"/>
      <c r="AS454" s="236">
        <v>0.74670000000000003</v>
      </c>
      <c r="AX454" s="236">
        <v>-0.12989999999999999</v>
      </c>
      <c r="AY454" s="236"/>
      <c r="AZ454" s="236">
        <v>-1.5259</v>
      </c>
      <c r="BA454" s="236">
        <v>0.1623</v>
      </c>
      <c r="BB454" s="236">
        <v>0.74670000000000003</v>
      </c>
      <c r="BC454" s="236">
        <v>6.4899999999999999E-2</v>
      </c>
      <c r="BD454" s="236">
        <v>0.42209999999999998</v>
      </c>
      <c r="BE454" s="236"/>
      <c r="BF454" s="236">
        <v>0.90900000000000003</v>
      </c>
      <c r="BV454" s="236">
        <v>1.2012</v>
      </c>
      <c r="BW454" s="236">
        <v>0.68179999999999996</v>
      </c>
      <c r="BX454" s="236">
        <v>0.84409999999999996</v>
      </c>
      <c r="BY454" s="236"/>
      <c r="BZ454" s="236">
        <v>-9.74E-2</v>
      </c>
      <c r="CA454" s="236">
        <v>0.61680000000000001</v>
      </c>
      <c r="CB454" s="236">
        <v>0.1623</v>
      </c>
      <c r="CC454" s="236"/>
      <c r="CD454" s="236">
        <v>-3.2500000000000001E-2</v>
      </c>
      <c r="CE454" s="236">
        <v>1.1363000000000001</v>
      </c>
      <c r="CF454" s="236">
        <v>0.61680000000000001</v>
      </c>
      <c r="CG454" s="236">
        <v>-3.2399999999999998E-2</v>
      </c>
      <c r="CH454" s="236">
        <v>0.97389999999999999</v>
      </c>
      <c r="CI454" s="236">
        <v>0.25969999999999999</v>
      </c>
      <c r="CJ454" s="236">
        <v>0.2273</v>
      </c>
      <c r="CK454" s="236"/>
      <c r="CL454" s="236"/>
      <c r="CN454" s="236">
        <v>0.42209999999999998</v>
      </c>
      <c r="CU454" s="236">
        <v>-0.3896</v>
      </c>
      <c r="CV454" s="236">
        <v>0.51949999999999996</v>
      </c>
      <c r="CW454" s="236">
        <v>1.0388999999999999</v>
      </c>
      <c r="CX454" s="236">
        <v>1.4935</v>
      </c>
      <c r="CY454" s="236">
        <v>0.32469999999999999</v>
      </c>
      <c r="CZ454" s="236">
        <v>-3.2500000000000001E-2</v>
      </c>
      <c r="DA454" s="236">
        <v>1.3310999999999999</v>
      </c>
      <c r="DB454" s="236">
        <v>0.81159999999999999</v>
      </c>
      <c r="DC454" s="236">
        <v>0.45450000000000002</v>
      </c>
      <c r="DD454" s="236">
        <v>0.25969999999999999</v>
      </c>
      <c r="DE454" s="236"/>
      <c r="DF454" s="236">
        <v>0.35709999999999997</v>
      </c>
      <c r="DG454" s="236">
        <v>1.0713999999999999</v>
      </c>
      <c r="DH454" s="236"/>
      <c r="DI454" s="236">
        <v>1.1037999999999999</v>
      </c>
      <c r="DJ454" s="236"/>
      <c r="DK454" s="236">
        <v>0.90900000000000003</v>
      </c>
      <c r="DL454" s="236">
        <v>0.68179999999999996</v>
      </c>
    </row>
    <row r="455" spans="1:116" x14ac:dyDescent="0.35">
      <c r="A455" s="236">
        <v>133</v>
      </c>
      <c r="B455" s="236">
        <v>-0.32469999999999999</v>
      </c>
      <c r="C455" s="236"/>
      <c r="D455" s="236">
        <v>0.55189999999999995</v>
      </c>
      <c r="E455" s="236">
        <v>-0.3896</v>
      </c>
      <c r="F455" s="236">
        <v>0.81169999999999998</v>
      </c>
      <c r="G455" s="236"/>
      <c r="H455" s="236"/>
      <c r="I455" s="236">
        <v>-0.25969999999999999</v>
      </c>
      <c r="J455" s="236"/>
      <c r="K455" s="236">
        <v>-0.3246</v>
      </c>
      <c r="L455" s="236"/>
      <c r="M455" s="236"/>
      <c r="N455" s="236"/>
      <c r="O455" s="236">
        <v>0.1948</v>
      </c>
      <c r="Z455" s="236">
        <v>1.4285000000000001</v>
      </c>
      <c r="AA455" s="236">
        <v>0.58440000000000003</v>
      </c>
      <c r="AB455" s="236">
        <v>0.68179999999999996</v>
      </c>
      <c r="AC455" s="236"/>
      <c r="AD455" s="236"/>
      <c r="AE455" s="236"/>
      <c r="AF455" s="236">
        <v>1.0064</v>
      </c>
      <c r="AG455" s="236">
        <v>0.51939999999999997</v>
      </c>
      <c r="AH455" s="236">
        <v>-0.29220000000000002</v>
      </c>
      <c r="AI455" s="236">
        <v>1.1363000000000001</v>
      </c>
      <c r="AJ455" s="236">
        <v>0</v>
      </c>
      <c r="AK455" s="236">
        <v>0.29220000000000002</v>
      </c>
      <c r="AL455" s="236">
        <v>-0.48699999999999999</v>
      </c>
      <c r="AM455" s="236">
        <v>0.71419999999999995</v>
      </c>
      <c r="AN455" s="236">
        <v>-0.3246</v>
      </c>
      <c r="AO455" s="236">
        <v>1.0064</v>
      </c>
      <c r="AP455" s="236"/>
      <c r="AQ455" s="236">
        <v>0.29220000000000002</v>
      </c>
      <c r="AR455" s="236"/>
      <c r="AS455" s="236">
        <v>0.68179999999999996</v>
      </c>
      <c r="AX455" s="236">
        <v>6.4899999999999999E-2</v>
      </c>
      <c r="AY455" s="236"/>
      <c r="AZ455" s="236">
        <v>-1.3959999999999999</v>
      </c>
      <c r="BA455" s="236">
        <v>0.25969999999999999</v>
      </c>
      <c r="BB455" s="236">
        <v>0.55189999999999995</v>
      </c>
      <c r="BC455" s="236">
        <v>0.32469999999999999</v>
      </c>
      <c r="BD455" s="236">
        <v>0.51949999999999996</v>
      </c>
      <c r="BE455" s="236"/>
      <c r="BF455" s="236">
        <v>0.87649999999999995</v>
      </c>
      <c r="BV455" s="236">
        <v>1.1037999999999999</v>
      </c>
      <c r="BW455" s="236">
        <v>0.68179999999999996</v>
      </c>
      <c r="BX455" s="236">
        <v>0.81169999999999998</v>
      </c>
      <c r="BY455" s="236"/>
      <c r="BZ455" s="236">
        <v>0</v>
      </c>
      <c r="CA455" s="236">
        <v>0.61680000000000001</v>
      </c>
      <c r="CB455" s="236">
        <v>0.1298</v>
      </c>
      <c r="CC455" s="236"/>
      <c r="CD455" s="236">
        <v>-9.74E-2</v>
      </c>
      <c r="CE455" s="236">
        <v>1.3959999999999999</v>
      </c>
      <c r="CF455" s="236">
        <v>0.61680000000000001</v>
      </c>
      <c r="CG455" s="236">
        <v>0.12989999999999999</v>
      </c>
      <c r="CH455" s="236">
        <v>1.0388999999999999</v>
      </c>
      <c r="CI455" s="236">
        <v>0.22720000000000001</v>
      </c>
      <c r="CJ455" s="236">
        <v>0.32469999999999999</v>
      </c>
      <c r="CK455" s="236"/>
      <c r="CL455" s="236"/>
      <c r="CN455" s="236">
        <v>0.3896</v>
      </c>
      <c r="CU455" s="236">
        <v>-0.25979999999999998</v>
      </c>
      <c r="CV455" s="236">
        <v>0.48699999999999999</v>
      </c>
      <c r="CW455" s="236">
        <v>1.1688000000000001</v>
      </c>
      <c r="CX455" s="236">
        <v>1.4610000000000001</v>
      </c>
      <c r="CY455" s="236">
        <v>0.2273</v>
      </c>
      <c r="CZ455" s="236">
        <v>0.2273</v>
      </c>
      <c r="DA455" s="236">
        <v>1.3310999999999999</v>
      </c>
      <c r="DB455" s="236">
        <v>0.90900000000000003</v>
      </c>
      <c r="DC455" s="236">
        <v>0.51949999999999996</v>
      </c>
      <c r="DD455" s="236">
        <v>0.45450000000000002</v>
      </c>
      <c r="DE455" s="236"/>
      <c r="DF455" s="236">
        <v>0.2273</v>
      </c>
      <c r="DG455" s="236">
        <v>1.2661</v>
      </c>
      <c r="DH455" s="236"/>
      <c r="DI455" s="236">
        <v>1.1037999999999999</v>
      </c>
      <c r="DJ455" s="236"/>
      <c r="DK455" s="236">
        <v>0.9415</v>
      </c>
      <c r="DL455" s="236">
        <v>0.71430000000000005</v>
      </c>
    </row>
    <row r="456" spans="1:116" x14ac:dyDescent="0.35">
      <c r="A456" s="236">
        <v>134</v>
      </c>
      <c r="B456" s="236">
        <v>-9.74E-2</v>
      </c>
      <c r="C456" s="236"/>
      <c r="D456" s="236">
        <v>0.51939999999999997</v>
      </c>
      <c r="E456" s="236">
        <v>-0.55200000000000005</v>
      </c>
      <c r="F456" s="236">
        <v>1.0065</v>
      </c>
      <c r="G456" s="236"/>
      <c r="H456" s="236"/>
      <c r="I456" s="236">
        <v>-0.1623</v>
      </c>
      <c r="J456" s="236"/>
      <c r="K456" s="236">
        <v>-0.35709999999999997</v>
      </c>
      <c r="L456" s="236"/>
      <c r="M456" s="236"/>
      <c r="N456" s="236"/>
      <c r="O456" s="236">
        <v>0.1623</v>
      </c>
      <c r="Z456" s="236">
        <v>1.2662</v>
      </c>
      <c r="AA456" s="236">
        <v>0.55189999999999995</v>
      </c>
      <c r="AB456" s="236">
        <v>0.84419999999999995</v>
      </c>
      <c r="AC456" s="236"/>
      <c r="AD456" s="236"/>
      <c r="AE456" s="236"/>
      <c r="AF456" s="236">
        <v>1.2012</v>
      </c>
      <c r="AG456" s="236">
        <v>0.55189999999999995</v>
      </c>
      <c r="AH456" s="236">
        <v>-0.3896</v>
      </c>
      <c r="AI456" s="236">
        <v>0.87660000000000005</v>
      </c>
      <c r="AJ456" s="236">
        <v>0.1298</v>
      </c>
      <c r="AK456" s="236">
        <v>-6.5000000000000002E-2</v>
      </c>
      <c r="AL456" s="236">
        <v>-0.48699999999999999</v>
      </c>
      <c r="AM456" s="236">
        <v>0.68169999999999997</v>
      </c>
      <c r="AN456" s="236">
        <v>-0.45450000000000002</v>
      </c>
      <c r="AO456" s="236">
        <v>0.68179999999999996</v>
      </c>
      <c r="AP456" s="236"/>
      <c r="AQ456" s="236">
        <v>0.3896</v>
      </c>
      <c r="AR456" s="236"/>
      <c r="AS456" s="236">
        <v>0.48699999999999999</v>
      </c>
      <c r="AX456" s="236">
        <v>-0.1948</v>
      </c>
      <c r="AY456" s="236"/>
      <c r="AZ456" s="236">
        <v>-1.2337</v>
      </c>
      <c r="BA456" s="236">
        <v>6.4899999999999999E-2</v>
      </c>
      <c r="BB456" s="236">
        <v>0.68179999999999996</v>
      </c>
      <c r="BC456" s="236">
        <v>0</v>
      </c>
      <c r="BD456" s="236">
        <v>0.51949999999999996</v>
      </c>
      <c r="BE456" s="236"/>
      <c r="BF456" s="236">
        <v>0.97389999999999999</v>
      </c>
      <c r="BV456" s="236">
        <v>1.1363000000000001</v>
      </c>
      <c r="BW456" s="236">
        <v>0.81169999999999998</v>
      </c>
      <c r="BX456" s="236">
        <v>0.74670000000000003</v>
      </c>
      <c r="BY456" s="236"/>
      <c r="BZ456" s="236">
        <v>0</v>
      </c>
      <c r="CA456" s="236">
        <v>0.3896</v>
      </c>
      <c r="CB456" s="236">
        <v>-6.5000000000000002E-2</v>
      </c>
      <c r="CC456" s="236"/>
      <c r="CD456" s="236">
        <v>-3.2500000000000001E-2</v>
      </c>
      <c r="CE456" s="236">
        <v>1.1363000000000001</v>
      </c>
      <c r="CF456" s="236">
        <v>0.84409999999999996</v>
      </c>
      <c r="CG456" s="236">
        <v>-0.1298</v>
      </c>
      <c r="CH456" s="236">
        <v>0.87649999999999995</v>
      </c>
      <c r="CI456" s="236">
        <v>0.3246</v>
      </c>
      <c r="CJ456" s="236">
        <v>0.42199999999999999</v>
      </c>
      <c r="CK456" s="236"/>
      <c r="CL456" s="236"/>
      <c r="CN456" s="236">
        <v>0.29220000000000002</v>
      </c>
      <c r="CU456" s="236">
        <v>-0.4546</v>
      </c>
      <c r="CV456" s="236">
        <v>0.55189999999999995</v>
      </c>
      <c r="CW456" s="236">
        <v>1.2986</v>
      </c>
      <c r="CX456" s="236">
        <v>1.4285000000000001</v>
      </c>
      <c r="CY456" s="236">
        <v>9.74E-2</v>
      </c>
      <c r="CZ456" s="236">
        <v>-6.4899999999999999E-2</v>
      </c>
      <c r="DA456" s="236">
        <v>1.4285000000000001</v>
      </c>
      <c r="DB456" s="236">
        <v>1.0388999999999999</v>
      </c>
      <c r="DC456" s="236">
        <v>0.45450000000000002</v>
      </c>
      <c r="DD456" s="236">
        <v>0.29220000000000002</v>
      </c>
      <c r="DE456" s="236"/>
      <c r="DF456" s="236">
        <v>0.29220000000000002</v>
      </c>
      <c r="DG456" s="236">
        <v>1.2661</v>
      </c>
      <c r="DH456" s="236"/>
      <c r="DI456" s="236">
        <v>1.1363000000000001</v>
      </c>
      <c r="DJ456" s="236"/>
      <c r="DK456" s="236">
        <v>0.81159999999999999</v>
      </c>
      <c r="DL456" s="236">
        <v>0.7792</v>
      </c>
    </row>
    <row r="457" spans="1:116" x14ac:dyDescent="0.35">
      <c r="A457" s="236">
        <v>135</v>
      </c>
      <c r="B457" s="236">
        <v>-0.25979999999999998</v>
      </c>
      <c r="C457" s="236"/>
      <c r="D457" s="236">
        <v>0.48699999999999999</v>
      </c>
      <c r="E457" s="236">
        <v>-0.58440000000000003</v>
      </c>
      <c r="F457" s="236">
        <v>0.7792</v>
      </c>
      <c r="G457" s="236"/>
      <c r="H457" s="236"/>
      <c r="I457" s="236">
        <v>-0.1623</v>
      </c>
      <c r="J457" s="236"/>
      <c r="K457" s="236">
        <v>-0.29220000000000002</v>
      </c>
      <c r="L457" s="236"/>
      <c r="M457" s="236"/>
      <c r="N457" s="236"/>
      <c r="O457" s="236">
        <v>3.2399999999999998E-2</v>
      </c>
      <c r="Z457" s="236">
        <v>1.2012</v>
      </c>
      <c r="AA457" s="236">
        <v>0.7792</v>
      </c>
      <c r="AB457" s="236">
        <v>0.68179999999999996</v>
      </c>
      <c r="AC457" s="236"/>
      <c r="AD457" s="236"/>
      <c r="AE457" s="236"/>
      <c r="AF457" s="236">
        <v>1.0388999999999999</v>
      </c>
      <c r="AG457" s="236">
        <v>0.55189999999999995</v>
      </c>
      <c r="AH457" s="236">
        <v>-0.32469999999999999</v>
      </c>
      <c r="AI457" s="236">
        <v>0.97399999999999998</v>
      </c>
      <c r="AJ457" s="236">
        <v>0</v>
      </c>
      <c r="AK457" s="236">
        <v>-0.16239999999999999</v>
      </c>
      <c r="AL457" s="236">
        <v>-0.42209999999999998</v>
      </c>
      <c r="AM457" s="236">
        <v>0.77910000000000001</v>
      </c>
      <c r="AN457" s="236">
        <v>-0.3246</v>
      </c>
      <c r="AO457" s="236">
        <v>1.0064</v>
      </c>
      <c r="AP457" s="236"/>
      <c r="AQ457" s="236">
        <v>0.1623</v>
      </c>
      <c r="AR457" s="236"/>
      <c r="AS457" s="236">
        <v>0.51949999999999996</v>
      </c>
      <c r="AX457" s="236">
        <v>0.12989999999999999</v>
      </c>
      <c r="AY457" s="236"/>
      <c r="AZ457" s="236">
        <v>-1.4285000000000001</v>
      </c>
      <c r="BA457" s="236">
        <v>9.74E-2</v>
      </c>
      <c r="BB457" s="236">
        <v>0.55189999999999995</v>
      </c>
      <c r="BC457" s="236">
        <v>0.45450000000000002</v>
      </c>
      <c r="BD457" s="236">
        <v>0.68179999999999996</v>
      </c>
      <c r="BE457" s="236"/>
      <c r="BF457" s="236">
        <v>1.0064</v>
      </c>
      <c r="BV457" s="236">
        <v>1.1037999999999999</v>
      </c>
      <c r="BW457" s="236">
        <v>0.87660000000000005</v>
      </c>
      <c r="BX457" s="236">
        <v>0.71430000000000005</v>
      </c>
      <c r="BY457" s="236"/>
      <c r="BZ457" s="236">
        <v>9.74E-2</v>
      </c>
      <c r="CA457" s="236">
        <v>0.48699999999999999</v>
      </c>
      <c r="CB457" s="236">
        <v>0.1298</v>
      </c>
      <c r="CC457" s="236"/>
      <c r="CD457" s="236">
        <v>9.74E-2</v>
      </c>
      <c r="CE457" s="236">
        <v>1.2337</v>
      </c>
      <c r="CF457" s="236">
        <v>0.64929999999999999</v>
      </c>
      <c r="CG457" s="236">
        <v>3.2500000000000001E-2</v>
      </c>
      <c r="CH457" s="236">
        <v>0.81159999999999999</v>
      </c>
      <c r="CI457" s="236">
        <v>0.35709999999999997</v>
      </c>
      <c r="CJ457" s="236">
        <v>0.55189999999999995</v>
      </c>
      <c r="CK457" s="236"/>
      <c r="CL457" s="236"/>
      <c r="CN457" s="236">
        <v>0.25969999999999999</v>
      </c>
      <c r="CU457" s="236">
        <v>-0.3896</v>
      </c>
      <c r="CV457" s="236">
        <v>0.45450000000000002</v>
      </c>
      <c r="CW457" s="236">
        <v>1.2662</v>
      </c>
      <c r="CX457" s="236">
        <v>1.5584</v>
      </c>
      <c r="CY457" s="236">
        <v>0.3896</v>
      </c>
      <c r="CZ457" s="236">
        <v>-3.2500000000000001E-2</v>
      </c>
      <c r="DA457" s="236">
        <v>1.4285000000000001</v>
      </c>
      <c r="DB457" s="236">
        <v>0.9415</v>
      </c>
      <c r="DC457" s="236">
        <v>0.48699999999999999</v>
      </c>
      <c r="DD457" s="236">
        <v>0.22720000000000001</v>
      </c>
      <c r="DE457" s="236"/>
      <c r="DF457" s="236">
        <v>0.12989999999999999</v>
      </c>
      <c r="DG457" s="236">
        <v>1.0388999999999999</v>
      </c>
      <c r="DH457" s="236"/>
      <c r="DI457" s="236">
        <v>1.2337</v>
      </c>
      <c r="DJ457" s="236"/>
      <c r="DK457" s="236">
        <v>0.87660000000000005</v>
      </c>
      <c r="DL457" s="236">
        <v>0.74670000000000003</v>
      </c>
    </row>
    <row r="458" spans="1:116" x14ac:dyDescent="0.35">
      <c r="A458" s="236">
        <v>136</v>
      </c>
      <c r="B458" s="236">
        <v>-6.5000000000000002E-2</v>
      </c>
      <c r="C458" s="236"/>
      <c r="D458" s="236">
        <v>0.48699999999999999</v>
      </c>
      <c r="E458" s="236">
        <v>-0.4546</v>
      </c>
      <c r="F458" s="236">
        <v>0.81169999999999998</v>
      </c>
      <c r="G458" s="236"/>
      <c r="H458" s="236"/>
      <c r="I458" s="236">
        <v>-0.1298</v>
      </c>
      <c r="J458" s="236"/>
      <c r="K458" s="236">
        <v>-0.25969999999999999</v>
      </c>
      <c r="L458" s="236"/>
      <c r="M458" s="236"/>
      <c r="N458" s="236"/>
      <c r="O458" s="236">
        <v>0.1298</v>
      </c>
      <c r="Z458" s="236">
        <v>1.3635999999999999</v>
      </c>
      <c r="AA458" s="236">
        <v>0.51939999999999997</v>
      </c>
      <c r="AB458" s="236">
        <v>0.58440000000000003</v>
      </c>
      <c r="AC458" s="236"/>
      <c r="AD458" s="236"/>
      <c r="AE458" s="236"/>
      <c r="AF458" s="236">
        <v>1.2337</v>
      </c>
      <c r="AG458" s="236">
        <v>0.48699999999999999</v>
      </c>
      <c r="AH458" s="236">
        <v>-0.3896</v>
      </c>
      <c r="AI458" s="236">
        <v>0.87660000000000005</v>
      </c>
      <c r="AJ458" s="236">
        <v>0.22720000000000001</v>
      </c>
      <c r="AK458" s="236">
        <v>-3.2500000000000001E-2</v>
      </c>
      <c r="AL458" s="236">
        <v>-0.4546</v>
      </c>
      <c r="AM458" s="236">
        <v>0.51939999999999997</v>
      </c>
      <c r="AN458" s="236">
        <v>-0.35709999999999997</v>
      </c>
      <c r="AO458" s="236">
        <v>1.0713999999999999</v>
      </c>
      <c r="AP458" s="236"/>
      <c r="AQ458" s="236">
        <v>0.32469999999999999</v>
      </c>
      <c r="AR458" s="236"/>
      <c r="AS458" s="236">
        <v>0.6169</v>
      </c>
      <c r="AX458" s="236">
        <v>-9.74E-2</v>
      </c>
      <c r="AY458" s="236"/>
      <c r="AZ458" s="236">
        <v>-1.5259</v>
      </c>
      <c r="BA458" s="236">
        <v>0.1298</v>
      </c>
      <c r="BB458" s="236">
        <v>0.74670000000000003</v>
      </c>
      <c r="BC458" s="236">
        <v>0.1948</v>
      </c>
      <c r="BD458" s="236">
        <v>0.42209999999999998</v>
      </c>
      <c r="BE458" s="236"/>
      <c r="BF458" s="236">
        <v>0.77910000000000001</v>
      </c>
      <c r="BV458" s="236">
        <v>1.2337</v>
      </c>
      <c r="BW458" s="236">
        <v>0.90910000000000002</v>
      </c>
      <c r="BX458" s="236">
        <v>0.7792</v>
      </c>
      <c r="BY458" s="236"/>
      <c r="BZ458" s="236">
        <v>0</v>
      </c>
      <c r="CA458" s="236">
        <v>0.3896</v>
      </c>
      <c r="CB458" s="236">
        <v>0.19470000000000001</v>
      </c>
      <c r="CC458" s="236"/>
      <c r="CD458" s="236">
        <v>-0.16239999999999999</v>
      </c>
      <c r="CE458" s="236">
        <v>1.1037999999999999</v>
      </c>
      <c r="CF458" s="236">
        <v>0.58440000000000003</v>
      </c>
      <c r="CG458" s="236">
        <v>-6.4899999999999999E-2</v>
      </c>
      <c r="CH458" s="236">
        <v>0.87649999999999995</v>
      </c>
      <c r="CI458" s="236">
        <v>0.1623</v>
      </c>
      <c r="CJ458" s="236">
        <v>0.1623</v>
      </c>
      <c r="CK458" s="236"/>
      <c r="CL458" s="236"/>
      <c r="CN458" s="236">
        <v>0.3896</v>
      </c>
      <c r="CU458" s="236">
        <v>-0.55200000000000005</v>
      </c>
      <c r="CV458" s="236">
        <v>0.48699999999999999</v>
      </c>
      <c r="CW458" s="236">
        <v>1.2012</v>
      </c>
      <c r="CX458" s="236">
        <v>1.4285000000000001</v>
      </c>
      <c r="CY458" s="236">
        <v>0.29220000000000002</v>
      </c>
      <c r="CZ458" s="236">
        <v>9.74E-2</v>
      </c>
      <c r="DA458" s="236">
        <v>1.2012</v>
      </c>
      <c r="DB458" s="236">
        <v>0.7792</v>
      </c>
      <c r="DC458" s="236">
        <v>0.42209999999999998</v>
      </c>
      <c r="DD458" s="236">
        <v>0.45450000000000002</v>
      </c>
      <c r="DE458" s="236"/>
      <c r="DF458" s="236">
        <v>0.35709999999999997</v>
      </c>
      <c r="DG458" s="236">
        <v>1.1037999999999999</v>
      </c>
      <c r="DH458" s="236"/>
      <c r="DI458" s="236">
        <v>1.2662</v>
      </c>
      <c r="DJ458" s="236"/>
      <c r="DK458" s="236">
        <v>0.90900000000000003</v>
      </c>
      <c r="DL458" s="236">
        <v>0.9415</v>
      </c>
    </row>
    <row r="459" spans="1:116" x14ac:dyDescent="0.35">
      <c r="A459" s="236">
        <v>137</v>
      </c>
      <c r="B459" s="236">
        <v>-0.25979999999999998</v>
      </c>
      <c r="C459" s="236"/>
      <c r="D459" s="236">
        <v>0.61680000000000001</v>
      </c>
      <c r="E459" s="236">
        <v>-0.68179999999999996</v>
      </c>
      <c r="F459" s="236">
        <v>0.68179999999999996</v>
      </c>
      <c r="G459" s="236"/>
      <c r="H459" s="236"/>
      <c r="I459" s="236">
        <v>-0.1948</v>
      </c>
      <c r="J459" s="236"/>
      <c r="K459" s="236">
        <v>-0.1298</v>
      </c>
      <c r="L459" s="236"/>
      <c r="M459" s="236"/>
      <c r="N459" s="236"/>
      <c r="O459" s="236">
        <v>9.74E-2</v>
      </c>
      <c r="Z459" s="236">
        <v>1.3310999999999999</v>
      </c>
      <c r="AA459" s="236">
        <v>0.58440000000000003</v>
      </c>
      <c r="AB459" s="236">
        <v>0.7792</v>
      </c>
      <c r="AC459" s="236"/>
      <c r="AD459" s="236"/>
      <c r="AE459" s="236"/>
      <c r="AF459" s="236">
        <v>1.1037999999999999</v>
      </c>
      <c r="AG459" s="236">
        <v>0.42199999999999999</v>
      </c>
      <c r="AH459" s="236">
        <v>-0.25969999999999999</v>
      </c>
      <c r="AI459" s="236">
        <v>1.0388999999999999</v>
      </c>
      <c r="AJ459" s="236">
        <v>6.4899999999999999E-2</v>
      </c>
      <c r="AK459" s="236">
        <v>9.74E-2</v>
      </c>
      <c r="AL459" s="236">
        <v>-0.55200000000000005</v>
      </c>
      <c r="AM459" s="236">
        <v>0.35709999999999997</v>
      </c>
      <c r="AN459" s="236">
        <v>-0.1623</v>
      </c>
      <c r="AO459" s="236">
        <v>0.81159999999999999</v>
      </c>
      <c r="AP459" s="236"/>
      <c r="AQ459" s="236">
        <v>0.1948</v>
      </c>
      <c r="AR459" s="236"/>
      <c r="AS459" s="236">
        <v>0.48699999999999999</v>
      </c>
      <c r="AX459" s="236">
        <v>-6.4899999999999999E-2</v>
      </c>
      <c r="AY459" s="236"/>
      <c r="AZ459" s="236">
        <v>-1.4934000000000001</v>
      </c>
      <c r="BA459" s="236">
        <v>9.74E-2</v>
      </c>
      <c r="BB459" s="236">
        <v>0.58440000000000003</v>
      </c>
      <c r="BC459" s="236">
        <v>0.3896</v>
      </c>
      <c r="BD459" s="236">
        <v>0.32469999999999999</v>
      </c>
      <c r="BE459" s="236"/>
      <c r="BF459" s="236">
        <v>0.84409999999999996</v>
      </c>
      <c r="BV459" s="236">
        <v>1.2337</v>
      </c>
      <c r="BW459" s="236">
        <v>0.71430000000000005</v>
      </c>
      <c r="BX459" s="236">
        <v>0.84409999999999996</v>
      </c>
      <c r="BY459" s="236"/>
      <c r="BZ459" s="236">
        <v>0</v>
      </c>
      <c r="CA459" s="236">
        <v>0.51939999999999997</v>
      </c>
      <c r="CB459" s="236">
        <v>-6.5000000000000002E-2</v>
      </c>
      <c r="CC459" s="236"/>
      <c r="CD459" s="236">
        <v>0.19470000000000001</v>
      </c>
      <c r="CE459" s="236">
        <v>1.0064</v>
      </c>
      <c r="CF459" s="236">
        <v>0.48699999999999999</v>
      </c>
      <c r="CG459" s="236">
        <v>0</v>
      </c>
      <c r="CH459" s="236">
        <v>0.81159999999999999</v>
      </c>
      <c r="CI459" s="236">
        <v>0.35709999999999997</v>
      </c>
      <c r="CJ459" s="236">
        <v>0.32469999999999999</v>
      </c>
      <c r="CK459" s="236"/>
      <c r="CL459" s="236"/>
      <c r="CN459" s="236">
        <v>0.3896</v>
      </c>
      <c r="CU459" s="236">
        <v>-0.32469999999999999</v>
      </c>
      <c r="CV459" s="236">
        <v>0.48699999999999999</v>
      </c>
      <c r="CW459" s="236">
        <v>1.1363000000000001</v>
      </c>
      <c r="CX459" s="236">
        <v>1.4610000000000001</v>
      </c>
      <c r="CY459" s="236">
        <v>0.1948</v>
      </c>
      <c r="CZ459" s="236">
        <v>-0.12989999999999999</v>
      </c>
      <c r="DA459" s="236">
        <v>1.3959999999999999</v>
      </c>
      <c r="DB459" s="236">
        <v>0.81159999999999999</v>
      </c>
      <c r="DC459" s="236">
        <v>0.3896</v>
      </c>
      <c r="DD459" s="236">
        <v>0.3246</v>
      </c>
      <c r="DE459" s="236"/>
      <c r="DF459" s="236">
        <v>0.1948</v>
      </c>
      <c r="DG459" s="236">
        <v>1.2986</v>
      </c>
      <c r="DH459" s="236"/>
      <c r="DI459" s="236">
        <v>1.2012</v>
      </c>
      <c r="DJ459" s="236"/>
      <c r="DK459" s="236">
        <v>0.9415</v>
      </c>
      <c r="DL459" s="236">
        <v>0.7792</v>
      </c>
    </row>
    <row r="460" spans="1:116" x14ac:dyDescent="0.35">
      <c r="A460" s="236">
        <v>138</v>
      </c>
      <c r="B460" s="236">
        <v>-0.12989999999999999</v>
      </c>
      <c r="C460" s="236"/>
      <c r="D460" s="236">
        <v>0.48699999999999999</v>
      </c>
      <c r="E460" s="236">
        <v>-0.35720000000000002</v>
      </c>
      <c r="F460" s="236">
        <v>0.64929999999999999</v>
      </c>
      <c r="G460" s="236"/>
      <c r="H460" s="236"/>
      <c r="I460" s="236">
        <v>-9.74E-2</v>
      </c>
      <c r="J460" s="236"/>
      <c r="K460" s="236">
        <v>-0.1298</v>
      </c>
      <c r="L460" s="236"/>
      <c r="M460" s="236"/>
      <c r="N460" s="236"/>
      <c r="O460" s="236">
        <v>0</v>
      </c>
      <c r="Z460" s="236">
        <v>1.1688000000000001</v>
      </c>
      <c r="AA460" s="236">
        <v>0.42199999999999999</v>
      </c>
      <c r="AB460" s="236">
        <v>0.6169</v>
      </c>
      <c r="AC460" s="236"/>
      <c r="AD460" s="236"/>
      <c r="AE460" s="236"/>
      <c r="AF460" s="236">
        <v>1.1687000000000001</v>
      </c>
      <c r="AG460" s="236">
        <v>0.51939999999999997</v>
      </c>
      <c r="AH460" s="236">
        <v>-0.1623</v>
      </c>
      <c r="AI460" s="236">
        <v>0.9415</v>
      </c>
      <c r="AJ460" s="236">
        <v>3.2399999999999998E-2</v>
      </c>
      <c r="AK460" s="236">
        <v>-3.2500000000000001E-2</v>
      </c>
      <c r="AL460" s="236">
        <v>-0.55200000000000005</v>
      </c>
      <c r="AM460" s="236">
        <v>0.77910000000000001</v>
      </c>
      <c r="AN460" s="236">
        <v>-0.4869</v>
      </c>
      <c r="AO460" s="236">
        <v>0.71419999999999995</v>
      </c>
      <c r="AP460" s="236"/>
      <c r="AQ460" s="236">
        <v>0.32469999999999999</v>
      </c>
      <c r="AR460" s="236"/>
      <c r="AS460" s="236">
        <v>0.48699999999999999</v>
      </c>
      <c r="AX460" s="236">
        <v>-0.2273</v>
      </c>
      <c r="AY460" s="236"/>
      <c r="AZ460" s="236">
        <v>-1.3310999999999999</v>
      </c>
      <c r="BA460" s="236">
        <v>0.29220000000000002</v>
      </c>
      <c r="BB460" s="236">
        <v>0.61680000000000001</v>
      </c>
      <c r="BC460" s="236">
        <v>9.74E-2</v>
      </c>
      <c r="BD460" s="236">
        <v>0.32469999999999999</v>
      </c>
      <c r="BE460" s="236"/>
      <c r="BF460" s="236">
        <v>0.84409999999999996</v>
      </c>
      <c r="BV460" s="236">
        <v>1.1688000000000001</v>
      </c>
      <c r="BW460" s="236">
        <v>0.51949999999999996</v>
      </c>
      <c r="BX460" s="236">
        <v>0.64929999999999999</v>
      </c>
      <c r="BY460" s="236"/>
      <c r="BZ460" s="236">
        <v>-6.4899999999999999E-2</v>
      </c>
      <c r="CA460" s="236">
        <v>0.64929999999999999</v>
      </c>
      <c r="CB460" s="236">
        <v>6.4899999999999999E-2</v>
      </c>
      <c r="CC460" s="236"/>
      <c r="CD460" s="236">
        <v>9.74E-2</v>
      </c>
      <c r="CE460" s="236">
        <v>1.0388999999999999</v>
      </c>
      <c r="CF460" s="236">
        <v>0.51939999999999997</v>
      </c>
      <c r="CG460" s="236">
        <v>-6.4899999999999999E-2</v>
      </c>
      <c r="CH460" s="236">
        <v>0.84409999999999996</v>
      </c>
      <c r="CI460" s="236">
        <v>3.2399999999999998E-2</v>
      </c>
      <c r="CJ460" s="236">
        <v>0.32469999999999999</v>
      </c>
      <c r="CK460" s="236"/>
      <c r="CL460" s="236"/>
      <c r="CN460" s="236">
        <v>0.32469999999999999</v>
      </c>
      <c r="CU460" s="236">
        <v>-0.35720000000000002</v>
      </c>
      <c r="CV460" s="236">
        <v>0.3896</v>
      </c>
      <c r="CW460" s="236">
        <v>1.3635999999999999</v>
      </c>
      <c r="CX460" s="236">
        <v>1.5259</v>
      </c>
      <c r="CY460" s="236">
        <v>9.74E-2</v>
      </c>
      <c r="CZ460" s="236">
        <v>6.4899999999999999E-2</v>
      </c>
      <c r="DA460" s="236">
        <v>1.2662</v>
      </c>
      <c r="DB460" s="236">
        <v>0.68179999999999996</v>
      </c>
      <c r="DC460" s="236">
        <v>0.51949999999999996</v>
      </c>
      <c r="DD460" s="236">
        <v>0.22720000000000001</v>
      </c>
      <c r="DE460" s="236"/>
      <c r="DF460" s="236">
        <v>0.29220000000000002</v>
      </c>
      <c r="DG460" s="236">
        <v>1.0713999999999999</v>
      </c>
      <c r="DH460" s="236"/>
      <c r="DI460" s="236">
        <v>1.1688000000000001</v>
      </c>
      <c r="DJ460" s="236"/>
      <c r="DK460" s="236">
        <v>1.0064</v>
      </c>
      <c r="DL460" s="236">
        <v>0.84409999999999996</v>
      </c>
    </row>
    <row r="461" spans="1:116" x14ac:dyDescent="0.35">
      <c r="A461" s="236">
        <v>139</v>
      </c>
      <c r="B461" s="236">
        <v>-0.25979999999999998</v>
      </c>
      <c r="C461" s="236"/>
      <c r="D461" s="236">
        <v>0.51939999999999997</v>
      </c>
      <c r="E461" s="236">
        <v>-0.74680000000000002</v>
      </c>
      <c r="F461" s="236">
        <v>0.58440000000000003</v>
      </c>
      <c r="G461" s="236"/>
      <c r="H461" s="236"/>
      <c r="I461" s="236">
        <v>-0.1298</v>
      </c>
      <c r="J461" s="236"/>
      <c r="K461" s="236">
        <v>-0.1623</v>
      </c>
      <c r="L461" s="236"/>
      <c r="M461" s="236"/>
      <c r="N461" s="236"/>
      <c r="O461" s="236">
        <v>6.4899999999999999E-2</v>
      </c>
      <c r="Z461" s="236">
        <v>1.0388999999999999</v>
      </c>
      <c r="AA461" s="236">
        <v>0.58440000000000003</v>
      </c>
      <c r="AB461" s="236">
        <v>0.6169</v>
      </c>
      <c r="AC461" s="236"/>
      <c r="AD461" s="236"/>
      <c r="AE461" s="236"/>
      <c r="AF461" s="236">
        <v>1.1687000000000001</v>
      </c>
      <c r="AG461" s="236">
        <v>0.61680000000000001</v>
      </c>
      <c r="AH461" s="236">
        <v>-0.1623</v>
      </c>
      <c r="AI461" s="236">
        <v>1.1363000000000001</v>
      </c>
      <c r="AJ461" s="236">
        <v>3.2399999999999998E-2</v>
      </c>
      <c r="AK461" s="236">
        <v>-3.2500000000000001E-2</v>
      </c>
      <c r="AL461" s="236">
        <v>-0.55200000000000005</v>
      </c>
      <c r="AM461" s="236">
        <v>0.61680000000000001</v>
      </c>
      <c r="AN461" s="236">
        <v>-0.38950000000000001</v>
      </c>
      <c r="AO461" s="236">
        <v>0.87660000000000005</v>
      </c>
      <c r="AP461" s="236"/>
      <c r="AQ461" s="236">
        <v>0.42209999999999998</v>
      </c>
      <c r="AR461" s="236"/>
      <c r="AS461" s="236">
        <v>0.48699999999999999</v>
      </c>
      <c r="AX461" s="236">
        <v>-3.2500000000000001E-2</v>
      </c>
      <c r="AY461" s="236"/>
      <c r="AZ461" s="236">
        <v>-1.3634999999999999</v>
      </c>
      <c r="BA461" s="236">
        <v>0.3896</v>
      </c>
      <c r="BB461" s="236">
        <v>0.68179999999999996</v>
      </c>
      <c r="BC461" s="236">
        <v>0.12989999999999999</v>
      </c>
      <c r="BD461" s="236">
        <v>0.3896</v>
      </c>
      <c r="BE461" s="236"/>
      <c r="BF461" s="236">
        <v>1.1037999999999999</v>
      </c>
      <c r="BV461" s="236">
        <v>0.97399999999999998</v>
      </c>
      <c r="BW461" s="236">
        <v>0.87660000000000005</v>
      </c>
      <c r="BX461" s="236">
        <v>0.81169999999999998</v>
      </c>
      <c r="BY461" s="236"/>
      <c r="BZ461" s="236">
        <v>0</v>
      </c>
      <c r="CA461" s="236">
        <v>0.42199999999999999</v>
      </c>
      <c r="CB461" s="236">
        <v>0.22720000000000001</v>
      </c>
      <c r="CC461" s="236"/>
      <c r="CD461" s="236">
        <v>-0.1948</v>
      </c>
      <c r="CE461" s="236">
        <v>1.0064</v>
      </c>
      <c r="CF461" s="236">
        <v>0.55189999999999995</v>
      </c>
      <c r="CG461" s="236">
        <v>3.2500000000000001E-2</v>
      </c>
      <c r="CH461" s="236">
        <v>0.81159999999999999</v>
      </c>
      <c r="CI461" s="236">
        <v>0.29220000000000002</v>
      </c>
      <c r="CJ461" s="236">
        <v>0.25969999999999999</v>
      </c>
      <c r="CK461" s="236"/>
      <c r="CL461" s="236"/>
      <c r="CN461" s="236">
        <v>0.35709999999999997</v>
      </c>
      <c r="CU461" s="236">
        <v>-0.51949999999999996</v>
      </c>
      <c r="CV461" s="236">
        <v>0.42209999999999998</v>
      </c>
      <c r="CW461" s="236">
        <v>1.0388999999999999</v>
      </c>
      <c r="CX461" s="236">
        <v>1.5259</v>
      </c>
      <c r="CY461" s="236">
        <v>0.1623</v>
      </c>
      <c r="CZ461" s="236">
        <v>9.74E-2</v>
      </c>
      <c r="DA461" s="236">
        <v>1.2662</v>
      </c>
      <c r="DB461" s="236">
        <v>0.71419999999999995</v>
      </c>
      <c r="DC461" s="236">
        <v>0.42209999999999998</v>
      </c>
      <c r="DD461" s="236">
        <v>0.25969999999999999</v>
      </c>
      <c r="DE461" s="236"/>
      <c r="DF461" s="236">
        <v>0.1948</v>
      </c>
      <c r="DG461" s="236">
        <v>1.0064</v>
      </c>
      <c r="DH461" s="236"/>
      <c r="DI461" s="236">
        <v>1.1037999999999999</v>
      </c>
      <c r="DJ461" s="236"/>
      <c r="DK461" s="236">
        <v>0.90900000000000003</v>
      </c>
      <c r="DL461" s="236">
        <v>0.7792</v>
      </c>
    </row>
    <row r="462" spans="1:116" x14ac:dyDescent="0.35">
      <c r="A462" s="236">
        <v>140</v>
      </c>
      <c r="B462" s="236">
        <v>6.4899999999999999E-2</v>
      </c>
      <c r="C462" s="236"/>
      <c r="D462" s="236">
        <v>0.58440000000000003</v>
      </c>
      <c r="E462" s="236">
        <v>-0.32469999999999999</v>
      </c>
      <c r="F462" s="236">
        <v>0.7792</v>
      </c>
      <c r="G462" s="236"/>
      <c r="H462" s="236"/>
      <c r="I462" s="236">
        <v>6.4899999999999999E-2</v>
      </c>
      <c r="J462" s="236"/>
      <c r="K462" s="236">
        <v>-0.25969999999999999</v>
      </c>
      <c r="L462" s="236"/>
      <c r="M462" s="236"/>
      <c r="N462" s="236"/>
      <c r="O462" s="236">
        <v>-9.74E-2</v>
      </c>
      <c r="Z462" s="236">
        <v>1.1363000000000001</v>
      </c>
      <c r="AA462" s="236">
        <v>0.58440000000000003</v>
      </c>
      <c r="AB462" s="236">
        <v>0.64939999999999998</v>
      </c>
      <c r="AC462" s="236"/>
      <c r="AD462" s="236"/>
      <c r="AE462" s="236"/>
      <c r="AF462" s="236">
        <v>0.97389999999999999</v>
      </c>
      <c r="AG462" s="236">
        <v>0.51939999999999997</v>
      </c>
      <c r="AH462" s="236">
        <v>-0.12989999999999999</v>
      </c>
      <c r="AI462" s="236">
        <v>0.84409999999999996</v>
      </c>
      <c r="AJ462" s="236">
        <v>-3.2500000000000001E-2</v>
      </c>
      <c r="AK462" s="236">
        <v>-6.5000000000000002E-2</v>
      </c>
      <c r="AL462" s="236">
        <v>-0.3896</v>
      </c>
      <c r="AM462" s="236">
        <v>0.58440000000000003</v>
      </c>
      <c r="AN462" s="236">
        <v>-0.35709999999999997</v>
      </c>
      <c r="AO462" s="236">
        <v>0.90900000000000003</v>
      </c>
      <c r="AP462" s="236"/>
      <c r="AQ462" s="236">
        <v>0.29220000000000002</v>
      </c>
      <c r="AR462" s="236"/>
      <c r="AS462" s="236">
        <v>0.42209999999999998</v>
      </c>
      <c r="AX462" s="236">
        <v>-0.12989999999999999</v>
      </c>
      <c r="AY462" s="236"/>
      <c r="AZ462" s="236">
        <v>-1.2337</v>
      </c>
      <c r="BA462" s="236">
        <v>0.3246</v>
      </c>
      <c r="BB462" s="236">
        <v>0.64929999999999999</v>
      </c>
      <c r="BC462" s="236">
        <v>-3.2500000000000001E-2</v>
      </c>
      <c r="BD462" s="236">
        <v>0.64929999999999999</v>
      </c>
      <c r="BE462" s="236"/>
      <c r="BF462" s="236">
        <v>1.1363000000000001</v>
      </c>
      <c r="BV462" s="236">
        <v>0.90910000000000002</v>
      </c>
      <c r="BW462" s="236">
        <v>0.68179999999999996</v>
      </c>
      <c r="BX462" s="236">
        <v>0.68179999999999996</v>
      </c>
      <c r="BY462" s="236"/>
      <c r="BZ462" s="236">
        <v>-6.4899999999999999E-2</v>
      </c>
      <c r="CA462" s="236">
        <v>0.48699999999999999</v>
      </c>
      <c r="CB462" s="236">
        <v>9.7299999999999998E-2</v>
      </c>
      <c r="CC462" s="236"/>
      <c r="CD462" s="236">
        <v>-0.12989999999999999</v>
      </c>
      <c r="CE462" s="236">
        <v>1.2661</v>
      </c>
      <c r="CF462" s="236">
        <v>0.74670000000000003</v>
      </c>
      <c r="CG462" s="236">
        <v>3.2500000000000001E-2</v>
      </c>
      <c r="CH462" s="236">
        <v>0.74670000000000003</v>
      </c>
      <c r="CI462" s="236">
        <v>0.1948</v>
      </c>
      <c r="CJ462" s="236">
        <v>0.3896</v>
      </c>
      <c r="CK462" s="236"/>
      <c r="CL462" s="236"/>
      <c r="CN462" s="236">
        <v>0.3896</v>
      </c>
      <c r="CU462" s="236">
        <v>-0.55200000000000005</v>
      </c>
      <c r="CV462" s="236">
        <v>0.42209999999999998</v>
      </c>
      <c r="CW462" s="236">
        <v>1.0713999999999999</v>
      </c>
      <c r="CX462" s="236">
        <v>1.3635999999999999</v>
      </c>
      <c r="CY462" s="236">
        <v>0.2273</v>
      </c>
      <c r="CZ462" s="236">
        <v>0.1623</v>
      </c>
      <c r="DA462" s="236">
        <v>1.2986</v>
      </c>
      <c r="DB462" s="236">
        <v>0.84409999999999996</v>
      </c>
      <c r="DC462" s="236">
        <v>0.32469999999999999</v>
      </c>
      <c r="DD462" s="236">
        <v>0.3896</v>
      </c>
      <c r="DE462" s="236"/>
      <c r="DF462" s="236">
        <v>0.3896</v>
      </c>
      <c r="DG462" s="236">
        <v>1.2337</v>
      </c>
      <c r="DH462" s="236"/>
      <c r="DI462" s="236">
        <v>1.2337</v>
      </c>
      <c r="DJ462" s="236"/>
      <c r="DK462" s="236">
        <v>0.74670000000000003</v>
      </c>
      <c r="DL462" s="236">
        <v>0.81169999999999998</v>
      </c>
    </row>
    <row r="463" spans="1:116" x14ac:dyDescent="0.35">
      <c r="A463" s="236">
        <v>141</v>
      </c>
      <c r="B463" s="236">
        <v>-0.12989999999999999</v>
      </c>
      <c r="C463" s="236"/>
      <c r="D463" s="236">
        <v>0.55189999999999995</v>
      </c>
      <c r="E463" s="236">
        <v>-0.81169999999999998</v>
      </c>
      <c r="F463" s="236">
        <v>0.90910000000000002</v>
      </c>
      <c r="G463" s="236"/>
      <c r="H463" s="236"/>
      <c r="I463" s="236">
        <v>-0.22720000000000001</v>
      </c>
      <c r="J463" s="236"/>
      <c r="K463" s="236">
        <v>-0.3246</v>
      </c>
      <c r="L463" s="236"/>
      <c r="M463" s="236"/>
      <c r="N463" s="236"/>
      <c r="O463" s="236">
        <v>0</v>
      </c>
      <c r="Z463" s="236">
        <v>1.1037999999999999</v>
      </c>
      <c r="AA463" s="236">
        <v>0.71419999999999995</v>
      </c>
      <c r="AB463" s="236">
        <v>0.81169999999999998</v>
      </c>
      <c r="AC463" s="236"/>
      <c r="AD463" s="236"/>
      <c r="AE463" s="236"/>
      <c r="AF463" s="236">
        <v>1.1037999999999999</v>
      </c>
      <c r="AG463" s="236">
        <v>0.3246</v>
      </c>
      <c r="AH463" s="236">
        <v>-0.42209999999999998</v>
      </c>
      <c r="AI463" s="236">
        <v>0.87660000000000005</v>
      </c>
      <c r="AJ463" s="236">
        <v>9.74E-2</v>
      </c>
      <c r="AK463" s="236">
        <v>3.2399999999999998E-2</v>
      </c>
      <c r="AL463" s="236">
        <v>-0.51949999999999996</v>
      </c>
      <c r="AM463" s="236">
        <v>0.58440000000000003</v>
      </c>
      <c r="AN463" s="236">
        <v>-0.3246</v>
      </c>
      <c r="AO463" s="236">
        <v>0.81159999999999999</v>
      </c>
      <c r="AP463" s="236"/>
      <c r="AQ463" s="236">
        <v>0.35709999999999997</v>
      </c>
      <c r="AR463" s="236"/>
      <c r="AS463" s="236">
        <v>0.51949999999999996</v>
      </c>
      <c r="AX463" s="236">
        <v>-0.12989999999999999</v>
      </c>
      <c r="AY463" s="236"/>
      <c r="AZ463" s="236">
        <v>-1.3959999999999999</v>
      </c>
      <c r="BA463" s="236">
        <v>0.35709999999999997</v>
      </c>
      <c r="BB463" s="236">
        <v>0.58440000000000003</v>
      </c>
      <c r="BC463" s="236">
        <v>3.2500000000000001E-2</v>
      </c>
      <c r="BD463" s="236">
        <v>0.51949999999999996</v>
      </c>
      <c r="BE463" s="236"/>
      <c r="BF463" s="236">
        <v>1.1037999999999999</v>
      </c>
      <c r="BV463" s="236">
        <v>1.1363000000000001</v>
      </c>
      <c r="BW463" s="236">
        <v>0.68179999999999996</v>
      </c>
      <c r="BX463" s="236">
        <v>0.64929999999999999</v>
      </c>
      <c r="BY463" s="236"/>
      <c r="BZ463" s="236">
        <v>-0.12989999999999999</v>
      </c>
      <c r="CA463" s="236">
        <v>0.35709999999999997</v>
      </c>
      <c r="CB463" s="236">
        <v>9.7299999999999998E-2</v>
      </c>
      <c r="CC463" s="236"/>
      <c r="CD463" s="236">
        <v>-0.12989999999999999</v>
      </c>
      <c r="CE463" s="236">
        <v>1.0064</v>
      </c>
      <c r="CF463" s="236">
        <v>0.68169999999999997</v>
      </c>
      <c r="CG463" s="236">
        <v>0</v>
      </c>
      <c r="CH463" s="236">
        <v>0.90900000000000003</v>
      </c>
      <c r="CI463" s="236">
        <v>0.1948</v>
      </c>
      <c r="CJ463" s="236">
        <v>0.25969999999999999</v>
      </c>
      <c r="CK463" s="236"/>
      <c r="CL463" s="236"/>
      <c r="CN463" s="236">
        <v>0.32469999999999999</v>
      </c>
      <c r="CU463" s="236">
        <v>-0.42209999999999998</v>
      </c>
      <c r="CV463" s="236">
        <v>0.32469999999999999</v>
      </c>
      <c r="CW463" s="236">
        <v>1.2986</v>
      </c>
      <c r="CX463" s="236">
        <v>1.5259</v>
      </c>
      <c r="CY463" s="236">
        <v>0.1623</v>
      </c>
      <c r="CZ463" s="236">
        <v>-6.4899999999999999E-2</v>
      </c>
      <c r="DA463" s="236">
        <v>1.3635999999999999</v>
      </c>
      <c r="DB463" s="236">
        <v>0.97399999999999998</v>
      </c>
      <c r="DC463" s="236">
        <v>0.48699999999999999</v>
      </c>
      <c r="DD463" s="236">
        <v>6.4899999999999999E-2</v>
      </c>
      <c r="DE463" s="236"/>
      <c r="DF463" s="236">
        <v>0.1623</v>
      </c>
      <c r="DG463" s="236">
        <v>1.3310999999999999</v>
      </c>
      <c r="DH463" s="236"/>
      <c r="DI463" s="236">
        <v>1.2012</v>
      </c>
      <c r="DJ463" s="236"/>
      <c r="DK463" s="236">
        <v>0.84409999999999996</v>
      </c>
      <c r="DL463" s="236">
        <v>0.71430000000000005</v>
      </c>
    </row>
    <row r="464" spans="1:116" x14ac:dyDescent="0.35">
      <c r="A464" s="236">
        <v>142</v>
      </c>
      <c r="B464" s="236">
        <v>-0.25979999999999998</v>
      </c>
      <c r="C464" s="236"/>
      <c r="D464" s="236">
        <v>0.42199999999999999</v>
      </c>
      <c r="E464" s="236">
        <v>-0.6169</v>
      </c>
      <c r="F464" s="236">
        <v>0.7792</v>
      </c>
      <c r="G464" s="236"/>
      <c r="H464" s="236"/>
      <c r="I464" s="236">
        <v>-9.74E-2</v>
      </c>
      <c r="J464" s="236"/>
      <c r="K464" s="236">
        <v>-0.35709999999999997</v>
      </c>
      <c r="L464" s="236"/>
      <c r="M464" s="236"/>
      <c r="N464" s="236"/>
      <c r="O464" s="236">
        <v>-3.2500000000000001E-2</v>
      </c>
      <c r="Z464" s="236">
        <v>1.0713999999999999</v>
      </c>
      <c r="AA464" s="236">
        <v>0.3896</v>
      </c>
      <c r="AB464" s="236">
        <v>0.51949999999999996</v>
      </c>
      <c r="AC464" s="236"/>
      <c r="AD464" s="236"/>
      <c r="AE464" s="236"/>
      <c r="AF464" s="236">
        <v>1.2012</v>
      </c>
      <c r="AG464" s="236">
        <v>0.22720000000000001</v>
      </c>
      <c r="AH464" s="236">
        <v>-0.32469999999999999</v>
      </c>
      <c r="AI464" s="236">
        <v>0.90900000000000003</v>
      </c>
      <c r="AJ464" s="236">
        <v>6.4899999999999999E-2</v>
      </c>
      <c r="AK464" s="236">
        <v>3.2399999999999998E-2</v>
      </c>
      <c r="AL464" s="236">
        <v>-0.48699999999999999</v>
      </c>
      <c r="AM464" s="236">
        <v>0.55189999999999995</v>
      </c>
      <c r="AN464" s="236">
        <v>-0.38950000000000001</v>
      </c>
      <c r="AO464" s="236">
        <v>0.81159999999999999</v>
      </c>
      <c r="AP464" s="236"/>
      <c r="AQ464" s="236">
        <v>0.3896</v>
      </c>
      <c r="AR464" s="236"/>
      <c r="AS464" s="236">
        <v>0.35709999999999997</v>
      </c>
      <c r="AX464" s="236">
        <v>-0.2273</v>
      </c>
      <c r="AY464" s="236"/>
      <c r="AZ464" s="236">
        <v>-1.3959999999999999</v>
      </c>
      <c r="BA464" s="236">
        <v>0.3246</v>
      </c>
      <c r="BB464" s="236">
        <v>0.58440000000000003</v>
      </c>
      <c r="BC464" s="236">
        <v>6.4899999999999999E-2</v>
      </c>
      <c r="BD464" s="236">
        <v>0.45450000000000002</v>
      </c>
      <c r="BE464" s="236"/>
      <c r="BF464" s="236">
        <v>0.9415</v>
      </c>
      <c r="BV464" s="236">
        <v>1.3310999999999999</v>
      </c>
      <c r="BW464" s="236">
        <v>0.87660000000000005</v>
      </c>
      <c r="BX464" s="236">
        <v>0.87660000000000005</v>
      </c>
      <c r="BY464" s="236"/>
      <c r="BZ464" s="236">
        <v>6.4899999999999999E-2</v>
      </c>
      <c r="CA464" s="236">
        <v>0.3246</v>
      </c>
      <c r="CB464" s="236">
        <v>0.19470000000000001</v>
      </c>
      <c r="CC464" s="236"/>
      <c r="CD464" s="236">
        <v>-6.5000000000000002E-2</v>
      </c>
      <c r="CE464" s="236">
        <v>1.2661</v>
      </c>
      <c r="CF464" s="236">
        <v>0.51939999999999997</v>
      </c>
      <c r="CG464" s="236">
        <v>-6.4899999999999999E-2</v>
      </c>
      <c r="CH464" s="236">
        <v>0.84409999999999996</v>
      </c>
      <c r="CI464" s="236">
        <v>0.1948</v>
      </c>
      <c r="CJ464" s="236">
        <v>0.35709999999999997</v>
      </c>
      <c r="CK464" s="236"/>
      <c r="CL464" s="236"/>
      <c r="CN464" s="236">
        <v>0.48699999999999999</v>
      </c>
      <c r="CU464" s="236">
        <v>-0.35720000000000002</v>
      </c>
      <c r="CV464" s="236">
        <v>0.55189999999999995</v>
      </c>
      <c r="CW464" s="236">
        <v>1.1037999999999999</v>
      </c>
      <c r="CX464" s="236">
        <v>1.4285000000000001</v>
      </c>
      <c r="CY464" s="236">
        <v>0.1623</v>
      </c>
      <c r="CZ464" s="236">
        <v>-0.12989999999999999</v>
      </c>
      <c r="DA464" s="236">
        <v>1.3310999999999999</v>
      </c>
      <c r="DB464" s="236">
        <v>0.87660000000000005</v>
      </c>
      <c r="DC464" s="236">
        <v>0.35709999999999997</v>
      </c>
      <c r="DD464" s="236">
        <v>0.29220000000000002</v>
      </c>
      <c r="DE464" s="236"/>
      <c r="DF464" s="236">
        <v>0.2273</v>
      </c>
      <c r="DG464" s="236">
        <v>1.2012</v>
      </c>
      <c r="DH464" s="236"/>
      <c r="DI464" s="236">
        <v>1.2337</v>
      </c>
      <c r="DJ464" s="236"/>
      <c r="DK464" s="236">
        <v>0.81159999999999999</v>
      </c>
      <c r="DL464" s="236">
        <v>0.64929999999999999</v>
      </c>
    </row>
    <row r="465" spans="1:116" x14ac:dyDescent="0.35">
      <c r="A465" s="236">
        <v>143</v>
      </c>
      <c r="B465" s="236">
        <v>-0.16239999999999999</v>
      </c>
      <c r="C465" s="236"/>
      <c r="D465" s="236">
        <v>0.58440000000000003</v>
      </c>
      <c r="E465" s="236">
        <v>-0.55200000000000005</v>
      </c>
      <c r="F465" s="236">
        <v>0.6169</v>
      </c>
      <c r="G465" s="236"/>
      <c r="H465" s="236"/>
      <c r="I465" s="236">
        <v>-0.3246</v>
      </c>
      <c r="J465" s="236"/>
      <c r="K465" s="236">
        <v>-0.3246</v>
      </c>
      <c r="L465" s="236"/>
      <c r="M465" s="236"/>
      <c r="N465" s="236"/>
      <c r="O465" s="236">
        <v>6.4899999999999999E-2</v>
      </c>
      <c r="Z465" s="236">
        <v>1.1037999999999999</v>
      </c>
      <c r="AA465" s="236">
        <v>0.51939999999999997</v>
      </c>
      <c r="AB465" s="236">
        <v>0.64939999999999998</v>
      </c>
      <c r="AC465" s="236"/>
      <c r="AD465" s="236"/>
      <c r="AE465" s="236"/>
      <c r="AF465" s="236">
        <v>0.90900000000000003</v>
      </c>
      <c r="AG465" s="236">
        <v>0.1623</v>
      </c>
      <c r="AH465" s="236">
        <v>-0.32469999999999999</v>
      </c>
      <c r="AI465" s="236">
        <v>0.81159999999999999</v>
      </c>
      <c r="AJ465" s="236">
        <v>-3.2500000000000001E-2</v>
      </c>
      <c r="AK465" s="236">
        <v>-9.74E-2</v>
      </c>
      <c r="AL465" s="236">
        <v>-0.3896</v>
      </c>
      <c r="AM465" s="236">
        <v>0.51939999999999997</v>
      </c>
      <c r="AN465" s="236">
        <v>-0.35709999999999997</v>
      </c>
      <c r="AO465" s="236">
        <v>0.84409999999999996</v>
      </c>
      <c r="AP465" s="236"/>
      <c r="AQ465" s="236">
        <v>0.2273</v>
      </c>
      <c r="AR465" s="236"/>
      <c r="AS465" s="236">
        <v>0.42209999999999998</v>
      </c>
      <c r="AX465" s="236">
        <v>-0.1623</v>
      </c>
      <c r="AY465" s="236"/>
      <c r="AZ465" s="236">
        <v>-1.5583</v>
      </c>
      <c r="BA465" s="236">
        <v>0.1623</v>
      </c>
      <c r="BB465" s="236">
        <v>0.58440000000000003</v>
      </c>
      <c r="BC465" s="236">
        <v>0.12989999999999999</v>
      </c>
      <c r="BD465" s="236">
        <v>0.3896</v>
      </c>
      <c r="BE465" s="236"/>
      <c r="BF465" s="236">
        <v>0.87649999999999995</v>
      </c>
      <c r="BV465" s="236">
        <v>1.0713999999999999</v>
      </c>
      <c r="BW465" s="236">
        <v>0.6169</v>
      </c>
      <c r="BX465" s="236">
        <v>0.74670000000000003</v>
      </c>
      <c r="BY465" s="236"/>
      <c r="BZ465" s="236">
        <v>0</v>
      </c>
      <c r="CA465" s="236">
        <v>0.55189999999999995</v>
      </c>
      <c r="CB465" s="236">
        <v>0.3246</v>
      </c>
      <c r="CC465" s="236"/>
      <c r="CD465" s="236">
        <v>-0.1948</v>
      </c>
      <c r="CE465" s="236">
        <v>1.0388999999999999</v>
      </c>
      <c r="CF465" s="236">
        <v>0.45450000000000002</v>
      </c>
      <c r="CG465" s="236">
        <v>9.74E-2</v>
      </c>
      <c r="CH465" s="236">
        <v>0.81159999999999999</v>
      </c>
      <c r="CI465" s="236">
        <v>0.1298</v>
      </c>
      <c r="CJ465" s="236">
        <v>0.35709999999999997</v>
      </c>
      <c r="CK465" s="236"/>
      <c r="CL465" s="236"/>
      <c r="CN465" s="236">
        <v>0.45450000000000002</v>
      </c>
      <c r="CU465" s="236">
        <v>-0.42209999999999998</v>
      </c>
      <c r="CV465" s="236">
        <v>0.32469999999999999</v>
      </c>
      <c r="CW465" s="236">
        <v>1.0713999999999999</v>
      </c>
      <c r="CX465" s="236">
        <v>1.2662</v>
      </c>
      <c r="CY465" s="236">
        <v>0.25969999999999999</v>
      </c>
      <c r="CZ465" s="236">
        <v>0.1623</v>
      </c>
      <c r="DA465" s="236">
        <v>1.4610000000000001</v>
      </c>
      <c r="DB465" s="236">
        <v>0.81159999999999999</v>
      </c>
      <c r="DC465" s="236">
        <v>0.35709999999999997</v>
      </c>
      <c r="DD465" s="236">
        <v>0.1623</v>
      </c>
      <c r="DE465" s="236"/>
      <c r="DF465" s="236">
        <v>0.1948</v>
      </c>
      <c r="DG465" s="236">
        <v>0.90900000000000003</v>
      </c>
      <c r="DH465" s="236"/>
      <c r="DI465" s="236">
        <v>0.9415</v>
      </c>
      <c r="DJ465" s="236"/>
      <c r="DK465" s="236">
        <v>0.7792</v>
      </c>
      <c r="DL465" s="236">
        <v>0.58440000000000003</v>
      </c>
    </row>
    <row r="466" spans="1:116" x14ac:dyDescent="0.35">
      <c r="A466" s="236">
        <v>144</v>
      </c>
      <c r="B466" s="236">
        <v>-0.25979999999999998</v>
      </c>
      <c r="C466" s="236"/>
      <c r="D466" s="236">
        <v>0.48699999999999999</v>
      </c>
      <c r="E466" s="236">
        <v>-0.71430000000000005</v>
      </c>
      <c r="F466" s="236">
        <v>0.74670000000000003</v>
      </c>
      <c r="G466" s="236"/>
      <c r="H466" s="236"/>
      <c r="I466" s="236">
        <v>-9.74E-2</v>
      </c>
      <c r="J466" s="236"/>
      <c r="K466" s="236">
        <v>-0.25969999999999999</v>
      </c>
      <c r="L466" s="236"/>
      <c r="M466" s="236"/>
      <c r="N466" s="236"/>
      <c r="O466" s="236">
        <v>-3.2500000000000001E-2</v>
      </c>
      <c r="Z466" s="236">
        <v>0.90900000000000003</v>
      </c>
      <c r="AA466" s="236">
        <v>0.51939999999999997</v>
      </c>
      <c r="AB466" s="236">
        <v>0.6169</v>
      </c>
      <c r="AC466" s="236"/>
      <c r="AD466" s="236"/>
      <c r="AE466" s="236"/>
      <c r="AF466" s="236">
        <v>1.2661</v>
      </c>
      <c r="AG466" s="236">
        <v>0.25969999999999999</v>
      </c>
      <c r="AH466" s="236">
        <v>-0.32469999999999999</v>
      </c>
      <c r="AI466" s="236">
        <v>0.90900000000000003</v>
      </c>
      <c r="AJ466" s="236">
        <v>-3.2500000000000001E-2</v>
      </c>
      <c r="AK466" s="236">
        <v>6.4899999999999999E-2</v>
      </c>
      <c r="AL466" s="236">
        <v>-0.35720000000000002</v>
      </c>
      <c r="AM466" s="236">
        <v>0.77910000000000001</v>
      </c>
      <c r="AN466" s="236">
        <v>-0.4869</v>
      </c>
      <c r="AO466" s="236">
        <v>0.84409999999999996</v>
      </c>
      <c r="AP466" s="236"/>
      <c r="AQ466" s="236">
        <v>0.25969999999999999</v>
      </c>
      <c r="AR466" s="236"/>
      <c r="AS466" s="236">
        <v>0.64929999999999999</v>
      </c>
      <c r="AX466" s="236">
        <v>-0.12989999999999999</v>
      </c>
      <c r="AY466" s="236"/>
      <c r="AZ466" s="236">
        <v>-1.5583</v>
      </c>
      <c r="BA466" s="236">
        <v>6.4899999999999999E-2</v>
      </c>
      <c r="BB466" s="236">
        <v>0.58440000000000003</v>
      </c>
      <c r="BC466" s="236">
        <v>0.1948</v>
      </c>
      <c r="BD466" s="236">
        <v>0.45450000000000002</v>
      </c>
      <c r="BE466" s="236"/>
      <c r="BF466" s="236">
        <v>0.97389999999999999</v>
      </c>
      <c r="BV466" s="236">
        <v>0.9415</v>
      </c>
      <c r="BW466" s="236">
        <v>0.68179999999999996</v>
      </c>
      <c r="BX466" s="236">
        <v>0.55189999999999995</v>
      </c>
      <c r="BY466" s="236"/>
      <c r="BZ466" s="236">
        <v>0.1623</v>
      </c>
      <c r="CA466" s="236">
        <v>0.48699999999999999</v>
      </c>
      <c r="CB466" s="236">
        <v>0.22720000000000001</v>
      </c>
      <c r="CC466" s="236"/>
      <c r="CD466" s="236">
        <v>3.2399999999999998E-2</v>
      </c>
      <c r="CE466" s="236">
        <v>0.97389999999999999</v>
      </c>
      <c r="CF466" s="236">
        <v>0.48699999999999999</v>
      </c>
      <c r="CG466" s="236">
        <v>-0.1298</v>
      </c>
      <c r="CH466" s="236">
        <v>0.74670000000000003</v>
      </c>
      <c r="CI466" s="236">
        <v>0.22720000000000001</v>
      </c>
      <c r="CJ466" s="236">
        <v>0.32469999999999999</v>
      </c>
      <c r="CK466" s="236"/>
      <c r="CL466" s="236"/>
      <c r="CN466" s="236">
        <v>0.42209999999999998</v>
      </c>
      <c r="CU466" s="236">
        <v>-0.51949999999999996</v>
      </c>
      <c r="CV466" s="236">
        <v>0.64929999999999999</v>
      </c>
      <c r="CW466" s="236">
        <v>1.1363000000000001</v>
      </c>
      <c r="CX466" s="236">
        <v>1.3635999999999999</v>
      </c>
      <c r="CY466" s="236">
        <v>0.1623</v>
      </c>
      <c r="CZ466" s="236">
        <v>0</v>
      </c>
      <c r="DA466" s="236">
        <v>1.2662</v>
      </c>
      <c r="DB466" s="236">
        <v>0.84409999999999996</v>
      </c>
      <c r="DC466" s="236">
        <v>0.42209999999999998</v>
      </c>
      <c r="DD466" s="236">
        <v>0.42199999999999999</v>
      </c>
      <c r="DE466" s="236"/>
      <c r="DF466" s="236">
        <v>9.74E-2</v>
      </c>
      <c r="DG466" s="236">
        <v>1.1363000000000001</v>
      </c>
      <c r="DH466" s="236"/>
      <c r="DI466" s="236">
        <v>1.1037999999999999</v>
      </c>
      <c r="DJ466" s="236"/>
      <c r="DK466" s="236">
        <v>0.97399999999999998</v>
      </c>
      <c r="DL466" s="236">
        <v>0.68179999999999996</v>
      </c>
    </row>
    <row r="467" spans="1:116" x14ac:dyDescent="0.35">
      <c r="A467" s="236">
        <v>145</v>
      </c>
      <c r="B467" s="236">
        <v>-0.29220000000000002</v>
      </c>
      <c r="C467" s="236"/>
      <c r="D467" s="236">
        <v>0.58440000000000003</v>
      </c>
      <c r="E467" s="236">
        <v>-0.48699999999999999</v>
      </c>
      <c r="F467" s="236">
        <v>0.68179999999999996</v>
      </c>
      <c r="G467" s="236"/>
      <c r="H467" s="236"/>
      <c r="I467" s="236">
        <v>-0.1948</v>
      </c>
      <c r="J467" s="236"/>
      <c r="K467" s="236">
        <v>-0.29220000000000002</v>
      </c>
      <c r="L467" s="236"/>
      <c r="M467" s="236"/>
      <c r="N467" s="236"/>
      <c r="O467" s="236">
        <v>0.1623</v>
      </c>
      <c r="Z467" s="236">
        <v>1.0064</v>
      </c>
      <c r="AA467" s="236">
        <v>0.61680000000000001</v>
      </c>
      <c r="AB467" s="236">
        <v>0.6169</v>
      </c>
      <c r="AC467" s="236"/>
      <c r="AD467" s="236"/>
      <c r="AE467" s="236"/>
      <c r="AF467" s="236">
        <v>0.97389999999999999</v>
      </c>
      <c r="AG467" s="236">
        <v>0.35709999999999997</v>
      </c>
      <c r="AH467" s="236">
        <v>-0.1948</v>
      </c>
      <c r="AI467" s="236">
        <v>0.87660000000000005</v>
      </c>
      <c r="AJ467" s="236">
        <v>0</v>
      </c>
      <c r="AK467" s="236">
        <v>-6.5000000000000002E-2</v>
      </c>
      <c r="AL467" s="236">
        <v>-0.2273</v>
      </c>
      <c r="AM467" s="236">
        <v>0.61680000000000001</v>
      </c>
      <c r="AN467" s="236">
        <v>-0.35709999999999997</v>
      </c>
      <c r="AO467" s="236">
        <v>0.71419999999999995</v>
      </c>
      <c r="AP467" s="236"/>
      <c r="AQ467" s="236">
        <v>9.74E-2</v>
      </c>
      <c r="AR467" s="236"/>
      <c r="AS467" s="236">
        <v>0.51949999999999996</v>
      </c>
      <c r="AX467" s="236">
        <v>0</v>
      </c>
      <c r="AY467" s="236"/>
      <c r="AZ467" s="236">
        <v>-1.3634999999999999</v>
      </c>
      <c r="BA467" s="236">
        <v>9.74E-2</v>
      </c>
      <c r="BB467" s="236">
        <v>0.64929999999999999</v>
      </c>
      <c r="BC467" s="236">
        <v>0.1623</v>
      </c>
      <c r="BD467" s="236">
        <v>0.45450000000000002</v>
      </c>
      <c r="BE467" s="236"/>
      <c r="BF467" s="236">
        <v>0.87649999999999995</v>
      </c>
      <c r="BV467" s="236">
        <v>0.9415</v>
      </c>
      <c r="BW467" s="236">
        <v>0.87660000000000005</v>
      </c>
      <c r="BX467" s="236">
        <v>0.7792</v>
      </c>
      <c r="BY467" s="236"/>
      <c r="BZ467" s="236">
        <v>3.2500000000000001E-2</v>
      </c>
      <c r="CA467" s="236">
        <v>0.48699999999999999</v>
      </c>
      <c r="CB467" s="236">
        <v>0.1298</v>
      </c>
      <c r="CC467" s="236"/>
      <c r="CD467" s="236">
        <v>-9.74E-2</v>
      </c>
      <c r="CE467" s="236">
        <v>0.9415</v>
      </c>
      <c r="CF467" s="236">
        <v>0.61680000000000001</v>
      </c>
      <c r="CG467" s="236">
        <v>-9.74E-2</v>
      </c>
      <c r="CH467" s="236">
        <v>0.74670000000000003</v>
      </c>
      <c r="CI467" s="236">
        <v>0.29220000000000002</v>
      </c>
      <c r="CJ467" s="236">
        <v>0.48699999999999999</v>
      </c>
      <c r="CK467" s="236"/>
      <c r="CL467" s="236"/>
      <c r="CN467" s="236">
        <v>0.29220000000000002</v>
      </c>
      <c r="CU467" s="236">
        <v>-0.2273</v>
      </c>
      <c r="CV467" s="236">
        <v>0.42209999999999998</v>
      </c>
      <c r="CW467" s="236">
        <v>1.0064</v>
      </c>
      <c r="CX467" s="236">
        <v>1.3310999999999999</v>
      </c>
      <c r="CY467" s="236">
        <v>0.25969999999999999</v>
      </c>
      <c r="CZ467" s="236">
        <v>0</v>
      </c>
      <c r="DA467" s="236">
        <v>1.2986</v>
      </c>
      <c r="DB467" s="236">
        <v>0.81159999999999999</v>
      </c>
      <c r="DC467" s="236">
        <v>0.3896</v>
      </c>
      <c r="DD467" s="236">
        <v>0.1623</v>
      </c>
      <c r="DE467" s="236"/>
      <c r="DF467" s="236">
        <v>0.29220000000000002</v>
      </c>
      <c r="DG467" s="236">
        <v>1.1037999999999999</v>
      </c>
      <c r="DH467" s="236"/>
      <c r="DI467" s="236">
        <v>0.97399999999999998</v>
      </c>
      <c r="DJ467" s="236"/>
      <c r="DK467" s="236">
        <v>1.0388999999999999</v>
      </c>
      <c r="DL467" s="236">
        <v>0.55189999999999995</v>
      </c>
    </row>
    <row r="468" spans="1:116" x14ac:dyDescent="0.35">
      <c r="A468" s="236">
        <v>146</v>
      </c>
      <c r="B468" s="236">
        <v>-0.25979999999999998</v>
      </c>
      <c r="C468" s="236"/>
      <c r="D468" s="236">
        <v>0.58440000000000003</v>
      </c>
      <c r="E468" s="236">
        <v>-0.74680000000000002</v>
      </c>
      <c r="F468" s="236">
        <v>0.6169</v>
      </c>
      <c r="G468" s="236"/>
      <c r="H468" s="236"/>
      <c r="I468" s="236">
        <v>-0.1948</v>
      </c>
      <c r="J468" s="236"/>
      <c r="K468" s="236">
        <v>-0.3246</v>
      </c>
      <c r="L468" s="236"/>
      <c r="M468" s="236"/>
      <c r="N468" s="236"/>
      <c r="O468" s="236">
        <v>-6.5000000000000002E-2</v>
      </c>
      <c r="Z468" s="236">
        <v>1.2337</v>
      </c>
      <c r="AA468" s="236">
        <v>0.58440000000000003</v>
      </c>
      <c r="AB468" s="236">
        <v>0.55200000000000005</v>
      </c>
      <c r="AC468" s="236"/>
      <c r="AD468" s="236"/>
      <c r="AE468" s="236"/>
      <c r="AF468" s="236">
        <v>1.1687000000000001</v>
      </c>
      <c r="AG468" s="236">
        <v>0.35709999999999997</v>
      </c>
      <c r="AH468" s="236">
        <v>-0.25969999999999999</v>
      </c>
      <c r="AI468" s="236">
        <v>0.90900000000000003</v>
      </c>
      <c r="AJ468" s="236">
        <v>-6.5000000000000002E-2</v>
      </c>
      <c r="AK468" s="236">
        <v>-6.5000000000000002E-2</v>
      </c>
      <c r="AL468" s="236">
        <v>-0.42209999999999998</v>
      </c>
      <c r="AM468" s="236">
        <v>0.48699999999999999</v>
      </c>
      <c r="AN468" s="236">
        <v>-0.38950000000000001</v>
      </c>
      <c r="AO468" s="236">
        <v>0.7792</v>
      </c>
      <c r="AP468" s="236"/>
      <c r="AQ468" s="236">
        <v>0.1623</v>
      </c>
      <c r="AR468" s="236"/>
      <c r="AS468" s="236">
        <v>0.55189999999999995</v>
      </c>
      <c r="AX468" s="236">
        <v>-0.2273</v>
      </c>
      <c r="AY468" s="236"/>
      <c r="AZ468" s="236">
        <v>-1.3959999999999999</v>
      </c>
      <c r="BA468" s="236">
        <v>0.1298</v>
      </c>
      <c r="BB468" s="236">
        <v>0.51949999999999996</v>
      </c>
      <c r="BC468" s="236">
        <v>0.2273</v>
      </c>
      <c r="BD468" s="236">
        <v>0.35709999999999997</v>
      </c>
      <c r="BE468" s="236"/>
      <c r="BF468" s="236">
        <v>1.0064</v>
      </c>
      <c r="BV468" s="236">
        <v>1.0388999999999999</v>
      </c>
      <c r="BW468" s="236">
        <v>0.64929999999999999</v>
      </c>
      <c r="BX468" s="236">
        <v>0.74670000000000003</v>
      </c>
      <c r="BY468" s="236"/>
      <c r="BZ468" s="236">
        <v>0</v>
      </c>
      <c r="CA468" s="236">
        <v>0.68169999999999997</v>
      </c>
      <c r="CB468" s="236">
        <v>9.7299999999999998E-2</v>
      </c>
      <c r="CC468" s="236"/>
      <c r="CD468" s="236">
        <v>0</v>
      </c>
      <c r="CE468" s="236">
        <v>1.0064</v>
      </c>
      <c r="CF468" s="236">
        <v>0.48699999999999999</v>
      </c>
      <c r="CG468" s="236">
        <v>-6.4899999999999999E-2</v>
      </c>
      <c r="CH468" s="236">
        <v>0.77910000000000001</v>
      </c>
      <c r="CI468" s="236">
        <v>0.29220000000000002</v>
      </c>
      <c r="CJ468" s="236">
        <v>0.25969999999999999</v>
      </c>
      <c r="CK468" s="236"/>
      <c r="CL468" s="236"/>
      <c r="CN468" s="236">
        <v>0.29220000000000002</v>
      </c>
      <c r="CU468" s="236">
        <v>-0.42209999999999998</v>
      </c>
      <c r="CV468" s="236">
        <v>0.35709999999999997</v>
      </c>
      <c r="CW468" s="236">
        <v>1.2986</v>
      </c>
      <c r="CX468" s="236">
        <v>1.1039000000000001</v>
      </c>
      <c r="CY468" s="236">
        <v>0.25969999999999999</v>
      </c>
      <c r="CZ468" s="236">
        <v>-9.74E-2</v>
      </c>
      <c r="DA468" s="236">
        <v>1.2337</v>
      </c>
      <c r="DB468" s="236">
        <v>0.68179999999999996</v>
      </c>
      <c r="DC468" s="236">
        <v>0.42209999999999998</v>
      </c>
      <c r="DD468" s="236">
        <v>0.25969999999999999</v>
      </c>
      <c r="DE468" s="236"/>
      <c r="DF468" s="236">
        <v>0.1623</v>
      </c>
      <c r="DG468" s="236">
        <v>1.1037999999999999</v>
      </c>
      <c r="DH468" s="236"/>
      <c r="DI468" s="236">
        <v>0.97399999999999998</v>
      </c>
      <c r="DJ468" s="236"/>
      <c r="DK468" s="236">
        <v>0.90900000000000003</v>
      </c>
      <c r="DL468" s="236">
        <v>0.55189999999999995</v>
      </c>
    </row>
    <row r="469" spans="1:116" x14ac:dyDescent="0.35">
      <c r="A469" s="236">
        <v>147</v>
      </c>
      <c r="B469" s="236">
        <v>-0.29220000000000002</v>
      </c>
      <c r="C469" s="236"/>
      <c r="D469" s="236">
        <v>0.48699999999999999</v>
      </c>
      <c r="E469" s="236">
        <v>-0.51949999999999996</v>
      </c>
      <c r="F469" s="236">
        <v>0.68179999999999996</v>
      </c>
      <c r="G469" s="236"/>
      <c r="H469" s="236"/>
      <c r="I469" s="236">
        <v>-0.25969999999999999</v>
      </c>
      <c r="J469" s="236"/>
      <c r="K469" s="236">
        <v>-0.25969999999999999</v>
      </c>
      <c r="L469" s="236"/>
      <c r="M469" s="236"/>
      <c r="N469" s="236"/>
      <c r="O469" s="236">
        <v>3.2399999999999998E-2</v>
      </c>
      <c r="Z469" s="236">
        <v>1.2012</v>
      </c>
      <c r="AA469" s="236">
        <v>0.3896</v>
      </c>
      <c r="AB469" s="236">
        <v>0.51949999999999996</v>
      </c>
      <c r="AC469" s="236"/>
      <c r="AD469" s="236"/>
      <c r="AE469" s="236"/>
      <c r="AF469" s="236">
        <v>0.97389999999999999</v>
      </c>
      <c r="AG469" s="236">
        <v>0.3246</v>
      </c>
      <c r="AH469" s="236">
        <v>-0.1623</v>
      </c>
      <c r="AI469" s="236">
        <v>0.90900000000000003</v>
      </c>
      <c r="AJ469" s="236">
        <v>0</v>
      </c>
      <c r="AK469" s="236">
        <v>6.4899999999999999E-2</v>
      </c>
      <c r="AL469" s="236">
        <v>-0.3896</v>
      </c>
      <c r="AM469" s="236">
        <v>0.51939999999999997</v>
      </c>
      <c r="AN469" s="236">
        <v>-0.42199999999999999</v>
      </c>
      <c r="AO469" s="236">
        <v>1.0064</v>
      </c>
      <c r="AP469" s="236"/>
      <c r="AQ469" s="236">
        <v>0.1948</v>
      </c>
      <c r="AR469" s="236"/>
      <c r="AS469" s="236">
        <v>0.71430000000000005</v>
      </c>
      <c r="AX469" s="236">
        <v>-3.2500000000000001E-2</v>
      </c>
      <c r="AY469" s="236"/>
      <c r="AZ469" s="236">
        <v>-1.3634999999999999</v>
      </c>
      <c r="BA469" s="236">
        <v>6.4899999999999999E-2</v>
      </c>
      <c r="BB469" s="236">
        <v>0.64929999999999999</v>
      </c>
      <c r="BC469" s="236">
        <v>0.12989999999999999</v>
      </c>
      <c r="BD469" s="236">
        <v>0.61680000000000001</v>
      </c>
      <c r="BE469" s="236"/>
      <c r="BF469" s="236">
        <v>1.0712999999999999</v>
      </c>
      <c r="BV469" s="236">
        <v>1.0388999999999999</v>
      </c>
      <c r="BW469" s="236">
        <v>0.68179999999999996</v>
      </c>
      <c r="BX469" s="236">
        <v>0.6169</v>
      </c>
      <c r="BY469" s="236"/>
      <c r="BZ469" s="236">
        <v>-0.12989999999999999</v>
      </c>
      <c r="CA469" s="236">
        <v>0.29220000000000002</v>
      </c>
      <c r="CB469" s="236">
        <v>0.22720000000000001</v>
      </c>
      <c r="CC469" s="236"/>
      <c r="CD469" s="236">
        <v>-9.74E-2</v>
      </c>
      <c r="CE469" s="236">
        <v>0.87649999999999995</v>
      </c>
      <c r="CF469" s="236">
        <v>0.55189999999999995</v>
      </c>
      <c r="CG469" s="236">
        <v>3.2500000000000001E-2</v>
      </c>
      <c r="CH469" s="236">
        <v>0.74670000000000003</v>
      </c>
      <c r="CI469" s="236">
        <v>6.4899999999999999E-2</v>
      </c>
      <c r="CJ469" s="236">
        <v>6.4899999999999999E-2</v>
      </c>
      <c r="CK469" s="236"/>
      <c r="CL469" s="236"/>
      <c r="CN469" s="236">
        <v>0.32469999999999999</v>
      </c>
      <c r="CU469" s="236">
        <v>-0.42209999999999998</v>
      </c>
      <c r="CV469" s="236">
        <v>0.42209999999999998</v>
      </c>
      <c r="CW469" s="236">
        <v>1.1688000000000001</v>
      </c>
      <c r="CX469" s="236">
        <v>1.2987</v>
      </c>
      <c r="CY469" s="236">
        <v>0.1948</v>
      </c>
      <c r="CZ469" s="236">
        <v>-0.12989999999999999</v>
      </c>
      <c r="DA469" s="236">
        <v>1.1363000000000001</v>
      </c>
      <c r="DB469" s="236">
        <v>0.81159999999999999</v>
      </c>
      <c r="DC469" s="236">
        <v>0.32469999999999999</v>
      </c>
      <c r="DD469" s="236">
        <v>0.29220000000000002</v>
      </c>
      <c r="DE469" s="236"/>
      <c r="DF469" s="236">
        <v>0.12989999999999999</v>
      </c>
      <c r="DG469" s="236">
        <v>1.1037999999999999</v>
      </c>
      <c r="DH469" s="236"/>
      <c r="DI469" s="236">
        <v>1.0064</v>
      </c>
      <c r="DJ469" s="236"/>
      <c r="DK469" s="236">
        <v>0.74670000000000003</v>
      </c>
      <c r="DL469" s="236">
        <v>0.68179999999999996</v>
      </c>
    </row>
    <row r="470" spans="1:116" x14ac:dyDescent="0.35">
      <c r="A470" s="236">
        <v>148</v>
      </c>
      <c r="B470" s="236">
        <v>-0.25979999999999998</v>
      </c>
      <c r="C470" s="236"/>
      <c r="D470" s="236">
        <v>0.48699999999999999</v>
      </c>
      <c r="E470" s="236">
        <v>-0.81169999999999998</v>
      </c>
      <c r="F470" s="236">
        <v>0.6169</v>
      </c>
      <c r="G470" s="236"/>
      <c r="H470" s="236"/>
      <c r="I470" s="236">
        <v>-0.22720000000000001</v>
      </c>
      <c r="J470" s="236"/>
      <c r="K470" s="236">
        <v>-0.22720000000000001</v>
      </c>
      <c r="L470" s="236"/>
      <c r="M470" s="236"/>
      <c r="N470" s="236"/>
      <c r="O470" s="236">
        <v>6.4899999999999999E-2</v>
      </c>
      <c r="Z470" s="236">
        <v>1.0713999999999999</v>
      </c>
      <c r="AA470" s="236">
        <v>0.58440000000000003</v>
      </c>
      <c r="AB470" s="236">
        <v>0.84419999999999995</v>
      </c>
      <c r="AC470" s="236"/>
      <c r="AD470" s="236"/>
      <c r="AE470" s="236"/>
      <c r="AF470" s="236">
        <v>1.0712999999999999</v>
      </c>
      <c r="AG470" s="236">
        <v>0.1623</v>
      </c>
      <c r="AH470" s="236">
        <v>-0.45450000000000002</v>
      </c>
      <c r="AI470" s="236">
        <v>0.87660000000000005</v>
      </c>
      <c r="AJ470" s="236">
        <v>0</v>
      </c>
      <c r="AK470" s="236">
        <v>9.74E-2</v>
      </c>
      <c r="AL470" s="236">
        <v>-0.4546</v>
      </c>
      <c r="AM470" s="236">
        <v>0.55189999999999995</v>
      </c>
      <c r="AN470" s="236">
        <v>-0.29210000000000003</v>
      </c>
      <c r="AO470" s="236">
        <v>0.9415</v>
      </c>
      <c r="AP470" s="236"/>
      <c r="AQ470" s="236">
        <v>0.3896</v>
      </c>
      <c r="AR470" s="236"/>
      <c r="AS470" s="236">
        <v>0.48699999999999999</v>
      </c>
      <c r="AX470" s="236">
        <v>-0.2273</v>
      </c>
      <c r="AY470" s="236"/>
      <c r="AZ470" s="236">
        <v>-1.3310999999999999</v>
      </c>
      <c r="BA470" s="236">
        <v>6.4899999999999999E-2</v>
      </c>
      <c r="BB470" s="236">
        <v>0.45450000000000002</v>
      </c>
      <c r="BC470" s="236">
        <v>0.12989999999999999</v>
      </c>
      <c r="BD470" s="236">
        <v>0.35709999999999997</v>
      </c>
      <c r="BE470" s="236"/>
      <c r="BF470" s="236">
        <v>1.1037999999999999</v>
      </c>
      <c r="BV470" s="236">
        <v>1.0388999999999999</v>
      </c>
      <c r="BW470" s="236">
        <v>0.68179999999999996</v>
      </c>
      <c r="BX470" s="236">
        <v>0.87660000000000005</v>
      </c>
      <c r="BY470" s="236"/>
      <c r="BZ470" s="236">
        <v>3.2500000000000001E-2</v>
      </c>
      <c r="CA470" s="236">
        <v>0.42199999999999999</v>
      </c>
      <c r="CB470" s="236">
        <v>0.1623</v>
      </c>
      <c r="CC470" s="236"/>
      <c r="CD470" s="236">
        <v>-0.1948</v>
      </c>
      <c r="CE470" s="236">
        <v>1.0712999999999999</v>
      </c>
      <c r="CF470" s="236">
        <v>0.55189999999999995</v>
      </c>
      <c r="CG470" s="236">
        <v>6.5000000000000002E-2</v>
      </c>
      <c r="CH470" s="236">
        <v>0.64929999999999999</v>
      </c>
      <c r="CI470" s="236">
        <v>0.22720000000000001</v>
      </c>
      <c r="CJ470" s="236">
        <v>0.42199999999999999</v>
      </c>
      <c r="CK470" s="236"/>
      <c r="CL470" s="236"/>
      <c r="CN470" s="236">
        <v>0.1948</v>
      </c>
      <c r="CU470" s="236">
        <v>-0.51949999999999996</v>
      </c>
      <c r="CV470" s="236">
        <v>0.35709999999999997</v>
      </c>
      <c r="CW470" s="236">
        <v>0.97399999999999998</v>
      </c>
      <c r="CX470" s="236">
        <v>1.2337</v>
      </c>
      <c r="CY470" s="236">
        <v>0.35709999999999997</v>
      </c>
      <c r="CZ470" s="236">
        <v>-9.74E-2</v>
      </c>
      <c r="DA470" s="236">
        <v>1.1037999999999999</v>
      </c>
      <c r="DB470" s="236">
        <v>1.1363000000000001</v>
      </c>
      <c r="DC470" s="236">
        <v>0.35709999999999997</v>
      </c>
      <c r="DD470" s="236">
        <v>0.22720000000000001</v>
      </c>
      <c r="DE470" s="236"/>
      <c r="DF470" s="236">
        <v>0.12989999999999999</v>
      </c>
      <c r="DG470" s="236">
        <v>1.1687000000000001</v>
      </c>
      <c r="DH470" s="236"/>
      <c r="DI470" s="236">
        <v>1.1688000000000001</v>
      </c>
      <c r="DJ470" s="236"/>
      <c r="DK470" s="236">
        <v>0.81159999999999999</v>
      </c>
      <c r="DL470" s="236">
        <v>0.51949999999999996</v>
      </c>
    </row>
    <row r="471" spans="1:116" x14ac:dyDescent="0.35">
      <c r="A471" s="236">
        <v>149</v>
      </c>
      <c r="B471" s="236">
        <v>-0.29220000000000002</v>
      </c>
      <c r="C471" s="236"/>
      <c r="D471" s="236">
        <v>0.42199999999999999</v>
      </c>
      <c r="E471" s="236">
        <v>-0.51949999999999996</v>
      </c>
      <c r="F471" s="236">
        <v>0.81169999999999998</v>
      </c>
      <c r="G471" s="236"/>
      <c r="H471" s="236"/>
      <c r="I471" s="236">
        <v>-0.29220000000000002</v>
      </c>
      <c r="J471" s="236"/>
      <c r="K471" s="236">
        <v>-0.1298</v>
      </c>
      <c r="L471" s="236"/>
      <c r="M471" s="236"/>
      <c r="N471" s="236"/>
      <c r="O471" s="236">
        <v>0.29210000000000003</v>
      </c>
      <c r="Z471" s="236">
        <v>0.97399999999999998</v>
      </c>
      <c r="AA471" s="236">
        <v>0.55189999999999995</v>
      </c>
      <c r="AB471" s="236">
        <v>0.58440000000000003</v>
      </c>
      <c r="AC471" s="236"/>
      <c r="AD471" s="236"/>
      <c r="AE471" s="236"/>
      <c r="AF471" s="236">
        <v>0.9415</v>
      </c>
      <c r="AG471" s="236">
        <v>0.3246</v>
      </c>
      <c r="AH471" s="236">
        <v>-0.29220000000000002</v>
      </c>
      <c r="AI471" s="236">
        <v>0.84409999999999996</v>
      </c>
      <c r="AJ471" s="236">
        <v>-0.1948</v>
      </c>
      <c r="AK471" s="236">
        <v>-0.2273</v>
      </c>
      <c r="AL471" s="236">
        <v>-0.25979999999999998</v>
      </c>
      <c r="AM471" s="236">
        <v>0.64929999999999999</v>
      </c>
      <c r="AN471" s="236">
        <v>-0.42199999999999999</v>
      </c>
      <c r="AO471" s="236">
        <v>0.71419999999999995</v>
      </c>
      <c r="AP471" s="236"/>
      <c r="AQ471" s="236">
        <v>0.12989999999999999</v>
      </c>
      <c r="AR471" s="236"/>
      <c r="AS471" s="236">
        <v>0.55189999999999995</v>
      </c>
      <c r="AX471" s="236">
        <v>-0.12989999999999999</v>
      </c>
      <c r="AY471" s="236"/>
      <c r="AZ471" s="236">
        <v>-1.5259</v>
      </c>
      <c r="BA471" s="236">
        <v>0.1623</v>
      </c>
      <c r="BB471" s="236">
        <v>0.64929999999999999</v>
      </c>
      <c r="BC471" s="236">
        <v>-3.2500000000000001E-2</v>
      </c>
      <c r="BD471" s="236">
        <v>0.32469999999999999</v>
      </c>
      <c r="BE471" s="236"/>
      <c r="BF471" s="236">
        <v>0.9415</v>
      </c>
      <c r="BV471" s="236">
        <v>0.9415</v>
      </c>
      <c r="BW471" s="236">
        <v>0.6169</v>
      </c>
      <c r="BX471" s="236">
        <v>0.6169</v>
      </c>
      <c r="BY471" s="236"/>
      <c r="BZ471" s="236">
        <v>-0.1623</v>
      </c>
      <c r="CA471" s="236">
        <v>0.45450000000000002</v>
      </c>
      <c r="CB471" s="236">
        <v>9.7299999999999998E-2</v>
      </c>
      <c r="CC471" s="236"/>
      <c r="CD471" s="236">
        <v>-0.1948</v>
      </c>
      <c r="CE471" s="236">
        <v>1.0712999999999999</v>
      </c>
      <c r="CF471" s="236">
        <v>0.45450000000000002</v>
      </c>
      <c r="CG471" s="236">
        <v>-0.19470000000000001</v>
      </c>
      <c r="CH471" s="236">
        <v>0.81159999999999999</v>
      </c>
      <c r="CI471" s="236">
        <v>6.4899999999999999E-2</v>
      </c>
      <c r="CJ471" s="236">
        <v>0.25969999999999999</v>
      </c>
      <c r="CK471" s="236"/>
      <c r="CL471" s="236"/>
      <c r="CN471" s="236">
        <v>0.3896</v>
      </c>
      <c r="CU471" s="236">
        <v>-0.32469999999999999</v>
      </c>
      <c r="CV471" s="236">
        <v>0.2273</v>
      </c>
      <c r="CW471" s="236">
        <v>1.1037999999999999</v>
      </c>
      <c r="CX471" s="236">
        <v>1.1363000000000001</v>
      </c>
      <c r="CY471" s="236">
        <v>-3.2399999999999998E-2</v>
      </c>
      <c r="CZ471" s="236">
        <v>0.12989999999999999</v>
      </c>
      <c r="DA471" s="236">
        <v>1.2986</v>
      </c>
      <c r="DB471" s="236">
        <v>0.87660000000000005</v>
      </c>
      <c r="DC471" s="236">
        <v>0.2273</v>
      </c>
      <c r="DD471" s="236">
        <v>0.1623</v>
      </c>
      <c r="DE471" s="236"/>
      <c r="DF471" s="236">
        <v>0.32469999999999999</v>
      </c>
      <c r="DG471" s="236">
        <v>1.1037999999999999</v>
      </c>
      <c r="DH471" s="236"/>
      <c r="DI471" s="236">
        <v>0.97399999999999998</v>
      </c>
      <c r="DJ471" s="236"/>
      <c r="DK471" s="236">
        <v>0.71419999999999995</v>
      </c>
      <c r="DL471" s="236">
        <v>0.7792</v>
      </c>
    </row>
    <row r="472" spans="1:116" x14ac:dyDescent="0.35">
      <c r="A472" s="236">
        <v>150</v>
      </c>
      <c r="B472" s="236">
        <v>-0.2273</v>
      </c>
      <c r="C472" s="236"/>
      <c r="D472" s="236">
        <v>0.35709999999999997</v>
      </c>
      <c r="E472" s="236">
        <v>-0.64939999999999998</v>
      </c>
      <c r="F472" s="236">
        <v>0.55189999999999995</v>
      </c>
      <c r="G472" s="236"/>
      <c r="H472" s="236"/>
      <c r="I472" s="236">
        <v>-0.25969999999999999</v>
      </c>
      <c r="J472" s="236"/>
      <c r="K472" s="236">
        <v>-0.22720000000000001</v>
      </c>
      <c r="L472" s="236"/>
      <c r="M472" s="236"/>
      <c r="N472" s="236"/>
      <c r="O472" s="236">
        <v>-9.74E-2</v>
      </c>
      <c r="Z472" s="236">
        <v>1.1363000000000001</v>
      </c>
      <c r="AA472" s="236">
        <v>0.58440000000000003</v>
      </c>
      <c r="AB472" s="236">
        <v>0.58440000000000003</v>
      </c>
      <c r="AC472" s="236"/>
      <c r="AD472" s="236"/>
      <c r="AE472" s="236"/>
      <c r="AF472" s="236">
        <v>0.9415</v>
      </c>
      <c r="AG472" s="236">
        <v>0.25969999999999999</v>
      </c>
      <c r="AH472" s="236">
        <v>-0.3896</v>
      </c>
      <c r="AI472" s="236">
        <v>0.7792</v>
      </c>
      <c r="AJ472" s="236">
        <v>3.2399999999999998E-2</v>
      </c>
      <c r="AK472" s="236">
        <v>6.4899999999999999E-2</v>
      </c>
      <c r="AL472" s="236">
        <v>-0.32469999999999999</v>
      </c>
      <c r="AM472" s="236">
        <v>0.77910000000000001</v>
      </c>
      <c r="AN472" s="236">
        <v>-0.38950000000000001</v>
      </c>
      <c r="AO472" s="236">
        <v>0.68179999999999996</v>
      </c>
      <c r="AP472" s="236"/>
      <c r="AQ472" s="236">
        <v>0.3896</v>
      </c>
      <c r="AR472" s="236"/>
      <c r="AS472" s="236">
        <v>0.51949999999999996</v>
      </c>
      <c r="AX472" s="236">
        <v>-0.29220000000000002</v>
      </c>
      <c r="AY472" s="236"/>
      <c r="AZ472" s="236">
        <v>-1.5259</v>
      </c>
      <c r="BA472" s="236">
        <v>0.1623</v>
      </c>
      <c r="BB472" s="236">
        <v>0.3896</v>
      </c>
      <c r="BC472" s="236">
        <v>0.1948</v>
      </c>
      <c r="BD472" s="236">
        <v>0.32469999999999999</v>
      </c>
      <c r="BE472" s="236"/>
      <c r="BF472" s="236">
        <v>0.97389999999999999</v>
      </c>
      <c r="BV472" s="236">
        <v>0.90910000000000002</v>
      </c>
      <c r="BW472" s="236">
        <v>0.68179999999999996</v>
      </c>
      <c r="BX472" s="236">
        <v>0.6169</v>
      </c>
      <c r="BY472" s="236"/>
      <c r="BZ472" s="236">
        <v>-0.12989999999999999</v>
      </c>
      <c r="CA472" s="236">
        <v>0.45450000000000002</v>
      </c>
      <c r="CB472" s="236">
        <v>6.4899999999999999E-2</v>
      </c>
      <c r="CC472" s="236"/>
      <c r="CD472" s="236">
        <v>-0.16239999999999999</v>
      </c>
      <c r="CE472" s="236">
        <v>1.2012</v>
      </c>
      <c r="CF472" s="236">
        <v>0.51939999999999997</v>
      </c>
      <c r="CG472" s="236">
        <v>9.74E-2</v>
      </c>
      <c r="CH472" s="236">
        <v>0.64929999999999999</v>
      </c>
      <c r="CI472" s="236">
        <v>0.1948</v>
      </c>
      <c r="CJ472" s="236">
        <v>0.2273</v>
      </c>
      <c r="CK472" s="236"/>
      <c r="CL472" s="236"/>
      <c r="CN472" s="236">
        <v>0.32469999999999999</v>
      </c>
      <c r="CU472" s="236">
        <v>-0.29220000000000002</v>
      </c>
      <c r="CV472" s="236">
        <v>0.45450000000000002</v>
      </c>
      <c r="CW472" s="236">
        <v>1.1037999999999999</v>
      </c>
      <c r="CX472" s="236">
        <v>1.2987</v>
      </c>
      <c r="CY472" s="236">
        <v>0.25969999999999999</v>
      </c>
      <c r="CZ472" s="236">
        <v>-9.74E-2</v>
      </c>
      <c r="DA472" s="236">
        <v>1.2986</v>
      </c>
      <c r="DB472" s="236">
        <v>0.6169</v>
      </c>
      <c r="DC472" s="236">
        <v>0.35709999999999997</v>
      </c>
      <c r="DD472" s="236">
        <v>0.1298</v>
      </c>
      <c r="DE472" s="236"/>
      <c r="DF472" s="236">
        <v>9.74E-2</v>
      </c>
      <c r="DG472" s="236">
        <v>1.0713999999999999</v>
      </c>
      <c r="DH472" s="236"/>
      <c r="DI472" s="236">
        <v>0.9415</v>
      </c>
      <c r="DJ472" s="236"/>
      <c r="DK472" s="236">
        <v>0.71419999999999995</v>
      </c>
      <c r="DL472" s="236">
        <v>0.81169999999999998</v>
      </c>
    </row>
  </sheetData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0"/>
  <sheetViews>
    <sheetView zoomScale="40" zoomScaleNormal="40"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W24" sqref="W24"/>
    </sheetView>
  </sheetViews>
  <sheetFormatPr defaultRowHeight="14.5" x14ac:dyDescent="0.35"/>
  <sheetData>
    <row r="1" spans="1:41" x14ac:dyDescent="0.35">
      <c r="A1" s="241"/>
      <c r="B1" s="240" t="s">
        <v>784</v>
      </c>
      <c r="C1" s="240" t="s">
        <v>783</v>
      </c>
      <c r="D1" s="240" t="s">
        <v>782</v>
      </c>
      <c r="E1" s="240" t="s">
        <v>781</v>
      </c>
      <c r="F1" s="240" t="s">
        <v>780</v>
      </c>
      <c r="G1" s="240" t="s">
        <v>779</v>
      </c>
      <c r="H1" s="241"/>
      <c r="I1" s="241"/>
      <c r="J1" s="240" t="s">
        <v>778</v>
      </c>
      <c r="K1" s="240" t="s">
        <v>777</v>
      </c>
      <c r="L1" s="240" t="s">
        <v>776</v>
      </c>
      <c r="M1" s="240" t="s">
        <v>775</v>
      </c>
      <c r="N1" s="240" t="s">
        <v>774</v>
      </c>
      <c r="O1" s="241"/>
      <c r="P1" s="241"/>
      <c r="Q1" s="240" t="s">
        <v>773</v>
      </c>
      <c r="R1" s="240" t="s">
        <v>772</v>
      </c>
      <c r="S1" s="240" t="s">
        <v>771</v>
      </c>
      <c r="T1" s="240" t="s">
        <v>770</v>
      </c>
      <c r="U1" s="240" t="s">
        <v>769</v>
      </c>
      <c r="V1" s="240" t="s">
        <v>768</v>
      </c>
      <c r="W1" s="241"/>
      <c r="X1" s="241"/>
      <c r="Y1" s="240" t="s">
        <v>767</v>
      </c>
      <c r="Z1" s="240" t="s">
        <v>766</v>
      </c>
      <c r="AA1" s="240" t="s">
        <v>765</v>
      </c>
      <c r="AB1" s="240" t="s">
        <v>764</v>
      </c>
      <c r="AC1" s="240" t="s">
        <v>763</v>
      </c>
      <c r="AD1" s="240" t="s">
        <v>762</v>
      </c>
      <c r="AE1" s="240" t="s">
        <v>761</v>
      </c>
      <c r="AF1" s="240" t="s">
        <v>760</v>
      </c>
      <c r="AG1" s="240"/>
      <c r="AH1" s="240" t="s">
        <v>759</v>
      </c>
      <c r="AI1" s="240" t="s">
        <v>758</v>
      </c>
      <c r="AJ1" s="240" t="s">
        <v>757</v>
      </c>
      <c r="AK1" s="240" t="s">
        <v>756</v>
      </c>
      <c r="AL1" s="240" t="s">
        <v>755</v>
      </c>
      <c r="AM1" s="240" t="s">
        <v>754</v>
      </c>
      <c r="AN1" s="240" t="s">
        <v>753</v>
      </c>
      <c r="AO1" s="240" t="s">
        <v>752</v>
      </c>
    </row>
    <row r="2" spans="1:41" s="2" customFormat="1" x14ac:dyDescent="0.35">
      <c r="A2" s="240" t="s">
        <v>751</v>
      </c>
    </row>
    <row r="3" spans="1:41" s="41" customFormat="1" x14ac:dyDescent="0.35">
      <c r="A3" s="240" t="s">
        <v>750</v>
      </c>
    </row>
    <row r="4" spans="1:41" s="2" customFormat="1" x14ac:dyDescent="0.35">
      <c r="A4" s="115">
        <v>0</v>
      </c>
      <c r="B4" s="115">
        <v>0</v>
      </c>
      <c r="C4" s="115">
        <v>0</v>
      </c>
      <c r="D4" s="115">
        <v>0</v>
      </c>
      <c r="E4" s="115">
        <v>0</v>
      </c>
      <c r="F4" s="115">
        <v>0</v>
      </c>
      <c r="G4" s="115">
        <v>0</v>
      </c>
      <c r="H4" s="115"/>
      <c r="I4" s="115"/>
      <c r="J4" s="115">
        <v>0</v>
      </c>
      <c r="K4" s="115">
        <v>0</v>
      </c>
      <c r="L4" s="115">
        <v>0</v>
      </c>
      <c r="M4" s="115">
        <v>0</v>
      </c>
      <c r="N4" s="115">
        <v>0</v>
      </c>
      <c r="O4" s="115"/>
      <c r="P4" s="115"/>
      <c r="Q4" s="115">
        <v>0</v>
      </c>
      <c r="R4" s="115">
        <v>0</v>
      </c>
      <c r="S4" s="115">
        <v>0</v>
      </c>
      <c r="T4" s="115">
        <v>0</v>
      </c>
      <c r="U4" s="115">
        <v>0</v>
      </c>
      <c r="V4" s="115">
        <v>0</v>
      </c>
      <c r="W4" s="115"/>
      <c r="X4" s="115"/>
      <c r="Y4" s="115">
        <v>0</v>
      </c>
      <c r="Z4" s="115">
        <v>0</v>
      </c>
      <c r="AA4" s="115">
        <v>0</v>
      </c>
      <c r="AB4" s="115">
        <v>0</v>
      </c>
      <c r="AC4" s="115">
        <v>0</v>
      </c>
      <c r="AD4" s="115">
        <v>0</v>
      </c>
      <c r="AE4" s="115">
        <v>0</v>
      </c>
      <c r="AF4" s="115">
        <v>0</v>
      </c>
      <c r="AG4" s="115"/>
      <c r="AH4" s="115">
        <v>0</v>
      </c>
      <c r="AI4" s="115">
        <v>0</v>
      </c>
      <c r="AJ4" s="115">
        <v>0</v>
      </c>
      <c r="AK4" s="115">
        <v>0</v>
      </c>
      <c r="AL4" s="115">
        <v>0</v>
      </c>
      <c r="AM4" s="115">
        <v>0</v>
      </c>
      <c r="AN4" s="115">
        <v>0</v>
      </c>
      <c r="AO4" s="115">
        <v>0</v>
      </c>
    </row>
    <row r="5" spans="1:41" s="2" customFormat="1" x14ac:dyDescent="0.35">
      <c r="A5" s="115">
        <v>10</v>
      </c>
      <c r="B5" s="115">
        <v>0</v>
      </c>
      <c r="C5" s="115">
        <v>0</v>
      </c>
      <c r="D5" s="115">
        <v>0</v>
      </c>
      <c r="E5" s="115">
        <v>0</v>
      </c>
      <c r="F5" s="115">
        <v>0</v>
      </c>
      <c r="G5" s="115">
        <v>0</v>
      </c>
      <c r="H5" s="115"/>
      <c r="I5" s="115"/>
      <c r="J5" s="115">
        <v>0</v>
      </c>
      <c r="K5" s="115">
        <v>0</v>
      </c>
      <c r="L5" s="115">
        <v>0</v>
      </c>
      <c r="M5" s="115">
        <v>0</v>
      </c>
      <c r="N5" s="115">
        <v>0</v>
      </c>
      <c r="O5" s="115"/>
      <c r="P5" s="115"/>
      <c r="Q5" s="115">
        <v>0</v>
      </c>
      <c r="R5" s="115">
        <v>0</v>
      </c>
      <c r="S5" s="115">
        <v>0</v>
      </c>
      <c r="T5" s="115">
        <v>0</v>
      </c>
      <c r="U5" s="115">
        <v>0</v>
      </c>
      <c r="V5" s="115">
        <v>0</v>
      </c>
      <c r="W5" s="115"/>
      <c r="X5" s="115"/>
      <c r="Y5" s="115">
        <v>0</v>
      </c>
      <c r="Z5" s="115">
        <v>0</v>
      </c>
      <c r="AA5" s="115">
        <v>0</v>
      </c>
      <c r="AB5" s="115">
        <v>0</v>
      </c>
      <c r="AC5" s="115">
        <v>0.14399999999999999</v>
      </c>
      <c r="AD5" s="115">
        <v>0</v>
      </c>
      <c r="AE5" s="115">
        <v>0</v>
      </c>
      <c r="AF5" s="115">
        <v>0</v>
      </c>
      <c r="AG5" s="115"/>
      <c r="AH5" s="115">
        <v>0</v>
      </c>
      <c r="AI5" s="115">
        <v>0</v>
      </c>
      <c r="AJ5" s="115">
        <v>0</v>
      </c>
      <c r="AK5" s="115">
        <v>0</v>
      </c>
      <c r="AL5" s="115">
        <v>0</v>
      </c>
      <c r="AM5" s="115">
        <v>0</v>
      </c>
      <c r="AN5" s="115">
        <v>0</v>
      </c>
      <c r="AO5" s="115">
        <v>0</v>
      </c>
    </row>
    <row r="6" spans="1:41" x14ac:dyDescent="0.35">
      <c r="A6" s="102">
        <v>12.5</v>
      </c>
      <c r="B6" s="102">
        <v>0.23300000000000001</v>
      </c>
      <c r="C6" s="102">
        <v>1.3779999999999999</v>
      </c>
      <c r="D6" s="102">
        <v>1.105</v>
      </c>
      <c r="E6" s="102">
        <v>0</v>
      </c>
      <c r="F6" s="102">
        <v>0.23</v>
      </c>
      <c r="G6" s="102">
        <v>0</v>
      </c>
      <c r="H6" s="102"/>
      <c r="I6" s="102"/>
      <c r="J6" s="102">
        <v>0.74399999999999999</v>
      </c>
      <c r="K6" s="102">
        <v>0</v>
      </c>
      <c r="L6" s="102">
        <v>0.78100000000000003</v>
      </c>
      <c r="M6" s="102">
        <v>0.16200000000000001</v>
      </c>
      <c r="N6" s="102">
        <v>0.71099999999999997</v>
      </c>
      <c r="O6" s="102"/>
      <c r="P6" s="102"/>
      <c r="Q6" s="102">
        <v>0.51100000000000001</v>
      </c>
      <c r="R6" s="102">
        <v>0.27</v>
      </c>
      <c r="S6" s="102">
        <v>1.2330000000000001</v>
      </c>
      <c r="T6" s="102">
        <v>0.13600000000000001</v>
      </c>
      <c r="U6" s="102">
        <v>0.28799999999999998</v>
      </c>
      <c r="V6" s="102">
        <v>0.53600000000000003</v>
      </c>
      <c r="W6" s="102"/>
      <c r="X6" s="102"/>
      <c r="Y6" s="102">
        <v>0.108</v>
      </c>
      <c r="Z6" s="102">
        <v>0</v>
      </c>
      <c r="AA6" s="102">
        <v>0</v>
      </c>
      <c r="AB6" s="102">
        <v>0</v>
      </c>
      <c r="AC6" s="102">
        <v>0</v>
      </c>
      <c r="AD6" s="102">
        <v>0</v>
      </c>
      <c r="AE6" s="102">
        <v>0.112</v>
      </c>
      <c r="AF6" s="102">
        <v>0.10100000000000001</v>
      </c>
      <c r="AG6" s="102"/>
      <c r="AH6" s="102">
        <v>0</v>
      </c>
      <c r="AI6" s="102">
        <v>0.33300000000000002</v>
      </c>
      <c r="AJ6" s="102">
        <v>0.122</v>
      </c>
      <c r="AK6" s="102">
        <v>0.11899999999999999</v>
      </c>
      <c r="AL6" s="102">
        <v>0.104</v>
      </c>
      <c r="AM6" s="102">
        <v>0.08</v>
      </c>
      <c r="AN6" s="102">
        <v>0.106</v>
      </c>
      <c r="AO6" s="102">
        <v>0.26300000000000001</v>
      </c>
    </row>
    <row r="7" spans="1:41" x14ac:dyDescent="0.35">
      <c r="A7" s="102">
        <v>15</v>
      </c>
      <c r="B7" s="102">
        <v>0.23300000000000001</v>
      </c>
      <c r="C7" s="102">
        <v>3.3460000000000001</v>
      </c>
      <c r="D7" s="102">
        <v>1.657</v>
      </c>
      <c r="E7" s="102">
        <v>0.38500000000000001</v>
      </c>
      <c r="F7" s="102">
        <v>0.23</v>
      </c>
      <c r="G7" s="102">
        <v>0.53100000000000003</v>
      </c>
      <c r="H7" s="102"/>
      <c r="I7" s="102"/>
      <c r="J7" s="102">
        <v>2.5299999999999998</v>
      </c>
      <c r="K7" s="102">
        <v>2.0699999999999998</v>
      </c>
      <c r="L7" s="102">
        <v>0.625</v>
      </c>
      <c r="M7" s="102">
        <v>2.4350000000000001</v>
      </c>
      <c r="N7" s="102">
        <v>2.4180000000000001</v>
      </c>
      <c r="O7" s="102"/>
      <c r="P7" s="102"/>
      <c r="Q7" s="102">
        <v>1.405</v>
      </c>
      <c r="R7" s="102">
        <v>1.3480000000000001</v>
      </c>
      <c r="S7" s="102">
        <v>2.1920000000000002</v>
      </c>
      <c r="T7" s="102">
        <v>0.81499999999999995</v>
      </c>
      <c r="U7" s="102">
        <v>1.4390000000000001</v>
      </c>
      <c r="V7" s="102">
        <v>3.6190000000000002</v>
      </c>
      <c r="W7" s="102"/>
      <c r="X7" s="102"/>
      <c r="Y7" s="102">
        <v>1.5089999999999999</v>
      </c>
      <c r="Z7" s="102">
        <v>0.24299999999999999</v>
      </c>
      <c r="AA7" s="102">
        <v>0.91</v>
      </c>
      <c r="AB7" s="102">
        <v>0.126</v>
      </c>
      <c r="AC7" s="102">
        <v>0.86299999999999999</v>
      </c>
      <c r="AD7" s="102">
        <v>0.23200000000000001</v>
      </c>
      <c r="AE7" s="102">
        <v>0.78600000000000003</v>
      </c>
      <c r="AF7" s="102">
        <v>0.80600000000000005</v>
      </c>
      <c r="AG7" s="102"/>
      <c r="AH7" s="102">
        <v>0.44800000000000001</v>
      </c>
      <c r="AI7" s="102">
        <v>0.88700000000000001</v>
      </c>
      <c r="AJ7" s="102">
        <v>1.099</v>
      </c>
      <c r="AK7" s="102">
        <v>0.59499999999999997</v>
      </c>
      <c r="AL7" s="102">
        <v>0.52100000000000002</v>
      </c>
      <c r="AM7" s="102">
        <v>0.55900000000000005</v>
      </c>
      <c r="AN7" s="102">
        <v>0.74</v>
      </c>
      <c r="AO7" s="102">
        <v>0.877</v>
      </c>
    </row>
    <row r="8" spans="1:41" x14ac:dyDescent="0.35">
      <c r="A8" s="102">
        <v>17.5</v>
      </c>
      <c r="B8" s="102">
        <v>1.1659999999999999</v>
      </c>
      <c r="C8" s="102">
        <v>7.2830000000000004</v>
      </c>
      <c r="D8" s="102">
        <v>5.8010000000000002</v>
      </c>
      <c r="E8" s="102">
        <v>1.923</v>
      </c>
      <c r="F8" s="102">
        <v>3.6779999999999999</v>
      </c>
      <c r="G8" s="102">
        <v>3.8940000000000001</v>
      </c>
      <c r="H8" s="102"/>
      <c r="I8" s="102"/>
      <c r="J8" s="102">
        <v>6.6959999999999997</v>
      </c>
      <c r="K8" s="102">
        <v>5.4139999999999997</v>
      </c>
      <c r="L8" s="102">
        <v>1.0940000000000001</v>
      </c>
      <c r="M8" s="102">
        <v>8.1170000000000009</v>
      </c>
      <c r="N8" s="102">
        <v>7.681</v>
      </c>
      <c r="O8" s="102"/>
      <c r="P8" s="102"/>
      <c r="Q8" s="102">
        <v>4.0869999999999997</v>
      </c>
      <c r="R8" s="102">
        <v>2.0219999999999998</v>
      </c>
      <c r="S8" s="102">
        <v>1.5069999999999999</v>
      </c>
      <c r="T8" s="102">
        <v>3.5329999999999999</v>
      </c>
      <c r="U8" s="102">
        <v>6.0430000000000001</v>
      </c>
      <c r="V8" s="102">
        <v>8.3109999999999999</v>
      </c>
      <c r="W8" s="102"/>
      <c r="X8" s="102"/>
      <c r="Y8" s="102">
        <v>3.879</v>
      </c>
      <c r="Z8" s="102">
        <v>0.60799999999999998</v>
      </c>
      <c r="AA8" s="102">
        <v>2.081</v>
      </c>
      <c r="AB8" s="102">
        <v>1.889</v>
      </c>
      <c r="AC8" s="102">
        <v>1.2949999999999999</v>
      </c>
      <c r="AD8" s="102">
        <v>1.1599999999999999</v>
      </c>
      <c r="AE8" s="102">
        <v>2.806</v>
      </c>
      <c r="AF8" s="102">
        <v>4.032</v>
      </c>
      <c r="AG8" s="102"/>
      <c r="AH8" s="102">
        <v>1.2330000000000001</v>
      </c>
      <c r="AI8" s="102">
        <v>2.4390000000000001</v>
      </c>
      <c r="AJ8" s="102">
        <v>4.3959999999999999</v>
      </c>
      <c r="AK8" s="102">
        <v>0.71299999999999997</v>
      </c>
      <c r="AL8" s="102">
        <v>1.25</v>
      </c>
      <c r="AM8" s="102">
        <v>2.157</v>
      </c>
      <c r="AN8" s="102">
        <v>2.8540000000000001</v>
      </c>
      <c r="AO8" s="102">
        <v>2.6320000000000001</v>
      </c>
    </row>
    <row r="9" spans="1:41" x14ac:dyDescent="0.35">
      <c r="A9" s="102">
        <v>20</v>
      </c>
      <c r="B9" s="102">
        <v>10.956</v>
      </c>
      <c r="C9" s="102">
        <v>14.37</v>
      </c>
      <c r="D9" s="102">
        <v>8.84</v>
      </c>
      <c r="E9" s="102">
        <v>5.577</v>
      </c>
      <c r="F9" s="102">
        <v>9.6549999999999994</v>
      </c>
      <c r="G9" s="102">
        <v>7.9649999999999999</v>
      </c>
      <c r="H9" s="102"/>
      <c r="I9" s="102"/>
      <c r="J9" s="102">
        <v>11.458</v>
      </c>
      <c r="K9" s="102">
        <v>10.51</v>
      </c>
      <c r="L9" s="102">
        <v>2.8130000000000002</v>
      </c>
      <c r="M9" s="102">
        <v>12.337999999999999</v>
      </c>
      <c r="N9" s="102">
        <v>12.802</v>
      </c>
      <c r="O9" s="102"/>
      <c r="P9" s="102"/>
      <c r="Q9" s="102">
        <v>8.1739999999999995</v>
      </c>
      <c r="R9" s="102">
        <v>3.774</v>
      </c>
      <c r="S9" s="102">
        <v>4.7949999999999999</v>
      </c>
      <c r="T9" s="102">
        <v>7.7450000000000001</v>
      </c>
      <c r="U9" s="102">
        <v>9.0649999999999995</v>
      </c>
      <c r="V9" s="102">
        <v>14.477</v>
      </c>
      <c r="W9" s="102"/>
      <c r="X9" s="102"/>
      <c r="Y9" s="102">
        <v>7.1120000000000001</v>
      </c>
      <c r="Z9" s="102">
        <v>2.5550000000000002</v>
      </c>
      <c r="AA9" s="102">
        <v>7.9320000000000004</v>
      </c>
      <c r="AB9" s="102">
        <v>5.5419999999999998</v>
      </c>
      <c r="AC9" s="102">
        <v>4.7480000000000002</v>
      </c>
      <c r="AD9" s="102">
        <v>4.0599999999999996</v>
      </c>
      <c r="AE9" s="102">
        <v>8.1929999999999996</v>
      </c>
      <c r="AF9" s="102">
        <v>9.173</v>
      </c>
      <c r="AG9" s="102"/>
      <c r="AH9" s="102">
        <v>4.1479999999999997</v>
      </c>
      <c r="AI9" s="102">
        <v>5.3220000000000001</v>
      </c>
      <c r="AJ9" s="102">
        <v>9.7680000000000007</v>
      </c>
      <c r="AK9" s="102">
        <v>3.0920000000000001</v>
      </c>
      <c r="AL9" s="102">
        <v>2.9169999999999998</v>
      </c>
      <c r="AM9" s="102">
        <v>4.2329999999999997</v>
      </c>
      <c r="AN9" s="102">
        <v>3.488</v>
      </c>
      <c r="AO9" s="102">
        <v>5.2629999999999999</v>
      </c>
    </row>
    <row r="10" spans="1:41" x14ac:dyDescent="0.35">
      <c r="A10" s="102">
        <v>22.5</v>
      </c>
      <c r="B10" s="102">
        <v>16.317</v>
      </c>
      <c r="C10" s="102">
        <v>16.141999999999999</v>
      </c>
      <c r="D10" s="102">
        <v>12.430999999999999</v>
      </c>
      <c r="E10" s="102">
        <v>11.346</v>
      </c>
      <c r="F10" s="102">
        <v>22.068999999999999</v>
      </c>
      <c r="G10" s="102">
        <v>16.637</v>
      </c>
      <c r="H10" s="102"/>
      <c r="I10" s="102"/>
      <c r="J10" s="102">
        <v>17.411000000000001</v>
      </c>
      <c r="K10" s="102">
        <v>12.58</v>
      </c>
      <c r="L10" s="102">
        <v>4.6879999999999997</v>
      </c>
      <c r="M10" s="102">
        <v>19.481000000000002</v>
      </c>
      <c r="N10" s="102">
        <v>16.643000000000001</v>
      </c>
      <c r="O10" s="102"/>
      <c r="P10" s="102"/>
      <c r="Q10" s="102">
        <v>10.983000000000001</v>
      </c>
      <c r="R10" s="102">
        <v>8.625</v>
      </c>
      <c r="S10" s="102">
        <v>6.7119999999999997</v>
      </c>
      <c r="T10" s="102">
        <v>13.587</v>
      </c>
      <c r="U10" s="102">
        <v>10.935</v>
      </c>
      <c r="V10" s="102">
        <v>16.622</v>
      </c>
      <c r="W10" s="102"/>
      <c r="X10" s="102"/>
      <c r="Y10" s="102">
        <v>14.332000000000001</v>
      </c>
      <c r="Z10" s="102">
        <v>5.2309999999999999</v>
      </c>
      <c r="AA10" s="102">
        <v>14.044</v>
      </c>
      <c r="AB10" s="102">
        <v>14.358000000000001</v>
      </c>
      <c r="AC10" s="102">
        <v>10.791</v>
      </c>
      <c r="AD10" s="102">
        <v>10.441000000000001</v>
      </c>
      <c r="AE10" s="102">
        <v>13.692</v>
      </c>
      <c r="AF10" s="102">
        <v>13.911</v>
      </c>
      <c r="AG10" s="102"/>
      <c r="AH10" s="102">
        <v>5.83</v>
      </c>
      <c r="AI10" s="102">
        <v>10.420999999999999</v>
      </c>
      <c r="AJ10" s="102">
        <v>13.675000000000001</v>
      </c>
      <c r="AK10" s="102">
        <v>5.8259999999999996</v>
      </c>
      <c r="AL10" s="102">
        <v>7.1879999999999997</v>
      </c>
      <c r="AM10" s="102">
        <v>9.8239999999999998</v>
      </c>
      <c r="AN10" s="102">
        <v>9.1969999999999992</v>
      </c>
      <c r="AO10" s="102">
        <v>10.702</v>
      </c>
    </row>
    <row r="11" spans="1:41" x14ac:dyDescent="0.35">
      <c r="A11" s="102">
        <v>25</v>
      </c>
      <c r="B11" s="102">
        <v>24.009</v>
      </c>
      <c r="C11" s="102">
        <v>13.78</v>
      </c>
      <c r="D11" s="102">
        <v>18.231999999999999</v>
      </c>
      <c r="E11" s="102">
        <v>18.077000000000002</v>
      </c>
      <c r="F11" s="102">
        <v>26.207000000000001</v>
      </c>
      <c r="G11" s="102">
        <v>19.469000000000001</v>
      </c>
      <c r="H11" s="102"/>
      <c r="I11" s="102"/>
      <c r="J11" s="102">
        <v>19.196000000000002</v>
      </c>
      <c r="K11" s="102">
        <v>12.739000000000001</v>
      </c>
      <c r="L11" s="102">
        <v>8.75</v>
      </c>
      <c r="M11" s="102">
        <v>15.422000000000001</v>
      </c>
      <c r="N11" s="102">
        <v>18.919</v>
      </c>
      <c r="O11" s="102"/>
      <c r="P11" s="102"/>
      <c r="Q11" s="102">
        <v>19.157</v>
      </c>
      <c r="R11" s="102">
        <v>9.0299999999999994</v>
      </c>
      <c r="S11" s="102">
        <v>10.548</v>
      </c>
      <c r="T11" s="102">
        <v>19.837</v>
      </c>
      <c r="U11" s="102">
        <v>18.992999999999999</v>
      </c>
      <c r="V11" s="102">
        <v>18.632999999999999</v>
      </c>
      <c r="W11" s="102"/>
      <c r="X11" s="102"/>
      <c r="Y11" s="102">
        <v>16.271999999999998</v>
      </c>
      <c r="Z11" s="102">
        <v>9.9760000000000009</v>
      </c>
      <c r="AA11" s="102">
        <v>21.977</v>
      </c>
      <c r="AB11" s="102">
        <v>18.135999999999999</v>
      </c>
      <c r="AC11" s="102">
        <v>13.813000000000001</v>
      </c>
      <c r="AD11" s="102">
        <v>14.500999999999999</v>
      </c>
      <c r="AE11" s="102">
        <v>16.722999999999999</v>
      </c>
      <c r="AF11" s="102">
        <v>15.222</v>
      </c>
      <c r="AG11" s="102"/>
      <c r="AH11" s="102">
        <v>12.78</v>
      </c>
      <c r="AI11" s="102">
        <v>11.53</v>
      </c>
      <c r="AJ11" s="102">
        <v>10.256</v>
      </c>
      <c r="AK11" s="102">
        <v>11.891</v>
      </c>
      <c r="AL11" s="102">
        <v>10.833</v>
      </c>
      <c r="AM11" s="102">
        <v>11.741</v>
      </c>
      <c r="AN11" s="102">
        <v>9.9369999999999994</v>
      </c>
      <c r="AO11" s="102">
        <v>15.439</v>
      </c>
    </row>
    <row r="12" spans="1:41" x14ac:dyDescent="0.35">
      <c r="A12" s="102">
        <v>27.5</v>
      </c>
      <c r="B12" s="102">
        <v>17.716000000000001</v>
      </c>
      <c r="C12" s="102">
        <v>17.913</v>
      </c>
      <c r="D12" s="102">
        <v>17.956</v>
      </c>
      <c r="E12" s="102">
        <v>20</v>
      </c>
      <c r="F12" s="102">
        <v>23.218</v>
      </c>
      <c r="G12" s="102">
        <v>17.521999999999998</v>
      </c>
      <c r="H12" s="102"/>
      <c r="I12" s="102"/>
      <c r="J12" s="102">
        <v>18.452000000000002</v>
      </c>
      <c r="K12" s="102">
        <v>14.331</v>
      </c>
      <c r="L12" s="102">
        <v>15.781000000000001</v>
      </c>
      <c r="M12" s="102">
        <v>11.526</v>
      </c>
      <c r="N12" s="102">
        <v>14.651</v>
      </c>
      <c r="O12" s="102"/>
      <c r="P12" s="102"/>
      <c r="Q12" s="102">
        <v>17.369</v>
      </c>
      <c r="R12" s="102">
        <v>14.016</v>
      </c>
      <c r="S12" s="102">
        <v>14.795</v>
      </c>
      <c r="T12" s="102">
        <v>16.303999999999998</v>
      </c>
      <c r="U12" s="102">
        <v>15.396000000000001</v>
      </c>
      <c r="V12" s="102">
        <v>13.271000000000001</v>
      </c>
      <c r="W12" s="102"/>
      <c r="X12" s="102"/>
      <c r="Y12" s="102">
        <v>17.672000000000001</v>
      </c>
      <c r="Z12" s="102">
        <v>12.044</v>
      </c>
      <c r="AA12" s="102">
        <v>21.716999999999999</v>
      </c>
      <c r="AB12" s="102">
        <v>18.765999999999998</v>
      </c>
      <c r="AC12" s="102">
        <v>16.978000000000002</v>
      </c>
      <c r="AD12" s="102">
        <v>18.213000000000001</v>
      </c>
      <c r="AE12" s="102">
        <v>19.529</v>
      </c>
      <c r="AF12" s="102">
        <v>15.222</v>
      </c>
      <c r="AG12" s="102"/>
      <c r="AH12" s="102">
        <v>15.807</v>
      </c>
      <c r="AI12" s="102">
        <v>13.747</v>
      </c>
      <c r="AJ12" s="102">
        <v>10.256</v>
      </c>
      <c r="AK12" s="102">
        <v>16.527999999999999</v>
      </c>
      <c r="AL12" s="102">
        <v>13.542</v>
      </c>
      <c r="AM12" s="102">
        <v>13.818</v>
      </c>
      <c r="AN12" s="102">
        <v>11.522</v>
      </c>
      <c r="AO12" s="102">
        <v>15.175000000000001</v>
      </c>
    </row>
    <row r="13" spans="1:41" x14ac:dyDescent="0.35">
      <c r="A13" s="102">
        <v>30</v>
      </c>
      <c r="B13" s="102">
        <v>16.317</v>
      </c>
      <c r="C13" s="102">
        <v>12.205</v>
      </c>
      <c r="D13" s="102">
        <v>13.536</v>
      </c>
      <c r="E13" s="102">
        <v>18.268999999999998</v>
      </c>
      <c r="F13" s="102">
        <v>11.724</v>
      </c>
      <c r="G13" s="102">
        <v>16.637</v>
      </c>
      <c r="H13" s="102"/>
      <c r="I13" s="102"/>
      <c r="J13" s="102">
        <v>11.756</v>
      </c>
      <c r="K13" s="102">
        <v>11.146000000000001</v>
      </c>
      <c r="L13" s="102">
        <v>19.219000000000001</v>
      </c>
      <c r="M13" s="102">
        <v>12.5</v>
      </c>
      <c r="N13" s="102">
        <v>13.94</v>
      </c>
      <c r="O13" s="102"/>
      <c r="P13" s="102"/>
      <c r="Q13" s="102">
        <v>14.304</v>
      </c>
      <c r="R13" s="102">
        <v>14.42</v>
      </c>
      <c r="S13" s="102">
        <v>15.753</v>
      </c>
      <c r="T13" s="102">
        <v>14.401999999999999</v>
      </c>
      <c r="U13" s="102">
        <v>13.093999999999999</v>
      </c>
      <c r="V13" s="102">
        <v>10.456</v>
      </c>
      <c r="W13" s="102"/>
      <c r="X13" s="102"/>
      <c r="Y13" s="102">
        <v>16.379000000000001</v>
      </c>
      <c r="Z13" s="102">
        <v>13.625</v>
      </c>
      <c r="AA13" s="102">
        <v>15.085000000000001</v>
      </c>
      <c r="AB13" s="102">
        <v>15.365</v>
      </c>
      <c r="AC13" s="102">
        <v>16.114999999999998</v>
      </c>
      <c r="AD13" s="102">
        <v>16.356999999999999</v>
      </c>
      <c r="AE13" s="102">
        <v>14.141</v>
      </c>
      <c r="AF13" s="102">
        <v>13.105</v>
      </c>
      <c r="AG13" s="102"/>
      <c r="AH13" s="102">
        <v>17.376999999999999</v>
      </c>
      <c r="AI13" s="102">
        <v>12.86</v>
      </c>
      <c r="AJ13" s="102">
        <v>7.57</v>
      </c>
      <c r="AK13" s="102">
        <v>16.765999999999998</v>
      </c>
      <c r="AL13" s="102">
        <v>11.353999999999999</v>
      </c>
      <c r="AM13" s="102">
        <v>13.898</v>
      </c>
      <c r="AN13" s="102">
        <v>11.522</v>
      </c>
      <c r="AO13" s="102">
        <v>12.981999999999999</v>
      </c>
    </row>
    <row r="14" spans="1:41" x14ac:dyDescent="0.35">
      <c r="A14" s="102">
        <v>32.5</v>
      </c>
      <c r="B14" s="102">
        <v>6.2939999999999996</v>
      </c>
      <c r="C14" s="102">
        <v>8.0709999999999997</v>
      </c>
      <c r="D14" s="102">
        <v>11.602</v>
      </c>
      <c r="E14" s="102">
        <v>9.6150000000000002</v>
      </c>
      <c r="F14" s="102">
        <v>2.5289999999999999</v>
      </c>
      <c r="G14" s="102">
        <v>10.442</v>
      </c>
      <c r="H14" s="102"/>
      <c r="I14" s="102"/>
      <c r="J14" s="102">
        <v>6.548</v>
      </c>
      <c r="K14" s="102">
        <v>10.35</v>
      </c>
      <c r="L14" s="102">
        <v>14.688000000000001</v>
      </c>
      <c r="M14" s="102">
        <v>8.4420000000000002</v>
      </c>
      <c r="N14" s="102">
        <v>6.2590000000000003</v>
      </c>
      <c r="O14" s="102"/>
      <c r="P14" s="102"/>
      <c r="Q14" s="102">
        <v>9.4510000000000005</v>
      </c>
      <c r="R14" s="102">
        <v>13.208</v>
      </c>
      <c r="S14" s="102">
        <v>13.561999999999999</v>
      </c>
      <c r="T14" s="102">
        <v>10.87</v>
      </c>
      <c r="U14" s="102">
        <v>11.798999999999999</v>
      </c>
      <c r="V14" s="102">
        <v>6.1660000000000004</v>
      </c>
      <c r="W14" s="102"/>
      <c r="X14" s="102"/>
      <c r="Y14" s="102">
        <v>9.0519999999999996</v>
      </c>
      <c r="Z14" s="102">
        <v>15.45</v>
      </c>
      <c r="AA14" s="102">
        <v>6.7619999999999996</v>
      </c>
      <c r="AB14" s="102">
        <v>8.9420000000000002</v>
      </c>
      <c r="AC14" s="102">
        <v>13.525</v>
      </c>
      <c r="AD14" s="102">
        <v>11.369</v>
      </c>
      <c r="AE14" s="102">
        <v>12.57</v>
      </c>
      <c r="AF14" s="102">
        <v>11.089</v>
      </c>
      <c r="AG14" s="102"/>
      <c r="AH14" s="102">
        <v>13.340999999999999</v>
      </c>
      <c r="AI14" s="102">
        <v>9.4239999999999995</v>
      </c>
      <c r="AJ14" s="102">
        <v>8.3030000000000008</v>
      </c>
      <c r="AK14" s="102">
        <v>11.891</v>
      </c>
      <c r="AL14" s="102">
        <v>11.458</v>
      </c>
      <c r="AM14" s="102">
        <v>12.939</v>
      </c>
      <c r="AN14" s="102">
        <v>9.9369999999999994</v>
      </c>
      <c r="AO14" s="102">
        <v>12.281000000000001</v>
      </c>
    </row>
    <row r="15" spans="1:41" x14ac:dyDescent="0.35">
      <c r="A15" s="102">
        <v>35</v>
      </c>
      <c r="B15" s="102">
        <v>2.7970000000000002</v>
      </c>
      <c r="C15" s="102">
        <v>2.9529999999999998</v>
      </c>
      <c r="D15" s="102">
        <v>4.9720000000000004</v>
      </c>
      <c r="E15" s="102">
        <v>6.7309999999999999</v>
      </c>
      <c r="F15" s="102">
        <v>0.46</v>
      </c>
      <c r="G15" s="102">
        <v>3.8940000000000001</v>
      </c>
      <c r="H15" s="102"/>
      <c r="I15" s="102"/>
      <c r="J15" s="102">
        <v>3.125</v>
      </c>
      <c r="K15" s="102">
        <v>7.484</v>
      </c>
      <c r="L15" s="102">
        <v>9.8439999999999994</v>
      </c>
      <c r="M15" s="102">
        <v>5.5190000000000001</v>
      </c>
      <c r="N15" s="102">
        <v>3.698</v>
      </c>
      <c r="O15" s="102"/>
      <c r="P15" s="102"/>
      <c r="Q15" s="102">
        <v>8.0459999999999994</v>
      </c>
      <c r="R15" s="102">
        <v>13.342000000000001</v>
      </c>
      <c r="S15" s="102">
        <v>10.548</v>
      </c>
      <c r="T15" s="102">
        <v>5.2990000000000004</v>
      </c>
      <c r="U15" s="102">
        <v>6.1870000000000003</v>
      </c>
      <c r="V15" s="102">
        <v>3.6190000000000002</v>
      </c>
      <c r="W15" s="102"/>
      <c r="X15" s="102"/>
      <c r="Y15" s="102">
        <v>7.4349999999999996</v>
      </c>
      <c r="Z15" s="102">
        <v>12.651999999999999</v>
      </c>
      <c r="AA15" s="102">
        <v>4.2910000000000004</v>
      </c>
      <c r="AB15" s="102">
        <v>9.6980000000000004</v>
      </c>
      <c r="AC15" s="102">
        <v>11.510999999999999</v>
      </c>
      <c r="AD15" s="102">
        <v>10.093</v>
      </c>
      <c r="AE15" s="102">
        <v>6.8460000000000001</v>
      </c>
      <c r="AF15" s="102">
        <v>6.8550000000000004</v>
      </c>
      <c r="AG15" s="102"/>
      <c r="AH15" s="102">
        <v>8.1839999999999993</v>
      </c>
      <c r="AI15" s="102">
        <v>10.754</v>
      </c>
      <c r="AJ15" s="102">
        <v>9.0350000000000001</v>
      </c>
      <c r="AK15" s="102">
        <v>13.673999999999999</v>
      </c>
      <c r="AL15" s="102">
        <v>12.188000000000001</v>
      </c>
      <c r="AM15" s="102">
        <v>11.262</v>
      </c>
      <c r="AN15" s="102">
        <v>10.465</v>
      </c>
      <c r="AO15" s="102">
        <v>9.1229999999999993</v>
      </c>
    </row>
    <row r="16" spans="1:41" x14ac:dyDescent="0.35">
      <c r="A16" s="102">
        <v>37.5</v>
      </c>
      <c r="B16" s="102">
        <v>3.2629999999999999</v>
      </c>
      <c r="C16" s="102">
        <v>1.9690000000000001</v>
      </c>
      <c r="D16" s="102">
        <v>3.3149999999999999</v>
      </c>
      <c r="E16" s="102">
        <v>5.1920000000000002</v>
      </c>
      <c r="F16" s="102">
        <v>0</v>
      </c>
      <c r="G16" s="102">
        <v>1.593</v>
      </c>
      <c r="H16" s="102"/>
      <c r="I16" s="102"/>
      <c r="J16" s="102">
        <v>1.488</v>
      </c>
      <c r="K16" s="102">
        <v>7.3250000000000002</v>
      </c>
      <c r="L16" s="102">
        <v>8.4380000000000006</v>
      </c>
      <c r="M16" s="102">
        <v>2.597</v>
      </c>
      <c r="N16" s="102">
        <v>1.849</v>
      </c>
      <c r="O16" s="102"/>
      <c r="P16" s="102"/>
      <c r="Q16" s="102">
        <v>5.2359999999999998</v>
      </c>
      <c r="R16" s="102">
        <v>7.2779999999999996</v>
      </c>
      <c r="S16" s="102">
        <v>6.7119999999999997</v>
      </c>
      <c r="T16" s="102">
        <v>4.3479999999999999</v>
      </c>
      <c r="U16" s="102">
        <v>3.0219999999999998</v>
      </c>
      <c r="V16" s="102">
        <v>3.0830000000000002</v>
      </c>
      <c r="W16" s="102"/>
      <c r="X16" s="102"/>
      <c r="Y16" s="102">
        <v>3.879</v>
      </c>
      <c r="Z16" s="102">
        <v>9.1240000000000006</v>
      </c>
      <c r="AA16" s="102">
        <v>2.3410000000000002</v>
      </c>
      <c r="AB16" s="102">
        <v>4.7859999999999996</v>
      </c>
      <c r="AC16" s="102">
        <v>3.597</v>
      </c>
      <c r="AD16" s="102">
        <v>6.4969999999999999</v>
      </c>
      <c r="AE16" s="102">
        <v>2.3570000000000002</v>
      </c>
      <c r="AF16" s="102">
        <v>5.141</v>
      </c>
      <c r="AG16" s="102"/>
      <c r="AH16" s="102">
        <v>7.399</v>
      </c>
      <c r="AI16" s="102">
        <v>7.7610000000000001</v>
      </c>
      <c r="AJ16" s="102">
        <v>8.4250000000000007</v>
      </c>
      <c r="AK16" s="102">
        <v>9.8689999999999998</v>
      </c>
      <c r="AL16" s="102">
        <v>9.6880000000000006</v>
      </c>
      <c r="AM16" s="102">
        <v>6.9489999999999998</v>
      </c>
      <c r="AN16" s="102">
        <v>9.8309999999999995</v>
      </c>
      <c r="AO16" s="102">
        <v>7.4560000000000004</v>
      </c>
    </row>
    <row r="17" spans="1:41" x14ac:dyDescent="0.35">
      <c r="A17" s="102">
        <v>40</v>
      </c>
      <c r="B17" s="102">
        <v>0.23300000000000001</v>
      </c>
      <c r="C17" s="102">
        <v>0.59099999999999997</v>
      </c>
      <c r="D17" s="102">
        <v>0.55200000000000005</v>
      </c>
      <c r="E17" s="102">
        <v>2.3079999999999998</v>
      </c>
      <c r="F17" s="102">
        <v>0</v>
      </c>
      <c r="G17" s="102">
        <v>1.0620000000000001</v>
      </c>
      <c r="H17" s="102"/>
      <c r="I17" s="102"/>
      <c r="J17" s="102">
        <v>0.29799999999999999</v>
      </c>
      <c r="K17" s="102">
        <v>3.3439999999999999</v>
      </c>
      <c r="L17" s="102">
        <v>6.4059999999999997</v>
      </c>
      <c r="M17" s="102">
        <v>0.64900000000000002</v>
      </c>
      <c r="N17" s="102">
        <v>0.14199999999999999</v>
      </c>
      <c r="O17" s="102"/>
      <c r="P17" s="102"/>
      <c r="Q17" s="102">
        <v>0.51100000000000001</v>
      </c>
      <c r="R17" s="102">
        <v>4.1779999999999999</v>
      </c>
      <c r="S17" s="102">
        <v>4.6580000000000004</v>
      </c>
      <c r="T17" s="102">
        <v>1.2230000000000001</v>
      </c>
      <c r="U17" s="102">
        <v>1.4390000000000001</v>
      </c>
      <c r="V17" s="102">
        <v>0.67</v>
      </c>
      <c r="W17" s="102"/>
      <c r="X17" s="102"/>
      <c r="Y17" s="102">
        <v>1.724</v>
      </c>
      <c r="Z17" s="102">
        <v>8.2729999999999997</v>
      </c>
      <c r="AA17" s="102">
        <v>1.17</v>
      </c>
      <c r="AB17" s="102">
        <v>1.637</v>
      </c>
      <c r="AC17" s="102">
        <v>3.3090000000000002</v>
      </c>
      <c r="AD17" s="102">
        <v>3.8279999999999998</v>
      </c>
      <c r="AE17" s="102">
        <v>0.89800000000000002</v>
      </c>
      <c r="AF17" s="102">
        <v>2.923</v>
      </c>
      <c r="AG17" s="102"/>
      <c r="AH17" s="102">
        <v>5.7169999999999996</v>
      </c>
      <c r="AI17" s="102">
        <v>6.0979999999999999</v>
      </c>
      <c r="AJ17" s="102">
        <v>6.96</v>
      </c>
      <c r="AK17" s="102">
        <v>5.2320000000000002</v>
      </c>
      <c r="AL17" s="102">
        <v>7.8129999999999997</v>
      </c>
      <c r="AM17" s="102">
        <v>5.9109999999999996</v>
      </c>
      <c r="AN17" s="102">
        <v>6.66</v>
      </c>
      <c r="AO17" s="102">
        <v>3.5089999999999999</v>
      </c>
    </row>
    <row r="18" spans="1:41" x14ac:dyDescent="0.35">
      <c r="A18" s="102">
        <v>42.5</v>
      </c>
      <c r="B18" s="102">
        <v>0.23300000000000001</v>
      </c>
      <c r="C18" s="102">
        <v>0</v>
      </c>
      <c r="D18" s="102">
        <v>0</v>
      </c>
      <c r="E18" s="102">
        <v>0.38500000000000001</v>
      </c>
      <c r="F18" s="102">
        <v>0</v>
      </c>
      <c r="G18" s="102">
        <v>0.35399999999999998</v>
      </c>
      <c r="H18" s="102"/>
      <c r="I18" s="102"/>
      <c r="J18" s="102">
        <v>0.14899999999999999</v>
      </c>
      <c r="K18" s="102">
        <v>1.4330000000000001</v>
      </c>
      <c r="L18" s="102">
        <v>3.2810000000000001</v>
      </c>
      <c r="M18" s="102">
        <v>0.16200000000000001</v>
      </c>
      <c r="N18" s="102">
        <v>0.28399999999999997</v>
      </c>
      <c r="O18" s="102"/>
      <c r="P18" s="102"/>
      <c r="Q18" s="102">
        <v>0.38300000000000001</v>
      </c>
      <c r="R18" s="102">
        <v>3.6389999999999998</v>
      </c>
      <c r="S18" s="102">
        <v>3.0139999999999998</v>
      </c>
      <c r="T18" s="102">
        <v>1.087</v>
      </c>
      <c r="U18" s="102">
        <v>1.4390000000000001</v>
      </c>
      <c r="V18" s="102">
        <v>0.40200000000000002</v>
      </c>
      <c r="W18" s="102"/>
      <c r="X18" s="102"/>
      <c r="Y18" s="102">
        <v>0.53900000000000003</v>
      </c>
      <c r="Z18" s="102">
        <v>4.0149999999999997</v>
      </c>
      <c r="AA18" s="102">
        <v>0.78</v>
      </c>
      <c r="AB18" s="102">
        <v>0.504</v>
      </c>
      <c r="AC18" s="102">
        <v>1.871</v>
      </c>
      <c r="AD18" s="102">
        <v>1.74</v>
      </c>
      <c r="AE18" s="102">
        <v>0.89800000000000002</v>
      </c>
      <c r="AF18" s="102">
        <v>1.411</v>
      </c>
      <c r="AG18" s="102"/>
      <c r="AH18" s="102">
        <v>3.5870000000000002</v>
      </c>
      <c r="AI18" s="102">
        <v>4.5449999999999999</v>
      </c>
      <c r="AJ18" s="102">
        <v>3.5409999999999999</v>
      </c>
      <c r="AK18" s="102">
        <v>2.14</v>
      </c>
      <c r="AL18" s="102">
        <v>5.1040000000000001</v>
      </c>
      <c r="AM18" s="102">
        <v>3.4350000000000001</v>
      </c>
      <c r="AN18" s="102">
        <v>6.2370000000000001</v>
      </c>
      <c r="AO18" s="102">
        <v>2.544</v>
      </c>
    </row>
    <row r="19" spans="1:41" x14ac:dyDescent="0.35">
      <c r="A19" s="102">
        <v>45</v>
      </c>
      <c r="B19" s="102">
        <v>0</v>
      </c>
      <c r="C19" s="102">
        <v>0</v>
      </c>
      <c r="D19" s="102">
        <v>0</v>
      </c>
      <c r="E19" s="102">
        <v>0</v>
      </c>
      <c r="F19" s="102">
        <v>0</v>
      </c>
      <c r="G19" s="102">
        <v>0</v>
      </c>
      <c r="H19" s="102"/>
      <c r="I19" s="102"/>
      <c r="J19" s="102">
        <v>0</v>
      </c>
      <c r="K19" s="102">
        <v>0.63700000000000001</v>
      </c>
      <c r="L19" s="102">
        <v>2.3439999999999999</v>
      </c>
      <c r="M19" s="102">
        <v>0.48699999999999999</v>
      </c>
      <c r="N19" s="102">
        <v>0.14199999999999999</v>
      </c>
      <c r="O19" s="102"/>
      <c r="P19" s="102"/>
      <c r="Q19" s="102">
        <v>0.255</v>
      </c>
      <c r="R19" s="102">
        <v>3.2349999999999999</v>
      </c>
      <c r="S19" s="102">
        <v>1.9179999999999999</v>
      </c>
      <c r="T19" s="102">
        <v>0.54300000000000004</v>
      </c>
      <c r="U19" s="102">
        <v>0.71899999999999997</v>
      </c>
      <c r="V19" s="102">
        <v>0</v>
      </c>
      <c r="W19" s="102"/>
      <c r="X19" s="102"/>
      <c r="Y19" s="102">
        <v>0.108</v>
      </c>
      <c r="Z19" s="102">
        <v>2.19</v>
      </c>
      <c r="AA19" s="102">
        <v>0.65</v>
      </c>
      <c r="AB19" s="102">
        <v>0.252</v>
      </c>
      <c r="AC19" s="102">
        <v>0.86299999999999999</v>
      </c>
      <c r="AD19" s="102">
        <v>0.81200000000000006</v>
      </c>
      <c r="AE19" s="102">
        <v>0.33700000000000002</v>
      </c>
      <c r="AF19" s="102">
        <v>0.80600000000000005</v>
      </c>
      <c r="AG19" s="102"/>
      <c r="AH19" s="102">
        <v>2.6909999999999998</v>
      </c>
      <c r="AI19" s="102">
        <v>1.552</v>
      </c>
      <c r="AJ19" s="102">
        <v>3.6629999999999998</v>
      </c>
      <c r="AK19" s="102">
        <v>1.1890000000000001</v>
      </c>
      <c r="AL19" s="102">
        <v>3.75</v>
      </c>
      <c r="AM19" s="102">
        <v>1.837</v>
      </c>
      <c r="AN19" s="102">
        <v>3.8050000000000002</v>
      </c>
      <c r="AO19" s="102">
        <v>1.1399999999999999</v>
      </c>
    </row>
    <row r="20" spans="1:41" x14ac:dyDescent="0.35">
      <c r="A20" s="102">
        <v>47.5</v>
      </c>
      <c r="B20" s="102">
        <v>0.23300000000000001</v>
      </c>
      <c r="C20" s="102">
        <v>0</v>
      </c>
      <c r="D20" s="102">
        <v>0</v>
      </c>
      <c r="E20" s="102">
        <v>0</v>
      </c>
      <c r="F20" s="102">
        <v>0</v>
      </c>
      <c r="G20" s="102">
        <v>0</v>
      </c>
      <c r="H20" s="102"/>
      <c r="I20" s="102"/>
      <c r="J20" s="102">
        <v>0</v>
      </c>
      <c r="K20" s="102">
        <v>0.318</v>
      </c>
      <c r="L20" s="102">
        <v>0.78100000000000003</v>
      </c>
      <c r="M20" s="102">
        <v>0.16200000000000001</v>
      </c>
      <c r="N20" s="102">
        <v>0</v>
      </c>
      <c r="O20" s="102"/>
      <c r="P20" s="102"/>
      <c r="Q20" s="102">
        <v>0.128</v>
      </c>
      <c r="R20" s="102">
        <v>0.53900000000000003</v>
      </c>
      <c r="S20" s="102">
        <v>1.37</v>
      </c>
      <c r="T20" s="102">
        <v>0.13600000000000001</v>
      </c>
      <c r="U20" s="102">
        <v>0</v>
      </c>
      <c r="V20" s="102">
        <v>0.13400000000000001</v>
      </c>
      <c r="W20" s="102"/>
      <c r="X20" s="102"/>
      <c r="Y20" s="102">
        <v>0</v>
      </c>
      <c r="Z20" s="102">
        <v>2.5550000000000002</v>
      </c>
      <c r="AA20" s="102">
        <v>0.26</v>
      </c>
      <c r="AB20" s="102">
        <v>0</v>
      </c>
      <c r="AC20" s="102">
        <v>0.57599999999999996</v>
      </c>
      <c r="AD20" s="102">
        <v>0.34799999999999998</v>
      </c>
      <c r="AE20" s="102">
        <v>0</v>
      </c>
      <c r="AF20" s="102">
        <v>0.20200000000000001</v>
      </c>
      <c r="AG20" s="102"/>
      <c r="AH20" s="102">
        <v>0.89700000000000002</v>
      </c>
      <c r="AI20" s="102">
        <v>1.33</v>
      </c>
      <c r="AJ20" s="102">
        <v>2.0760000000000001</v>
      </c>
      <c r="AK20" s="102">
        <v>0.35699999999999998</v>
      </c>
      <c r="AL20" s="102">
        <v>1.3540000000000001</v>
      </c>
      <c r="AM20" s="102">
        <v>0.79900000000000004</v>
      </c>
      <c r="AN20" s="102">
        <v>2.5369999999999999</v>
      </c>
      <c r="AO20" s="102">
        <v>0.26300000000000001</v>
      </c>
    </row>
    <row r="21" spans="1:41" x14ac:dyDescent="0.35">
      <c r="A21" s="102">
        <v>50</v>
      </c>
      <c r="B21" s="102">
        <v>0</v>
      </c>
      <c r="C21" s="102">
        <v>0</v>
      </c>
      <c r="D21" s="102">
        <v>0</v>
      </c>
      <c r="E21" s="102">
        <v>0</v>
      </c>
      <c r="F21" s="102">
        <v>0</v>
      </c>
      <c r="G21" s="102">
        <v>0</v>
      </c>
      <c r="H21" s="102"/>
      <c r="I21" s="102"/>
      <c r="J21" s="102">
        <v>0.14899999999999999</v>
      </c>
      <c r="K21" s="102">
        <v>0.159</v>
      </c>
      <c r="L21" s="102">
        <v>0.46899999999999997</v>
      </c>
      <c r="M21" s="102">
        <v>0</v>
      </c>
      <c r="N21" s="102">
        <v>0</v>
      </c>
      <c r="O21" s="102"/>
      <c r="P21" s="102"/>
      <c r="Q21" s="102">
        <v>0</v>
      </c>
      <c r="R21" s="102">
        <v>0.40400000000000003</v>
      </c>
      <c r="S21" s="102">
        <v>0.68500000000000005</v>
      </c>
      <c r="T21" s="102">
        <v>0</v>
      </c>
      <c r="U21" s="102">
        <v>0.14399999999999999</v>
      </c>
      <c r="V21" s="102">
        <v>0</v>
      </c>
      <c r="W21" s="102"/>
      <c r="X21" s="102"/>
      <c r="Y21" s="102">
        <v>0</v>
      </c>
      <c r="Z21" s="102">
        <v>0.97299999999999998</v>
      </c>
      <c r="AA21" s="102">
        <v>0</v>
      </c>
      <c r="AB21" s="102">
        <v>0</v>
      </c>
      <c r="AC21" s="102">
        <v>0</v>
      </c>
      <c r="AD21" s="102">
        <v>0.23200000000000001</v>
      </c>
      <c r="AE21" s="102">
        <v>0.112</v>
      </c>
      <c r="AF21" s="102">
        <v>0</v>
      </c>
      <c r="AG21" s="102"/>
      <c r="AH21" s="102">
        <v>0.44800000000000001</v>
      </c>
      <c r="AI21" s="102">
        <v>0.33300000000000002</v>
      </c>
      <c r="AJ21" s="102">
        <v>0.73299999999999998</v>
      </c>
      <c r="AK21" s="102">
        <v>0.11899999999999999</v>
      </c>
      <c r="AL21" s="102">
        <v>0.625</v>
      </c>
      <c r="AM21" s="102">
        <v>0.39900000000000002</v>
      </c>
      <c r="AN21" s="102">
        <v>0.95099999999999996</v>
      </c>
      <c r="AO21" s="102">
        <v>0.26300000000000001</v>
      </c>
    </row>
    <row r="22" spans="1:41" x14ac:dyDescent="0.35">
      <c r="A22" s="102">
        <v>52.5</v>
      </c>
      <c r="B22" s="102">
        <v>0</v>
      </c>
      <c r="C22" s="102">
        <v>0</v>
      </c>
      <c r="D22" s="102">
        <v>0</v>
      </c>
      <c r="E22" s="102">
        <v>0</v>
      </c>
      <c r="F22" s="102">
        <v>0</v>
      </c>
      <c r="G22" s="102">
        <v>0</v>
      </c>
      <c r="H22" s="102"/>
      <c r="I22" s="102"/>
      <c r="J22" s="102">
        <v>0</v>
      </c>
      <c r="K22" s="102">
        <v>0.159</v>
      </c>
      <c r="L22" s="102">
        <v>0</v>
      </c>
      <c r="M22" s="102">
        <v>0</v>
      </c>
      <c r="N22" s="102">
        <v>0</v>
      </c>
      <c r="O22" s="102"/>
      <c r="P22" s="102"/>
      <c r="Q22" s="102">
        <v>0</v>
      </c>
      <c r="R22" s="102">
        <v>0.40400000000000003</v>
      </c>
      <c r="S22" s="102">
        <v>0</v>
      </c>
      <c r="T22" s="102">
        <v>0.13600000000000001</v>
      </c>
      <c r="U22" s="102">
        <v>0</v>
      </c>
      <c r="V22" s="102">
        <v>0</v>
      </c>
      <c r="W22" s="102"/>
      <c r="X22" s="102"/>
      <c r="Y22" s="102">
        <v>0</v>
      </c>
      <c r="Z22" s="102">
        <v>0.36499999999999999</v>
      </c>
      <c r="AA22" s="102">
        <v>0</v>
      </c>
      <c r="AB22" s="102">
        <v>0</v>
      </c>
      <c r="AC22" s="102">
        <v>0</v>
      </c>
      <c r="AD22" s="102">
        <v>0</v>
      </c>
      <c r="AE22" s="102">
        <v>0</v>
      </c>
      <c r="AF22" s="102">
        <v>0</v>
      </c>
      <c r="AG22" s="102"/>
      <c r="AH22" s="102">
        <v>0</v>
      </c>
      <c r="AI22" s="102">
        <v>0.33300000000000002</v>
      </c>
      <c r="AJ22" s="102">
        <v>0.122</v>
      </c>
      <c r="AK22" s="102">
        <v>0</v>
      </c>
      <c r="AL22" s="102">
        <v>0.104</v>
      </c>
      <c r="AM22" s="102">
        <v>0.16</v>
      </c>
      <c r="AN22" s="102">
        <v>0.106</v>
      </c>
      <c r="AO22" s="102">
        <v>8.7999999999999995E-2</v>
      </c>
    </row>
    <row r="23" spans="1:41" x14ac:dyDescent="0.35">
      <c r="A23" s="102">
        <v>55</v>
      </c>
      <c r="B23" s="102">
        <v>0</v>
      </c>
      <c r="C23" s="102">
        <v>0</v>
      </c>
      <c r="D23" s="102">
        <v>0</v>
      </c>
      <c r="E23" s="102">
        <v>0.192</v>
      </c>
      <c r="F23" s="102">
        <v>0</v>
      </c>
      <c r="G23" s="102">
        <v>0</v>
      </c>
      <c r="H23" s="102"/>
      <c r="I23" s="102"/>
      <c r="J23" s="102">
        <v>0</v>
      </c>
      <c r="K23" s="102">
        <v>0</v>
      </c>
      <c r="L23" s="102">
        <v>0</v>
      </c>
      <c r="M23" s="102">
        <v>0</v>
      </c>
      <c r="N23" s="102">
        <v>0</v>
      </c>
      <c r="O23" s="102"/>
      <c r="P23" s="102"/>
      <c r="Q23" s="102">
        <v>0</v>
      </c>
      <c r="R23" s="102">
        <v>0</v>
      </c>
      <c r="S23" s="102">
        <v>0</v>
      </c>
      <c r="T23" s="102">
        <v>0</v>
      </c>
      <c r="U23" s="102">
        <v>0</v>
      </c>
      <c r="V23" s="102">
        <v>0</v>
      </c>
      <c r="W23" s="102"/>
      <c r="X23" s="102"/>
      <c r="Y23" s="102">
        <v>0</v>
      </c>
      <c r="Z23" s="102">
        <v>0.122</v>
      </c>
      <c r="AA23" s="102">
        <v>0</v>
      </c>
      <c r="AB23" s="102">
        <v>0</v>
      </c>
      <c r="AC23" s="102">
        <v>0</v>
      </c>
      <c r="AD23" s="102">
        <v>0.11600000000000001</v>
      </c>
      <c r="AE23" s="102">
        <v>0</v>
      </c>
      <c r="AF23" s="102">
        <v>0</v>
      </c>
      <c r="AG23" s="102"/>
      <c r="AH23" s="102">
        <v>0</v>
      </c>
      <c r="AI23" s="102">
        <v>0.222</v>
      </c>
      <c r="AJ23" s="102">
        <v>0</v>
      </c>
      <c r="AK23" s="102">
        <v>0</v>
      </c>
      <c r="AL23" s="102">
        <v>0.20799999999999999</v>
      </c>
      <c r="AM23" s="102">
        <v>0</v>
      </c>
      <c r="AN23" s="102">
        <v>0.106</v>
      </c>
      <c r="AO23" s="102">
        <v>0</v>
      </c>
    </row>
    <row r="24" spans="1:41" x14ac:dyDescent="0.35">
      <c r="A24" s="102">
        <v>57.5</v>
      </c>
      <c r="B24" s="102">
        <v>0</v>
      </c>
      <c r="C24" s="102">
        <v>0</v>
      </c>
      <c r="D24" s="102">
        <v>0</v>
      </c>
      <c r="E24" s="102">
        <v>0</v>
      </c>
      <c r="F24" s="102">
        <v>0</v>
      </c>
      <c r="G24" s="102">
        <v>0</v>
      </c>
      <c r="H24" s="102"/>
      <c r="I24" s="102"/>
      <c r="J24" s="102">
        <v>0</v>
      </c>
      <c r="K24" s="102">
        <v>0</v>
      </c>
      <c r="L24" s="102">
        <v>0</v>
      </c>
      <c r="M24" s="102">
        <v>0</v>
      </c>
      <c r="N24" s="102">
        <v>0</v>
      </c>
      <c r="O24" s="102"/>
      <c r="P24" s="102"/>
      <c r="Q24" s="102">
        <v>0</v>
      </c>
      <c r="R24" s="102">
        <v>0.13500000000000001</v>
      </c>
      <c r="S24" s="102">
        <v>0</v>
      </c>
      <c r="T24" s="102">
        <v>0</v>
      </c>
      <c r="U24" s="102">
        <v>0</v>
      </c>
      <c r="V24" s="102">
        <v>0</v>
      </c>
      <c r="W24" s="102"/>
      <c r="X24" s="102"/>
      <c r="Y24" s="102">
        <v>0</v>
      </c>
      <c r="Z24" s="102">
        <v>0</v>
      </c>
      <c r="AA24" s="102">
        <v>0</v>
      </c>
      <c r="AB24" s="102">
        <v>0</v>
      </c>
      <c r="AC24" s="102">
        <v>0</v>
      </c>
      <c r="AD24" s="102">
        <v>0</v>
      </c>
      <c r="AE24" s="102">
        <v>0</v>
      </c>
      <c r="AF24" s="102">
        <v>0</v>
      </c>
      <c r="AG24" s="102"/>
      <c r="AH24" s="102">
        <v>0.112</v>
      </c>
      <c r="AI24" s="102">
        <v>0.111</v>
      </c>
      <c r="AJ24" s="102">
        <v>0</v>
      </c>
      <c r="AK24" s="102">
        <v>0</v>
      </c>
      <c r="AL24" s="102">
        <v>0</v>
      </c>
      <c r="AM24" s="102">
        <v>0</v>
      </c>
      <c r="AN24" s="102">
        <v>0</v>
      </c>
      <c r="AO24" s="102">
        <v>0</v>
      </c>
    </row>
    <row r="25" spans="1:41" x14ac:dyDescent="0.35">
      <c r="A25" s="102">
        <v>60</v>
      </c>
      <c r="B25" s="102">
        <v>0</v>
      </c>
      <c r="C25" s="102">
        <v>0</v>
      </c>
      <c r="D25" s="102">
        <v>0</v>
      </c>
      <c r="E25" s="102">
        <v>0</v>
      </c>
      <c r="F25" s="102">
        <v>0</v>
      </c>
      <c r="G25" s="102">
        <v>0</v>
      </c>
      <c r="H25" s="102"/>
      <c r="I25" s="102"/>
      <c r="J25" s="102">
        <v>0</v>
      </c>
      <c r="K25" s="102">
        <v>0</v>
      </c>
      <c r="L25" s="102">
        <v>0</v>
      </c>
      <c r="M25" s="102">
        <v>0</v>
      </c>
      <c r="N25" s="102">
        <v>0</v>
      </c>
      <c r="O25" s="102"/>
      <c r="P25" s="102"/>
      <c r="Q25" s="102">
        <v>0</v>
      </c>
      <c r="R25" s="102">
        <v>0.13500000000000001</v>
      </c>
      <c r="S25" s="102">
        <v>0</v>
      </c>
      <c r="T25" s="102">
        <v>0</v>
      </c>
      <c r="U25" s="102">
        <v>0</v>
      </c>
      <c r="V25" s="102">
        <v>0</v>
      </c>
      <c r="W25" s="102"/>
      <c r="X25" s="102"/>
      <c r="Y25" s="102">
        <v>0</v>
      </c>
      <c r="Z25" s="102">
        <v>0</v>
      </c>
      <c r="AA25" s="102">
        <v>0</v>
      </c>
      <c r="AB25" s="102">
        <v>0</v>
      </c>
      <c r="AC25" s="102">
        <v>0</v>
      </c>
      <c r="AD25" s="102">
        <v>0</v>
      </c>
      <c r="AE25" s="102">
        <v>0</v>
      </c>
      <c r="AF25" s="102">
        <v>0</v>
      </c>
      <c r="AG25" s="102"/>
      <c r="AH25" s="102">
        <v>0</v>
      </c>
      <c r="AI25" s="102">
        <v>0</v>
      </c>
      <c r="AJ25" s="102">
        <v>0</v>
      </c>
      <c r="AK25" s="102">
        <v>0</v>
      </c>
      <c r="AL25" s="102">
        <v>0</v>
      </c>
      <c r="AM25" s="102">
        <v>0</v>
      </c>
      <c r="AN25" s="102">
        <v>0</v>
      </c>
      <c r="AO25" s="102">
        <v>0</v>
      </c>
    </row>
    <row r="26" spans="1:41" x14ac:dyDescent="0.35">
      <c r="A26" s="102">
        <v>62.5</v>
      </c>
      <c r="B26" s="102">
        <v>0</v>
      </c>
      <c r="C26" s="102">
        <v>0</v>
      </c>
      <c r="D26" s="102">
        <v>0</v>
      </c>
      <c r="E26" s="102">
        <v>0</v>
      </c>
      <c r="F26" s="102">
        <v>0</v>
      </c>
      <c r="G26" s="102">
        <v>0</v>
      </c>
      <c r="H26" s="102"/>
      <c r="I26" s="102"/>
      <c r="J26" s="102">
        <v>0</v>
      </c>
      <c r="K26" s="102">
        <v>0</v>
      </c>
      <c r="L26" s="102">
        <v>0</v>
      </c>
      <c r="M26" s="102">
        <v>0</v>
      </c>
      <c r="N26" s="102">
        <v>0</v>
      </c>
      <c r="O26" s="102"/>
      <c r="P26" s="102"/>
      <c r="Q26" s="102">
        <v>0</v>
      </c>
      <c r="R26" s="102">
        <v>0</v>
      </c>
      <c r="S26" s="102">
        <v>0</v>
      </c>
      <c r="T26" s="102">
        <v>0</v>
      </c>
      <c r="U26" s="102">
        <v>0</v>
      </c>
      <c r="V26" s="102">
        <v>0</v>
      </c>
      <c r="W26" s="102"/>
      <c r="X26" s="102"/>
      <c r="Y26" s="102">
        <v>0</v>
      </c>
      <c r="Z26" s="102">
        <v>0</v>
      </c>
      <c r="AA26" s="102">
        <v>0</v>
      </c>
      <c r="AB26" s="102">
        <v>0</v>
      </c>
      <c r="AC26" s="102">
        <v>0</v>
      </c>
      <c r="AD26" s="102">
        <v>0</v>
      </c>
      <c r="AE26" s="102">
        <v>0</v>
      </c>
      <c r="AF26" s="102">
        <v>0</v>
      </c>
      <c r="AG26" s="102"/>
      <c r="AH26" s="102">
        <v>0</v>
      </c>
      <c r="AI26" s="102">
        <v>0</v>
      </c>
      <c r="AJ26" s="102">
        <v>0</v>
      </c>
      <c r="AK26" s="102">
        <v>0</v>
      </c>
      <c r="AL26" s="102">
        <v>0</v>
      </c>
      <c r="AM26" s="102">
        <v>0</v>
      </c>
      <c r="AN26" s="102">
        <v>0</v>
      </c>
      <c r="AO26" s="102">
        <v>0</v>
      </c>
    </row>
    <row r="27" spans="1:41" x14ac:dyDescent="0.35">
      <c r="A27" s="102">
        <v>65</v>
      </c>
      <c r="B27" s="102">
        <v>0</v>
      </c>
      <c r="C27" s="102">
        <v>0</v>
      </c>
      <c r="D27" s="102">
        <v>0</v>
      </c>
      <c r="E27" s="102">
        <v>0</v>
      </c>
      <c r="F27" s="102">
        <v>0</v>
      </c>
      <c r="G27" s="102">
        <v>0</v>
      </c>
      <c r="H27" s="102"/>
      <c r="I27" s="102"/>
      <c r="J27" s="102">
        <v>0</v>
      </c>
      <c r="K27" s="102">
        <v>0</v>
      </c>
      <c r="L27" s="102">
        <v>0</v>
      </c>
      <c r="M27" s="102">
        <v>0</v>
      </c>
      <c r="N27" s="102">
        <v>0</v>
      </c>
      <c r="O27" s="102"/>
      <c r="P27" s="102"/>
      <c r="Q27" s="102">
        <v>0</v>
      </c>
      <c r="R27" s="102">
        <v>0</v>
      </c>
      <c r="S27" s="102">
        <v>0</v>
      </c>
      <c r="T27" s="102">
        <v>0</v>
      </c>
      <c r="U27" s="102">
        <v>0</v>
      </c>
      <c r="V27" s="102">
        <v>0</v>
      </c>
      <c r="W27" s="102"/>
      <c r="X27" s="102"/>
      <c r="Y27" s="102">
        <v>0</v>
      </c>
      <c r="Z27" s="102">
        <v>0</v>
      </c>
      <c r="AA27" s="102">
        <v>0</v>
      </c>
      <c r="AB27" s="102">
        <v>0</v>
      </c>
      <c r="AC27" s="102">
        <v>0</v>
      </c>
      <c r="AD27" s="102">
        <v>0</v>
      </c>
      <c r="AE27" s="102">
        <v>0</v>
      </c>
      <c r="AF27" s="102">
        <v>0</v>
      </c>
      <c r="AG27" s="102"/>
      <c r="AH27" s="102">
        <v>0</v>
      </c>
      <c r="AI27" s="102">
        <v>0</v>
      </c>
      <c r="AJ27" s="102">
        <v>0</v>
      </c>
      <c r="AK27" s="102">
        <v>0</v>
      </c>
      <c r="AL27" s="102">
        <v>0</v>
      </c>
      <c r="AM27" s="102">
        <v>0</v>
      </c>
      <c r="AN27" s="102">
        <v>0</v>
      </c>
      <c r="AO27" s="102">
        <v>0</v>
      </c>
    </row>
    <row r="28" spans="1:41" x14ac:dyDescent="0.35">
      <c r="A28" s="102">
        <v>67.5</v>
      </c>
      <c r="B28" s="102">
        <v>0</v>
      </c>
      <c r="C28" s="102">
        <v>0</v>
      </c>
      <c r="D28" s="102">
        <v>0</v>
      </c>
      <c r="E28" s="102">
        <v>0</v>
      </c>
      <c r="F28" s="102">
        <v>0</v>
      </c>
      <c r="G28" s="102">
        <v>0</v>
      </c>
      <c r="H28" s="102"/>
      <c r="I28" s="102"/>
      <c r="J28" s="102">
        <v>0</v>
      </c>
      <c r="K28" s="102">
        <v>0</v>
      </c>
      <c r="L28" s="102">
        <v>0</v>
      </c>
      <c r="M28" s="102">
        <v>0</v>
      </c>
      <c r="N28" s="102">
        <v>0</v>
      </c>
      <c r="O28" s="102"/>
      <c r="P28" s="102"/>
      <c r="Q28" s="102">
        <v>0</v>
      </c>
      <c r="R28" s="102">
        <v>0</v>
      </c>
      <c r="S28" s="102">
        <v>0</v>
      </c>
      <c r="T28" s="102">
        <v>0</v>
      </c>
      <c r="U28" s="102">
        <v>0</v>
      </c>
      <c r="V28" s="102">
        <v>0</v>
      </c>
      <c r="W28" s="102"/>
      <c r="X28" s="102"/>
      <c r="Y28" s="102">
        <v>0</v>
      </c>
      <c r="Z28" s="102">
        <v>0</v>
      </c>
      <c r="AA28" s="102">
        <v>0</v>
      </c>
      <c r="AB28" s="102">
        <v>0</v>
      </c>
      <c r="AC28" s="102">
        <v>0</v>
      </c>
      <c r="AD28" s="102">
        <v>0</v>
      </c>
      <c r="AE28" s="102">
        <v>0</v>
      </c>
      <c r="AF28" s="102">
        <v>0</v>
      </c>
      <c r="AG28" s="102"/>
      <c r="AH28" s="102">
        <v>0</v>
      </c>
      <c r="AI28" s="102">
        <v>0</v>
      </c>
      <c r="AJ28" s="102">
        <v>0</v>
      </c>
      <c r="AK28" s="102">
        <v>0</v>
      </c>
      <c r="AL28" s="102">
        <v>0</v>
      </c>
      <c r="AM28" s="102">
        <v>0</v>
      </c>
      <c r="AN28" s="102">
        <v>0</v>
      </c>
      <c r="AO28" s="102">
        <v>0</v>
      </c>
    </row>
    <row r="29" spans="1:41" x14ac:dyDescent="0.35">
      <c r="A29" s="102">
        <v>70</v>
      </c>
      <c r="B29" s="102">
        <v>0</v>
      </c>
      <c r="C29" s="102">
        <v>0</v>
      </c>
      <c r="D29" s="102">
        <v>0</v>
      </c>
      <c r="E29" s="102">
        <v>0</v>
      </c>
      <c r="F29" s="102">
        <v>0</v>
      </c>
      <c r="G29" s="102">
        <v>0</v>
      </c>
      <c r="H29" s="102"/>
      <c r="I29" s="102"/>
      <c r="J29" s="102">
        <v>0</v>
      </c>
      <c r="K29" s="102">
        <v>0</v>
      </c>
      <c r="L29" s="102">
        <v>0</v>
      </c>
      <c r="M29" s="102">
        <v>0</v>
      </c>
      <c r="N29" s="102">
        <v>0</v>
      </c>
      <c r="O29" s="102"/>
      <c r="P29" s="102"/>
      <c r="Q29" s="102">
        <v>0</v>
      </c>
      <c r="R29" s="102">
        <v>0</v>
      </c>
      <c r="S29" s="102">
        <v>0</v>
      </c>
      <c r="T29" s="102">
        <v>0</v>
      </c>
      <c r="U29" s="102">
        <v>0</v>
      </c>
      <c r="V29" s="102">
        <v>0</v>
      </c>
      <c r="W29" s="102"/>
      <c r="X29" s="102"/>
      <c r="Y29" s="102">
        <v>0</v>
      </c>
      <c r="Z29" s="102">
        <v>0</v>
      </c>
      <c r="AA29" s="102">
        <v>0</v>
      </c>
      <c r="AB29" s="102">
        <v>0</v>
      </c>
      <c r="AC29" s="102">
        <v>0</v>
      </c>
      <c r="AD29" s="102">
        <v>0</v>
      </c>
      <c r="AE29" s="102">
        <v>0</v>
      </c>
      <c r="AF29" s="102">
        <v>0</v>
      </c>
      <c r="AG29" s="102"/>
      <c r="AH29" s="102">
        <v>0</v>
      </c>
      <c r="AI29" s="102">
        <v>0</v>
      </c>
      <c r="AJ29" s="102">
        <v>0</v>
      </c>
      <c r="AK29" s="102">
        <v>0</v>
      </c>
      <c r="AL29" s="102">
        <v>0</v>
      </c>
      <c r="AM29" s="102">
        <v>0</v>
      </c>
      <c r="AN29" s="102">
        <v>0</v>
      </c>
      <c r="AO29" s="102">
        <v>0</v>
      </c>
    </row>
    <row r="30" spans="1:41" x14ac:dyDescent="0.35">
      <c r="A30" s="102">
        <v>72.5</v>
      </c>
      <c r="B30" s="102">
        <v>0</v>
      </c>
      <c r="C30" s="102">
        <v>0</v>
      </c>
      <c r="D30" s="102">
        <v>0</v>
      </c>
      <c r="E30" s="102">
        <v>0</v>
      </c>
      <c r="F30" s="102">
        <v>0</v>
      </c>
      <c r="G30" s="102">
        <v>0</v>
      </c>
      <c r="H30" s="102"/>
      <c r="I30" s="102"/>
      <c r="J30" s="102">
        <v>0</v>
      </c>
      <c r="K30" s="102">
        <v>0</v>
      </c>
      <c r="L30" s="102">
        <v>0</v>
      </c>
      <c r="M30" s="102">
        <v>0</v>
      </c>
      <c r="N30" s="102">
        <v>0</v>
      </c>
      <c r="O30" s="102"/>
      <c r="P30" s="102"/>
      <c r="Q30" s="102">
        <v>0</v>
      </c>
      <c r="R30" s="102">
        <v>0</v>
      </c>
      <c r="S30" s="102">
        <v>0</v>
      </c>
      <c r="T30" s="102">
        <v>0</v>
      </c>
      <c r="U30" s="102">
        <v>0</v>
      </c>
      <c r="V30" s="102">
        <v>0</v>
      </c>
      <c r="W30" s="102"/>
      <c r="X30" s="102"/>
      <c r="Y30" s="102">
        <v>0</v>
      </c>
      <c r="Z30" s="102">
        <v>0</v>
      </c>
      <c r="AA30" s="102">
        <v>0</v>
      </c>
      <c r="AB30" s="102">
        <v>0</v>
      </c>
      <c r="AC30" s="102">
        <v>0</v>
      </c>
      <c r="AD30" s="102">
        <v>0</v>
      </c>
      <c r="AE30" s="102">
        <v>0</v>
      </c>
      <c r="AF30" s="102">
        <v>0</v>
      </c>
      <c r="AG30" s="102"/>
      <c r="AH30" s="102">
        <v>0</v>
      </c>
      <c r="AI30" s="102">
        <v>0</v>
      </c>
      <c r="AJ30" s="102">
        <v>0</v>
      </c>
      <c r="AK30" s="102">
        <v>0</v>
      </c>
      <c r="AL30" s="102">
        <v>0</v>
      </c>
      <c r="AM30" s="102">
        <v>0</v>
      </c>
      <c r="AN30" s="102">
        <v>0</v>
      </c>
      <c r="AO30" s="102">
        <v>0</v>
      </c>
    </row>
    <row r="31" spans="1:41" ht="15" thickBot="1" x14ac:dyDescent="0.4"/>
    <row r="32" spans="1:41" ht="15" thickBot="1" x14ac:dyDescent="0.4">
      <c r="A32" s="239" t="s">
        <v>749</v>
      </c>
      <c r="B32" s="296" t="s">
        <v>55</v>
      </c>
      <c r="C32" s="297"/>
      <c r="D32" s="297"/>
      <c r="E32" s="297"/>
      <c r="F32" s="297"/>
      <c r="G32" s="297"/>
      <c r="H32" s="297"/>
      <c r="I32" s="298"/>
      <c r="J32" s="296" t="s">
        <v>56</v>
      </c>
      <c r="K32" s="297"/>
      <c r="L32" s="297"/>
      <c r="M32" s="297"/>
      <c r="N32" s="297"/>
      <c r="O32" s="297"/>
      <c r="P32" s="297"/>
      <c r="Q32" s="296" t="s">
        <v>747</v>
      </c>
      <c r="R32" s="297"/>
      <c r="S32" s="297"/>
      <c r="T32" s="297"/>
      <c r="U32" s="297"/>
      <c r="V32" s="297"/>
      <c r="W32" s="297"/>
      <c r="X32" s="298"/>
      <c r="Y32" s="296" t="s">
        <v>164</v>
      </c>
      <c r="Z32" s="297"/>
      <c r="AA32" s="297"/>
      <c r="AB32" s="297"/>
      <c r="AC32" s="297"/>
      <c r="AD32" s="297"/>
      <c r="AE32" s="297"/>
      <c r="AF32" s="298"/>
      <c r="AG32" s="238"/>
      <c r="AH32" s="280" t="s">
        <v>746</v>
      </c>
      <c r="AI32" s="281"/>
      <c r="AJ32" s="281"/>
      <c r="AK32" s="281"/>
      <c r="AL32" s="281"/>
      <c r="AM32" s="281"/>
      <c r="AN32" s="281"/>
      <c r="AO32" s="282"/>
    </row>
    <row r="33" spans="1:41" x14ac:dyDescent="0.35">
      <c r="A33" s="101">
        <v>0</v>
      </c>
      <c r="B33" s="101">
        <v>0</v>
      </c>
      <c r="C33" s="101">
        <v>0</v>
      </c>
      <c r="D33" s="101">
        <v>0</v>
      </c>
      <c r="E33" s="101">
        <v>0</v>
      </c>
      <c r="F33" s="101">
        <v>0</v>
      </c>
      <c r="G33" s="101">
        <v>0</v>
      </c>
      <c r="H33" s="101"/>
      <c r="I33" s="101"/>
      <c r="J33" s="101">
        <v>0</v>
      </c>
      <c r="K33" s="101">
        <v>0</v>
      </c>
      <c r="L33" s="101">
        <v>0</v>
      </c>
      <c r="M33" s="101">
        <v>0</v>
      </c>
      <c r="N33" s="101">
        <v>0</v>
      </c>
      <c r="O33" s="101"/>
      <c r="P33" s="101"/>
      <c r="Q33" s="101">
        <v>0</v>
      </c>
      <c r="R33" s="101">
        <v>0</v>
      </c>
      <c r="S33" s="101">
        <v>0</v>
      </c>
      <c r="T33" s="101">
        <v>0</v>
      </c>
      <c r="U33" s="101">
        <v>0</v>
      </c>
      <c r="V33" s="101">
        <v>0</v>
      </c>
      <c r="W33" s="101"/>
      <c r="X33" s="101"/>
      <c r="Y33" s="101">
        <v>0</v>
      </c>
      <c r="Z33" s="101">
        <v>0</v>
      </c>
      <c r="AA33" s="101">
        <v>0</v>
      </c>
      <c r="AB33" s="101">
        <v>0</v>
      </c>
      <c r="AC33" s="101">
        <v>0</v>
      </c>
      <c r="AD33" s="101">
        <v>0</v>
      </c>
      <c r="AE33" s="101">
        <v>0</v>
      </c>
      <c r="AF33" s="101">
        <v>0</v>
      </c>
      <c r="AG33" s="101"/>
      <c r="AH33" s="101">
        <v>0</v>
      </c>
      <c r="AI33" s="101">
        <v>0</v>
      </c>
      <c r="AJ33" s="101">
        <v>0</v>
      </c>
      <c r="AK33" s="101">
        <v>0</v>
      </c>
      <c r="AL33" s="101">
        <v>0</v>
      </c>
      <c r="AM33" s="101">
        <v>0</v>
      </c>
      <c r="AN33" s="101">
        <v>0</v>
      </c>
      <c r="AO33" s="101">
        <v>0</v>
      </c>
    </row>
    <row r="34" spans="1:41" x14ac:dyDescent="0.35">
      <c r="A34" s="101">
        <v>10</v>
      </c>
      <c r="B34" s="101">
        <v>0</v>
      </c>
      <c r="C34" s="101">
        <v>0</v>
      </c>
      <c r="D34" s="101">
        <v>0</v>
      </c>
      <c r="E34" s="101">
        <v>0</v>
      </c>
      <c r="F34" s="101">
        <v>0</v>
      </c>
      <c r="G34" s="101">
        <v>0</v>
      </c>
      <c r="H34" s="101"/>
      <c r="I34" s="101"/>
      <c r="J34" s="101">
        <v>0</v>
      </c>
      <c r="K34" s="101">
        <v>0</v>
      </c>
      <c r="L34" s="101">
        <v>0</v>
      </c>
      <c r="M34" s="101">
        <v>0</v>
      </c>
      <c r="N34" s="101">
        <v>0</v>
      </c>
      <c r="O34" s="101"/>
      <c r="P34" s="101"/>
      <c r="Q34" s="101">
        <v>0</v>
      </c>
      <c r="R34" s="101">
        <v>0</v>
      </c>
      <c r="S34" s="101">
        <v>0</v>
      </c>
      <c r="T34" s="101">
        <v>0</v>
      </c>
      <c r="U34" s="101">
        <v>0.13800000000000001</v>
      </c>
      <c r="V34" s="101">
        <v>0</v>
      </c>
      <c r="W34" s="101"/>
      <c r="X34" s="101"/>
      <c r="Y34" s="101">
        <v>0</v>
      </c>
      <c r="Z34" s="101">
        <v>0</v>
      </c>
      <c r="AA34" s="101">
        <v>0</v>
      </c>
      <c r="AB34" s="101">
        <v>0</v>
      </c>
      <c r="AC34" s="101">
        <v>0</v>
      </c>
      <c r="AD34" s="101">
        <v>0</v>
      </c>
      <c r="AE34" s="101">
        <v>0</v>
      </c>
      <c r="AF34" s="101">
        <v>0.11799999999999999</v>
      </c>
      <c r="AG34" s="101"/>
      <c r="AH34" s="101">
        <v>0</v>
      </c>
      <c r="AI34" s="101">
        <v>0</v>
      </c>
      <c r="AJ34" s="101">
        <v>0</v>
      </c>
      <c r="AK34" s="101">
        <v>0</v>
      </c>
      <c r="AL34" s="101">
        <v>0</v>
      </c>
      <c r="AM34" s="101">
        <v>0</v>
      </c>
      <c r="AN34" s="101">
        <v>0</v>
      </c>
      <c r="AO34" s="101">
        <v>0</v>
      </c>
    </row>
    <row r="35" spans="1:41" x14ac:dyDescent="0.35">
      <c r="A35" s="101">
        <v>12.5</v>
      </c>
      <c r="B35" s="101">
        <v>0.111</v>
      </c>
      <c r="C35" s="101">
        <v>0.13</v>
      </c>
      <c r="D35" s="101">
        <v>1.3140000000000001</v>
      </c>
      <c r="E35" s="101">
        <v>0</v>
      </c>
      <c r="F35" s="101">
        <v>0</v>
      </c>
      <c r="G35" s="101">
        <v>0.112</v>
      </c>
      <c r="H35" s="101"/>
      <c r="I35" s="101"/>
      <c r="J35" s="101">
        <v>0.49399999999999999</v>
      </c>
      <c r="K35" s="101">
        <v>0</v>
      </c>
      <c r="L35" s="101">
        <v>0.39700000000000002</v>
      </c>
      <c r="M35" s="101">
        <v>0</v>
      </c>
      <c r="N35" s="101">
        <v>0</v>
      </c>
      <c r="O35" s="101"/>
      <c r="P35" s="101"/>
      <c r="Q35" s="101">
        <v>0.24399999999999999</v>
      </c>
      <c r="R35" s="101">
        <v>0</v>
      </c>
      <c r="S35" s="101">
        <v>0.374</v>
      </c>
      <c r="T35" s="101">
        <v>9.9000000000000005E-2</v>
      </c>
      <c r="U35" s="101">
        <v>0.41299999999999998</v>
      </c>
      <c r="V35" s="101">
        <v>0.21199999999999999</v>
      </c>
      <c r="W35" s="101"/>
      <c r="X35" s="101"/>
      <c r="Y35" s="101">
        <v>0</v>
      </c>
      <c r="Z35" s="101">
        <v>0</v>
      </c>
      <c r="AA35" s="101">
        <v>0.32600000000000001</v>
      </c>
      <c r="AB35" s="101">
        <v>0</v>
      </c>
      <c r="AC35" s="101">
        <v>0.24099999999999999</v>
      </c>
      <c r="AD35" s="101">
        <v>0</v>
      </c>
      <c r="AE35" s="101">
        <v>0.218</v>
      </c>
      <c r="AF35" s="101">
        <v>0</v>
      </c>
      <c r="AG35" s="101"/>
      <c r="AH35" s="101">
        <v>0.29399999999999998</v>
      </c>
      <c r="AI35" s="101">
        <v>0.13600000000000001</v>
      </c>
      <c r="AJ35" s="101">
        <v>0</v>
      </c>
      <c r="AK35" s="101">
        <v>0</v>
      </c>
      <c r="AL35" s="101">
        <v>0</v>
      </c>
      <c r="AM35" s="101">
        <v>0.29199999999999998</v>
      </c>
      <c r="AN35" s="101">
        <v>0.129</v>
      </c>
      <c r="AO35" s="101">
        <v>0</v>
      </c>
    </row>
    <row r="36" spans="1:41" x14ac:dyDescent="0.35">
      <c r="A36" s="101">
        <v>15</v>
      </c>
      <c r="B36" s="101">
        <v>0.33200000000000002</v>
      </c>
      <c r="C36" s="101">
        <v>1.9530000000000001</v>
      </c>
      <c r="D36" s="101">
        <v>2.4820000000000002</v>
      </c>
      <c r="E36" s="101">
        <v>0.253</v>
      </c>
      <c r="F36" s="101">
        <v>0.68600000000000005</v>
      </c>
      <c r="G36" s="101">
        <v>0</v>
      </c>
      <c r="H36" s="101"/>
      <c r="I36" s="101"/>
      <c r="J36" s="101">
        <v>1.4830000000000001</v>
      </c>
      <c r="K36" s="101">
        <v>1.5169999999999999</v>
      </c>
      <c r="L36" s="101">
        <v>1.323</v>
      </c>
      <c r="M36" s="101">
        <v>0.78700000000000003</v>
      </c>
      <c r="N36" s="101">
        <v>0.375</v>
      </c>
      <c r="O36" s="101"/>
      <c r="P36" s="101"/>
      <c r="Q36" s="101">
        <v>0.36599999999999999</v>
      </c>
      <c r="R36" s="101">
        <v>0.30299999999999999</v>
      </c>
      <c r="S36" s="101">
        <v>0.998</v>
      </c>
      <c r="T36" s="101">
        <v>0.59499999999999997</v>
      </c>
      <c r="U36" s="101">
        <v>0.96399999999999997</v>
      </c>
      <c r="V36" s="101">
        <v>0.95399999999999996</v>
      </c>
      <c r="W36" s="101"/>
      <c r="X36" s="101"/>
      <c r="Y36" s="101">
        <v>0.112</v>
      </c>
      <c r="Z36" s="101">
        <v>0.252</v>
      </c>
      <c r="AA36" s="101">
        <v>0.97699999999999998</v>
      </c>
      <c r="AB36" s="101">
        <v>0.126</v>
      </c>
      <c r="AC36" s="101">
        <v>0.48099999999999998</v>
      </c>
      <c r="AD36" s="101">
        <v>0.23</v>
      </c>
      <c r="AE36" s="101">
        <v>0.109</v>
      </c>
      <c r="AF36" s="101">
        <v>0.11799999999999999</v>
      </c>
      <c r="AG36" s="101"/>
      <c r="AH36" s="101">
        <v>0.39200000000000002</v>
      </c>
      <c r="AI36" s="101">
        <v>0.40699999999999997</v>
      </c>
      <c r="AJ36" s="101">
        <v>0.11</v>
      </c>
      <c r="AK36" s="101">
        <v>9.7000000000000003E-2</v>
      </c>
      <c r="AL36" s="101">
        <v>0.13600000000000001</v>
      </c>
      <c r="AM36" s="101">
        <v>0.29199999999999998</v>
      </c>
      <c r="AN36" s="101">
        <v>0.25900000000000001</v>
      </c>
      <c r="AO36" s="101">
        <v>0.13</v>
      </c>
    </row>
    <row r="37" spans="1:41" x14ac:dyDescent="0.35">
      <c r="A37" s="101">
        <v>17.5</v>
      </c>
      <c r="B37" s="101">
        <v>1.1060000000000001</v>
      </c>
      <c r="C37" s="101">
        <v>2.8650000000000002</v>
      </c>
      <c r="D37" s="101">
        <v>3.2120000000000002</v>
      </c>
      <c r="E37" s="101">
        <v>0.88500000000000001</v>
      </c>
      <c r="F37" s="101">
        <v>2.742</v>
      </c>
      <c r="G37" s="101">
        <v>0.56200000000000006</v>
      </c>
      <c r="H37" s="101"/>
      <c r="I37" s="101"/>
      <c r="J37" s="101">
        <v>2.306</v>
      </c>
      <c r="K37" s="101">
        <v>3.3380000000000001</v>
      </c>
      <c r="L37" s="101">
        <v>1.323</v>
      </c>
      <c r="M37" s="101">
        <v>2.0470000000000002</v>
      </c>
      <c r="N37" s="101">
        <v>1.752</v>
      </c>
      <c r="O37" s="101"/>
      <c r="P37" s="101"/>
      <c r="Q37" s="101">
        <v>1.7090000000000001</v>
      </c>
      <c r="R37" s="101">
        <v>1.3620000000000001</v>
      </c>
      <c r="S37" s="101">
        <v>1.1220000000000001</v>
      </c>
      <c r="T37" s="101">
        <v>1.288</v>
      </c>
      <c r="U37" s="101">
        <v>1.5149999999999999</v>
      </c>
      <c r="V37" s="101">
        <v>2.4390000000000001</v>
      </c>
      <c r="W37" s="101"/>
      <c r="X37" s="101"/>
      <c r="Y37" s="101">
        <v>1.4590000000000001</v>
      </c>
      <c r="Z37" s="101">
        <v>0.75700000000000001</v>
      </c>
      <c r="AA37" s="101">
        <v>1.8460000000000001</v>
      </c>
      <c r="AB37" s="101">
        <v>0.504</v>
      </c>
      <c r="AC37" s="101">
        <v>2.6469999999999998</v>
      </c>
      <c r="AD37" s="101">
        <v>0.23</v>
      </c>
      <c r="AE37" s="101">
        <v>0.872</v>
      </c>
      <c r="AF37" s="101">
        <v>0.23699999999999999</v>
      </c>
      <c r="AG37" s="101"/>
      <c r="AH37" s="101">
        <v>0.78400000000000003</v>
      </c>
      <c r="AI37" s="101">
        <v>0.81399999999999995</v>
      </c>
      <c r="AJ37" s="101">
        <v>0.33</v>
      </c>
      <c r="AK37" s="101">
        <v>0.68200000000000005</v>
      </c>
      <c r="AL37" s="101">
        <v>0.40699999999999997</v>
      </c>
      <c r="AM37" s="101">
        <v>0.437</v>
      </c>
      <c r="AN37" s="101">
        <v>1.1639999999999999</v>
      </c>
      <c r="AO37" s="101">
        <v>0.64800000000000002</v>
      </c>
    </row>
    <row r="38" spans="1:41" x14ac:dyDescent="0.35">
      <c r="A38" s="101">
        <v>20</v>
      </c>
      <c r="B38" s="101">
        <v>2.544</v>
      </c>
      <c r="C38" s="101">
        <v>5.99</v>
      </c>
      <c r="D38" s="101">
        <v>6.569</v>
      </c>
      <c r="E38" s="101">
        <v>2.528</v>
      </c>
      <c r="F38" s="101">
        <v>6.3659999999999997</v>
      </c>
      <c r="G38" s="101">
        <v>1.35</v>
      </c>
      <c r="H38" s="101"/>
      <c r="I38" s="101"/>
      <c r="J38" s="101">
        <v>3.2949999999999999</v>
      </c>
      <c r="K38" s="101">
        <v>5.766</v>
      </c>
      <c r="L38" s="101">
        <v>1.0580000000000001</v>
      </c>
      <c r="M38" s="101">
        <v>3.9369999999999998</v>
      </c>
      <c r="N38" s="101">
        <v>2.3780000000000001</v>
      </c>
      <c r="O38" s="101"/>
      <c r="P38" s="101"/>
      <c r="Q38" s="101">
        <v>2.4420000000000002</v>
      </c>
      <c r="R38" s="101">
        <v>2.2690000000000001</v>
      </c>
      <c r="S38" s="101">
        <v>1.9950000000000001</v>
      </c>
      <c r="T38" s="101">
        <v>2.7749999999999999</v>
      </c>
      <c r="U38" s="101">
        <v>2.617</v>
      </c>
      <c r="V38" s="101">
        <v>4.4539999999999997</v>
      </c>
      <c r="W38" s="101"/>
      <c r="X38" s="101"/>
      <c r="Y38" s="101">
        <v>2.3570000000000002</v>
      </c>
      <c r="Z38" s="101">
        <v>0.504</v>
      </c>
      <c r="AA38" s="101">
        <v>4.9950000000000001</v>
      </c>
      <c r="AB38" s="101">
        <v>0.63100000000000001</v>
      </c>
      <c r="AC38" s="101">
        <v>4.9340000000000002</v>
      </c>
      <c r="AD38" s="101">
        <v>1.151</v>
      </c>
      <c r="AE38" s="101">
        <v>1.7450000000000001</v>
      </c>
      <c r="AF38" s="101">
        <v>0.59199999999999997</v>
      </c>
      <c r="AG38" s="101"/>
      <c r="AH38" s="101">
        <v>1.0780000000000001</v>
      </c>
      <c r="AI38" s="101">
        <v>1.2210000000000001</v>
      </c>
      <c r="AJ38" s="101">
        <v>2.637</v>
      </c>
      <c r="AK38" s="101">
        <v>0.68200000000000005</v>
      </c>
      <c r="AL38" s="101">
        <v>0.40699999999999997</v>
      </c>
      <c r="AM38" s="101">
        <v>0.72899999999999998</v>
      </c>
      <c r="AN38" s="101">
        <v>1.423</v>
      </c>
      <c r="AO38" s="101">
        <v>1.8129999999999999</v>
      </c>
    </row>
    <row r="39" spans="1:41" x14ac:dyDescent="0.35">
      <c r="A39" s="101">
        <v>22.5</v>
      </c>
      <c r="B39" s="101">
        <v>4.2039999999999997</v>
      </c>
      <c r="C39" s="101">
        <v>6.51</v>
      </c>
      <c r="D39" s="101">
        <v>5.8390000000000004</v>
      </c>
      <c r="E39" s="101">
        <v>3.6659999999999999</v>
      </c>
      <c r="F39" s="101">
        <v>8.5210000000000008</v>
      </c>
      <c r="G39" s="101">
        <v>3.9369999999999998</v>
      </c>
      <c r="H39" s="101"/>
      <c r="I39" s="101"/>
      <c r="J39" s="101">
        <v>7.2489999999999997</v>
      </c>
      <c r="K39" s="101">
        <v>5.008</v>
      </c>
      <c r="L39" s="101">
        <v>4.2329999999999997</v>
      </c>
      <c r="M39" s="101">
        <v>7.5590000000000002</v>
      </c>
      <c r="N39" s="101">
        <v>2.879</v>
      </c>
      <c r="O39" s="101"/>
      <c r="P39" s="101"/>
      <c r="Q39" s="101">
        <v>4.7619999999999996</v>
      </c>
      <c r="R39" s="101">
        <v>3.3279999999999998</v>
      </c>
      <c r="S39" s="101">
        <v>3.7410000000000001</v>
      </c>
      <c r="T39" s="101">
        <v>4.6580000000000004</v>
      </c>
      <c r="U39" s="101">
        <v>2.7549999999999999</v>
      </c>
      <c r="V39" s="101">
        <v>7.9530000000000003</v>
      </c>
      <c r="W39" s="101"/>
      <c r="X39" s="101"/>
      <c r="Y39" s="101">
        <v>4.7140000000000004</v>
      </c>
      <c r="Z39" s="101">
        <v>3.2789999999999999</v>
      </c>
      <c r="AA39" s="101">
        <v>6.08</v>
      </c>
      <c r="AB39" s="101">
        <v>4.4139999999999997</v>
      </c>
      <c r="AC39" s="101">
        <v>6.3780000000000001</v>
      </c>
      <c r="AD39" s="101">
        <v>2.4169999999999998</v>
      </c>
      <c r="AE39" s="101">
        <v>2.29</v>
      </c>
      <c r="AF39" s="101">
        <v>1.538</v>
      </c>
      <c r="AG39" s="101"/>
      <c r="AH39" s="101">
        <v>2.5489999999999999</v>
      </c>
      <c r="AI39" s="101">
        <v>2.9849999999999999</v>
      </c>
      <c r="AJ39" s="101">
        <v>2.7469999999999999</v>
      </c>
      <c r="AK39" s="101">
        <v>1.17</v>
      </c>
      <c r="AL39" s="101">
        <v>2.4420000000000002</v>
      </c>
      <c r="AM39" s="101">
        <v>1.7490000000000001</v>
      </c>
      <c r="AN39" s="101">
        <v>2.7170000000000001</v>
      </c>
      <c r="AO39" s="101">
        <v>3.3679999999999999</v>
      </c>
    </row>
    <row r="40" spans="1:41" x14ac:dyDescent="0.35">
      <c r="A40" s="101">
        <v>25</v>
      </c>
      <c r="B40" s="101">
        <v>9.9559999999999995</v>
      </c>
      <c r="C40" s="101">
        <v>10.677</v>
      </c>
      <c r="D40" s="101">
        <v>7.5910000000000002</v>
      </c>
      <c r="E40" s="101">
        <v>5.5629999999999997</v>
      </c>
      <c r="F40" s="101">
        <v>12.340999999999999</v>
      </c>
      <c r="G40" s="101">
        <v>7.5369999999999999</v>
      </c>
      <c r="H40" s="101"/>
      <c r="I40" s="101"/>
      <c r="J40" s="101">
        <v>6.7549999999999999</v>
      </c>
      <c r="K40" s="101">
        <v>8.0419999999999998</v>
      </c>
      <c r="L40" s="101">
        <v>6.7460000000000004</v>
      </c>
      <c r="M40" s="101">
        <v>10.709</v>
      </c>
      <c r="N40" s="101">
        <v>5.5069999999999997</v>
      </c>
      <c r="O40" s="101"/>
      <c r="P40" s="101"/>
      <c r="Q40" s="101">
        <v>6.4710000000000001</v>
      </c>
      <c r="R40" s="101">
        <v>2.8740000000000001</v>
      </c>
      <c r="S40" s="101">
        <v>4.7380000000000004</v>
      </c>
      <c r="T40" s="101">
        <v>7.1360000000000001</v>
      </c>
      <c r="U40" s="101">
        <v>6.4740000000000002</v>
      </c>
      <c r="V40" s="101">
        <v>8.484</v>
      </c>
      <c r="W40" s="101"/>
      <c r="X40" s="101"/>
      <c r="Y40" s="101">
        <v>6.2850000000000001</v>
      </c>
      <c r="Z40" s="101">
        <v>4.54</v>
      </c>
      <c r="AA40" s="101">
        <v>6.7320000000000002</v>
      </c>
      <c r="AB40" s="101">
        <v>6.6829999999999998</v>
      </c>
      <c r="AC40" s="101">
        <v>8.0630000000000006</v>
      </c>
      <c r="AD40" s="101">
        <v>4.9480000000000004</v>
      </c>
      <c r="AE40" s="101">
        <v>4.3620000000000001</v>
      </c>
      <c r="AF40" s="101">
        <v>3.55</v>
      </c>
      <c r="AG40" s="101"/>
      <c r="AH40" s="101">
        <v>4.0199999999999996</v>
      </c>
      <c r="AI40" s="101">
        <v>4.0709999999999997</v>
      </c>
      <c r="AJ40" s="101">
        <v>6.484</v>
      </c>
      <c r="AK40" s="101">
        <v>2.339</v>
      </c>
      <c r="AL40" s="101">
        <v>5.1559999999999997</v>
      </c>
      <c r="AM40" s="101">
        <v>3.79</v>
      </c>
      <c r="AN40" s="101">
        <v>5.6920000000000002</v>
      </c>
      <c r="AO40" s="101">
        <v>4.6630000000000003</v>
      </c>
    </row>
    <row r="41" spans="1:41" x14ac:dyDescent="0.35">
      <c r="A41" s="101">
        <v>27.5</v>
      </c>
      <c r="B41" s="101">
        <v>12.611000000000001</v>
      </c>
      <c r="C41" s="101">
        <v>14.583</v>
      </c>
      <c r="D41" s="101">
        <v>11.095000000000001</v>
      </c>
      <c r="E41" s="101">
        <v>8.2170000000000005</v>
      </c>
      <c r="F41" s="101">
        <v>12.243</v>
      </c>
      <c r="G41" s="101">
        <v>12.260999999999999</v>
      </c>
      <c r="H41" s="101"/>
      <c r="I41" s="101"/>
      <c r="J41" s="101">
        <v>13.673999999999999</v>
      </c>
      <c r="K41" s="101">
        <v>8.0419999999999998</v>
      </c>
      <c r="L41" s="101">
        <v>6.6139999999999999</v>
      </c>
      <c r="M41" s="101">
        <v>13.385999999999999</v>
      </c>
      <c r="N41" s="101">
        <v>9.0109999999999992</v>
      </c>
      <c r="O41" s="101"/>
      <c r="P41" s="101"/>
      <c r="Q41" s="101">
        <v>7.2039999999999997</v>
      </c>
      <c r="R41" s="101">
        <v>4.2359999999999998</v>
      </c>
      <c r="S41" s="101">
        <v>6.8579999999999997</v>
      </c>
      <c r="T41" s="101">
        <v>10.803000000000001</v>
      </c>
      <c r="U41" s="101">
        <v>7.4379999999999997</v>
      </c>
      <c r="V41" s="101">
        <v>10.391999999999999</v>
      </c>
      <c r="W41" s="101"/>
      <c r="X41" s="101"/>
      <c r="Y41" s="101">
        <v>8.6419999999999995</v>
      </c>
      <c r="Z41" s="101">
        <v>5.17</v>
      </c>
      <c r="AA41" s="101">
        <v>9.2289999999999992</v>
      </c>
      <c r="AB41" s="101">
        <v>10.467000000000001</v>
      </c>
      <c r="AC41" s="101">
        <v>11.432</v>
      </c>
      <c r="AD41" s="101">
        <v>8.4</v>
      </c>
      <c r="AE41" s="101">
        <v>9.4870000000000001</v>
      </c>
      <c r="AF41" s="101">
        <v>6.5090000000000003</v>
      </c>
      <c r="AG41" s="101"/>
      <c r="AH41" s="101">
        <v>5.98</v>
      </c>
      <c r="AI41" s="101">
        <v>7.056</v>
      </c>
      <c r="AJ41" s="101">
        <v>7.2530000000000001</v>
      </c>
      <c r="AK41" s="101">
        <v>4.2880000000000003</v>
      </c>
      <c r="AL41" s="101">
        <v>6.7839999999999998</v>
      </c>
      <c r="AM41" s="101">
        <v>7.4340000000000002</v>
      </c>
      <c r="AN41" s="101">
        <v>6.9859999999999998</v>
      </c>
      <c r="AO41" s="101">
        <v>7.5129999999999999</v>
      </c>
    </row>
    <row r="42" spans="1:41" x14ac:dyDescent="0.35">
      <c r="A42" s="101">
        <v>30</v>
      </c>
      <c r="B42" s="101">
        <v>14.933999999999999</v>
      </c>
      <c r="C42" s="101">
        <v>11.198</v>
      </c>
      <c r="D42" s="101">
        <v>13.285</v>
      </c>
      <c r="E42" s="101">
        <v>9.6080000000000005</v>
      </c>
      <c r="F42" s="101">
        <v>14.984999999999999</v>
      </c>
      <c r="G42" s="101">
        <v>12.372999999999999</v>
      </c>
      <c r="H42" s="101"/>
      <c r="I42" s="101"/>
      <c r="J42" s="101">
        <v>11.038</v>
      </c>
      <c r="K42" s="101">
        <v>10.773999999999999</v>
      </c>
      <c r="L42" s="101">
        <v>9.5239999999999991</v>
      </c>
      <c r="M42" s="101">
        <v>12.598000000000001</v>
      </c>
      <c r="N42" s="101">
        <v>11.513999999999999</v>
      </c>
      <c r="O42" s="101"/>
      <c r="P42" s="101"/>
      <c r="Q42" s="101">
        <v>9.6460000000000008</v>
      </c>
      <c r="R42" s="101">
        <v>9.2279999999999998</v>
      </c>
      <c r="S42" s="101">
        <v>8.4789999999999992</v>
      </c>
      <c r="T42" s="101">
        <v>11.992000000000001</v>
      </c>
      <c r="U42" s="101">
        <v>9.6419999999999995</v>
      </c>
      <c r="V42" s="101">
        <v>11.452999999999999</v>
      </c>
      <c r="W42" s="101"/>
      <c r="X42" s="101"/>
      <c r="Y42" s="101">
        <v>11.897</v>
      </c>
      <c r="Z42" s="101">
        <v>9.2059999999999995</v>
      </c>
      <c r="AA42" s="101">
        <v>14.766999999999999</v>
      </c>
      <c r="AB42" s="101">
        <v>12.231999999999999</v>
      </c>
      <c r="AC42" s="101">
        <v>14.922000000000001</v>
      </c>
      <c r="AD42" s="101">
        <v>11.047000000000001</v>
      </c>
      <c r="AE42" s="101">
        <v>15.157999999999999</v>
      </c>
      <c r="AF42" s="101">
        <v>10.651</v>
      </c>
      <c r="AG42" s="101"/>
      <c r="AH42" s="101">
        <v>9.51</v>
      </c>
      <c r="AI42" s="101">
        <v>8.82</v>
      </c>
      <c r="AJ42" s="101">
        <v>8.2420000000000009</v>
      </c>
      <c r="AK42" s="101">
        <v>7.1150000000000002</v>
      </c>
      <c r="AL42" s="101">
        <v>11.125999999999999</v>
      </c>
      <c r="AM42" s="101">
        <v>10.35</v>
      </c>
      <c r="AN42" s="101">
        <v>8.15</v>
      </c>
      <c r="AO42" s="101">
        <v>9.9740000000000002</v>
      </c>
    </row>
    <row r="43" spans="1:41" x14ac:dyDescent="0.35">
      <c r="A43" s="101">
        <v>32.5</v>
      </c>
      <c r="B43" s="101">
        <v>13.496</v>
      </c>
      <c r="C43" s="101">
        <v>12.5</v>
      </c>
      <c r="D43" s="101">
        <v>14.452999999999999</v>
      </c>
      <c r="E43" s="101">
        <v>13.148</v>
      </c>
      <c r="F43" s="101">
        <v>13.712</v>
      </c>
      <c r="G43" s="101">
        <v>15.861000000000001</v>
      </c>
      <c r="H43" s="101"/>
      <c r="I43" s="101"/>
      <c r="J43" s="101">
        <v>11.696999999999999</v>
      </c>
      <c r="K43" s="101">
        <v>12.14</v>
      </c>
      <c r="L43" s="101">
        <v>9.9209999999999994</v>
      </c>
      <c r="M43" s="101">
        <v>14.961</v>
      </c>
      <c r="N43" s="101">
        <v>10.763</v>
      </c>
      <c r="O43" s="101"/>
      <c r="P43" s="101"/>
      <c r="Q43" s="101">
        <v>10.622999999999999</v>
      </c>
      <c r="R43" s="101">
        <v>7.867</v>
      </c>
      <c r="S43" s="101">
        <v>7.8550000000000004</v>
      </c>
      <c r="T43" s="101">
        <v>13.082000000000001</v>
      </c>
      <c r="U43" s="101">
        <v>12.121</v>
      </c>
      <c r="V43" s="101">
        <v>13.15</v>
      </c>
      <c r="W43" s="101"/>
      <c r="X43" s="101"/>
      <c r="Y43" s="101">
        <v>16.161999999999999</v>
      </c>
      <c r="Z43" s="101">
        <v>9.7100000000000009</v>
      </c>
      <c r="AA43" s="101">
        <v>14.224</v>
      </c>
      <c r="AB43" s="101">
        <v>13.619</v>
      </c>
      <c r="AC43" s="101">
        <v>12.273999999999999</v>
      </c>
      <c r="AD43" s="101">
        <v>13.349</v>
      </c>
      <c r="AE43" s="101">
        <v>13.85</v>
      </c>
      <c r="AF43" s="101">
        <v>11.834</v>
      </c>
      <c r="AG43" s="101"/>
      <c r="AH43" s="101">
        <v>12.744999999999999</v>
      </c>
      <c r="AI43" s="101">
        <v>12.483000000000001</v>
      </c>
      <c r="AJ43" s="101">
        <v>9.3409999999999993</v>
      </c>
      <c r="AK43" s="101">
        <v>11.598000000000001</v>
      </c>
      <c r="AL43" s="101">
        <v>12.347</v>
      </c>
      <c r="AM43" s="101">
        <v>14.577</v>
      </c>
      <c r="AN43" s="101">
        <v>9.4440000000000008</v>
      </c>
      <c r="AO43" s="101">
        <v>12.047000000000001</v>
      </c>
    </row>
    <row r="44" spans="1:41" x14ac:dyDescent="0.35">
      <c r="A44" s="101">
        <v>35</v>
      </c>
      <c r="B44" s="101">
        <v>13.938000000000001</v>
      </c>
      <c r="C44" s="101">
        <v>12.63</v>
      </c>
      <c r="D44" s="101">
        <v>11.241</v>
      </c>
      <c r="E44" s="101">
        <v>14.539</v>
      </c>
      <c r="F44" s="101">
        <v>12.145</v>
      </c>
      <c r="G44" s="101">
        <v>14.398</v>
      </c>
      <c r="H44" s="101"/>
      <c r="I44" s="101"/>
      <c r="J44" s="101">
        <v>13.18</v>
      </c>
      <c r="K44" s="101">
        <v>13.505000000000001</v>
      </c>
      <c r="L44" s="101">
        <v>8.8620000000000001</v>
      </c>
      <c r="M44" s="101">
        <v>10.079000000000001</v>
      </c>
      <c r="N44" s="101">
        <v>13.766999999999999</v>
      </c>
      <c r="O44" s="101"/>
      <c r="P44" s="101"/>
      <c r="Q44" s="101">
        <v>11.111000000000001</v>
      </c>
      <c r="R44" s="101">
        <v>10.135999999999999</v>
      </c>
      <c r="S44" s="101">
        <v>10.474</v>
      </c>
      <c r="T44" s="101">
        <v>13.577999999999999</v>
      </c>
      <c r="U44" s="101">
        <v>12.81</v>
      </c>
      <c r="V44" s="101">
        <v>11.452999999999999</v>
      </c>
      <c r="W44" s="101"/>
      <c r="X44" s="101"/>
      <c r="Y44" s="101">
        <v>12.57</v>
      </c>
      <c r="Z44" s="101">
        <v>10.718999999999999</v>
      </c>
      <c r="AA44" s="101">
        <v>13.571999999999999</v>
      </c>
      <c r="AB44" s="101">
        <v>11.853999999999999</v>
      </c>
      <c r="AC44" s="101">
        <v>13.959</v>
      </c>
      <c r="AD44" s="101">
        <v>16.456</v>
      </c>
      <c r="AE44" s="101">
        <v>14.94</v>
      </c>
      <c r="AF44" s="101">
        <v>15.503</v>
      </c>
      <c r="AG44" s="101"/>
      <c r="AH44" s="101">
        <v>13.039</v>
      </c>
      <c r="AI44" s="101">
        <v>14.925000000000001</v>
      </c>
      <c r="AJ44" s="101">
        <v>10</v>
      </c>
      <c r="AK44" s="101">
        <v>15.4</v>
      </c>
      <c r="AL44" s="101">
        <v>14.925000000000001</v>
      </c>
      <c r="AM44" s="101">
        <v>15.888999999999999</v>
      </c>
      <c r="AN44" s="101">
        <v>10.090999999999999</v>
      </c>
      <c r="AO44" s="101">
        <v>12.435</v>
      </c>
    </row>
    <row r="45" spans="1:41" x14ac:dyDescent="0.35">
      <c r="A45" s="101">
        <v>37.5</v>
      </c>
      <c r="B45" s="101">
        <v>9.8450000000000006</v>
      </c>
      <c r="C45" s="101">
        <v>7.8129999999999997</v>
      </c>
      <c r="D45" s="101">
        <v>8.0289999999999999</v>
      </c>
      <c r="E45" s="101">
        <v>12.641999999999999</v>
      </c>
      <c r="F45" s="101">
        <v>7.3460000000000001</v>
      </c>
      <c r="G45" s="101">
        <v>12.148</v>
      </c>
      <c r="H45" s="101"/>
      <c r="I45" s="101"/>
      <c r="J45" s="101">
        <v>11.696999999999999</v>
      </c>
      <c r="K45" s="101">
        <v>11.381</v>
      </c>
      <c r="L45" s="101">
        <v>10.714</v>
      </c>
      <c r="M45" s="101">
        <v>10.079000000000001</v>
      </c>
      <c r="N45" s="101">
        <v>12.891</v>
      </c>
      <c r="O45" s="101"/>
      <c r="P45" s="101"/>
      <c r="Q45" s="101">
        <v>9.6460000000000008</v>
      </c>
      <c r="R45" s="101">
        <v>13.766999999999999</v>
      </c>
      <c r="S45" s="101">
        <v>10.973000000000001</v>
      </c>
      <c r="T45" s="101">
        <v>11.1</v>
      </c>
      <c r="U45" s="101">
        <v>13.085000000000001</v>
      </c>
      <c r="V45" s="101">
        <v>9.3320000000000007</v>
      </c>
      <c r="W45" s="101"/>
      <c r="X45" s="101"/>
      <c r="Y45" s="101">
        <v>14.029</v>
      </c>
      <c r="Z45" s="101">
        <v>12.231999999999999</v>
      </c>
      <c r="AA45" s="101">
        <v>9.4459999999999997</v>
      </c>
      <c r="AB45" s="101">
        <v>12.989000000000001</v>
      </c>
      <c r="AC45" s="101">
        <v>10.83</v>
      </c>
      <c r="AD45" s="101">
        <v>14.154</v>
      </c>
      <c r="AE45" s="101">
        <v>13.631</v>
      </c>
      <c r="AF45" s="101">
        <v>13.018000000000001</v>
      </c>
      <c r="AG45" s="101"/>
      <c r="AH45" s="101">
        <v>13.627000000000001</v>
      </c>
      <c r="AI45" s="101">
        <v>10.448</v>
      </c>
      <c r="AJ45" s="101">
        <v>7.5819999999999999</v>
      </c>
      <c r="AK45" s="101">
        <v>13.548</v>
      </c>
      <c r="AL45" s="101">
        <v>13.84</v>
      </c>
      <c r="AM45" s="101">
        <v>12.536</v>
      </c>
      <c r="AN45" s="101">
        <v>12.807</v>
      </c>
      <c r="AO45" s="101">
        <v>14.119</v>
      </c>
    </row>
    <row r="46" spans="1:41" x14ac:dyDescent="0.35">
      <c r="A46" s="101">
        <v>40</v>
      </c>
      <c r="B46" s="101">
        <v>7.9649999999999999</v>
      </c>
      <c r="C46" s="101">
        <v>5.859</v>
      </c>
      <c r="D46" s="101">
        <v>6.2770000000000001</v>
      </c>
      <c r="E46" s="101">
        <v>10.367000000000001</v>
      </c>
      <c r="F46" s="101">
        <v>5.1909999999999998</v>
      </c>
      <c r="G46" s="101">
        <v>8.9990000000000006</v>
      </c>
      <c r="H46" s="101"/>
      <c r="I46" s="101"/>
      <c r="J46" s="101">
        <v>7.9080000000000004</v>
      </c>
      <c r="K46" s="101">
        <v>8.3460000000000001</v>
      </c>
      <c r="L46" s="101">
        <v>8.5980000000000008</v>
      </c>
      <c r="M46" s="101">
        <v>5.984</v>
      </c>
      <c r="N46" s="101">
        <v>8.1349999999999998</v>
      </c>
      <c r="O46" s="101"/>
      <c r="P46" s="101"/>
      <c r="Q46" s="101">
        <v>10.867000000000001</v>
      </c>
      <c r="R46" s="101">
        <v>14.221</v>
      </c>
      <c r="S46" s="101">
        <v>13.342000000000001</v>
      </c>
      <c r="T46" s="101">
        <v>8.4239999999999995</v>
      </c>
      <c r="U46" s="101">
        <v>11.708</v>
      </c>
      <c r="V46" s="101">
        <v>7.6349999999999998</v>
      </c>
      <c r="W46" s="101"/>
      <c r="X46" s="101"/>
      <c r="Y46" s="101">
        <v>9.6519999999999992</v>
      </c>
      <c r="Z46" s="101">
        <v>10.718999999999999</v>
      </c>
      <c r="AA46" s="101">
        <v>7.2750000000000004</v>
      </c>
      <c r="AB46" s="101">
        <v>10.971</v>
      </c>
      <c r="AC46" s="101">
        <v>5.6559999999999997</v>
      </c>
      <c r="AD46" s="101">
        <v>11.507</v>
      </c>
      <c r="AE46" s="101">
        <v>8.9420000000000002</v>
      </c>
      <c r="AF46" s="101">
        <v>12.781000000000001</v>
      </c>
      <c r="AG46" s="101"/>
      <c r="AH46" s="101">
        <v>13.627000000000001</v>
      </c>
      <c r="AI46" s="101">
        <v>9.7690000000000001</v>
      </c>
      <c r="AJ46" s="101">
        <v>7.5819999999999999</v>
      </c>
      <c r="AK46" s="101">
        <v>11.792999999999999</v>
      </c>
      <c r="AL46" s="101">
        <v>10.855</v>
      </c>
      <c r="AM46" s="101">
        <v>11.516</v>
      </c>
      <c r="AN46" s="101">
        <v>13.454000000000001</v>
      </c>
      <c r="AO46" s="101">
        <v>8.2899999999999991</v>
      </c>
    </row>
    <row r="47" spans="1:41" x14ac:dyDescent="0.35">
      <c r="A47" s="101">
        <v>42.5</v>
      </c>
      <c r="B47" s="101">
        <v>3.8719999999999999</v>
      </c>
      <c r="C47" s="101">
        <v>3.6459999999999999</v>
      </c>
      <c r="D47" s="101">
        <v>5.2549999999999999</v>
      </c>
      <c r="E47" s="101">
        <v>7.8380000000000001</v>
      </c>
      <c r="F47" s="101">
        <v>2.1549999999999998</v>
      </c>
      <c r="G47" s="101">
        <v>6.0739999999999998</v>
      </c>
      <c r="H47" s="101"/>
      <c r="I47" s="101"/>
      <c r="J47" s="101">
        <v>3.7890000000000001</v>
      </c>
      <c r="K47" s="101">
        <v>5.6150000000000002</v>
      </c>
      <c r="L47" s="101">
        <v>8.73</v>
      </c>
      <c r="M47" s="101">
        <v>4.8819999999999997</v>
      </c>
      <c r="N47" s="101">
        <v>8.1349999999999998</v>
      </c>
      <c r="O47" s="101"/>
      <c r="P47" s="101"/>
      <c r="Q47" s="101">
        <v>8.1809999999999992</v>
      </c>
      <c r="R47" s="101">
        <v>12.254</v>
      </c>
      <c r="S47" s="101">
        <v>9.4760000000000009</v>
      </c>
      <c r="T47" s="101">
        <v>7.3339999999999996</v>
      </c>
      <c r="U47" s="101">
        <v>6.6120000000000001</v>
      </c>
      <c r="V47" s="101">
        <v>6.3630000000000004</v>
      </c>
      <c r="W47" s="101"/>
      <c r="X47" s="101"/>
      <c r="Y47" s="101">
        <v>6.2850000000000001</v>
      </c>
      <c r="Z47" s="101">
        <v>9.9619999999999997</v>
      </c>
      <c r="AA47" s="101">
        <v>4.8860000000000001</v>
      </c>
      <c r="AB47" s="101">
        <v>8.3230000000000004</v>
      </c>
      <c r="AC47" s="101">
        <v>4.9340000000000002</v>
      </c>
      <c r="AD47" s="101">
        <v>7.02</v>
      </c>
      <c r="AE47" s="101">
        <v>6.3250000000000002</v>
      </c>
      <c r="AF47" s="101">
        <v>9.1120000000000001</v>
      </c>
      <c r="AG47" s="101"/>
      <c r="AH47" s="101">
        <v>8.9220000000000006</v>
      </c>
      <c r="AI47" s="101">
        <v>6.5129999999999999</v>
      </c>
      <c r="AJ47" s="101">
        <v>9.3409999999999993</v>
      </c>
      <c r="AK47" s="101">
        <v>12.476000000000001</v>
      </c>
      <c r="AL47" s="101">
        <v>8.6839999999999993</v>
      </c>
      <c r="AM47" s="101">
        <v>6.56</v>
      </c>
      <c r="AN47" s="101">
        <v>10.996</v>
      </c>
      <c r="AO47" s="101">
        <v>9.5850000000000009</v>
      </c>
    </row>
    <row r="48" spans="1:41" x14ac:dyDescent="0.35">
      <c r="A48" s="101">
        <v>45</v>
      </c>
      <c r="B48" s="101">
        <v>3.319</v>
      </c>
      <c r="C48" s="101">
        <v>2.214</v>
      </c>
      <c r="D48" s="101">
        <v>1.8979999999999999</v>
      </c>
      <c r="E48" s="101">
        <v>3.4129999999999998</v>
      </c>
      <c r="F48" s="101">
        <v>0.88100000000000001</v>
      </c>
      <c r="G48" s="101">
        <v>2.25</v>
      </c>
      <c r="H48" s="101"/>
      <c r="I48" s="101"/>
      <c r="J48" s="101">
        <v>3.7890000000000001</v>
      </c>
      <c r="K48" s="101">
        <v>3.9449999999999998</v>
      </c>
      <c r="L48" s="101">
        <v>7.8040000000000003</v>
      </c>
      <c r="M48" s="101">
        <v>2.0470000000000002</v>
      </c>
      <c r="N48" s="101">
        <v>5.2569999999999997</v>
      </c>
      <c r="O48" s="101"/>
      <c r="P48" s="101"/>
      <c r="Q48" s="101">
        <v>6.7160000000000002</v>
      </c>
      <c r="R48" s="101">
        <v>8.0180000000000007</v>
      </c>
      <c r="S48" s="101">
        <v>8.2289999999999992</v>
      </c>
      <c r="T48" s="101">
        <v>3.37</v>
      </c>
      <c r="U48" s="101">
        <v>4.6829999999999998</v>
      </c>
      <c r="V48" s="101">
        <v>3.0750000000000002</v>
      </c>
      <c r="W48" s="101"/>
      <c r="X48" s="101"/>
      <c r="Y48" s="101">
        <v>3.4790000000000001</v>
      </c>
      <c r="Z48" s="101">
        <v>7.3140000000000001</v>
      </c>
      <c r="AA48" s="101">
        <v>3.4740000000000002</v>
      </c>
      <c r="AB48" s="101">
        <v>4.0350000000000001</v>
      </c>
      <c r="AC48" s="101">
        <v>2.0459999999999998</v>
      </c>
      <c r="AD48" s="101">
        <v>4.4880000000000004</v>
      </c>
      <c r="AE48" s="101">
        <v>3.7080000000000002</v>
      </c>
      <c r="AF48" s="101">
        <v>6.2720000000000002</v>
      </c>
      <c r="AG48" s="101"/>
      <c r="AH48" s="101">
        <v>5.6859999999999999</v>
      </c>
      <c r="AI48" s="101">
        <v>5.0199999999999996</v>
      </c>
      <c r="AJ48" s="101">
        <v>9.2309999999999999</v>
      </c>
      <c r="AK48" s="101">
        <v>9.0640000000000001</v>
      </c>
      <c r="AL48" s="101">
        <v>6.242</v>
      </c>
      <c r="AM48" s="101">
        <v>4.3730000000000002</v>
      </c>
      <c r="AN48" s="101">
        <v>7.3739999999999997</v>
      </c>
      <c r="AO48" s="101">
        <v>6.6059999999999999</v>
      </c>
    </row>
    <row r="49" spans="1:41" x14ac:dyDescent="0.35">
      <c r="A49" s="101">
        <v>47.5</v>
      </c>
      <c r="B49" s="101">
        <v>1.1060000000000001</v>
      </c>
      <c r="C49" s="101">
        <v>1.042</v>
      </c>
      <c r="D49" s="101">
        <v>0.73</v>
      </c>
      <c r="E49" s="101">
        <v>4.298</v>
      </c>
      <c r="F49" s="101">
        <v>0.58799999999999997</v>
      </c>
      <c r="G49" s="101">
        <v>1.2370000000000001</v>
      </c>
      <c r="H49" s="101"/>
      <c r="I49" s="101"/>
      <c r="J49" s="101">
        <v>1.3180000000000001</v>
      </c>
      <c r="K49" s="101">
        <v>1.5169999999999999</v>
      </c>
      <c r="L49" s="101">
        <v>5.82</v>
      </c>
      <c r="M49" s="101">
        <v>0.63</v>
      </c>
      <c r="N49" s="101">
        <v>4.0049999999999999</v>
      </c>
      <c r="O49" s="101"/>
      <c r="P49" s="101"/>
      <c r="Q49" s="101">
        <v>5.0060000000000002</v>
      </c>
      <c r="R49" s="101">
        <v>4.6900000000000004</v>
      </c>
      <c r="S49" s="101">
        <v>5.3620000000000001</v>
      </c>
      <c r="T49" s="101">
        <v>2.577</v>
      </c>
      <c r="U49" s="101">
        <v>2.8929999999999998</v>
      </c>
      <c r="V49" s="101">
        <v>2.121</v>
      </c>
      <c r="W49" s="101"/>
      <c r="X49" s="101"/>
      <c r="Y49" s="101">
        <v>1.571</v>
      </c>
      <c r="Z49" s="101">
        <v>5.9269999999999996</v>
      </c>
      <c r="AA49" s="101">
        <v>1.0860000000000001</v>
      </c>
      <c r="AB49" s="101">
        <v>2.27</v>
      </c>
      <c r="AC49" s="101">
        <v>0.72199999999999998</v>
      </c>
      <c r="AD49" s="101">
        <v>2.8769999999999998</v>
      </c>
      <c r="AE49" s="101">
        <v>2.399</v>
      </c>
      <c r="AF49" s="101">
        <v>3.1949999999999998</v>
      </c>
      <c r="AG49" s="101"/>
      <c r="AH49" s="101">
        <v>4.3140000000000001</v>
      </c>
      <c r="AI49" s="101">
        <v>5.1559999999999997</v>
      </c>
      <c r="AJ49" s="101">
        <v>6.2640000000000002</v>
      </c>
      <c r="AK49" s="101">
        <v>5.0679999999999996</v>
      </c>
      <c r="AL49" s="101">
        <v>3.2559999999999998</v>
      </c>
      <c r="AM49" s="101">
        <v>4.5190000000000001</v>
      </c>
      <c r="AN49" s="101">
        <v>4.9160000000000004</v>
      </c>
      <c r="AO49" s="101">
        <v>3.8860000000000001</v>
      </c>
    </row>
    <row r="50" spans="1:41" x14ac:dyDescent="0.35">
      <c r="A50" s="101">
        <v>50</v>
      </c>
      <c r="B50" s="101">
        <v>0.66400000000000003</v>
      </c>
      <c r="C50" s="101">
        <v>0.39100000000000001</v>
      </c>
      <c r="D50" s="101">
        <v>0.438</v>
      </c>
      <c r="E50" s="101">
        <v>1.77</v>
      </c>
      <c r="F50" s="101">
        <v>9.8000000000000004E-2</v>
      </c>
      <c r="G50" s="101">
        <v>0.78700000000000003</v>
      </c>
      <c r="H50" s="101"/>
      <c r="I50" s="101"/>
      <c r="J50" s="101">
        <v>0.16500000000000001</v>
      </c>
      <c r="K50" s="101">
        <v>0.75900000000000001</v>
      </c>
      <c r="L50" s="101">
        <v>3.968</v>
      </c>
      <c r="M50" s="101">
        <v>0.157</v>
      </c>
      <c r="N50" s="101">
        <v>1.377</v>
      </c>
      <c r="O50" s="101"/>
      <c r="P50" s="101"/>
      <c r="Q50" s="101">
        <v>2.198</v>
      </c>
      <c r="R50" s="101">
        <v>2.4209999999999998</v>
      </c>
      <c r="S50" s="101">
        <v>3.4910000000000001</v>
      </c>
      <c r="T50" s="101">
        <v>0.69399999999999995</v>
      </c>
      <c r="U50" s="101">
        <v>1.9279999999999999</v>
      </c>
      <c r="V50" s="101">
        <v>0.21199999999999999</v>
      </c>
      <c r="W50" s="101"/>
      <c r="X50" s="101"/>
      <c r="Y50" s="101">
        <v>0.67300000000000004</v>
      </c>
      <c r="Z50" s="101">
        <v>4.1609999999999996</v>
      </c>
      <c r="AA50" s="101">
        <v>0.65100000000000002</v>
      </c>
      <c r="AB50" s="101">
        <v>0.75700000000000001</v>
      </c>
      <c r="AC50" s="101">
        <v>0.60199999999999998</v>
      </c>
      <c r="AD50" s="101">
        <v>1.496</v>
      </c>
      <c r="AE50" s="101">
        <v>1.091</v>
      </c>
      <c r="AF50" s="101">
        <v>2.4849999999999999</v>
      </c>
      <c r="AG50" s="101"/>
      <c r="AH50" s="101">
        <v>2.157</v>
      </c>
      <c r="AI50" s="101">
        <v>4.6130000000000004</v>
      </c>
      <c r="AJ50" s="101">
        <v>5.8239999999999998</v>
      </c>
      <c r="AK50" s="101">
        <v>2.6320000000000001</v>
      </c>
      <c r="AL50" s="101">
        <v>1.357</v>
      </c>
      <c r="AM50" s="101">
        <v>3.2069999999999999</v>
      </c>
      <c r="AN50" s="101">
        <v>3.3639999999999999</v>
      </c>
      <c r="AO50" s="101">
        <v>3.238</v>
      </c>
    </row>
    <row r="51" spans="1:41" x14ac:dyDescent="0.35">
      <c r="A51" s="101">
        <v>52.5</v>
      </c>
      <c r="B51" s="101">
        <v>0</v>
      </c>
      <c r="C51" s="101">
        <v>0</v>
      </c>
      <c r="D51" s="101">
        <v>0</v>
      </c>
      <c r="E51" s="101">
        <v>1.1379999999999999</v>
      </c>
      <c r="F51" s="101">
        <v>0</v>
      </c>
      <c r="G51" s="101">
        <v>0.112</v>
      </c>
      <c r="H51" s="101"/>
      <c r="I51" s="101"/>
      <c r="J51" s="101">
        <v>0.16500000000000001</v>
      </c>
      <c r="K51" s="101">
        <v>0.152</v>
      </c>
      <c r="L51" s="101">
        <v>2.1160000000000001</v>
      </c>
      <c r="M51" s="101">
        <v>0</v>
      </c>
      <c r="N51" s="101">
        <v>1.377</v>
      </c>
      <c r="O51" s="101"/>
      <c r="P51" s="101"/>
      <c r="Q51" s="101">
        <v>1.587</v>
      </c>
      <c r="R51" s="101">
        <v>1.3620000000000001</v>
      </c>
      <c r="S51" s="101">
        <v>1.3720000000000001</v>
      </c>
      <c r="T51" s="101">
        <v>0.39600000000000002</v>
      </c>
      <c r="U51" s="101">
        <v>0.96399999999999997</v>
      </c>
      <c r="V51" s="101">
        <v>0.21199999999999999</v>
      </c>
      <c r="W51" s="101"/>
      <c r="X51" s="101"/>
      <c r="Y51" s="101">
        <v>0.112</v>
      </c>
      <c r="Z51" s="101">
        <v>2.27</v>
      </c>
      <c r="AA51" s="101">
        <v>0.109</v>
      </c>
      <c r="AB51" s="101">
        <v>0</v>
      </c>
      <c r="AC51" s="101">
        <v>0</v>
      </c>
      <c r="AD51" s="101">
        <v>0.23</v>
      </c>
      <c r="AE51" s="101">
        <v>0.436</v>
      </c>
      <c r="AF51" s="101">
        <v>1.302</v>
      </c>
      <c r="AG51" s="101"/>
      <c r="AH51" s="101">
        <v>0.98</v>
      </c>
      <c r="AI51" s="101">
        <v>2.5779999999999998</v>
      </c>
      <c r="AJ51" s="101">
        <v>3.1869999999999998</v>
      </c>
      <c r="AK51" s="101">
        <v>1.0720000000000001</v>
      </c>
      <c r="AL51" s="101">
        <v>0.95</v>
      </c>
      <c r="AM51" s="101">
        <v>0.72899999999999998</v>
      </c>
      <c r="AN51" s="101">
        <v>0.77600000000000002</v>
      </c>
      <c r="AO51" s="101">
        <v>0.77700000000000002</v>
      </c>
    </row>
    <row r="52" spans="1:41" x14ac:dyDescent="0.35">
      <c r="A52" s="101">
        <v>55</v>
      </c>
      <c r="B52" s="101">
        <v>0</v>
      </c>
      <c r="C52" s="101">
        <v>0</v>
      </c>
      <c r="D52" s="101">
        <v>0.14599999999999999</v>
      </c>
      <c r="E52" s="101">
        <v>0.253</v>
      </c>
      <c r="F52" s="101">
        <v>0</v>
      </c>
      <c r="G52" s="101">
        <v>0</v>
      </c>
      <c r="H52" s="101"/>
      <c r="I52" s="101"/>
      <c r="J52" s="101">
        <v>0</v>
      </c>
      <c r="K52" s="101">
        <v>0.30299999999999999</v>
      </c>
      <c r="L52" s="101">
        <v>1.4550000000000001</v>
      </c>
      <c r="M52" s="101">
        <v>0.157</v>
      </c>
      <c r="N52" s="101">
        <v>0.751</v>
      </c>
      <c r="O52" s="101"/>
      <c r="P52" s="101"/>
      <c r="Q52" s="101">
        <v>0.48799999999999999</v>
      </c>
      <c r="R52" s="101">
        <v>1.21</v>
      </c>
      <c r="S52" s="101">
        <v>0.623</v>
      </c>
      <c r="T52" s="101">
        <v>9.9000000000000005E-2</v>
      </c>
      <c r="U52" s="101">
        <v>0.68899999999999995</v>
      </c>
      <c r="V52" s="101">
        <v>0.106</v>
      </c>
      <c r="W52" s="101"/>
      <c r="X52" s="101"/>
      <c r="Y52" s="101">
        <v>0</v>
      </c>
      <c r="Z52" s="101">
        <v>1.8919999999999999</v>
      </c>
      <c r="AA52" s="101">
        <v>0.217</v>
      </c>
      <c r="AB52" s="101">
        <v>0</v>
      </c>
      <c r="AC52" s="101">
        <v>0</v>
      </c>
      <c r="AD52" s="101">
        <v>0</v>
      </c>
      <c r="AE52" s="101">
        <v>0.218</v>
      </c>
      <c r="AF52" s="101">
        <v>0.35499999999999998</v>
      </c>
      <c r="AG52" s="101"/>
      <c r="AH52" s="101">
        <v>0.29399999999999998</v>
      </c>
      <c r="AI52" s="101">
        <v>1.4930000000000001</v>
      </c>
      <c r="AJ52" s="101">
        <v>1.429</v>
      </c>
      <c r="AK52" s="101">
        <v>0.48699999999999999</v>
      </c>
      <c r="AL52" s="101">
        <v>0.54300000000000004</v>
      </c>
      <c r="AM52" s="101">
        <v>0.875</v>
      </c>
      <c r="AN52" s="101">
        <v>0.38800000000000001</v>
      </c>
      <c r="AO52" s="101">
        <v>0</v>
      </c>
    </row>
    <row r="53" spans="1:41" x14ac:dyDescent="0.35">
      <c r="A53" s="101">
        <v>57.5</v>
      </c>
      <c r="B53" s="101">
        <v>0</v>
      </c>
      <c r="C53" s="101">
        <v>0</v>
      </c>
      <c r="D53" s="101">
        <v>0.14599999999999999</v>
      </c>
      <c r="E53" s="101">
        <v>0</v>
      </c>
      <c r="F53" s="101">
        <v>0</v>
      </c>
      <c r="G53" s="101">
        <v>0</v>
      </c>
      <c r="H53" s="101"/>
      <c r="I53" s="101"/>
      <c r="J53" s="101">
        <v>0</v>
      </c>
      <c r="K53" s="101">
        <v>0</v>
      </c>
      <c r="L53" s="101">
        <v>0.66100000000000003</v>
      </c>
      <c r="M53" s="101">
        <v>0</v>
      </c>
      <c r="N53" s="101">
        <v>0</v>
      </c>
      <c r="O53" s="101"/>
      <c r="P53" s="101"/>
      <c r="Q53" s="101">
        <v>0.36599999999999999</v>
      </c>
      <c r="R53" s="101">
        <v>0.30299999999999999</v>
      </c>
      <c r="S53" s="101">
        <v>0.125</v>
      </c>
      <c r="T53" s="101">
        <v>0</v>
      </c>
      <c r="U53" s="101">
        <v>0.55100000000000005</v>
      </c>
      <c r="V53" s="101">
        <v>0</v>
      </c>
      <c r="W53" s="101"/>
      <c r="X53" s="101"/>
      <c r="Y53" s="101">
        <v>0.112</v>
      </c>
      <c r="Z53" s="101">
        <v>0.88300000000000001</v>
      </c>
      <c r="AA53" s="101">
        <v>0.109</v>
      </c>
      <c r="AB53" s="101">
        <v>0.126</v>
      </c>
      <c r="AC53" s="101">
        <v>0</v>
      </c>
      <c r="AD53" s="101">
        <v>0</v>
      </c>
      <c r="AE53" s="101">
        <v>0.32700000000000001</v>
      </c>
      <c r="AF53" s="101">
        <v>0.23699999999999999</v>
      </c>
      <c r="AG53" s="101"/>
      <c r="AH53" s="101">
        <v>9.8000000000000004E-2</v>
      </c>
      <c r="AI53" s="101">
        <v>1.357</v>
      </c>
      <c r="AJ53" s="101">
        <v>1.6479999999999999</v>
      </c>
      <c r="AK53" s="101">
        <v>0.29199999999999998</v>
      </c>
      <c r="AL53" s="101">
        <v>0.40699999999999997</v>
      </c>
      <c r="AM53" s="101">
        <v>0.29199999999999998</v>
      </c>
      <c r="AN53" s="101">
        <v>0</v>
      </c>
      <c r="AO53" s="101">
        <v>0.64800000000000002</v>
      </c>
    </row>
    <row r="54" spans="1:41" x14ac:dyDescent="0.35">
      <c r="A54" s="101">
        <v>60</v>
      </c>
      <c r="B54" s="101">
        <v>0</v>
      </c>
      <c r="C54" s="101">
        <v>0</v>
      </c>
      <c r="D54" s="101">
        <v>0</v>
      </c>
      <c r="E54" s="101">
        <v>0</v>
      </c>
      <c r="F54" s="101">
        <v>0</v>
      </c>
      <c r="G54" s="101">
        <v>0</v>
      </c>
      <c r="H54" s="101"/>
      <c r="I54" s="101"/>
      <c r="J54" s="101">
        <v>0</v>
      </c>
      <c r="K54" s="101">
        <v>0</v>
      </c>
      <c r="L54" s="101">
        <v>0.13200000000000001</v>
      </c>
      <c r="M54" s="101">
        <v>0</v>
      </c>
      <c r="N54" s="101">
        <v>0.125</v>
      </c>
      <c r="O54" s="101"/>
      <c r="P54" s="101"/>
      <c r="Q54" s="101">
        <v>0.122</v>
      </c>
      <c r="R54" s="101">
        <v>0</v>
      </c>
      <c r="S54" s="101">
        <v>0.125</v>
      </c>
      <c r="T54" s="101">
        <v>0</v>
      </c>
      <c r="U54" s="101">
        <v>0</v>
      </c>
      <c r="V54" s="101">
        <v>0.106</v>
      </c>
      <c r="W54" s="101"/>
      <c r="X54" s="101"/>
      <c r="Y54" s="101">
        <v>0</v>
      </c>
      <c r="Z54" s="101">
        <v>0.126</v>
      </c>
      <c r="AA54" s="101">
        <v>0.109</v>
      </c>
      <c r="AB54" s="101">
        <v>0</v>
      </c>
      <c r="AC54" s="101">
        <v>0</v>
      </c>
      <c r="AD54" s="101">
        <v>0</v>
      </c>
      <c r="AE54" s="101">
        <v>0</v>
      </c>
      <c r="AF54" s="101">
        <v>0.11799999999999999</v>
      </c>
      <c r="AG54" s="101"/>
      <c r="AH54" s="101">
        <v>0</v>
      </c>
      <c r="AI54" s="101">
        <v>0.13600000000000001</v>
      </c>
      <c r="AJ54" s="101">
        <v>0.22</v>
      </c>
      <c r="AK54" s="101">
        <v>9.7000000000000003E-2</v>
      </c>
      <c r="AL54" s="101">
        <v>0.13600000000000001</v>
      </c>
      <c r="AM54" s="101">
        <v>0</v>
      </c>
      <c r="AN54" s="101">
        <v>0</v>
      </c>
      <c r="AO54" s="101">
        <v>0.13</v>
      </c>
    </row>
    <row r="55" spans="1:41" x14ac:dyDescent="0.35">
      <c r="A55" s="101">
        <v>62.5</v>
      </c>
      <c r="B55" s="101">
        <v>0</v>
      </c>
      <c r="C55" s="101">
        <v>0</v>
      </c>
      <c r="D55" s="101">
        <v>0.14599999999999999</v>
      </c>
      <c r="E55" s="101">
        <v>0</v>
      </c>
      <c r="F55" s="101">
        <v>0</v>
      </c>
      <c r="G55" s="101">
        <v>0</v>
      </c>
      <c r="H55" s="101"/>
      <c r="I55" s="101"/>
      <c r="J55" s="101">
        <v>0</v>
      </c>
      <c r="K55" s="101">
        <v>0</v>
      </c>
      <c r="L55" s="101">
        <v>0</v>
      </c>
      <c r="M55" s="101">
        <v>0</v>
      </c>
      <c r="N55" s="101">
        <v>0</v>
      </c>
      <c r="O55" s="101"/>
      <c r="P55" s="101"/>
      <c r="Q55" s="101">
        <v>0</v>
      </c>
      <c r="R55" s="101">
        <v>0</v>
      </c>
      <c r="S55" s="101">
        <v>0.249</v>
      </c>
      <c r="T55" s="101">
        <v>0</v>
      </c>
      <c r="U55" s="101">
        <v>0.13800000000000001</v>
      </c>
      <c r="V55" s="101">
        <v>0</v>
      </c>
      <c r="W55" s="101"/>
      <c r="X55" s="101"/>
      <c r="Y55" s="101">
        <v>0</v>
      </c>
      <c r="Z55" s="101">
        <v>0.126</v>
      </c>
      <c r="AA55" s="101">
        <v>0</v>
      </c>
      <c r="AB55" s="101">
        <v>0</v>
      </c>
      <c r="AC55" s="101">
        <v>0</v>
      </c>
      <c r="AD55" s="101">
        <v>0</v>
      </c>
      <c r="AE55" s="101">
        <v>0</v>
      </c>
      <c r="AF55" s="101">
        <v>0.35499999999999998</v>
      </c>
      <c r="AG55" s="101"/>
      <c r="AH55" s="101">
        <v>0</v>
      </c>
      <c r="AI55" s="101">
        <v>0</v>
      </c>
      <c r="AJ55" s="101">
        <v>0.33</v>
      </c>
      <c r="AK55" s="101">
        <v>0</v>
      </c>
      <c r="AL55" s="101">
        <v>0</v>
      </c>
      <c r="AM55" s="101">
        <v>0</v>
      </c>
      <c r="AN55" s="101">
        <v>0</v>
      </c>
      <c r="AO55" s="101">
        <v>0.25900000000000001</v>
      </c>
    </row>
    <row r="56" spans="1:41" x14ac:dyDescent="0.35">
      <c r="A56" s="101">
        <v>65</v>
      </c>
      <c r="B56" s="101">
        <v>0</v>
      </c>
      <c r="C56" s="101">
        <v>0</v>
      </c>
      <c r="D56" s="101">
        <v>0</v>
      </c>
      <c r="E56" s="101">
        <v>0</v>
      </c>
      <c r="F56" s="101">
        <v>0</v>
      </c>
      <c r="G56" s="101">
        <v>0</v>
      </c>
      <c r="H56" s="101"/>
      <c r="I56" s="101"/>
      <c r="J56" s="101">
        <v>0</v>
      </c>
      <c r="K56" s="101">
        <v>0</v>
      </c>
      <c r="L56" s="101">
        <v>0</v>
      </c>
      <c r="M56" s="101">
        <v>0</v>
      </c>
      <c r="N56" s="101">
        <v>0</v>
      </c>
      <c r="O56" s="101"/>
      <c r="P56" s="101"/>
      <c r="Q56" s="101">
        <v>0</v>
      </c>
      <c r="R56" s="101">
        <v>0.151</v>
      </c>
      <c r="S56" s="101">
        <v>0</v>
      </c>
      <c r="T56" s="101">
        <v>0</v>
      </c>
      <c r="U56" s="101">
        <v>0</v>
      </c>
      <c r="V56" s="101">
        <v>0</v>
      </c>
      <c r="W56" s="101"/>
      <c r="X56" s="101"/>
      <c r="Y56" s="101">
        <v>0</v>
      </c>
      <c r="Z56" s="101">
        <v>0.126</v>
      </c>
      <c r="AA56" s="101">
        <v>0</v>
      </c>
      <c r="AB56" s="101">
        <v>0</v>
      </c>
      <c r="AC56" s="101">
        <v>0</v>
      </c>
      <c r="AD56" s="101">
        <v>0</v>
      </c>
      <c r="AE56" s="101">
        <v>0</v>
      </c>
      <c r="AF56" s="101">
        <v>0</v>
      </c>
      <c r="AG56" s="101"/>
      <c r="AH56" s="101">
        <v>0</v>
      </c>
      <c r="AI56" s="101">
        <v>0</v>
      </c>
      <c r="AJ56" s="101">
        <v>0.33</v>
      </c>
      <c r="AK56" s="101">
        <v>9.7000000000000003E-2</v>
      </c>
      <c r="AL56" s="101">
        <v>0</v>
      </c>
      <c r="AM56" s="101">
        <v>0</v>
      </c>
      <c r="AN56" s="101">
        <v>0</v>
      </c>
      <c r="AO56" s="101">
        <v>0</v>
      </c>
    </row>
    <row r="57" spans="1:41" x14ac:dyDescent="0.35">
      <c r="A57" s="101">
        <v>67.5</v>
      </c>
      <c r="B57" s="101">
        <v>0</v>
      </c>
      <c r="C57" s="101">
        <v>0</v>
      </c>
      <c r="D57" s="101">
        <v>0</v>
      </c>
      <c r="E57" s="101">
        <v>0</v>
      </c>
      <c r="F57" s="101">
        <v>0</v>
      </c>
      <c r="G57" s="101">
        <v>0</v>
      </c>
      <c r="H57" s="101"/>
      <c r="I57" s="101"/>
      <c r="J57" s="101">
        <v>0</v>
      </c>
      <c r="K57" s="101">
        <v>0</v>
      </c>
      <c r="L57" s="101">
        <v>0</v>
      </c>
      <c r="M57" s="101">
        <v>0</v>
      </c>
      <c r="N57" s="101">
        <v>0</v>
      </c>
      <c r="O57" s="101"/>
      <c r="P57" s="101"/>
      <c r="Q57" s="101">
        <v>0.122</v>
      </c>
      <c r="R57" s="101">
        <v>0.151</v>
      </c>
      <c r="S57" s="101">
        <v>0</v>
      </c>
      <c r="T57" s="101">
        <v>0</v>
      </c>
      <c r="U57" s="101">
        <v>0</v>
      </c>
      <c r="V57" s="101">
        <v>0</v>
      </c>
      <c r="W57" s="101"/>
      <c r="X57" s="101"/>
      <c r="Y57" s="101">
        <v>0</v>
      </c>
      <c r="Z57" s="101">
        <v>0.126</v>
      </c>
      <c r="AA57" s="101">
        <v>0</v>
      </c>
      <c r="AB57" s="101">
        <v>0</v>
      </c>
      <c r="AC57" s="101">
        <v>0</v>
      </c>
      <c r="AD57" s="101">
        <v>0</v>
      </c>
      <c r="AE57" s="101">
        <v>0</v>
      </c>
      <c r="AF57" s="101">
        <v>0</v>
      </c>
      <c r="AG57" s="101"/>
      <c r="AH57" s="101">
        <v>0</v>
      </c>
      <c r="AI57" s="101">
        <v>0</v>
      </c>
      <c r="AJ57" s="101">
        <v>0</v>
      </c>
      <c r="AK57" s="101">
        <v>9.7000000000000003E-2</v>
      </c>
      <c r="AL57" s="101">
        <v>0.13600000000000001</v>
      </c>
      <c r="AM57" s="101">
        <v>0</v>
      </c>
      <c r="AN57" s="101">
        <v>0</v>
      </c>
      <c r="AO57" s="101">
        <v>0</v>
      </c>
    </row>
    <row r="58" spans="1:41" x14ac:dyDescent="0.35">
      <c r="A58" s="101">
        <v>70</v>
      </c>
      <c r="B58" s="101">
        <v>0</v>
      </c>
      <c r="C58" s="101">
        <v>0</v>
      </c>
      <c r="D58" s="101">
        <v>0</v>
      </c>
      <c r="E58" s="101">
        <v>0</v>
      </c>
      <c r="F58" s="101">
        <v>0</v>
      </c>
      <c r="G58" s="101">
        <v>0</v>
      </c>
      <c r="H58" s="101"/>
      <c r="I58" s="101"/>
      <c r="J58" s="101">
        <v>0</v>
      </c>
      <c r="K58" s="101">
        <v>0</v>
      </c>
      <c r="L58" s="101">
        <v>0</v>
      </c>
      <c r="M58" s="101">
        <v>0</v>
      </c>
      <c r="N58" s="101">
        <v>0</v>
      </c>
      <c r="O58" s="101"/>
      <c r="P58" s="101"/>
      <c r="Q58" s="101">
        <v>0</v>
      </c>
      <c r="R58" s="101">
        <v>0</v>
      </c>
      <c r="S58" s="101">
        <v>0</v>
      </c>
      <c r="T58" s="101">
        <v>0</v>
      </c>
      <c r="U58" s="101">
        <v>0</v>
      </c>
      <c r="V58" s="101">
        <v>0</v>
      </c>
      <c r="W58" s="101"/>
      <c r="X58" s="101"/>
      <c r="Y58" s="101">
        <v>0</v>
      </c>
      <c r="Z58" s="101">
        <v>0.126</v>
      </c>
      <c r="AA58" s="101">
        <v>0</v>
      </c>
      <c r="AB58" s="101">
        <v>0</v>
      </c>
      <c r="AC58" s="101">
        <v>0</v>
      </c>
      <c r="AD58" s="101">
        <v>0</v>
      </c>
      <c r="AE58" s="101">
        <v>0</v>
      </c>
      <c r="AF58" s="101">
        <v>0.11799999999999999</v>
      </c>
      <c r="AG58" s="101"/>
      <c r="AH58" s="101">
        <v>0</v>
      </c>
      <c r="AI58" s="101">
        <v>0</v>
      </c>
      <c r="AJ58" s="101">
        <v>0</v>
      </c>
      <c r="AK58" s="101">
        <v>0</v>
      </c>
      <c r="AL58" s="101">
        <v>0</v>
      </c>
      <c r="AM58" s="101">
        <v>0</v>
      </c>
      <c r="AN58" s="101">
        <v>0</v>
      </c>
      <c r="AO58" s="101">
        <v>0</v>
      </c>
    </row>
    <row r="59" spans="1:41" x14ac:dyDescent="0.35">
      <c r="A59" s="101">
        <v>72.5</v>
      </c>
      <c r="B59" s="101">
        <v>0</v>
      </c>
      <c r="C59" s="101">
        <v>0</v>
      </c>
      <c r="D59" s="101">
        <v>0</v>
      </c>
      <c r="E59" s="101">
        <v>0</v>
      </c>
      <c r="F59" s="101">
        <v>0</v>
      </c>
      <c r="G59" s="101">
        <v>0</v>
      </c>
      <c r="H59" s="101"/>
      <c r="I59" s="101"/>
      <c r="J59" s="101">
        <v>0</v>
      </c>
      <c r="K59" s="101">
        <v>0</v>
      </c>
      <c r="L59" s="101">
        <v>0</v>
      </c>
      <c r="M59" s="101">
        <v>0</v>
      </c>
      <c r="N59" s="101">
        <v>0</v>
      </c>
      <c r="O59" s="101"/>
      <c r="P59" s="101"/>
      <c r="Q59" s="101">
        <v>0.122</v>
      </c>
      <c r="R59" s="101">
        <v>0</v>
      </c>
      <c r="S59" s="101">
        <v>0</v>
      </c>
      <c r="T59" s="101">
        <v>0</v>
      </c>
      <c r="U59" s="101">
        <v>0</v>
      </c>
      <c r="V59" s="101">
        <v>0</v>
      </c>
      <c r="W59" s="101"/>
      <c r="X59" s="101"/>
      <c r="Y59" s="101">
        <v>0</v>
      </c>
      <c r="Z59" s="101">
        <v>0</v>
      </c>
      <c r="AA59" s="101">
        <v>0</v>
      </c>
      <c r="AB59" s="101">
        <v>0</v>
      </c>
      <c r="AC59" s="101">
        <v>0</v>
      </c>
      <c r="AD59" s="101">
        <v>0</v>
      </c>
      <c r="AE59" s="101">
        <v>0</v>
      </c>
      <c r="AF59" s="101">
        <v>0</v>
      </c>
      <c r="AG59" s="101"/>
      <c r="AH59" s="101">
        <v>0</v>
      </c>
      <c r="AI59" s="101">
        <v>0</v>
      </c>
      <c r="AJ59" s="101">
        <v>0</v>
      </c>
      <c r="AK59" s="101">
        <v>0</v>
      </c>
      <c r="AL59" s="101">
        <v>0</v>
      </c>
      <c r="AM59" s="101">
        <v>0</v>
      </c>
      <c r="AN59" s="101">
        <v>0</v>
      </c>
      <c r="AO59" s="101">
        <v>0</v>
      </c>
    </row>
    <row r="60" spans="1:41" ht="15" thickBot="1" x14ac:dyDescent="0.4"/>
    <row r="61" spans="1:41" ht="15" thickBot="1" x14ac:dyDescent="0.4">
      <c r="A61" s="239" t="s">
        <v>748</v>
      </c>
      <c r="B61" s="296" t="s">
        <v>55</v>
      </c>
      <c r="C61" s="297"/>
      <c r="D61" s="297"/>
      <c r="E61" s="297"/>
      <c r="F61" s="297"/>
      <c r="G61" s="297"/>
      <c r="H61" s="297"/>
      <c r="I61" s="298"/>
      <c r="J61" s="296" t="s">
        <v>56</v>
      </c>
      <c r="K61" s="297"/>
      <c r="L61" s="297"/>
      <c r="M61" s="297"/>
      <c r="N61" s="297"/>
      <c r="O61" s="297"/>
      <c r="P61" s="298"/>
      <c r="Q61" s="296" t="s">
        <v>747</v>
      </c>
      <c r="R61" s="297"/>
      <c r="S61" s="297"/>
      <c r="T61" s="297"/>
      <c r="U61" s="297"/>
      <c r="V61" s="297"/>
      <c r="W61" s="297"/>
      <c r="X61" s="298"/>
      <c r="Y61" s="296" t="s">
        <v>164</v>
      </c>
      <c r="Z61" s="297"/>
      <c r="AA61" s="297"/>
      <c r="AB61" s="297"/>
      <c r="AC61" s="297"/>
      <c r="AD61" s="297"/>
      <c r="AE61" s="297"/>
      <c r="AF61" s="298"/>
      <c r="AG61" s="238"/>
      <c r="AH61" s="280" t="s">
        <v>746</v>
      </c>
      <c r="AI61" s="281"/>
      <c r="AJ61" s="281"/>
      <c r="AK61" s="281"/>
      <c r="AL61" s="281"/>
      <c r="AM61" s="281"/>
      <c r="AN61" s="281"/>
      <c r="AO61" s="282"/>
    </row>
    <row r="62" spans="1:41" x14ac:dyDescent="0.35">
      <c r="A62" s="101">
        <v>0</v>
      </c>
      <c r="B62" s="101">
        <v>0</v>
      </c>
      <c r="C62" s="101">
        <v>0</v>
      </c>
      <c r="D62" s="101">
        <v>0</v>
      </c>
      <c r="E62" s="101">
        <v>0</v>
      </c>
      <c r="F62" s="101">
        <v>0</v>
      </c>
      <c r="G62" s="101">
        <v>0</v>
      </c>
      <c r="H62" s="101"/>
      <c r="I62" s="101"/>
      <c r="J62" s="101">
        <v>0</v>
      </c>
      <c r="K62" s="101">
        <v>0</v>
      </c>
      <c r="L62" s="101">
        <v>0</v>
      </c>
      <c r="M62" s="101">
        <v>0</v>
      </c>
      <c r="N62" s="101">
        <v>0</v>
      </c>
      <c r="O62" s="101"/>
      <c r="P62" s="101"/>
      <c r="Q62" s="101">
        <v>0</v>
      </c>
      <c r="R62" s="101">
        <v>0</v>
      </c>
      <c r="S62" s="101">
        <v>0</v>
      </c>
      <c r="T62" s="101">
        <v>0</v>
      </c>
      <c r="U62" s="101">
        <v>0</v>
      </c>
      <c r="V62" s="101">
        <v>0</v>
      </c>
      <c r="W62" s="101"/>
      <c r="X62" s="101"/>
      <c r="Y62" s="101">
        <v>0</v>
      </c>
      <c r="Z62" s="101">
        <v>0</v>
      </c>
      <c r="AA62" s="101">
        <v>0</v>
      </c>
      <c r="AB62" s="101">
        <v>0</v>
      </c>
      <c r="AC62" s="101">
        <v>0</v>
      </c>
      <c r="AD62" s="101">
        <v>0</v>
      </c>
      <c r="AE62" s="101">
        <v>0</v>
      </c>
      <c r="AF62" s="101">
        <v>0</v>
      </c>
      <c r="AG62" s="101"/>
      <c r="AH62" s="101">
        <v>0</v>
      </c>
      <c r="AI62" s="101">
        <v>0</v>
      </c>
      <c r="AJ62" s="101">
        <v>0</v>
      </c>
      <c r="AK62" s="101">
        <v>0</v>
      </c>
      <c r="AL62" s="101">
        <v>0</v>
      </c>
      <c r="AM62" s="101">
        <v>0</v>
      </c>
      <c r="AN62" s="101">
        <v>0</v>
      </c>
      <c r="AO62" s="101">
        <v>0</v>
      </c>
    </row>
    <row r="63" spans="1:41" x14ac:dyDescent="0.35">
      <c r="A63" s="101">
        <v>10</v>
      </c>
      <c r="B63" s="101">
        <v>0</v>
      </c>
      <c r="C63" s="101">
        <v>0</v>
      </c>
      <c r="D63" s="101">
        <v>0</v>
      </c>
      <c r="E63" s="101">
        <v>0</v>
      </c>
      <c r="F63" s="101">
        <v>0</v>
      </c>
      <c r="G63" s="101">
        <v>0</v>
      </c>
      <c r="H63" s="101"/>
      <c r="I63" s="101"/>
      <c r="J63" s="101">
        <v>0</v>
      </c>
      <c r="K63" s="101">
        <v>0</v>
      </c>
      <c r="L63" s="101">
        <v>0</v>
      </c>
      <c r="M63" s="101">
        <v>0</v>
      </c>
      <c r="N63" s="101">
        <v>0</v>
      </c>
      <c r="O63" s="101"/>
      <c r="P63" s="101"/>
      <c r="Q63" s="101">
        <v>0</v>
      </c>
      <c r="R63" s="101">
        <v>0</v>
      </c>
      <c r="S63" s="101">
        <v>0</v>
      </c>
      <c r="T63" s="101">
        <v>0</v>
      </c>
      <c r="U63" s="101">
        <v>0</v>
      </c>
      <c r="V63" s="101">
        <v>0</v>
      </c>
      <c r="W63" s="101"/>
      <c r="X63" s="101"/>
      <c r="Y63" s="101">
        <v>0</v>
      </c>
      <c r="Z63" s="101">
        <v>0</v>
      </c>
      <c r="AA63" s="101">
        <v>0</v>
      </c>
      <c r="AB63" s="101">
        <v>0</v>
      </c>
      <c r="AC63" s="101">
        <v>0</v>
      </c>
      <c r="AD63" s="101">
        <v>0</v>
      </c>
      <c r="AE63" s="101">
        <v>0</v>
      </c>
      <c r="AF63" s="101">
        <v>0</v>
      </c>
      <c r="AG63" s="101"/>
      <c r="AH63" s="101">
        <v>0</v>
      </c>
      <c r="AI63" s="101">
        <v>0</v>
      </c>
      <c r="AJ63" s="101">
        <v>0</v>
      </c>
      <c r="AK63" s="101">
        <v>0</v>
      </c>
      <c r="AL63" s="101">
        <v>0</v>
      </c>
      <c r="AM63" s="101">
        <v>0</v>
      </c>
      <c r="AN63" s="101">
        <v>0</v>
      </c>
      <c r="AO63" s="101">
        <v>0</v>
      </c>
    </row>
    <row r="64" spans="1:41" x14ac:dyDescent="0.35">
      <c r="A64" s="101">
        <v>12.5</v>
      </c>
      <c r="B64" s="101">
        <v>0</v>
      </c>
      <c r="C64" s="101">
        <v>0.3</v>
      </c>
      <c r="D64" s="101">
        <v>0.55700000000000005</v>
      </c>
      <c r="E64" s="101">
        <v>0.30399999999999999</v>
      </c>
      <c r="F64" s="101">
        <v>0.13900000000000001</v>
      </c>
      <c r="G64" s="101">
        <v>0</v>
      </c>
      <c r="H64" s="101"/>
      <c r="I64" s="101"/>
      <c r="J64" s="101">
        <v>0.13900000000000001</v>
      </c>
      <c r="K64" s="101">
        <v>0.443</v>
      </c>
      <c r="L64" s="101">
        <v>0.16</v>
      </c>
      <c r="M64" s="101">
        <v>0.34899999999999998</v>
      </c>
      <c r="N64" s="101">
        <v>0.36899999999999999</v>
      </c>
      <c r="O64" s="101"/>
      <c r="P64" s="101"/>
      <c r="Q64" s="101">
        <v>0</v>
      </c>
      <c r="R64" s="101">
        <v>0</v>
      </c>
      <c r="S64" s="101">
        <v>1.026</v>
      </c>
      <c r="T64" s="101">
        <v>0</v>
      </c>
      <c r="U64" s="101">
        <v>0</v>
      </c>
      <c r="V64" s="101">
        <v>0</v>
      </c>
      <c r="W64" s="101"/>
      <c r="X64" s="101"/>
      <c r="Y64" s="101">
        <v>0</v>
      </c>
      <c r="Z64" s="101">
        <v>0</v>
      </c>
      <c r="AA64" s="101">
        <v>0</v>
      </c>
      <c r="AB64" s="101">
        <v>0</v>
      </c>
      <c r="AC64" s="101">
        <v>0.29499999999999998</v>
      </c>
      <c r="AD64" s="101">
        <v>0</v>
      </c>
      <c r="AE64" s="101">
        <v>0</v>
      </c>
      <c r="AF64" s="101">
        <v>0</v>
      </c>
      <c r="AG64" s="101"/>
      <c r="AH64" s="101">
        <v>0</v>
      </c>
      <c r="AI64" s="101">
        <v>0</v>
      </c>
      <c r="AJ64" s="101">
        <v>0</v>
      </c>
      <c r="AK64" s="101">
        <v>0</v>
      </c>
      <c r="AL64" s="101">
        <v>0</v>
      </c>
      <c r="AM64" s="101">
        <v>0</v>
      </c>
      <c r="AN64" s="101">
        <v>0</v>
      </c>
      <c r="AO64" s="101">
        <v>0</v>
      </c>
    </row>
    <row r="65" spans="1:41" x14ac:dyDescent="0.35">
      <c r="A65" s="101">
        <v>15</v>
      </c>
      <c r="B65" s="101">
        <v>0.372</v>
      </c>
      <c r="C65" s="101">
        <v>0.6</v>
      </c>
      <c r="D65" s="101">
        <v>0.92800000000000005</v>
      </c>
      <c r="E65" s="101">
        <v>0.152</v>
      </c>
      <c r="F65" s="101">
        <v>0.13900000000000001</v>
      </c>
      <c r="G65" s="101">
        <v>0</v>
      </c>
      <c r="H65" s="101"/>
      <c r="I65" s="101"/>
      <c r="J65" s="101">
        <v>0.69399999999999995</v>
      </c>
      <c r="K65" s="101">
        <v>1.33</v>
      </c>
      <c r="L65" s="101">
        <v>0.32100000000000001</v>
      </c>
      <c r="M65" s="101">
        <v>2.4430000000000001</v>
      </c>
      <c r="N65" s="101">
        <v>0.185</v>
      </c>
      <c r="O65" s="101"/>
      <c r="P65" s="101"/>
      <c r="Q65" s="101">
        <v>0.61299999999999999</v>
      </c>
      <c r="R65" s="101">
        <v>0.87</v>
      </c>
      <c r="S65" s="101">
        <v>0.51300000000000001</v>
      </c>
      <c r="T65" s="101">
        <v>0.29799999999999999</v>
      </c>
      <c r="U65" s="101">
        <v>0.314</v>
      </c>
      <c r="V65" s="101">
        <v>0.46400000000000002</v>
      </c>
      <c r="W65" s="101"/>
      <c r="X65" s="101"/>
      <c r="Y65" s="101">
        <v>0</v>
      </c>
      <c r="Z65" s="101">
        <v>0.97099999999999997</v>
      </c>
      <c r="AA65" s="101">
        <v>0.25</v>
      </c>
      <c r="AB65" s="101">
        <v>0.224</v>
      </c>
      <c r="AC65" s="101">
        <v>0.59099999999999997</v>
      </c>
      <c r="AD65" s="101">
        <v>0</v>
      </c>
      <c r="AE65" s="101">
        <v>0</v>
      </c>
      <c r="AF65" s="101">
        <v>0</v>
      </c>
      <c r="AG65" s="101"/>
      <c r="AH65" s="101">
        <v>0.72199999999999998</v>
      </c>
      <c r="AI65" s="101">
        <v>0.434</v>
      </c>
      <c r="AJ65" s="101">
        <v>0</v>
      </c>
      <c r="AK65" s="101">
        <v>0</v>
      </c>
      <c r="AL65" s="101">
        <v>0</v>
      </c>
      <c r="AM65" s="101">
        <v>0</v>
      </c>
      <c r="AN65" s="101">
        <v>0</v>
      </c>
      <c r="AO65" s="101">
        <v>0</v>
      </c>
    </row>
    <row r="66" spans="1:41" x14ac:dyDescent="0.35">
      <c r="A66" s="101">
        <v>17.5</v>
      </c>
      <c r="B66" s="101">
        <v>0.248</v>
      </c>
      <c r="C66" s="101">
        <v>0.75</v>
      </c>
      <c r="D66" s="101">
        <v>2.226</v>
      </c>
      <c r="E66" s="101">
        <v>0.45700000000000002</v>
      </c>
      <c r="F66" s="101">
        <v>0</v>
      </c>
      <c r="G66" s="101">
        <v>0</v>
      </c>
      <c r="H66" s="101"/>
      <c r="I66" s="101"/>
      <c r="J66" s="101">
        <v>2.222</v>
      </c>
      <c r="K66" s="101">
        <v>1.33</v>
      </c>
      <c r="L66" s="101">
        <v>0.32100000000000001</v>
      </c>
      <c r="M66" s="101">
        <v>3.141</v>
      </c>
      <c r="N66" s="101">
        <v>0.92300000000000004</v>
      </c>
      <c r="O66" s="101"/>
      <c r="P66" s="101"/>
      <c r="Q66" s="101">
        <v>1.431</v>
      </c>
      <c r="R66" s="101">
        <v>0.87</v>
      </c>
      <c r="S66" s="101">
        <v>1.026</v>
      </c>
      <c r="T66" s="101">
        <v>0</v>
      </c>
      <c r="U66" s="101">
        <v>0.314</v>
      </c>
      <c r="V66" s="101">
        <v>0.92800000000000005</v>
      </c>
      <c r="W66" s="101"/>
      <c r="X66" s="101"/>
      <c r="Y66" s="101">
        <v>1.1279999999999999</v>
      </c>
      <c r="Z66" s="101">
        <v>0.97099999999999997</v>
      </c>
      <c r="AA66" s="101">
        <v>0.75</v>
      </c>
      <c r="AB66" s="101">
        <v>0</v>
      </c>
      <c r="AC66" s="101">
        <v>1.7729999999999999</v>
      </c>
      <c r="AD66" s="101">
        <v>0</v>
      </c>
      <c r="AE66" s="101">
        <v>0.65100000000000002</v>
      </c>
      <c r="AF66" s="101">
        <v>0</v>
      </c>
      <c r="AG66" s="101"/>
      <c r="AH66" s="101">
        <v>0.36099999999999999</v>
      </c>
      <c r="AI66" s="101">
        <v>0</v>
      </c>
      <c r="AJ66" s="101">
        <v>0.20799999999999999</v>
      </c>
      <c r="AK66" s="101">
        <v>0.49</v>
      </c>
      <c r="AL66" s="101">
        <v>3.306</v>
      </c>
      <c r="AM66" s="101">
        <v>0</v>
      </c>
      <c r="AN66" s="101">
        <v>2.4390000000000001</v>
      </c>
      <c r="AO66" s="101">
        <v>0</v>
      </c>
    </row>
    <row r="67" spans="1:41" x14ac:dyDescent="0.35">
      <c r="A67" s="101">
        <v>20</v>
      </c>
      <c r="B67" s="101">
        <v>0.124</v>
      </c>
      <c r="C67" s="101">
        <v>1.649</v>
      </c>
      <c r="D67" s="101">
        <v>1.67</v>
      </c>
      <c r="E67" s="101">
        <v>0.30399999999999999</v>
      </c>
      <c r="F67" s="101">
        <v>0.13900000000000001</v>
      </c>
      <c r="G67" s="101">
        <v>0</v>
      </c>
      <c r="H67" s="101"/>
      <c r="I67" s="101"/>
      <c r="J67" s="101">
        <v>1.667</v>
      </c>
      <c r="K67" s="101">
        <v>1.996</v>
      </c>
      <c r="L67" s="101">
        <v>0.96199999999999997</v>
      </c>
      <c r="M67" s="101">
        <v>3.49</v>
      </c>
      <c r="N67" s="101">
        <v>1.292</v>
      </c>
      <c r="O67" s="101"/>
      <c r="P67" s="101"/>
      <c r="Q67" s="101">
        <v>1.6359999999999999</v>
      </c>
      <c r="R67" s="101">
        <v>0.435</v>
      </c>
      <c r="S67" s="101">
        <v>2.0510000000000002</v>
      </c>
      <c r="T67" s="101">
        <v>0</v>
      </c>
      <c r="U67" s="101">
        <v>1.5720000000000001</v>
      </c>
      <c r="V67" s="101">
        <v>0.46400000000000002</v>
      </c>
      <c r="W67" s="101"/>
      <c r="X67" s="101"/>
      <c r="Y67" s="101">
        <v>0.376</v>
      </c>
      <c r="Z67" s="101">
        <v>0.24299999999999999</v>
      </c>
      <c r="AA67" s="101">
        <v>1</v>
      </c>
      <c r="AB67" s="101">
        <v>0.224</v>
      </c>
      <c r="AC67" s="101">
        <v>2.6589999999999998</v>
      </c>
      <c r="AD67" s="101">
        <v>0.46100000000000002</v>
      </c>
      <c r="AE67" s="101">
        <v>0.65100000000000002</v>
      </c>
      <c r="AF67" s="101">
        <v>0</v>
      </c>
      <c r="AG67" s="101"/>
      <c r="AH67" s="101">
        <v>0.36099999999999999</v>
      </c>
      <c r="AI67" s="101">
        <v>0.65100000000000002</v>
      </c>
      <c r="AJ67" s="101">
        <v>0</v>
      </c>
      <c r="AK67" s="101">
        <v>0.49</v>
      </c>
      <c r="AL67" s="101">
        <v>1.653</v>
      </c>
      <c r="AM67" s="101">
        <v>3.8460000000000001</v>
      </c>
      <c r="AN67" s="101">
        <v>1.6259999999999999</v>
      </c>
      <c r="AO67" s="101">
        <v>0</v>
      </c>
    </row>
    <row r="68" spans="1:41" x14ac:dyDescent="0.35">
      <c r="A68" s="101">
        <v>22.5</v>
      </c>
      <c r="B68" s="101">
        <v>0.372</v>
      </c>
      <c r="C68" s="101">
        <v>1.9490000000000001</v>
      </c>
      <c r="D68" s="101">
        <v>3.1539999999999999</v>
      </c>
      <c r="E68" s="101">
        <v>0.152</v>
      </c>
      <c r="F68" s="101">
        <v>0.41699999999999998</v>
      </c>
      <c r="G68" s="101">
        <v>0.13600000000000001</v>
      </c>
      <c r="H68" s="101"/>
      <c r="I68" s="101"/>
      <c r="J68" s="101">
        <v>0.97199999999999998</v>
      </c>
      <c r="K68" s="101">
        <v>2.661</v>
      </c>
      <c r="L68" s="101">
        <v>1.603</v>
      </c>
      <c r="M68" s="101">
        <v>3.839</v>
      </c>
      <c r="N68" s="101">
        <v>2.5830000000000002</v>
      </c>
      <c r="O68" s="101"/>
      <c r="P68" s="101"/>
      <c r="Q68" s="101">
        <v>2.4540000000000002</v>
      </c>
      <c r="R68" s="101">
        <v>1.304</v>
      </c>
      <c r="S68" s="101">
        <v>3.59</v>
      </c>
      <c r="T68" s="101">
        <v>1.19</v>
      </c>
      <c r="U68" s="101">
        <v>2.2010000000000001</v>
      </c>
      <c r="V68" s="101">
        <v>2.552</v>
      </c>
      <c r="W68" s="101"/>
      <c r="X68" s="101"/>
      <c r="Y68" s="101">
        <v>0.752</v>
      </c>
      <c r="Z68" s="101">
        <v>0.24299999999999999</v>
      </c>
      <c r="AA68" s="101">
        <v>2</v>
      </c>
      <c r="AB68" s="101">
        <v>0.44800000000000001</v>
      </c>
      <c r="AC68" s="101">
        <v>3.84</v>
      </c>
      <c r="AD68" s="101">
        <v>0</v>
      </c>
      <c r="AE68" s="101">
        <v>2.2799999999999998</v>
      </c>
      <c r="AF68" s="101">
        <v>0.42599999999999999</v>
      </c>
      <c r="AG68" s="101"/>
      <c r="AH68" s="101">
        <v>1.083</v>
      </c>
      <c r="AI68" s="101">
        <v>0.434</v>
      </c>
      <c r="AJ68" s="101">
        <v>0</v>
      </c>
      <c r="AK68" s="101">
        <v>0</v>
      </c>
      <c r="AL68" s="101">
        <v>3.306</v>
      </c>
      <c r="AM68" s="101">
        <v>3.8460000000000001</v>
      </c>
      <c r="AN68" s="101">
        <v>2.4390000000000001</v>
      </c>
      <c r="AO68" s="101">
        <v>0</v>
      </c>
    </row>
    <row r="69" spans="1:41" x14ac:dyDescent="0.35">
      <c r="A69" s="101">
        <v>25</v>
      </c>
      <c r="B69" s="101">
        <v>0.248</v>
      </c>
      <c r="C69" s="101">
        <v>2.8490000000000002</v>
      </c>
      <c r="D69" s="101">
        <v>2.226</v>
      </c>
      <c r="E69" s="101">
        <v>0.60899999999999999</v>
      </c>
      <c r="F69" s="101">
        <v>0.41699999999999998</v>
      </c>
      <c r="G69" s="101">
        <v>0.54300000000000004</v>
      </c>
      <c r="H69" s="101"/>
      <c r="I69" s="101"/>
      <c r="J69" s="101">
        <v>2.9169999999999998</v>
      </c>
      <c r="K69" s="101">
        <v>3.9910000000000001</v>
      </c>
      <c r="L69" s="101">
        <v>2.7240000000000002</v>
      </c>
      <c r="M69" s="101">
        <v>3.49</v>
      </c>
      <c r="N69" s="101">
        <v>2.952</v>
      </c>
      <c r="O69" s="101"/>
      <c r="P69" s="101"/>
      <c r="Q69" s="101">
        <v>1.431</v>
      </c>
      <c r="R69" s="101">
        <v>1.7390000000000001</v>
      </c>
      <c r="S69" s="101">
        <v>1.026</v>
      </c>
      <c r="T69" s="101">
        <v>0.29799999999999999</v>
      </c>
      <c r="U69" s="101">
        <v>2.516</v>
      </c>
      <c r="V69" s="101">
        <v>4.4080000000000004</v>
      </c>
      <c r="W69" s="101"/>
      <c r="X69" s="101"/>
      <c r="Y69" s="101">
        <v>2.2559999999999998</v>
      </c>
      <c r="Z69" s="101">
        <v>0.72799999999999998</v>
      </c>
      <c r="AA69" s="101">
        <v>2.5</v>
      </c>
      <c r="AB69" s="101">
        <v>0.67300000000000004</v>
      </c>
      <c r="AC69" s="101">
        <v>5.0220000000000002</v>
      </c>
      <c r="AD69" s="101">
        <v>0</v>
      </c>
      <c r="AE69" s="101">
        <v>2.2799999999999998</v>
      </c>
      <c r="AF69" s="101">
        <v>0.85099999999999998</v>
      </c>
      <c r="AG69" s="101"/>
      <c r="AH69" s="101">
        <v>2.8879999999999999</v>
      </c>
      <c r="AI69" s="101">
        <v>0.65100000000000002</v>
      </c>
      <c r="AJ69" s="101">
        <v>0.41599999999999998</v>
      </c>
      <c r="AK69" s="101">
        <v>0</v>
      </c>
      <c r="AL69" s="101">
        <v>2.4790000000000001</v>
      </c>
      <c r="AM69" s="101">
        <v>7.6920000000000002</v>
      </c>
      <c r="AN69" s="101">
        <v>1.6259999999999999</v>
      </c>
      <c r="AO69" s="101">
        <v>0</v>
      </c>
    </row>
    <row r="70" spans="1:41" x14ac:dyDescent="0.35">
      <c r="A70" s="101">
        <v>27.5</v>
      </c>
      <c r="B70" s="101">
        <v>0.99099999999999999</v>
      </c>
      <c r="C70" s="101">
        <v>3.7480000000000002</v>
      </c>
      <c r="D70" s="101">
        <v>4.6379999999999999</v>
      </c>
      <c r="E70" s="101">
        <v>2.1309999999999998</v>
      </c>
      <c r="F70" s="101">
        <v>3.6110000000000002</v>
      </c>
      <c r="G70" s="101">
        <v>2.4460000000000002</v>
      </c>
      <c r="H70" s="101"/>
      <c r="I70" s="101"/>
      <c r="J70" s="101">
        <v>2.9169999999999998</v>
      </c>
      <c r="K70" s="101">
        <v>4.2130000000000001</v>
      </c>
      <c r="L70" s="101">
        <v>1.923</v>
      </c>
      <c r="M70" s="101">
        <v>5.7590000000000003</v>
      </c>
      <c r="N70" s="101">
        <v>3.5059999999999998</v>
      </c>
      <c r="O70" s="101"/>
      <c r="P70" s="101"/>
      <c r="Q70" s="101">
        <v>3.2719999999999998</v>
      </c>
      <c r="R70" s="101">
        <v>2.1739999999999999</v>
      </c>
      <c r="S70" s="101">
        <v>1.538</v>
      </c>
      <c r="T70" s="101">
        <v>4.4640000000000004</v>
      </c>
      <c r="U70" s="101">
        <v>3.774</v>
      </c>
      <c r="V70" s="101">
        <v>6.4969999999999999</v>
      </c>
      <c r="W70" s="101"/>
      <c r="X70" s="101"/>
      <c r="Y70" s="101">
        <v>3.7589999999999999</v>
      </c>
      <c r="Z70" s="101">
        <v>1.6990000000000001</v>
      </c>
      <c r="AA70" s="101">
        <v>4</v>
      </c>
      <c r="AB70" s="101">
        <v>2.4660000000000002</v>
      </c>
      <c r="AC70" s="101">
        <v>6.6470000000000002</v>
      </c>
      <c r="AD70" s="101">
        <v>3.226</v>
      </c>
      <c r="AE70" s="101">
        <v>3.5830000000000002</v>
      </c>
      <c r="AF70" s="101">
        <v>2.5529999999999999</v>
      </c>
      <c r="AG70" s="101"/>
      <c r="AH70" s="101">
        <v>3.9710000000000001</v>
      </c>
      <c r="AI70" s="101">
        <v>1.302</v>
      </c>
      <c r="AJ70" s="101">
        <v>0.41599999999999998</v>
      </c>
      <c r="AK70" s="101">
        <v>1.4710000000000001</v>
      </c>
      <c r="AL70" s="101">
        <v>4.1319999999999997</v>
      </c>
      <c r="AM70" s="101">
        <v>0</v>
      </c>
      <c r="AN70" s="101">
        <v>4.8780000000000001</v>
      </c>
      <c r="AO70" s="101">
        <v>1.923</v>
      </c>
    </row>
    <row r="71" spans="1:41" x14ac:dyDescent="0.35">
      <c r="A71" s="101">
        <v>30</v>
      </c>
      <c r="B71" s="101">
        <v>2.9740000000000002</v>
      </c>
      <c r="C71" s="101">
        <v>8.9960000000000004</v>
      </c>
      <c r="D71" s="101">
        <v>6.3079999999999998</v>
      </c>
      <c r="E71" s="101">
        <v>2.74</v>
      </c>
      <c r="F71" s="101">
        <v>5</v>
      </c>
      <c r="G71" s="101">
        <v>3.125</v>
      </c>
      <c r="H71" s="101"/>
      <c r="I71" s="101"/>
      <c r="J71" s="101">
        <v>5.1390000000000002</v>
      </c>
      <c r="K71" s="101">
        <v>12.417</v>
      </c>
      <c r="L71" s="101">
        <v>2.8849999999999998</v>
      </c>
      <c r="M71" s="101">
        <v>10.297000000000001</v>
      </c>
      <c r="N71" s="101">
        <v>5.5350000000000001</v>
      </c>
      <c r="O71" s="101"/>
      <c r="P71" s="101"/>
      <c r="Q71" s="101">
        <v>4.09</v>
      </c>
      <c r="R71" s="101">
        <v>3.0430000000000001</v>
      </c>
      <c r="S71" s="101">
        <v>2.5640000000000001</v>
      </c>
      <c r="T71" s="101">
        <v>5.0599999999999996</v>
      </c>
      <c r="U71" s="101">
        <v>5.66</v>
      </c>
      <c r="V71" s="101">
        <v>6.9610000000000003</v>
      </c>
      <c r="W71" s="101"/>
      <c r="X71" s="101"/>
      <c r="Y71" s="101">
        <v>3.383</v>
      </c>
      <c r="Z71" s="101">
        <v>1.9419999999999999</v>
      </c>
      <c r="AA71" s="101">
        <v>6.25</v>
      </c>
      <c r="AB71" s="101">
        <v>4.9329999999999998</v>
      </c>
      <c r="AC71" s="101">
        <v>6.3520000000000003</v>
      </c>
      <c r="AD71" s="101">
        <v>4.6079999999999997</v>
      </c>
      <c r="AE71" s="101">
        <v>10.423</v>
      </c>
      <c r="AF71" s="101">
        <v>5.532</v>
      </c>
      <c r="AG71" s="101"/>
      <c r="AH71" s="101">
        <v>7.9420000000000002</v>
      </c>
      <c r="AI71" s="101">
        <v>1.952</v>
      </c>
      <c r="AJ71" s="101">
        <v>1.4550000000000001</v>
      </c>
      <c r="AK71" s="101">
        <v>1.9610000000000001</v>
      </c>
      <c r="AL71" s="101">
        <v>4.9589999999999996</v>
      </c>
      <c r="AM71" s="101">
        <v>3.8460000000000001</v>
      </c>
      <c r="AN71" s="101">
        <v>6.5039999999999996</v>
      </c>
      <c r="AO71" s="101">
        <v>7.6920000000000002</v>
      </c>
    </row>
    <row r="72" spans="1:41" x14ac:dyDescent="0.35">
      <c r="A72" s="101">
        <v>32.5</v>
      </c>
      <c r="B72" s="101">
        <v>4.4610000000000003</v>
      </c>
      <c r="C72" s="101">
        <v>10.045</v>
      </c>
      <c r="D72" s="101">
        <v>6.6790000000000003</v>
      </c>
      <c r="E72" s="101">
        <v>3.9569999999999999</v>
      </c>
      <c r="F72" s="101">
        <v>8.3330000000000002</v>
      </c>
      <c r="G72" s="101">
        <v>7.3369999999999997</v>
      </c>
      <c r="H72" s="101"/>
      <c r="I72" s="101"/>
      <c r="J72" s="101">
        <v>7.6390000000000002</v>
      </c>
      <c r="K72" s="101">
        <v>9.9779999999999998</v>
      </c>
      <c r="L72" s="101">
        <v>4.968</v>
      </c>
      <c r="M72" s="101">
        <v>8.7260000000000009</v>
      </c>
      <c r="N72" s="101">
        <v>7.7489999999999997</v>
      </c>
      <c r="O72" s="101"/>
      <c r="P72" s="101"/>
      <c r="Q72" s="101">
        <v>5.726</v>
      </c>
      <c r="R72" s="101">
        <v>3.4780000000000002</v>
      </c>
      <c r="S72" s="101">
        <v>2.5640000000000001</v>
      </c>
      <c r="T72" s="101">
        <v>9.8209999999999997</v>
      </c>
      <c r="U72" s="101">
        <v>8.8049999999999997</v>
      </c>
      <c r="V72" s="101">
        <v>10.673</v>
      </c>
      <c r="W72" s="101"/>
      <c r="X72" s="101"/>
      <c r="Y72" s="101">
        <v>9.0229999999999997</v>
      </c>
      <c r="Z72" s="101">
        <v>7.0389999999999997</v>
      </c>
      <c r="AA72" s="101">
        <v>10</v>
      </c>
      <c r="AB72" s="101">
        <v>4.7089999999999996</v>
      </c>
      <c r="AC72" s="101">
        <v>10.782999999999999</v>
      </c>
      <c r="AD72" s="101">
        <v>7.3730000000000002</v>
      </c>
      <c r="AE72" s="101">
        <v>12.378</v>
      </c>
      <c r="AF72" s="101">
        <v>5.532</v>
      </c>
      <c r="AG72" s="101"/>
      <c r="AH72" s="101">
        <v>10.108000000000001</v>
      </c>
      <c r="AI72" s="101">
        <v>4.3380000000000001</v>
      </c>
      <c r="AJ72" s="101">
        <v>2.7029999999999998</v>
      </c>
      <c r="AK72" s="101">
        <v>6.8630000000000004</v>
      </c>
      <c r="AL72" s="101">
        <v>10.744</v>
      </c>
      <c r="AM72" s="101">
        <v>3.8460000000000001</v>
      </c>
      <c r="AN72" s="101">
        <v>6.5039999999999996</v>
      </c>
      <c r="AO72" s="101">
        <v>5.7690000000000001</v>
      </c>
    </row>
    <row r="73" spans="1:41" x14ac:dyDescent="0.35">
      <c r="A73" s="101">
        <v>35</v>
      </c>
      <c r="B73" s="101">
        <v>9.4179999999999993</v>
      </c>
      <c r="C73" s="101">
        <v>13.042999999999999</v>
      </c>
      <c r="D73" s="101">
        <v>10.204000000000001</v>
      </c>
      <c r="E73" s="101">
        <v>7.4580000000000002</v>
      </c>
      <c r="F73" s="101">
        <v>9.5830000000000002</v>
      </c>
      <c r="G73" s="101">
        <v>10.734</v>
      </c>
      <c r="H73" s="101"/>
      <c r="I73" s="101"/>
      <c r="J73" s="101">
        <v>9.4440000000000008</v>
      </c>
      <c r="K73" s="101">
        <v>11.752000000000001</v>
      </c>
      <c r="L73" s="101">
        <v>7.8529999999999998</v>
      </c>
      <c r="M73" s="101">
        <v>12.215999999999999</v>
      </c>
      <c r="N73" s="101">
        <v>9.5939999999999994</v>
      </c>
      <c r="O73" s="101"/>
      <c r="P73" s="101"/>
      <c r="Q73" s="101">
        <v>4.4989999999999997</v>
      </c>
      <c r="R73" s="101">
        <v>7.8259999999999996</v>
      </c>
      <c r="S73" s="101">
        <v>6.6669999999999998</v>
      </c>
      <c r="T73" s="101">
        <v>12.798</v>
      </c>
      <c r="U73" s="101">
        <v>10.063000000000001</v>
      </c>
      <c r="V73" s="101">
        <v>8.3529999999999998</v>
      </c>
      <c r="W73" s="101"/>
      <c r="X73" s="101"/>
      <c r="Y73" s="101">
        <v>13.157999999999999</v>
      </c>
      <c r="Z73" s="101">
        <v>6.5529999999999999</v>
      </c>
      <c r="AA73" s="101">
        <v>16</v>
      </c>
      <c r="AB73" s="101">
        <v>9.8650000000000002</v>
      </c>
      <c r="AC73" s="101">
        <v>12.851000000000001</v>
      </c>
      <c r="AD73" s="101">
        <v>7.3730000000000002</v>
      </c>
      <c r="AE73" s="101">
        <v>11.726000000000001</v>
      </c>
      <c r="AF73" s="101">
        <v>6.8090000000000002</v>
      </c>
      <c r="AG73" s="101"/>
      <c r="AH73" s="101">
        <v>8.6639999999999997</v>
      </c>
      <c r="AI73" s="101">
        <v>5.8570000000000002</v>
      </c>
      <c r="AJ73" s="101">
        <v>5.4050000000000002</v>
      </c>
      <c r="AK73" s="101">
        <v>9.3140000000000001</v>
      </c>
      <c r="AL73" s="101">
        <v>5.7850000000000001</v>
      </c>
      <c r="AM73" s="101">
        <v>11.538</v>
      </c>
      <c r="AN73" s="101">
        <v>13.821</v>
      </c>
      <c r="AO73" s="101">
        <v>9.6150000000000002</v>
      </c>
    </row>
    <row r="74" spans="1:41" x14ac:dyDescent="0.35">
      <c r="A74" s="101">
        <v>37.5</v>
      </c>
      <c r="B74" s="101">
        <v>11.648</v>
      </c>
      <c r="C74" s="101">
        <v>11.244</v>
      </c>
      <c r="D74" s="101">
        <v>11.688000000000001</v>
      </c>
      <c r="E74" s="101">
        <v>9.4369999999999994</v>
      </c>
      <c r="F74" s="101">
        <v>15.138999999999999</v>
      </c>
      <c r="G74" s="101">
        <v>13.179</v>
      </c>
      <c r="H74" s="101"/>
      <c r="I74" s="101"/>
      <c r="J74" s="101">
        <v>11.667</v>
      </c>
      <c r="K74" s="101">
        <v>13.525</v>
      </c>
      <c r="L74" s="101">
        <v>9.1349999999999998</v>
      </c>
      <c r="M74" s="101">
        <v>11.169</v>
      </c>
      <c r="N74" s="101">
        <v>10.148</v>
      </c>
      <c r="O74" s="101"/>
      <c r="P74" s="101"/>
      <c r="Q74" s="101">
        <v>6.7480000000000002</v>
      </c>
      <c r="R74" s="101">
        <v>12.173999999999999</v>
      </c>
      <c r="S74" s="101">
        <v>9.2309999999999999</v>
      </c>
      <c r="T74" s="101">
        <v>9.8209999999999997</v>
      </c>
      <c r="U74" s="101">
        <v>8.1760000000000002</v>
      </c>
      <c r="V74" s="101">
        <v>10.441000000000001</v>
      </c>
      <c r="W74" s="101"/>
      <c r="X74" s="101"/>
      <c r="Y74" s="101">
        <v>18.045000000000002</v>
      </c>
      <c r="Z74" s="101">
        <v>9.7089999999999996</v>
      </c>
      <c r="AA74" s="101">
        <v>13</v>
      </c>
      <c r="AB74" s="101">
        <v>11.659000000000001</v>
      </c>
      <c r="AC74" s="101">
        <v>11.669</v>
      </c>
      <c r="AD74" s="101">
        <v>16.129000000000001</v>
      </c>
      <c r="AE74" s="101">
        <v>17.263999999999999</v>
      </c>
      <c r="AF74" s="101">
        <v>13.191000000000001</v>
      </c>
      <c r="AG74" s="101"/>
      <c r="AH74" s="101">
        <v>13.718</v>
      </c>
      <c r="AI74" s="101">
        <v>6.508</v>
      </c>
      <c r="AJ74" s="101">
        <v>6.0289999999999999</v>
      </c>
      <c r="AK74" s="101">
        <v>11.765000000000001</v>
      </c>
      <c r="AL74" s="101">
        <v>14.05</v>
      </c>
      <c r="AM74" s="101">
        <v>11.538</v>
      </c>
      <c r="AN74" s="101">
        <v>11.382</v>
      </c>
      <c r="AO74" s="101">
        <v>13.462</v>
      </c>
    </row>
    <row r="75" spans="1:41" x14ac:dyDescent="0.35">
      <c r="A75" s="101">
        <v>40</v>
      </c>
      <c r="B75" s="101">
        <v>15.118</v>
      </c>
      <c r="C75" s="101">
        <v>13.493</v>
      </c>
      <c r="D75" s="101">
        <v>12.058999999999999</v>
      </c>
      <c r="E75" s="101">
        <v>10.35</v>
      </c>
      <c r="F75" s="101">
        <v>17.082999999999998</v>
      </c>
      <c r="G75" s="101">
        <v>12.228</v>
      </c>
      <c r="H75" s="101"/>
      <c r="I75" s="101"/>
      <c r="J75" s="101">
        <v>15.278</v>
      </c>
      <c r="K75" s="101">
        <v>12.86</v>
      </c>
      <c r="L75" s="101">
        <v>8.9740000000000002</v>
      </c>
      <c r="M75" s="101">
        <v>12.914</v>
      </c>
      <c r="N75" s="101">
        <v>11.993</v>
      </c>
      <c r="O75" s="101"/>
      <c r="P75" s="101"/>
      <c r="Q75" s="101">
        <v>9.202</v>
      </c>
      <c r="R75" s="101">
        <v>9.1300000000000008</v>
      </c>
      <c r="S75" s="101">
        <v>10.256</v>
      </c>
      <c r="T75" s="101">
        <v>13.988</v>
      </c>
      <c r="U75" s="101">
        <v>9.1189999999999998</v>
      </c>
      <c r="V75" s="101">
        <v>13.225</v>
      </c>
      <c r="W75" s="101"/>
      <c r="X75" s="101"/>
      <c r="Y75" s="101">
        <v>14.286</v>
      </c>
      <c r="Z75" s="101">
        <v>9.9510000000000005</v>
      </c>
      <c r="AA75" s="101">
        <v>15</v>
      </c>
      <c r="AB75" s="101">
        <v>17.265000000000001</v>
      </c>
      <c r="AC75" s="101">
        <v>12.999000000000001</v>
      </c>
      <c r="AD75" s="101">
        <v>17.512</v>
      </c>
      <c r="AE75" s="101">
        <v>10.749000000000001</v>
      </c>
      <c r="AF75" s="101">
        <v>15.319000000000001</v>
      </c>
      <c r="AG75" s="101"/>
      <c r="AH75" s="101">
        <v>11.913</v>
      </c>
      <c r="AI75" s="101">
        <v>6.7249999999999996</v>
      </c>
      <c r="AJ75" s="101">
        <v>12.266</v>
      </c>
      <c r="AK75" s="101">
        <v>13.234999999999999</v>
      </c>
      <c r="AL75" s="101">
        <v>12.397</v>
      </c>
      <c r="AM75" s="101">
        <v>11.538</v>
      </c>
      <c r="AN75" s="101">
        <v>18.699000000000002</v>
      </c>
      <c r="AO75" s="101">
        <v>5.7690000000000001</v>
      </c>
    </row>
    <row r="76" spans="1:41" x14ac:dyDescent="0.35">
      <c r="A76" s="101">
        <v>42.5</v>
      </c>
      <c r="B76" s="101">
        <v>14.25</v>
      </c>
      <c r="C76" s="101">
        <v>13.042999999999999</v>
      </c>
      <c r="D76" s="101">
        <v>12.244999999999999</v>
      </c>
      <c r="E76" s="101">
        <v>14.154999999999999</v>
      </c>
      <c r="F76" s="101">
        <v>17.082999999999998</v>
      </c>
      <c r="G76" s="101">
        <v>15.489000000000001</v>
      </c>
      <c r="H76" s="101"/>
      <c r="I76" s="101"/>
      <c r="J76" s="101">
        <v>14.028</v>
      </c>
      <c r="K76" s="101">
        <v>7.0949999999999998</v>
      </c>
      <c r="L76" s="101">
        <v>10.897</v>
      </c>
      <c r="M76" s="101">
        <v>8.202</v>
      </c>
      <c r="N76" s="101">
        <v>9.7789999999999999</v>
      </c>
      <c r="O76" s="101"/>
      <c r="P76" s="101"/>
      <c r="Q76" s="101">
        <v>10.837999999999999</v>
      </c>
      <c r="R76" s="101">
        <v>13.042999999999999</v>
      </c>
      <c r="S76" s="101">
        <v>10.256</v>
      </c>
      <c r="T76" s="101">
        <v>14.286</v>
      </c>
      <c r="U76" s="101">
        <v>14.151</v>
      </c>
      <c r="V76" s="101">
        <v>11.833</v>
      </c>
      <c r="W76" s="101"/>
      <c r="X76" s="101"/>
      <c r="Y76" s="101">
        <v>13.91</v>
      </c>
      <c r="Z76" s="101">
        <v>12.621</v>
      </c>
      <c r="AA76" s="101">
        <v>9.75</v>
      </c>
      <c r="AB76" s="101">
        <v>15.919</v>
      </c>
      <c r="AC76" s="101">
        <v>8.8629999999999995</v>
      </c>
      <c r="AD76" s="101">
        <v>16.59</v>
      </c>
      <c r="AE76" s="101">
        <v>12.704000000000001</v>
      </c>
      <c r="AF76" s="101">
        <v>13.617000000000001</v>
      </c>
      <c r="AG76" s="101"/>
      <c r="AH76" s="101">
        <v>14.44</v>
      </c>
      <c r="AI76" s="101">
        <v>12.581</v>
      </c>
      <c r="AJ76" s="101">
        <v>10.811</v>
      </c>
      <c r="AK76" s="101">
        <v>13.725</v>
      </c>
      <c r="AL76" s="101">
        <v>9.0909999999999993</v>
      </c>
      <c r="AM76" s="101">
        <v>7.6920000000000002</v>
      </c>
      <c r="AN76" s="101">
        <v>10.569000000000001</v>
      </c>
      <c r="AO76" s="101">
        <v>19.231000000000002</v>
      </c>
    </row>
    <row r="77" spans="1:41" x14ac:dyDescent="0.35">
      <c r="A77" s="101">
        <v>45</v>
      </c>
      <c r="B77" s="101">
        <v>11.648</v>
      </c>
      <c r="C77" s="101">
        <v>7.1959999999999997</v>
      </c>
      <c r="D77" s="101">
        <v>8.9049999999999994</v>
      </c>
      <c r="E77" s="101">
        <v>15.372999999999999</v>
      </c>
      <c r="F77" s="101">
        <v>8.1940000000000008</v>
      </c>
      <c r="G77" s="101">
        <v>10.19</v>
      </c>
      <c r="H77" s="101"/>
      <c r="I77" s="101"/>
      <c r="J77" s="101">
        <v>10.278</v>
      </c>
      <c r="K77" s="101">
        <v>7.0949999999999998</v>
      </c>
      <c r="L77" s="101">
        <v>9.6150000000000002</v>
      </c>
      <c r="M77" s="101">
        <v>6.6319999999999997</v>
      </c>
      <c r="N77" s="101">
        <v>7.5650000000000004</v>
      </c>
      <c r="O77" s="101"/>
      <c r="P77" s="101"/>
      <c r="Q77" s="101">
        <v>10.02</v>
      </c>
      <c r="R77" s="101">
        <v>14.348000000000001</v>
      </c>
      <c r="S77" s="101">
        <v>15.385</v>
      </c>
      <c r="T77" s="101">
        <v>13.393000000000001</v>
      </c>
      <c r="U77" s="101">
        <v>9.1189999999999998</v>
      </c>
      <c r="V77" s="101">
        <v>8.8170000000000002</v>
      </c>
      <c r="W77" s="101"/>
      <c r="X77" s="101"/>
      <c r="Y77" s="101">
        <v>9.3979999999999997</v>
      </c>
      <c r="Z77" s="101">
        <v>11.407999999999999</v>
      </c>
      <c r="AA77" s="101">
        <v>7.75</v>
      </c>
      <c r="AB77" s="101">
        <v>12.78</v>
      </c>
      <c r="AC77" s="101">
        <v>5.7610000000000001</v>
      </c>
      <c r="AD77" s="101">
        <v>10.138</v>
      </c>
      <c r="AE77" s="101">
        <v>5.5369999999999999</v>
      </c>
      <c r="AF77" s="101">
        <v>14.894</v>
      </c>
      <c r="AG77" s="101"/>
      <c r="AH77" s="101">
        <v>12.273999999999999</v>
      </c>
      <c r="AI77" s="101">
        <v>10.846</v>
      </c>
      <c r="AJ77" s="101">
        <v>10.811</v>
      </c>
      <c r="AK77" s="101">
        <v>12.255000000000001</v>
      </c>
      <c r="AL77" s="101">
        <v>10.744</v>
      </c>
      <c r="AM77" s="101">
        <v>11.538</v>
      </c>
      <c r="AN77" s="101">
        <v>10.569000000000001</v>
      </c>
      <c r="AO77" s="101">
        <v>19.231000000000002</v>
      </c>
    </row>
    <row r="78" spans="1:41" x14ac:dyDescent="0.35">
      <c r="A78" s="101">
        <v>47.5</v>
      </c>
      <c r="B78" s="101">
        <v>9.7889999999999997</v>
      </c>
      <c r="C78" s="101">
        <v>5.5469999999999997</v>
      </c>
      <c r="D78" s="101">
        <v>8.3490000000000002</v>
      </c>
      <c r="E78" s="101">
        <v>10.959</v>
      </c>
      <c r="F78" s="101">
        <v>7.7779999999999996</v>
      </c>
      <c r="G78" s="101">
        <v>9.6470000000000002</v>
      </c>
      <c r="H78" s="101"/>
      <c r="I78" s="101"/>
      <c r="J78" s="101">
        <v>6.806</v>
      </c>
      <c r="K78" s="101">
        <v>4.6559999999999997</v>
      </c>
      <c r="L78" s="101">
        <v>8.4939999999999998</v>
      </c>
      <c r="M78" s="101">
        <v>4.0140000000000002</v>
      </c>
      <c r="N78" s="101">
        <v>6.6420000000000003</v>
      </c>
      <c r="O78" s="101"/>
      <c r="P78" s="101"/>
      <c r="Q78" s="101">
        <v>8.9979999999999993</v>
      </c>
      <c r="R78" s="101">
        <v>11.304</v>
      </c>
      <c r="S78" s="101">
        <v>10.256</v>
      </c>
      <c r="T78" s="101">
        <v>7.7380000000000004</v>
      </c>
      <c r="U78" s="101">
        <v>8.8049999999999997</v>
      </c>
      <c r="V78" s="101">
        <v>7.1929999999999996</v>
      </c>
      <c r="W78" s="101"/>
      <c r="X78" s="101"/>
      <c r="Y78" s="101">
        <v>6.391</v>
      </c>
      <c r="Z78" s="101">
        <v>11.893000000000001</v>
      </c>
      <c r="AA78" s="101">
        <v>6.25</v>
      </c>
      <c r="AB78" s="101">
        <v>6.0540000000000003</v>
      </c>
      <c r="AC78" s="101">
        <v>4.2839999999999998</v>
      </c>
      <c r="AD78" s="101">
        <v>9.2170000000000005</v>
      </c>
      <c r="AE78" s="101">
        <v>3.9089999999999998</v>
      </c>
      <c r="AF78" s="101">
        <v>5.532</v>
      </c>
      <c r="AG78" s="101"/>
      <c r="AH78" s="101">
        <v>4.6929999999999996</v>
      </c>
      <c r="AI78" s="101">
        <v>9.3279999999999994</v>
      </c>
      <c r="AJ78" s="101">
        <v>8.3160000000000007</v>
      </c>
      <c r="AK78" s="101">
        <v>14.706</v>
      </c>
      <c r="AL78" s="101">
        <v>8.2639999999999993</v>
      </c>
      <c r="AM78" s="101">
        <v>3.8460000000000001</v>
      </c>
      <c r="AN78" s="101">
        <v>4.0650000000000004</v>
      </c>
      <c r="AO78" s="101">
        <v>7.6920000000000002</v>
      </c>
    </row>
    <row r="79" spans="1:41" x14ac:dyDescent="0.35">
      <c r="A79" s="101">
        <v>50</v>
      </c>
      <c r="B79" s="101">
        <v>7.8070000000000004</v>
      </c>
      <c r="C79" s="101">
        <v>2.5489999999999999</v>
      </c>
      <c r="D79" s="101">
        <v>4.6379999999999999</v>
      </c>
      <c r="E79" s="101">
        <v>8.98</v>
      </c>
      <c r="F79" s="101">
        <v>2.5</v>
      </c>
      <c r="G79" s="101">
        <v>9.2390000000000008</v>
      </c>
      <c r="H79" s="101"/>
      <c r="I79" s="101"/>
      <c r="J79" s="101">
        <v>4.306</v>
      </c>
      <c r="K79" s="101">
        <v>2.2170000000000001</v>
      </c>
      <c r="L79" s="101">
        <v>8.6539999999999999</v>
      </c>
      <c r="M79" s="101">
        <v>1.7450000000000001</v>
      </c>
      <c r="N79" s="101">
        <v>4.9820000000000002</v>
      </c>
      <c r="O79" s="101"/>
      <c r="P79" s="101"/>
      <c r="Q79" s="101">
        <v>9.407</v>
      </c>
      <c r="R79" s="101">
        <v>8.2609999999999992</v>
      </c>
      <c r="S79" s="101">
        <v>11.282</v>
      </c>
      <c r="T79" s="101">
        <v>3.8690000000000002</v>
      </c>
      <c r="U79" s="101">
        <v>4.4029999999999996</v>
      </c>
      <c r="V79" s="101">
        <v>3.2480000000000002</v>
      </c>
      <c r="W79" s="101"/>
      <c r="X79" s="101"/>
      <c r="Y79" s="101">
        <v>3.383</v>
      </c>
      <c r="Z79" s="101">
        <v>8.01</v>
      </c>
      <c r="AA79" s="101">
        <v>2.75</v>
      </c>
      <c r="AB79" s="101">
        <v>7.6230000000000002</v>
      </c>
      <c r="AC79" s="101">
        <v>3.3969999999999998</v>
      </c>
      <c r="AD79" s="101">
        <v>5.53</v>
      </c>
      <c r="AE79" s="101">
        <v>3.2570000000000001</v>
      </c>
      <c r="AF79" s="101">
        <v>7.234</v>
      </c>
      <c r="AG79" s="101"/>
      <c r="AH79" s="101">
        <v>3.2490000000000001</v>
      </c>
      <c r="AI79" s="101">
        <v>11.28</v>
      </c>
      <c r="AJ79" s="101">
        <v>10.186999999999999</v>
      </c>
      <c r="AK79" s="101">
        <v>7.3529999999999998</v>
      </c>
      <c r="AL79" s="101">
        <v>2.4790000000000001</v>
      </c>
      <c r="AM79" s="101">
        <v>15.385</v>
      </c>
      <c r="AN79" s="101">
        <v>2.4390000000000001</v>
      </c>
      <c r="AO79" s="101">
        <v>3.8460000000000001</v>
      </c>
    </row>
    <row r="80" spans="1:41" x14ac:dyDescent="0.35">
      <c r="A80" s="101">
        <v>52.5</v>
      </c>
      <c r="B80" s="101">
        <v>5.3280000000000003</v>
      </c>
      <c r="C80" s="101">
        <v>1.1990000000000001</v>
      </c>
      <c r="D80" s="101">
        <v>2.226</v>
      </c>
      <c r="E80" s="101">
        <v>5.6319999999999997</v>
      </c>
      <c r="F80" s="101">
        <v>3.472</v>
      </c>
      <c r="G80" s="101">
        <v>2.5819999999999999</v>
      </c>
      <c r="H80" s="101"/>
      <c r="I80" s="101"/>
      <c r="J80" s="101">
        <v>1.667</v>
      </c>
      <c r="K80" s="101">
        <v>1.33</v>
      </c>
      <c r="L80" s="101">
        <v>8.3330000000000002</v>
      </c>
      <c r="M80" s="101">
        <v>0.34899999999999998</v>
      </c>
      <c r="N80" s="101">
        <v>4.4279999999999999</v>
      </c>
      <c r="O80" s="101"/>
      <c r="P80" s="101"/>
      <c r="Q80" s="101">
        <v>7.157</v>
      </c>
      <c r="R80" s="101">
        <v>3.4780000000000002</v>
      </c>
      <c r="S80" s="101">
        <v>5.641</v>
      </c>
      <c r="T80" s="101">
        <v>1.19</v>
      </c>
      <c r="U80" s="101">
        <v>4.4029999999999996</v>
      </c>
      <c r="V80" s="101">
        <v>3.016</v>
      </c>
      <c r="W80" s="101"/>
      <c r="X80" s="101"/>
      <c r="Y80" s="101">
        <v>0.376</v>
      </c>
      <c r="Z80" s="101">
        <v>7.282</v>
      </c>
      <c r="AA80" s="101">
        <v>2</v>
      </c>
      <c r="AB80" s="101">
        <v>3.8119999999999998</v>
      </c>
      <c r="AC80" s="101">
        <v>1.034</v>
      </c>
      <c r="AD80" s="101">
        <v>0.92200000000000004</v>
      </c>
      <c r="AE80" s="101">
        <v>1.629</v>
      </c>
      <c r="AF80" s="101">
        <v>3.83</v>
      </c>
      <c r="AG80" s="101"/>
      <c r="AH80" s="101">
        <v>1.8049999999999999</v>
      </c>
      <c r="AI80" s="101">
        <v>10.629</v>
      </c>
      <c r="AJ80" s="101">
        <v>8.5239999999999991</v>
      </c>
      <c r="AK80" s="101">
        <v>3.9220000000000002</v>
      </c>
      <c r="AL80" s="101">
        <v>2.4790000000000001</v>
      </c>
      <c r="AM80" s="101">
        <v>3.8460000000000001</v>
      </c>
      <c r="AN80" s="101">
        <v>1.6259999999999999</v>
      </c>
      <c r="AO80" s="101">
        <v>3.8460000000000001</v>
      </c>
    </row>
    <row r="81" spans="1:41" x14ac:dyDescent="0.35">
      <c r="A81" s="101">
        <v>55</v>
      </c>
      <c r="B81" s="101">
        <v>2.726</v>
      </c>
      <c r="C81" s="101">
        <v>0.6</v>
      </c>
      <c r="D81" s="101">
        <v>1.2989999999999999</v>
      </c>
      <c r="E81" s="101">
        <v>3.8050000000000002</v>
      </c>
      <c r="F81" s="101">
        <v>0.41699999999999998</v>
      </c>
      <c r="G81" s="101">
        <v>1.766</v>
      </c>
      <c r="H81" s="101"/>
      <c r="I81" s="101"/>
      <c r="J81" s="101">
        <v>1.667</v>
      </c>
      <c r="K81" s="101">
        <v>0.88700000000000001</v>
      </c>
      <c r="L81" s="101">
        <v>4.968</v>
      </c>
      <c r="M81" s="101">
        <v>0.52400000000000002</v>
      </c>
      <c r="N81" s="101">
        <v>3.3210000000000002</v>
      </c>
      <c r="O81" s="101"/>
      <c r="P81" s="101"/>
      <c r="Q81" s="101">
        <v>4.09</v>
      </c>
      <c r="R81" s="101">
        <v>2.1739999999999999</v>
      </c>
      <c r="S81" s="101">
        <v>2.5640000000000001</v>
      </c>
      <c r="T81" s="101">
        <v>1.786</v>
      </c>
      <c r="U81" s="101">
        <v>3.774</v>
      </c>
      <c r="V81" s="101">
        <v>0.46400000000000002</v>
      </c>
      <c r="W81" s="101"/>
      <c r="X81" s="101"/>
      <c r="Y81" s="101">
        <v>0.376</v>
      </c>
      <c r="Z81" s="101">
        <v>3.641</v>
      </c>
      <c r="AA81" s="101">
        <v>0.5</v>
      </c>
      <c r="AB81" s="101">
        <v>1.345</v>
      </c>
      <c r="AC81" s="101">
        <v>0.59099999999999997</v>
      </c>
      <c r="AD81" s="101">
        <v>1.3819999999999999</v>
      </c>
      <c r="AE81" s="101">
        <v>0.65100000000000002</v>
      </c>
      <c r="AF81" s="101">
        <v>2.5529999999999999</v>
      </c>
      <c r="AG81" s="101"/>
      <c r="AH81" s="101">
        <v>1.083</v>
      </c>
      <c r="AI81" s="101">
        <v>6.0739999999999998</v>
      </c>
      <c r="AJ81" s="101">
        <v>7.484</v>
      </c>
      <c r="AK81" s="101">
        <v>0.49</v>
      </c>
      <c r="AL81" s="101">
        <v>3.306</v>
      </c>
      <c r="AM81" s="101">
        <v>0</v>
      </c>
      <c r="AN81" s="101">
        <v>0</v>
      </c>
      <c r="AO81" s="101">
        <v>1.923</v>
      </c>
    </row>
    <row r="82" spans="1:41" x14ac:dyDescent="0.35">
      <c r="A82" s="101">
        <v>57.5</v>
      </c>
      <c r="B82" s="101">
        <v>1.4870000000000001</v>
      </c>
      <c r="C82" s="101">
        <v>1.1990000000000001</v>
      </c>
      <c r="D82" s="101">
        <v>0</v>
      </c>
      <c r="E82" s="101">
        <v>1.9790000000000001</v>
      </c>
      <c r="F82" s="101">
        <v>0.55600000000000005</v>
      </c>
      <c r="G82" s="101">
        <v>0.95099999999999996</v>
      </c>
      <c r="H82" s="101"/>
      <c r="I82" s="101"/>
      <c r="J82" s="101">
        <v>0.41699999999999998</v>
      </c>
      <c r="K82" s="101">
        <v>0</v>
      </c>
      <c r="L82" s="101">
        <v>2.5640000000000001</v>
      </c>
      <c r="M82" s="101">
        <v>0.52400000000000002</v>
      </c>
      <c r="N82" s="101">
        <v>2.399</v>
      </c>
      <c r="O82" s="101"/>
      <c r="P82" s="101"/>
      <c r="Q82" s="101">
        <v>2.6579999999999999</v>
      </c>
      <c r="R82" s="101">
        <v>0.87</v>
      </c>
      <c r="S82" s="101">
        <v>2.0510000000000002</v>
      </c>
      <c r="T82" s="101">
        <v>0.29799999999999999</v>
      </c>
      <c r="U82" s="101">
        <v>1.5720000000000001</v>
      </c>
      <c r="V82" s="101">
        <v>0.23200000000000001</v>
      </c>
      <c r="W82" s="101"/>
      <c r="X82" s="101"/>
      <c r="Y82" s="101">
        <v>0</v>
      </c>
      <c r="Z82" s="101">
        <v>1.6990000000000001</v>
      </c>
      <c r="AA82" s="101">
        <v>0</v>
      </c>
      <c r="AB82" s="101">
        <v>0.224</v>
      </c>
      <c r="AC82" s="101">
        <v>0.29499999999999998</v>
      </c>
      <c r="AD82" s="101">
        <v>0</v>
      </c>
      <c r="AE82" s="101">
        <v>0.32600000000000001</v>
      </c>
      <c r="AF82" s="101">
        <v>1.702</v>
      </c>
      <c r="AG82" s="101"/>
      <c r="AH82" s="101">
        <v>0.72199999999999998</v>
      </c>
      <c r="AI82" s="101">
        <v>3.6880000000000002</v>
      </c>
      <c r="AJ82" s="101">
        <v>4.3659999999999997</v>
      </c>
      <c r="AK82" s="101">
        <v>0</v>
      </c>
      <c r="AL82" s="101">
        <v>0</v>
      </c>
      <c r="AM82" s="101">
        <v>0</v>
      </c>
      <c r="AN82" s="101">
        <v>0.81299999999999994</v>
      </c>
      <c r="AO82" s="101">
        <v>0</v>
      </c>
    </row>
    <row r="83" spans="1:41" x14ac:dyDescent="0.35">
      <c r="A83" s="101">
        <v>60</v>
      </c>
      <c r="B83" s="101">
        <v>0.86699999999999999</v>
      </c>
      <c r="C83" s="101">
        <v>0.15</v>
      </c>
      <c r="D83" s="101">
        <v>0</v>
      </c>
      <c r="E83" s="101">
        <v>1.0649999999999999</v>
      </c>
      <c r="F83" s="101">
        <v>0</v>
      </c>
      <c r="G83" s="101">
        <v>0.54300000000000004</v>
      </c>
      <c r="H83" s="101"/>
      <c r="I83" s="101"/>
      <c r="J83" s="101">
        <v>0.13900000000000001</v>
      </c>
      <c r="K83" s="101">
        <v>0</v>
      </c>
      <c r="L83" s="101">
        <v>2.7240000000000002</v>
      </c>
      <c r="M83" s="101">
        <v>0.34899999999999998</v>
      </c>
      <c r="N83" s="101">
        <v>1.845</v>
      </c>
      <c r="O83" s="101"/>
      <c r="P83" s="101"/>
      <c r="Q83" s="101">
        <v>2.863</v>
      </c>
      <c r="R83" s="101">
        <v>2.1739999999999999</v>
      </c>
      <c r="S83" s="101">
        <v>0.51300000000000001</v>
      </c>
      <c r="T83" s="101">
        <v>0</v>
      </c>
      <c r="U83" s="101">
        <v>0.629</v>
      </c>
      <c r="V83" s="101">
        <v>0.23200000000000001</v>
      </c>
      <c r="W83" s="101"/>
      <c r="X83" s="101"/>
      <c r="Y83" s="101">
        <v>0</v>
      </c>
      <c r="Z83" s="101">
        <v>0.97099999999999997</v>
      </c>
      <c r="AA83" s="101">
        <v>0</v>
      </c>
      <c r="AB83" s="101">
        <v>0</v>
      </c>
      <c r="AC83" s="101">
        <v>0.29499999999999998</v>
      </c>
      <c r="AD83" s="101">
        <v>0</v>
      </c>
      <c r="AE83" s="101">
        <v>0</v>
      </c>
      <c r="AF83" s="101">
        <v>0.85099999999999998</v>
      </c>
      <c r="AG83" s="101"/>
      <c r="AH83" s="101">
        <v>0</v>
      </c>
      <c r="AI83" s="101">
        <v>3.254</v>
      </c>
      <c r="AJ83" s="101">
        <v>5.4050000000000002</v>
      </c>
      <c r="AK83" s="101">
        <v>0</v>
      </c>
      <c r="AL83" s="101">
        <v>0</v>
      </c>
      <c r="AM83" s="101">
        <v>0</v>
      </c>
      <c r="AN83" s="101">
        <v>0</v>
      </c>
      <c r="AO83" s="101">
        <v>0</v>
      </c>
    </row>
    <row r="84" spans="1:41" x14ac:dyDescent="0.35">
      <c r="A84" s="101">
        <v>62.5</v>
      </c>
      <c r="B84" s="101">
        <v>0.124</v>
      </c>
      <c r="C84" s="101">
        <v>0</v>
      </c>
      <c r="D84" s="101">
        <v>0</v>
      </c>
      <c r="E84" s="101">
        <v>0</v>
      </c>
      <c r="F84" s="101">
        <v>0</v>
      </c>
      <c r="G84" s="101">
        <v>0</v>
      </c>
      <c r="H84" s="101"/>
      <c r="I84" s="101"/>
      <c r="J84" s="101">
        <v>0.13900000000000001</v>
      </c>
      <c r="K84" s="101">
        <v>0</v>
      </c>
      <c r="L84" s="101">
        <v>1.282</v>
      </c>
      <c r="M84" s="101">
        <v>0</v>
      </c>
      <c r="N84" s="101">
        <v>1.476</v>
      </c>
      <c r="O84" s="101"/>
      <c r="P84" s="101"/>
      <c r="Q84" s="101">
        <v>1.6359999999999999</v>
      </c>
      <c r="R84" s="101">
        <v>0.435</v>
      </c>
      <c r="S84" s="101">
        <v>0</v>
      </c>
      <c r="T84" s="101">
        <v>0</v>
      </c>
      <c r="U84" s="101">
        <v>0.629</v>
      </c>
      <c r="V84" s="101">
        <v>0</v>
      </c>
      <c r="W84" s="101"/>
      <c r="X84" s="101"/>
      <c r="Y84" s="101">
        <v>0</v>
      </c>
      <c r="Z84" s="101">
        <v>0.97099999999999997</v>
      </c>
      <c r="AA84" s="101">
        <v>0</v>
      </c>
      <c r="AB84" s="101">
        <v>0</v>
      </c>
      <c r="AC84" s="101">
        <v>0</v>
      </c>
      <c r="AD84" s="101">
        <v>0</v>
      </c>
      <c r="AE84" s="101">
        <v>0</v>
      </c>
      <c r="AF84" s="101">
        <v>0</v>
      </c>
      <c r="AG84" s="101"/>
      <c r="AH84" s="101">
        <v>0</v>
      </c>
      <c r="AI84" s="101">
        <v>2.82</v>
      </c>
      <c r="AJ84" s="101">
        <v>2.4950000000000001</v>
      </c>
      <c r="AK84" s="101">
        <v>1.4710000000000001</v>
      </c>
      <c r="AL84" s="101">
        <v>0.82599999999999996</v>
      </c>
      <c r="AM84" s="101">
        <v>0</v>
      </c>
      <c r="AN84" s="101">
        <v>0</v>
      </c>
      <c r="AO84" s="101">
        <v>0</v>
      </c>
    </row>
    <row r="85" spans="1:41" x14ac:dyDescent="0.35">
      <c r="A85" s="101">
        <v>65</v>
      </c>
      <c r="B85" s="101">
        <v>0.124</v>
      </c>
      <c r="C85" s="101">
        <v>0</v>
      </c>
      <c r="D85" s="101">
        <v>0</v>
      </c>
      <c r="E85" s="101">
        <v>0</v>
      </c>
      <c r="F85" s="101">
        <v>0</v>
      </c>
      <c r="G85" s="101">
        <v>0</v>
      </c>
      <c r="H85" s="101"/>
      <c r="I85" s="101"/>
      <c r="J85" s="101">
        <v>0</v>
      </c>
      <c r="K85" s="101">
        <v>0</v>
      </c>
      <c r="L85" s="101">
        <v>0.64100000000000001</v>
      </c>
      <c r="M85" s="101">
        <v>0</v>
      </c>
      <c r="N85" s="101">
        <v>0.36899999999999999</v>
      </c>
      <c r="O85" s="101"/>
      <c r="P85" s="101"/>
      <c r="Q85" s="101">
        <v>0.61299999999999999</v>
      </c>
      <c r="R85" s="101">
        <v>0</v>
      </c>
      <c r="S85" s="101">
        <v>0.51300000000000001</v>
      </c>
      <c r="T85" s="101">
        <v>0</v>
      </c>
      <c r="U85" s="101">
        <v>0</v>
      </c>
      <c r="V85" s="101">
        <v>0</v>
      </c>
      <c r="W85" s="101"/>
      <c r="X85" s="101"/>
      <c r="Y85" s="101">
        <v>0</v>
      </c>
      <c r="Z85" s="101">
        <v>0.97099999999999997</v>
      </c>
      <c r="AA85" s="101">
        <v>0.25</v>
      </c>
      <c r="AB85" s="101">
        <v>0</v>
      </c>
      <c r="AC85" s="101">
        <v>0</v>
      </c>
      <c r="AD85" s="101">
        <v>0</v>
      </c>
      <c r="AE85" s="101">
        <v>0</v>
      </c>
      <c r="AF85" s="101">
        <v>0</v>
      </c>
      <c r="AG85" s="101"/>
      <c r="AH85" s="101">
        <v>0</v>
      </c>
      <c r="AI85" s="101">
        <v>0.434</v>
      </c>
      <c r="AJ85" s="101">
        <v>1.04</v>
      </c>
      <c r="AK85" s="101">
        <v>0.49</v>
      </c>
      <c r="AL85" s="101">
        <v>0</v>
      </c>
      <c r="AM85" s="101">
        <v>0</v>
      </c>
      <c r="AN85" s="101">
        <v>0</v>
      </c>
      <c r="AO85" s="101">
        <v>0</v>
      </c>
    </row>
    <row r="86" spans="1:41" x14ac:dyDescent="0.35">
      <c r="A86" s="101">
        <v>67.5</v>
      </c>
      <c r="B86" s="101">
        <v>0</v>
      </c>
      <c r="C86" s="101">
        <v>0</v>
      </c>
      <c r="D86" s="101">
        <v>0</v>
      </c>
      <c r="E86" s="101">
        <v>0</v>
      </c>
      <c r="F86" s="101">
        <v>0.13900000000000001</v>
      </c>
      <c r="G86" s="101">
        <v>0</v>
      </c>
      <c r="H86" s="101"/>
      <c r="I86" s="101"/>
      <c r="J86" s="101">
        <v>0</v>
      </c>
      <c r="K86" s="101">
        <v>0</v>
      </c>
      <c r="L86" s="101">
        <v>0.16</v>
      </c>
      <c r="M86" s="101">
        <v>0</v>
      </c>
      <c r="N86" s="101">
        <v>0.36899999999999999</v>
      </c>
      <c r="O86" s="101"/>
      <c r="P86" s="101"/>
      <c r="Q86" s="101">
        <v>0.40899999999999997</v>
      </c>
      <c r="R86" s="101">
        <v>0.435</v>
      </c>
      <c r="S86" s="101">
        <v>0</v>
      </c>
      <c r="T86" s="101">
        <v>0</v>
      </c>
      <c r="U86" s="101">
        <v>0</v>
      </c>
      <c r="V86" s="101">
        <v>0</v>
      </c>
      <c r="W86" s="101"/>
      <c r="X86" s="101"/>
      <c r="Y86" s="101">
        <v>0</v>
      </c>
      <c r="Z86" s="101">
        <v>0</v>
      </c>
      <c r="AA86" s="101">
        <v>0</v>
      </c>
      <c r="AB86" s="101">
        <v>0</v>
      </c>
      <c r="AC86" s="101">
        <v>0</v>
      </c>
      <c r="AD86" s="101">
        <v>0</v>
      </c>
      <c r="AE86" s="101">
        <v>0</v>
      </c>
      <c r="AF86" s="101">
        <v>0</v>
      </c>
      <c r="AG86" s="101"/>
      <c r="AH86" s="101">
        <v>0</v>
      </c>
      <c r="AI86" s="101">
        <v>0.434</v>
      </c>
      <c r="AJ86" s="101">
        <v>1.04</v>
      </c>
      <c r="AK86" s="101">
        <v>0</v>
      </c>
      <c r="AL86" s="101">
        <v>0</v>
      </c>
      <c r="AM86" s="101">
        <v>0</v>
      </c>
      <c r="AN86" s="101">
        <v>0</v>
      </c>
      <c r="AO86" s="101">
        <v>0</v>
      </c>
    </row>
    <row r="87" spans="1:41" x14ac:dyDescent="0.35">
      <c r="A87" s="101">
        <v>70</v>
      </c>
      <c r="B87" s="101">
        <v>0</v>
      </c>
      <c r="C87" s="101">
        <v>0</v>
      </c>
      <c r="D87" s="101">
        <v>0</v>
      </c>
      <c r="E87" s="101">
        <v>0</v>
      </c>
      <c r="F87" s="101">
        <v>0</v>
      </c>
      <c r="G87" s="101">
        <v>0</v>
      </c>
      <c r="H87" s="101"/>
      <c r="I87" s="101"/>
      <c r="J87" s="101">
        <v>0</v>
      </c>
      <c r="K87" s="101">
        <v>0.222</v>
      </c>
      <c r="L87" s="101">
        <v>0</v>
      </c>
      <c r="M87" s="101">
        <v>0</v>
      </c>
      <c r="N87" s="101">
        <v>0</v>
      </c>
      <c r="O87" s="101"/>
      <c r="P87" s="101"/>
      <c r="Q87" s="101">
        <v>0.20399999999999999</v>
      </c>
      <c r="R87" s="101">
        <v>0</v>
      </c>
      <c r="S87" s="101">
        <v>0</v>
      </c>
      <c r="T87" s="101">
        <v>0</v>
      </c>
      <c r="U87" s="101">
        <v>0</v>
      </c>
      <c r="V87" s="101">
        <v>0</v>
      </c>
      <c r="W87" s="101"/>
      <c r="X87" s="101"/>
      <c r="Y87" s="101">
        <v>0</v>
      </c>
      <c r="Z87" s="101">
        <v>0.24299999999999999</v>
      </c>
      <c r="AA87" s="101">
        <v>0</v>
      </c>
      <c r="AB87" s="101">
        <v>0</v>
      </c>
      <c r="AC87" s="101">
        <v>0</v>
      </c>
      <c r="AD87" s="101">
        <v>0</v>
      </c>
      <c r="AE87" s="101">
        <v>0</v>
      </c>
      <c r="AF87" s="101">
        <v>0</v>
      </c>
      <c r="AG87" s="101"/>
      <c r="AH87" s="101">
        <v>0</v>
      </c>
      <c r="AI87" s="101">
        <v>0</v>
      </c>
      <c r="AJ87" s="101">
        <v>0.20799999999999999</v>
      </c>
      <c r="AK87" s="101">
        <v>0</v>
      </c>
      <c r="AL87" s="101">
        <v>0</v>
      </c>
      <c r="AM87" s="101">
        <v>0</v>
      </c>
      <c r="AN87" s="101">
        <v>0</v>
      </c>
      <c r="AO87" s="101">
        <v>0</v>
      </c>
    </row>
    <row r="88" spans="1:41" x14ac:dyDescent="0.35">
      <c r="A88" s="101">
        <v>72.5</v>
      </c>
      <c r="B88" s="101">
        <v>0</v>
      </c>
      <c r="C88" s="101">
        <v>0</v>
      </c>
      <c r="D88" s="101">
        <v>0</v>
      </c>
      <c r="E88" s="101">
        <v>0</v>
      </c>
      <c r="F88" s="101">
        <v>0</v>
      </c>
      <c r="G88" s="101">
        <v>0</v>
      </c>
      <c r="H88" s="101"/>
      <c r="I88" s="101"/>
      <c r="J88" s="101">
        <v>0</v>
      </c>
      <c r="K88" s="101">
        <v>0</v>
      </c>
      <c r="L88" s="101">
        <v>0</v>
      </c>
      <c r="M88" s="101">
        <v>0</v>
      </c>
      <c r="N88" s="101">
        <v>0</v>
      </c>
      <c r="O88" s="101"/>
      <c r="P88" s="101"/>
      <c r="Q88" s="101">
        <v>0.20399999999999999</v>
      </c>
      <c r="R88" s="101">
        <v>0.435</v>
      </c>
      <c r="S88" s="101">
        <v>0</v>
      </c>
      <c r="T88" s="101">
        <v>0</v>
      </c>
      <c r="U88" s="101">
        <v>0</v>
      </c>
      <c r="V88" s="101">
        <v>0</v>
      </c>
      <c r="W88" s="101"/>
      <c r="X88" s="101"/>
      <c r="Y88" s="101">
        <v>0</v>
      </c>
      <c r="Z88" s="101">
        <v>0.24299999999999999</v>
      </c>
      <c r="AA88" s="101">
        <v>0</v>
      </c>
      <c r="AB88" s="101">
        <v>0</v>
      </c>
      <c r="AC88" s="101">
        <v>0</v>
      </c>
      <c r="AD88" s="101">
        <v>0</v>
      </c>
      <c r="AE88" s="101">
        <v>0</v>
      </c>
      <c r="AF88" s="101">
        <v>0</v>
      </c>
      <c r="AG88" s="101"/>
      <c r="AH88" s="101">
        <v>0</v>
      </c>
      <c r="AI88" s="101">
        <v>0</v>
      </c>
      <c r="AJ88" s="101">
        <v>0.41599999999999998</v>
      </c>
      <c r="AK88" s="101">
        <v>0</v>
      </c>
      <c r="AL88" s="101">
        <v>0</v>
      </c>
      <c r="AM88" s="101">
        <v>0</v>
      </c>
      <c r="AN88" s="101">
        <v>0</v>
      </c>
      <c r="AO88" s="101">
        <v>0</v>
      </c>
    </row>
    <row r="90" spans="1:41" x14ac:dyDescent="0.35">
      <c r="A90" t="s">
        <v>745</v>
      </c>
    </row>
    <row r="91" spans="1:41" x14ac:dyDescent="0.35">
      <c r="A91" t="s">
        <v>744</v>
      </c>
    </row>
    <row r="92" spans="1:41" x14ac:dyDescent="0.35">
      <c r="A92" t="s">
        <v>47</v>
      </c>
      <c r="B92" s="101">
        <v>20.04</v>
      </c>
      <c r="C92" s="101">
        <v>26.13</v>
      </c>
      <c r="D92" s="101">
        <v>22.81</v>
      </c>
      <c r="E92" s="101">
        <v>26.41</v>
      </c>
      <c r="F92" s="101">
        <v>19.98</v>
      </c>
      <c r="G92" s="101">
        <v>25.79</v>
      </c>
      <c r="J92" s="101">
        <v>33.6</v>
      </c>
      <c r="K92" s="101">
        <v>36.11</v>
      </c>
      <c r="L92" s="101">
        <v>31.67</v>
      </c>
      <c r="M92" s="101">
        <v>33.75</v>
      </c>
      <c r="N92" s="101">
        <v>34.43</v>
      </c>
      <c r="Q92" s="101">
        <v>37.43</v>
      </c>
      <c r="R92" s="101">
        <v>45.41</v>
      </c>
      <c r="S92" s="101">
        <v>42.25</v>
      </c>
      <c r="T92" s="101">
        <v>35.35</v>
      </c>
      <c r="U92" s="101">
        <v>39.94</v>
      </c>
      <c r="V92" s="101">
        <v>35.17</v>
      </c>
      <c r="Y92" s="101">
        <v>44.49</v>
      </c>
      <c r="Z92" s="101">
        <v>40.53</v>
      </c>
      <c r="AA92" s="101">
        <v>36.78</v>
      </c>
      <c r="AB92" s="101">
        <v>39.04</v>
      </c>
      <c r="AC92" s="101">
        <v>31.53</v>
      </c>
      <c r="AD92" s="101">
        <v>44.23</v>
      </c>
      <c r="AE92" s="101">
        <v>42.11</v>
      </c>
      <c r="AF92" s="101">
        <v>47.85</v>
      </c>
      <c r="AG92" s="101"/>
      <c r="AH92" s="101">
        <v>40.729999999999997</v>
      </c>
      <c r="AI92" s="101">
        <v>42.93</v>
      </c>
      <c r="AJ92" s="101">
        <v>37.04</v>
      </c>
      <c r="AK92" s="101">
        <v>40.590000000000003</v>
      </c>
      <c r="AL92" s="101">
        <v>52.78</v>
      </c>
      <c r="AM92" s="101">
        <v>63.72</v>
      </c>
      <c r="AN92" s="101">
        <v>51.33</v>
      </c>
      <c r="AO92" s="101">
        <v>58.02</v>
      </c>
    </row>
    <row r="93" spans="1:41" x14ac:dyDescent="0.35">
      <c r="A93" t="s">
        <v>48</v>
      </c>
      <c r="B93" s="101">
        <v>42.22</v>
      </c>
      <c r="C93" s="101">
        <v>39.51</v>
      </c>
      <c r="D93" s="101">
        <v>43.23</v>
      </c>
      <c r="E93" s="101">
        <v>40.22</v>
      </c>
      <c r="F93" s="101">
        <v>46.9</v>
      </c>
      <c r="G93" s="101">
        <v>40.58</v>
      </c>
      <c r="J93" s="101">
        <v>30.35</v>
      </c>
      <c r="K93" s="101">
        <v>37.950000000000003</v>
      </c>
      <c r="L93" s="101">
        <v>37.409999999999997</v>
      </c>
      <c r="M93" s="101">
        <v>34.79</v>
      </c>
      <c r="N93" s="101">
        <v>39.07</v>
      </c>
      <c r="Q93" s="101">
        <v>39.15</v>
      </c>
      <c r="R93" s="101">
        <v>40.51</v>
      </c>
      <c r="S93" s="101">
        <v>46.41</v>
      </c>
      <c r="T93" s="101">
        <v>48.46</v>
      </c>
      <c r="U93" s="101">
        <v>41.78</v>
      </c>
      <c r="V93" s="101">
        <v>44.51</v>
      </c>
      <c r="Y93" s="101">
        <v>42.76</v>
      </c>
      <c r="Z93" s="101">
        <v>39.15</v>
      </c>
      <c r="AA93" s="101">
        <v>44.09</v>
      </c>
      <c r="AB93" s="101">
        <v>38.99</v>
      </c>
      <c r="AC93" s="101">
        <v>37.75</v>
      </c>
      <c r="AD93" s="101">
        <v>44.59</v>
      </c>
      <c r="AE93" s="101">
        <v>43.38</v>
      </c>
      <c r="AF93" s="101">
        <v>40.76</v>
      </c>
      <c r="AG93" s="101"/>
      <c r="AH93" s="101">
        <v>46.62</v>
      </c>
      <c r="AI93" s="101">
        <v>35.08</v>
      </c>
      <c r="AJ93" s="101">
        <v>41.2</v>
      </c>
      <c r="AK93" s="101">
        <v>49.57</v>
      </c>
      <c r="AL93" s="101">
        <v>40.57</v>
      </c>
      <c r="AM93" s="101">
        <v>34.96</v>
      </c>
      <c r="AN93" s="101">
        <v>42</v>
      </c>
      <c r="AO93" s="101">
        <v>39.340000000000003</v>
      </c>
    </row>
    <row r="94" spans="1:41" x14ac:dyDescent="0.35">
      <c r="A94" t="s">
        <v>49</v>
      </c>
      <c r="B94" s="101">
        <v>37.74</v>
      </c>
      <c r="C94" s="101">
        <v>34.36</v>
      </c>
      <c r="D94" s="101">
        <v>33.96</v>
      </c>
      <c r="E94" s="101">
        <v>33.369999999999997</v>
      </c>
      <c r="F94" s="101">
        <v>33.119999999999997</v>
      </c>
      <c r="G94" s="101">
        <v>33.64</v>
      </c>
      <c r="J94" s="101">
        <v>36.049999999999997</v>
      </c>
      <c r="K94" s="101">
        <v>25.93</v>
      </c>
      <c r="L94" s="101">
        <v>30.93</v>
      </c>
      <c r="M94" s="101">
        <v>31.45</v>
      </c>
      <c r="N94" s="101">
        <v>26.5</v>
      </c>
      <c r="Q94" s="101">
        <v>23.42</v>
      </c>
      <c r="R94" s="101">
        <v>14.08</v>
      </c>
      <c r="S94" s="101">
        <v>11.34</v>
      </c>
      <c r="T94" s="101">
        <v>16.190000000000001</v>
      </c>
      <c r="U94" s="101">
        <v>18.28</v>
      </c>
      <c r="V94" s="101">
        <v>20.32</v>
      </c>
      <c r="Y94" s="101">
        <v>12.75</v>
      </c>
      <c r="Z94" s="101">
        <v>20.32</v>
      </c>
      <c r="AA94" s="101">
        <v>19.13</v>
      </c>
      <c r="AB94" s="101">
        <v>21.98</v>
      </c>
      <c r="AC94" s="101">
        <v>30.72</v>
      </c>
      <c r="AD94" s="101">
        <v>11.19</v>
      </c>
      <c r="AE94" s="101">
        <v>14.51</v>
      </c>
      <c r="AF94" s="101">
        <v>11.38</v>
      </c>
      <c r="AG94" s="101"/>
      <c r="AH94" s="101">
        <v>12.65</v>
      </c>
      <c r="AI94" s="101">
        <v>21.99</v>
      </c>
      <c r="AJ94" s="101">
        <v>21.75</v>
      </c>
      <c r="AK94" s="101">
        <v>9.85</v>
      </c>
      <c r="AL94" s="101">
        <v>6.65</v>
      </c>
      <c r="AM94" s="101">
        <v>1.32</v>
      </c>
      <c r="AN94" s="101">
        <v>6.67</v>
      </c>
      <c r="AO94" s="101">
        <v>2.65</v>
      </c>
    </row>
    <row r="95" spans="1:41" x14ac:dyDescent="0.35">
      <c r="B95" s="101"/>
      <c r="C95" s="101"/>
      <c r="D95" s="101"/>
      <c r="E95" s="101"/>
      <c r="F95" s="101"/>
      <c r="G95" s="101"/>
      <c r="J95" s="101"/>
      <c r="K95" s="101"/>
      <c r="L95" s="101"/>
      <c r="M95" s="101"/>
      <c r="N95" s="101"/>
      <c r="Q95" s="101"/>
      <c r="R95" s="101"/>
      <c r="S95" s="101"/>
      <c r="T95" s="101"/>
      <c r="U95" s="101"/>
      <c r="V95" s="101"/>
      <c r="Y95" s="101"/>
      <c r="Z95" s="101"/>
      <c r="AA95" s="101"/>
      <c r="AB95" s="101"/>
      <c r="AC95" s="101"/>
      <c r="AD95" s="101"/>
      <c r="AE95" s="101"/>
      <c r="AF95" s="101"/>
      <c r="AG95" s="101"/>
      <c r="AH95" s="101"/>
      <c r="AI95" s="101"/>
      <c r="AJ95" s="101"/>
      <c r="AK95" s="101"/>
      <c r="AL95" s="101"/>
      <c r="AM95" s="101"/>
      <c r="AN95" s="101"/>
      <c r="AO95" s="101"/>
    </row>
    <row r="96" spans="1:41" x14ac:dyDescent="0.35">
      <c r="A96" t="s">
        <v>743</v>
      </c>
    </row>
    <row r="97" spans="1:41" x14ac:dyDescent="0.35">
      <c r="A97" t="s">
        <v>742</v>
      </c>
    </row>
    <row r="98" spans="1:41" s="2" customFormat="1" x14ac:dyDescent="0.35">
      <c r="A98" s="2" t="s">
        <v>47</v>
      </c>
      <c r="B98" s="132">
        <v>10.55</v>
      </c>
      <c r="C98" s="132">
        <v>15.67</v>
      </c>
      <c r="D98" s="132">
        <v>14.36</v>
      </c>
      <c r="E98" s="132">
        <v>15.5</v>
      </c>
      <c r="F98" s="132">
        <v>10.98</v>
      </c>
      <c r="G98" s="132">
        <v>14.61</v>
      </c>
      <c r="J98" s="132">
        <v>19.77</v>
      </c>
      <c r="K98" s="132">
        <v>27.2</v>
      </c>
      <c r="L98" s="132">
        <v>21.57</v>
      </c>
      <c r="M98" s="132">
        <v>22.46</v>
      </c>
      <c r="N98" s="132">
        <v>18.72</v>
      </c>
      <c r="Q98" s="132">
        <v>22.78</v>
      </c>
      <c r="R98" s="132">
        <v>34.130000000000003</v>
      </c>
      <c r="S98" s="132">
        <v>31.06</v>
      </c>
      <c r="T98" s="132">
        <v>24.75</v>
      </c>
      <c r="U98" s="132">
        <v>25.64</v>
      </c>
      <c r="V98" s="132">
        <v>22.24</v>
      </c>
      <c r="W98" s="132"/>
      <c r="X98" s="132"/>
      <c r="Y98" s="132">
        <v>32.450000000000003</v>
      </c>
      <c r="Z98" s="132">
        <v>30.05</v>
      </c>
      <c r="AA98" s="132">
        <v>26.13</v>
      </c>
      <c r="AB98" s="132">
        <v>26.56</v>
      </c>
      <c r="AC98" s="132">
        <v>25.23</v>
      </c>
      <c r="AD98" s="132">
        <v>34.630000000000003</v>
      </c>
      <c r="AE98" s="132">
        <v>29.93</v>
      </c>
      <c r="AF98" s="132">
        <v>32.630000000000003</v>
      </c>
      <c r="AG98" s="132"/>
      <c r="AH98" s="132">
        <v>31.95</v>
      </c>
      <c r="AI98" s="132">
        <v>29.61</v>
      </c>
      <c r="AJ98" s="132">
        <v>23.41</v>
      </c>
      <c r="AK98" s="132">
        <v>29.63</v>
      </c>
      <c r="AL98" s="132">
        <v>45.2</v>
      </c>
      <c r="AM98" s="132">
        <v>55</v>
      </c>
      <c r="AN98" s="132">
        <v>43.99</v>
      </c>
      <c r="AO98" s="132">
        <v>45.9</v>
      </c>
    </row>
    <row r="99" spans="1:41" s="2" customFormat="1" x14ac:dyDescent="0.35">
      <c r="A99" s="2" t="s">
        <v>48</v>
      </c>
      <c r="B99" s="132">
        <v>34.869999999999997</v>
      </c>
      <c r="C99" s="132">
        <v>36.520000000000003</v>
      </c>
      <c r="D99" s="132">
        <v>38.57</v>
      </c>
      <c r="E99" s="132">
        <v>36.97</v>
      </c>
      <c r="F99" s="132">
        <v>39.32</v>
      </c>
      <c r="G99" s="132">
        <v>37.36</v>
      </c>
      <c r="J99" s="132">
        <v>28.9</v>
      </c>
      <c r="K99" s="132">
        <v>39.24</v>
      </c>
      <c r="L99" s="132">
        <v>36.130000000000003</v>
      </c>
      <c r="M99" s="132">
        <v>35.43</v>
      </c>
      <c r="N99" s="132">
        <v>41.96</v>
      </c>
      <c r="Q99" s="132">
        <v>41.26</v>
      </c>
      <c r="R99" s="132">
        <v>44.9</v>
      </c>
      <c r="S99" s="132">
        <v>52.29</v>
      </c>
      <c r="T99" s="132">
        <v>51.52</v>
      </c>
      <c r="U99" s="132">
        <v>46.8</v>
      </c>
      <c r="V99" s="132">
        <v>47.36</v>
      </c>
      <c r="W99" s="132"/>
      <c r="X99" s="132"/>
      <c r="Y99" s="132">
        <v>48.46</v>
      </c>
      <c r="Z99" s="132">
        <v>41.2</v>
      </c>
      <c r="AA99" s="132">
        <v>46.23</v>
      </c>
      <c r="AB99" s="132">
        <v>41.12</v>
      </c>
      <c r="AC99" s="132">
        <v>36.6</v>
      </c>
      <c r="AD99" s="132">
        <v>49.25</v>
      </c>
      <c r="AE99" s="132">
        <v>50.07</v>
      </c>
      <c r="AF99" s="132">
        <v>49.73</v>
      </c>
      <c r="AG99" s="132"/>
      <c r="AH99" s="132">
        <v>51.81</v>
      </c>
      <c r="AI99" s="132">
        <v>35.909999999999997</v>
      </c>
      <c r="AJ99" s="132">
        <v>41.94</v>
      </c>
      <c r="AK99" s="132">
        <v>56.4</v>
      </c>
      <c r="AL99" s="132">
        <v>45.89</v>
      </c>
      <c r="AM99" s="132">
        <v>43.15</v>
      </c>
      <c r="AN99" s="132">
        <v>47.78</v>
      </c>
      <c r="AO99" s="132">
        <v>49.87</v>
      </c>
    </row>
    <row r="100" spans="1:41" s="2" customFormat="1" x14ac:dyDescent="0.35">
      <c r="A100" s="2" t="s">
        <v>49</v>
      </c>
      <c r="B100" s="132">
        <v>54.58</v>
      </c>
      <c r="C100" s="132">
        <v>47.8</v>
      </c>
      <c r="D100" s="132">
        <v>47.07</v>
      </c>
      <c r="E100" s="132">
        <v>47.53</v>
      </c>
      <c r="F100" s="132">
        <v>49.7</v>
      </c>
      <c r="G100" s="132">
        <v>48.03</v>
      </c>
      <c r="J100" s="132">
        <v>51.32</v>
      </c>
      <c r="K100" s="132">
        <v>33.57</v>
      </c>
      <c r="L100" s="132">
        <v>42.3</v>
      </c>
      <c r="M100" s="132">
        <v>42.11</v>
      </c>
      <c r="N100" s="132">
        <v>39.32</v>
      </c>
      <c r="Q100" s="132">
        <v>35.96</v>
      </c>
      <c r="R100" s="132">
        <v>20.97</v>
      </c>
      <c r="S100" s="132">
        <v>16.649999999999999</v>
      </c>
      <c r="T100" s="132">
        <v>23.73</v>
      </c>
      <c r="U100" s="132">
        <v>27.56</v>
      </c>
      <c r="V100" s="132">
        <v>30.4</v>
      </c>
      <c r="W100" s="132"/>
      <c r="X100" s="132"/>
      <c r="Y100" s="132">
        <v>19.09</v>
      </c>
      <c r="Z100" s="132">
        <v>28.75</v>
      </c>
      <c r="AA100" s="132">
        <v>27.64</v>
      </c>
      <c r="AB100" s="132">
        <v>32.32</v>
      </c>
      <c r="AC100" s="132">
        <v>38.17</v>
      </c>
      <c r="AD100" s="132">
        <v>16.12</v>
      </c>
      <c r="AE100" s="132">
        <v>20</v>
      </c>
      <c r="AF100" s="132">
        <v>17.64</v>
      </c>
      <c r="AG100" s="132"/>
      <c r="AH100" s="132">
        <v>16.25</v>
      </c>
      <c r="AI100" s="132">
        <v>34.479999999999997</v>
      </c>
      <c r="AJ100" s="132">
        <v>34.65</v>
      </c>
      <c r="AK100" s="132">
        <v>13.97</v>
      </c>
      <c r="AL100" s="132">
        <v>8.91</v>
      </c>
      <c r="AM100" s="132">
        <v>1.85</v>
      </c>
      <c r="AN100" s="132">
        <v>8.23</v>
      </c>
      <c r="AO100" s="132">
        <v>4.2300000000000004</v>
      </c>
    </row>
  </sheetData>
  <mergeCells count="10">
    <mergeCell ref="B32:I32"/>
    <mergeCell ref="J32:P32"/>
    <mergeCell ref="Q32:X32"/>
    <mergeCell ref="Y32:AF32"/>
    <mergeCell ref="AH32:AO32"/>
    <mergeCell ref="B61:I61"/>
    <mergeCell ref="J61:P61"/>
    <mergeCell ref="Q61:X61"/>
    <mergeCell ref="Y61:AF61"/>
    <mergeCell ref="AH61:AO61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3"/>
  <sheetViews>
    <sheetView tabSelected="1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T47" sqref="T47"/>
    </sheetView>
  </sheetViews>
  <sheetFormatPr defaultRowHeight="14.5" x14ac:dyDescent="0.35"/>
  <sheetData>
    <row r="1" spans="1:28" s="2" customFormat="1" ht="15" thickBot="1" x14ac:dyDescent="0.4">
      <c r="B1" s="2" t="s">
        <v>777</v>
      </c>
      <c r="C1" s="2" t="s">
        <v>776</v>
      </c>
      <c r="D1" s="2" t="s">
        <v>775</v>
      </c>
      <c r="E1" s="2" t="s">
        <v>808</v>
      </c>
      <c r="F1" s="2" t="s">
        <v>807</v>
      </c>
      <c r="G1" s="2" t="s">
        <v>806</v>
      </c>
      <c r="H1" s="2" t="s">
        <v>805</v>
      </c>
      <c r="I1" s="2" t="s">
        <v>804</v>
      </c>
      <c r="K1" s="2" t="s">
        <v>766</v>
      </c>
      <c r="L1" s="2" t="s">
        <v>803</v>
      </c>
      <c r="M1" s="2" t="s">
        <v>640</v>
      </c>
      <c r="N1" s="2" t="s">
        <v>639</v>
      </c>
      <c r="O1" s="2" t="s">
        <v>802</v>
      </c>
      <c r="P1" s="2" t="s">
        <v>762</v>
      </c>
      <c r="Q1" s="2" t="s">
        <v>760</v>
      </c>
      <c r="R1" s="2" t="s">
        <v>801</v>
      </c>
      <c r="T1" s="2" t="s">
        <v>800</v>
      </c>
      <c r="U1" s="2" t="s">
        <v>799</v>
      </c>
      <c r="V1" s="2" t="s">
        <v>798</v>
      </c>
      <c r="W1" s="2" t="s">
        <v>797</v>
      </c>
      <c r="X1" s="2" t="s">
        <v>796</v>
      </c>
      <c r="Y1" s="2" t="s">
        <v>795</v>
      </c>
      <c r="Z1" s="2" t="s">
        <v>794</v>
      </c>
      <c r="AA1" s="2" t="s">
        <v>793</v>
      </c>
    </row>
    <row r="2" spans="1:28" ht="15" thickBot="1" x14ac:dyDescent="0.4">
      <c r="B2" s="296" t="s">
        <v>707</v>
      </c>
      <c r="C2" s="297"/>
      <c r="D2" s="297"/>
      <c r="E2" s="297"/>
      <c r="F2" s="297"/>
      <c r="G2" s="297"/>
      <c r="H2" s="297"/>
      <c r="I2" s="297"/>
      <c r="J2" s="298"/>
      <c r="K2" s="296" t="s">
        <v>275</v>
      </c>
      <c r="L2" s="297"/>
      <c r="M2" s="297"/>
      <c r="N2" s="297"/>
      <c r="O2" s="297"/>
      <c r="P2" s="297"/>
      <c r="Q2" s="297"/>
      <c r="R2" s="297"/>
      <c r="S2" s="298"/>
      <c r="T2" s="296" t="s">
        <v>705</v>
      </c>
      <c r="U2" s="297"/>
      <c r="V2" s="297"/>
      <c r="W2" s="297"/>
      <c r="X2" s="297"/>
      <c r="Y2" s="297"/>
      <c r="Z2" s="297"/>
      <c r="AA2" s="297"/>
      <c r="AB2" s="298"/>
    </row>
    <row r="3" spans="1:28" x14ac:dyDescent="0.35">
      <c r="A3" t="s">
        <v>792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39"/>
      <c r="U3" s="239"/>
      <c r="V3" s="239"/>
      <c r="W3" s="239"/>
      <c r="X3" s="239"/>
      <c r="Y3" s="239"/>
      <c r="Z3" s="239"/>
      <c r="AA3" s="239"/>
      <c r="AB3" s="239"/>
    </row>
    <row r="4" spans="1:28" s="2" customFormat="1" x14ac:dyDescent="0.35">
      <c r="A4" s="2" t="s">
        <v>791</v>
      </c>
    </row>
    <row r="5" spans="1:28" s="2" customFormat="1" x14ac:dyDescent="0.35">
      <c r="A5" s="2" t="s">
        <v>788</v>
      </c>
      <c r="B5" s="132">
        <v>40.07</v>
      </c>
      <c r="C5" s="132">
        <v>36.39</v>
      </c>
      <c r="D5" s="132">
        <v>40.51</v>
      </c>
      <c r="E5" s="132">
        <v>43.84</v>
      </c>
      <c r="F5" s="132">
        <v>38.9</v>
      </c>
      <c r="G5" s="132">
        <v>43.74</v>
      </c>
      <c r="H5" s="132">
        <v>42.16</v>
      </c>
      <c r="I5" s="132">
        <v>35.29</v>
      </c>
      <c r="K5" s="132">
        <v>54.445999999999998</v>
      </c>
      <c r="L5" s="132">
        <v>51.329000000000001</v>
      </c>
      <c r="M5" s="132">
        <v>39.738999999999997</v>
      </c>
      <c r="N5" s="132">
        <v>40.838000000000001</v>
      </c>
      <c r="O5" s="132">
        <v>43.098999999999997</v>
      </c>
      <c r="P5" s="132">
        <v>39.749000000000002</v>
      </c>
      <c r="Q5" s="132">
        <v>45.261000000000003</v>
      </c>
      <c r="R5" s="132">
        <v>37.411999999999999</v>
      </c>
      <c r="T5" s="132">
        <v>43.798999999999999</v>
      </c>
      <c r="U5" s="132">
        <v>45.420999999999999</v>
      </c>
      <c r="V5" s="132">
        <v>51.741</v>
      </c>
      <c r="W5" s="132">
        <v>45.567999999999998</v>
      </c>
      <c r="X5" s="132">
        <v>48.969000000000001</v>
      </c>
      <c r="Y5" s="132">
        <v>47.48</v>
      </c>
      <c r="Z5" s="132">
        <v>42.918999999999997</v>
      </c>
      <c r="AA5" s="132">
        <v>43.301000000000002</v>
      </c>
    </row>
    <row r="6" spans="1:28" s="2" customFormat="1" x14ac:dyDescent="0.35">
      <c r="A6" s="2" t="s">
        <v>47</v>
      </c>
      <c r="B6" s="132">
        <v>37.119999999999997</v>
      </c>
      <c r="C6" s="132">
        <v>45.18</v>
      </c>
      <c r="D6" s="132">
        <v>51.08</v>
      </c>
      <c r="E6" s="132">
        <v>50.75</v>
      </c>
      <c r="F6" s="132">
        <v>50.26</v>
      </c>
      <c r="G6" s="132">
        <v>41.13</v>
      </c>
      <c r="H6" s="132">
        <v>49.11</v>
      </c>
      <c r="I6" s="132">
        <v>39.43</v>
      </c>
      <c r="K6" s="132">
        <v>43.557000000000002</v>
      </c>
      <c r="L6" s="132">
        <v>43.216999999999999</v>
      </c>
      <c r="M6" s="132">
        <v>49.837000000000003</v>
      </c>
      <c r="N6" s="132">
        <v>49.475999999999999</v>
      </c>
      <c r="O6" s="132">
        <v>53.944000000000003</v>
      </c>
      <c r="P6" s="132">
        <v>53.189</v>
      </c>
      <c r="Q6" s="132">
        <v>45.752000000000002</v>
      </c>
      <c r="R6" s="132">
        <v>47.539000000000001</v>
      </c>
      <c r="T6" s="132">
        <v>47.820999999999998</v>
      </c>
      <c r="U6" s="132">
        <v>51.526000000000003</v>
      </c>
      <c r="V6" s="132">
        <v>40.298999999999999</v>
      </c>
      <c r="W6" s="132">
        <v>36.817999999999998</v>
      </c>
      <c r="X6" s="132">
        <v>42.02</v>
      </c>
      <c r="Y6" s="132">
        <v>39.024000000000001</v>
      </c>
      <c r="Z6" s="132">
        <v>52.89</v>
      </c>
      <c r="AA6" s="132">
        <v>49.402000000000001</v>
      </c>
    </row>
    <row r="7" spans="1:28" s="2" customFormat="1" x14ac:dyDescent="0.35">
      <c r="A7" s="2" t="s">
        <v>787</v>
      </c>
      <c r="B7" s="132">
        <v>22.82</v>
      </c>
      <c r="C7" s="132">
        <v>18.43</v>
      </c>
      <c r="D7" s="132">
        <v>8.41</v>
      </c>
      <c r="E7" s="132">
        <v>5.41</v>
      </c>
      <c r="F7" s="132">
        <v>10.84</v>
      </c>
      <c r="G7" s="132">
        <v>15.13</v>
      </c>
      <c r="H7" s="132">
        <v>8.73</v>
      </c>
      <c r="I7" s="132">
        <v>25.29</v>
      </c>
      <c r="K7" s="132">
        <v>1.996</v>
      </c>
      <c r="L7" s="132">
        <v>5.4550000000000001</v>
      </c>
      <c r="M7" s="132">
        <v>10.423</v>
      </c>
      <c r="N7" s="132">
        <v>9.6859999999999999</v>
      </c>
      <c r="O7" s="132">
        <v>2.9580000000000002</v>
      </c>
      <c r="P7" s="132">
        <v>7.0620000000000003</v>
      </c>
      <c r="Q7" s="132">
        <v>8.9870000000000001</v>
      </c>
      <c r="R7" s="132">
        <v>15.048999999999999</v>
      </c>
      <c r="T7" s="132">
        <v>8.3800000000000008</v>
      </c>
      <c r="U7" s="132">
        <v>3.0529999999999999</v>
      </c>
      <c r="V7" s="132">
        <v>7.96</v>
      </c>
      <c r="W7" s="132">
        <v>17.614000000000001</v>
      </c>
      <c r="X7" s="132">
        <v>9.0120000000000005</v>
      </c>
      <c r="Y7" s="132">
        <v>13.496</v>
      </c>
      <c r="Z7" s="132">
        <v>4.1909999999999998</v>
      </c>
      <c r="AA7" s="132">
        <v>7.2969999999999997</v>
      </c>
    </row>
    <row r="8" spans="1:28" s="2" customFormat="1" x14ac:dyDescent="0.35">
      <c r="B8" s="132"/>
      <c r="C8" s="132"/>
      <c r="D8" s="132"/>
      <c r="E8" s="132"/>
      <c r="F8" s="132"/>
      <c r="G8" s="132"/>
      <c r="H8" s="132"/>
      <c r="I8" s="132"/>
      <c r="K8" s="132"/>
      <c r="L8" s="132"/>
      <c r="M8" s="132"/>
      <c r="N8" s="132"/>
      <c r="O8" s="132"/>
      <c r="P8" s="132"/>
      <c r="Q8" s="132"/>
      <c r="R8" s="132"/>
      <c r="T8" s="132"/>
      <c r="U8" s="132"/>
      <c r="V8" s="132"/>
      <c r="W8" s="132"/>
      <c r="X8" s="132"/>
      <c r="Y8" s="132"/>
      <c r="Z8" s="132"/>
      <c r="AA8" s="132"/>
    </row>
    <row r="9" spans="1:28" s="2" customFormat="1" x14ac:dyDescent="0.35">
      <c r="A9" t="s">
        <v>790</v>
      </c>
    </row>
    <row r="10" spans="1:28" s="2" customFormat="1" x14ac:dyDescent="0.35">
      <c r="A10" s="2" t="s">
        <v>789</v>
      </c>
    </row>
    <row r="11" spans="1:28" s="2" customFormat="1" x14ac:dyDescent="0.35">
      <c r="A11" s="2" t="s">
        <v>788</v>
      </c>
      <c r="B11" s="132">
        <v>36.26</v>
      </c>
      <c r="C11" s="132">
        <v>35.299999999999997</v>
      </c>
      <c r="D11" s="132">
        <v>41.44</v>
      </c>
      <c r="E11" s="132">
        <v>39.299999999999997</v>
      </c>
      <c r="F11" s="132">
        <v>33.56</v>
      </c>
      <c r="G11" s="132">
        <v>37.03</v>
      </c>
      <c r="H11" s="132">
        <v>38.6</v>
      </c>
      <c r="I11" s="132">
        <v>30.06</v>
      </c>
      <c r="K11" s="132">
        <v>52.94</v>
      </c>
      <c r="L11" s="132">
        <v>47.23</v>
      </c>
      <c r="M11" s="132">
        <v>41.82</v>
      </c>
      <c r="N11" s="132">
        <v>39.78</v>
      </c>
      <c r="O11" s="132">
        <v>44.73</v>
      </c>
      <c r="P11" s="132">
        <v>37.89</v>
      </c>
      <c r="Q11" s="132">
        <v>37.78</v>
      </c>
      <c r="R11" s="132">
        <v>25.77</v>
      </c>
      <c r="T11" s="132">
        <v>40.08</v>
      </c>
      <c r="U11" s="132">
        <v>44.8</v>
      </c>
      <c r="V11" s="132">
        <v>46.98</v>
      </c>
      <c r="W11" s="132">
        <v>43.35</v>
      </c>
      <c r="X11" s="132">
        <v>45.87</v>
      </c>
      <c r="Y11" s="132">
        <v>45.03</v>
      </c>
      <c r="Z11" s="132">
        <v>43.91</v>
      </c>
      <c r="AA11" s="132">
        <v>41.01</v>
      </c>
    </row>
    <row r="12" spans="1:28" s="2" customFormat="1" x14ac:dyDescent="0.35">
      <c r="A12" s="2" t="s">
        <v>47</v>
      </c>
      <c r="B12" s="132">
        <v>36.24</v>
      </c>
      <c r="C12" s="132">
        <v>44.3</v>
      </c>
      <c r="D12" s="132">
        <v>50.93</v>
      </c>
      <c r="E12" s="132">
        <v>55.01</v>
      </c>
      <c r="F12" s="132">
        <v>51.9</v>
      </c>
      <c r="G12" s="132">
        <v>44.52</v>
      </c>
      <c r="H12" s="132">
        <v>52.13</v>
      </c>
      <c r="I12" s="132">
        <v>37.18</v>
      </c>
      <c r="K12" s="132">
        <v>46.03</v>
      </c>
      <c r="L12" s="132">
        <v>47.96</v>
      </c>
      <c r="M12" s="132">
        <v>47.36</v>
      </c>
      <c r="N12" s="132">
        <v>49.66</v>
      </c>
      <c r="O12" s="132">
        <v>52.36</v>
      </c>
      <c r="P12" s="132">
        <v>54.66</v>
      </c>
      <c r="Q12" s="132">
        <v>53.63</v>
      </c>
      <c r="R12" s="132">
        <v>56.6</v>
      </c>
      <c r="T12" s="132">
        <v>51.22</v>
      </c>
      <c r="U12" s="132">
        <v>52.74</v>
      </c>
      <c r="V12" s="132">
        <v>45.06</v>
      </c>
      <c r="W12" s="132">
        <v>38.61</v>
      </c>
      <c r="X12" s="132">
        <v>46.05</v>
      </c>
      <c r="Y12" s="132">
        <v>43.1</v>
      </c>
      <c r="Z12" s="132">
        <v>52.23</v>
      </c>
      <c r="AA12" s="132">
        <v>50.89</v>
      </c>
    </row>
    <row r="13" spans="1:28" s="2" customFormat="1" x14ac:dyDescent="0.35">
      <c r="A13" s="2" t="s">
        <v>787</v>
      </c>
      <c r="B13" s="132">
        <v>27.5</v>
      </c>
      <c r="C13" s="132">
        <v>20.399999999999999</v>
      </c>
      <c r="D13" s="132">
        <v>7.63</v>
      </c>
      <c r="E13" s="132">
        <v>5.69</v>
      </c>
      <c r="F13" s="132">
        <v>14.54</v>
      </c>
      <c r="G13" s="132">
        <v>18.45</v>
      </c>
      <c r="H13" s="132">
        <v>9.2799999999999994</v>
      </c>
      <c r="I13" s="132">
        <v>32.76</v>
      </c>
      <c r="K13" s="132">
        <v>1.03</v>
      </c>
      <c r="L13" s="132">
        <v>4.8099999999999996</v>
      </c>
      <c r="M13" s="132">
        <v>10.82</v>
      </c>
      <c r="N13" s="132">
        <v>10.56</v>
      </c>
      <c r="O13" s="132">
        <v>2.91</v>
      </c>
      <c r="P13" s="132">
        <v>7.46</v>
      </c>
      <c r="Q13" s="132">
        <v>8.59</v>
      </c>
      <c r="R13" s="132">
        <v>17.63</v>
      </c>
      <c r="T13" s="132">
        <v>8.6999999999999993</v>
      </c>
      <c r="U13" s="132">
        <v>2.46</v>
      </c>
      <c r="V13" s="132">
        <v>7.96</v>
      </c>
      <c r="W13" s="132">
        <v>18.04</v>
      </c>
      <c r="X13" s="132">
        <v>8.08</v>
      </c>
      <c r="Y13" s="132">
        <v>11.87</v>
      </c>
      <c r="Z13" s="132">
        <v>3.86</v>
      </c>
      <c r="AA13" s="132">
        <v>8.09</v>
      </c>
    </row>
    <row r="14" spans="1:28" s="2" customFormat="1" x14ac:dyDescent="0.35"/>
    <row r="15" spans="1:28" x14ac:dyDescent="0.35">
      <c r="A15" s="1" t="s">
        <v>786</v>
      </c>
    </row>
    <row r="16" spans="1:28" x14ac:dyDescent="0.35">
      <c r="A16" s="240" t="s">
        <v>785</v>
      </c>
    </row>
    <row r="17" spans="1:27" x14ac:dyDescent="0.35">
      <c r="A17" s="101">
        <v>0</v>
      </c>
      <c r="B17" s="101">
        <v>0</v>
      </c>
      <c r="C17" s="101">
        <v>0</v>
      </c>
      <c r="D17" s="101">
        <v>0</v>
      </c>
      <c r="E17" s="101">
        <v>0</v>
      </c>
      <c r="F17" s="101">
        <v>0</v>
      </c>
      <c r="G17" s="101">
        <v>0</v>
      </c>
      <c r="H17" s="101">
        <v>0</v>
      </c>
      <c r="I17" s="101">
        <v>0</v>
      </c>
      <c r="J17" s="101"/>
      <c r="K17" s="101">
        <v>0</v>
      </c>
      <c r="L17" s="101">
        <v>0</v>
      </c>
      <c r="M17" s="101">
        <v>0</v>
      </c>
      <c r="N17" s="101">
        <v>0</v>
      </c>
      <c r="O17" s="101">
        <v>0</v>
      </c>
      <c r="P17" s="101">
        <v>0</v>
      </c>
      <c r="Q17" s="101">
        <v>0</v>
      </c>
      <c r="R17" s="101">
        <v>0</v>
      </c>
      <c r="S17" s="101"/>
      <c r="T17" s="101">
        <v>0</v>
      </c>
      <c r="U17" s="101">
        <v>0</v>
      </c>
      <c r="V17" s="101">
        <v>0</v>
      </c>
      <c r="W17" s="101">
        <v>0</v>
      </c>
      <c r="X17" s="101">
        <v>0</v>
      </c>
      <c r="Y17" s="101">
        <v>0</v>
      </c>
      <c r="Z17" s="101">
        <v>0</v>
      </c>
      <c r="AA17" s="101">
        <v>0</v>
      </c>
    </row>
    <row r="18" spans="1:27" x14ac:dyDescent="0.35">
      <c r="A18" s="101">
        <v>10</v>
      </c>
      <c r="B18" s="101">
        <v>0.27200000000000002</v>
      </c>
      <c r="C18" s="101">
        <v>0</v>
      </c>
      <c r="D18" s="101">
        <v>0</v>
      </c>
      <c r="E18" s="101">
        <v>0</v>
      </c>
      <c r="F18" s="101">
        <v>0</v>
      </c>
      <c r="G18" s="101">
        <v>0</v>
      </c>
      <c r="H18" s="101">
        <v>0</v>
      </c>
      <c r="I18" s="101">
        <v>0</v>
      </c>
      <c r="J18" s="101"/>
      <c r="K18" s="101">
        <v>0</v>
      </c>
      <c r="L18" s="101">
        <v>0</v>
      </c>
      <c r="M18" s="101">
        <v>0</v>
      </c>
      <c r="N18" s="101">
        <v>0</v>
      </c>
      <c r="O18" s="101">
        <v>0</v>
      </c>
      <c r="P18" s="101">
        <v>0</v>
      </c>
      <c r="Q18" s="101">
        <v>0</v>
      </c>
      <c r="R18" s="101">
        <v>0</v>
      </c>
      <c r="S18" s="101"/>
      <c r="T18" s="101">
        <v>0</v>
      </c>
      <c r="U18" s="101">
        <v>0</v>
      </c>
      <c r="V18" s="101">
        <v>0</v>
      </c>
      <c r="W18" s="101">
        <v>0</v>
      </c>
      <c r="X18" s="101">
        <v>0</v>
      </c>
      <c r="Y18" s="101">
        <v>0</v>
      </c>
      <c r="Z18" s="101">
        <v>0</v>
      </c>
      <c r="AA18" s="101">
        <v>0</v>
      </c>
    </row>
    <row r="19" spans="1:27" x14ac:dyDescent="0.35">
      <c r="A19" s="101">
        <v>12.5</v>
      </c>
      <c r="B19" s="101">
        <v>0.27200000000000002</v>
      </c>
      <c r="C19" s="101">
        <v>0.33100000000000002</v>
      </c>
      <c r="D19" s="101">
        <v>0</v>
      </c>
      <c r="E19" s="101">
        <v>0</v>
      </c>
      <c r="F19" s="101">
        <v>0</v>
      </c>
      <c r="G19" s="101">
        <v>0</v>
      </c>
      <c r="H19" s="101">
        <v>0</v>
      </c>
      <c r="I19" s="101">
        <v>0</v>
      </c>
      <c r="J19" s="101"/>
      <c r="K19" s="101">
        <v>0.33400000000000002</v>
      </c>
      <c r="L19" s="101">
        <v>0.27300000000000002</v>
      </c>
      <c r="M19" s="101">
        <v>0</v>
      </c>
      <c r="N19" s="101">
        <v>0</v>
      </c>
      <c r="O19" s="101">
        <v>0.32700000000000001</v>
      </c>
      <c r="P19" s="101">
        <v>0</v>
      </c>
      <c r="Q19" s="101">
        <v>0</v>
      </c>
      <c r="R19" s="101">
        <v>0</v>
      </c>
      <c r="S19" s="101"/>
      <c r="T19" s="101">
        <v>0.51</v>
      </c>
      <c r="U19" s="101">
        <v>0</v>
      </c>
      <c r="V19" s="101">
        <v>0</v>
      </c>
      <c r="W19" s="101">
        <v>0</v>
      </c>
      <c r="X19" s="101">
        <v>0</v>
      </c>
      <c r="Y19" s="101">
        <v>0.34200000000000003</v>
      </c>
      <c r="Z19" s="101">
        <v>0.33700000000000002</v>
      </c>
      <c r="AA19" s="101">
        <v>0</v>
      </c>
    </row>
    <row r="20" spans="1:27" x14ac:dyDescent="0.35">
      <c r="A20" s="101">
        <v>15</v>
      </c>
      <c r="B20" s="101">
        <v>0</v>
      </c>
      <c r="C20" s="101">
        <v>0.33100000000000002</v>
      </c>
      <c r="D20" s="101">
        <v>0.48299999999999998</v>
      </c>
      <c r="E20" s="101">
        <v>0.91300000000000003</v>
      </c>
      <c r="F20" s="101">
        <v>0.88500000000000001</v>
      </c>
      <c r="G20" s="101">
        <v>0</v>
      </c>
      <c r="H20" s="101">
        <v>0</v>
      </c>
      <c r="I20" s="101">
        <v>0.81</v>
      </c>
      <c r="J20" s="101"/>
      <c r="K20" s="101">
        <v>0.33400000000000002</v>
      </c>
      <c r="L20" s="101">
        <v>0</v>
      </c>
      <c r="M20" s="101">
        <v>0</v>
      </c>
      <c r="N20" s="101">
        <v>0</v>
      </c>
      <c r="O20" s="101">
        <v>0.65400000000000003</v>
      </c>
      <c r="P20" s="101">
        <v>0</v>
      </c>
      <c r="Q20" s="101">
        <v>1.8049999999999999</v>
      </c>
      <c r="R20" s="101">
        <v>2.2559999999999998</v>
      </c>
      <c r="S20" s="101"/>
      <c r="T20" s="101">
        <v>1.276</v>
      </c>
      <c r="U20" s="101">
        <v>0</v>
      </c>
      <c r="V20" s="101">
        <v>0</v>
      </c>
      <c r="W20" s="101">
        <v>0.249</v>
      </c>
      <c r="X20" s="101">
        <v>0.88700000000000001</v>
      </c>
      <c r="Y20" s="101">
        <v>0.34200000000000003</v>
      </c>
      <c r="Z20" s="101">
        <v>0.67300000000000004</v>
      </c>
      <c r="AA20" s="101">
        <v>0.55200000000000005</v>
      </c>
    </row>
    <row r="21" spans="1:27" x14ac:dyDescent="0.35">
      <c r="A21" s="101">
        <v>17.5</v>
      </c>
      <c r="B21" s="101">
        <v>1.0900000000000001</v>
      </c>
      <c r="C21" s="101">
        <v>1.6559999999999999</v>
      </c>
      <c r="D21" s="101">
        <v>0</v>
      </c>
      <c r="E21" s="101">
        <v>0.68500000000000005</v>
      </c>
      <c r="F21" s="101">
        <v>0</v>
      </c>
      <c r="G21" s="101">
        <v>0.629</v>
      </c>
      <c r="H21" s="101">
        <v>0.70199999999999996</v>
      </c>
      <c r="I21" s="101">
        <v>1.619</v>
      </c>
      <c r="J21" s="101"/>
      <c r="K21" s="101">
        <v>0.66900000000000004</v>
      </c>
      <c r="L21" s="101">
        <v>1.639</v>
      </c>
      <c r="M21" s="101">
        <v>0</v>
      </c>
      <c r="N21" s="101">
        <v>0.32100000000000001</v>
      </c>
      <c r="O21" s="101">
        <v>0.32700000000000001</v>
      </c>
      <c r="P21" s="101">
        <v>0.28699999999999998</v>
      </c>
      <c r="Q21" s="101">
        <v>1.8049999999999999</v>
      </c>
      <c r="R21" s="101">
        <v>3.7589999999999999</v>
      </c>
      <c r="S21" s="101"/>
      <c r="T21" s="101">
        <v>1.5309999999999999</v>
      </c>
      <c r="U21" s="101">
        <v>1.3440000000000001</v>
      </c>
      <c r="V21" s="101">
        <v>0.24</v>
      </c>
      <c r="W21" s="101">
        <v>0.499</v>
      </c>
      <c r="X21" s="101">
        <v>0.443</v>
      </c>
      <c r="Y21" s="101">
        <v>0.34200000000000003</v>
      </c>
      <c r="Z21" s="101">
        <v>0</v>
      </c>
      <c r="AA21" s="101">
        <v>0.55200000000000005</v>
      </c>
    </row>
    <row r="22" spans="1:27" x14ac:dyDescent="0.35">
      <c r="A22" s="101">
        <v>20</v>
      </c>
      <c r="B22" s="101">
        <v>0.54500000000000004</v>
      </c>
      <c r="C22" s="101">
        <v>1.325</v>
      </c>
      <c r="D22" s="101">
        <v>0.96599999999999997</v>
      </c>
      <c r="E22" s="101">
        <v>0.68500000000000005</v>
      </c>
      <c r="F22" s="101">
        <v>0.442</v>
      </c>
      <c r="G22" s="101">
        <v>1.5720000000000001</v>
      </c>
      <c r="H22" s="101">
        <v>1.0529999999999999</v>
      </c>
      <c r="I22" s="101">
        <v>3.2389999999999999</v>
      </c>
      <c r="J22" s="101"/>
      <c r="K22" s="101">
        <v>1.0029999999999999</v>
      </c>
      <c r="L22" s="101">
        <v>1.093</v>
      </c>
      <c r="M22" s="101">
        <v>1.23</v>
      </c>
      <c r="N22" s="101">
        <v>1.603</v>
      </c>
      <c r="O22" s="101">
        <v>2.2879999999999998</v>
      </c>
      <c r="P22" s="101">
        <v>0.28699999999999998</v>
      </c>
      <c r="Q22" s="101">
        <v>3.61</v>
      </c>
      <c r="R22" s="101">
        <v>2.6320000000000001</v>
      </c>
      <c r="S22" s="101"/>
      <c r="T22" s="101">
        <v>1.276</v>
      </c>
      <c r="U22" s="101">
        <v>0</v>
      </c>
      <c r="V22" s="101">
        <v>0.72099999999999997</v>
      </c>
      <c r="W22" s="101">
        <v>0.499</v>
      </c>
      <c r="X22" s="101">
        <v>0.66500000000000004</v>
      </c>
      <c r="Y22" s="101">
        <v>0.34200000000000003</v>
      </c>
      <c r="Z22" s="101">
        <v>0.67300000000000004</v>
      </c>
      <c r="AA22" s="101">
        <v>0.55200000000000005</v>
      </c>
    </row>
    <row r="23" spans="1:27" x14ac:dyDescent="0.35">
      <c r="A23" s="101">
        <v>22.5</v>
      </c>
      <c r="B23" s="101">
        <v>1.635</v>
      </c>
      <c r="C23" s="101">
        <v>1.325</v>
      </c>
      <c r="D23" s="101">
        <v>2.415</v>
      </c>
      <c r="E23" s="101">
        <v>1.1419999999999999</v>
      </c>
      <c r="F23" s="101">
        <v>0</v>
      </c>
      <c r="G23" s="101">
        <v>4.7169999999999996</v>
      </c>
      <c r="H23" s="101">
        <v>0.70199999999999996</v>
      </c>
      <c r="I23" s="101">
        <v>3.2389999999999999</v>
      </c>
      <c r="J23" s="101"/>
      <c r="K23" s="101">
        <v>1.0029999999999999</v>
      </c>
      <c r="L23" s="101">
        <v>1.639</v>
      </c>
      <c r="M23" s="101">
        <v>0.41</v>
      </c>
      <c r="N23" s="101">
        <v>0.64100000000000001</v>
      </c>
      <c r="O23" s="101">
        <v>2.2879999999999998</v>
      </c>
      <c r="P23" s="101">
        <v>0.86</v>
      </c>
      <c r="Q23" s="101">
        <v>5.7759999999999998</v>
      </c>
      <c r="R23" s="101">
        <v>6.391</v>
      </c>
      <c r="S23" s="101"/>
      <c r="T23" s="101">
        <v>1.02</v>
      </c>
      <c r="U23" s="101">
        <v>0.53800000000000003</v>
      </c>
      <c r="V23" s="101">
        <v>1.923</v>
      </c>
      <c r="W23" s="101">
        <v>0.499</v>
      </c>
      <c r="X23" s="101">
        <v>1.996</v>
      </c>
      <c r="Y23" s="101">
        <v>1.712</v>
      </c>
      <c r="Z23" s="101">
        <v>0.33700000000000002</v>
      </c>
      <c r="AA23" s="101">
        <v>1.105</v>
      </c>
    </row>
    <row r="24" spans="1:27" x14ac:dyDescent="0.35">
      <c r="A24" s="101">
        <v>25</v>
      </c>
      <c r="B24" s="101">
        <v>5.45</v>
      </c>
      <c r="C24" s="101">
        <v>2.3180000000000001</v>
      </c>
      <c r="D24" s="101">
        <v>2.899</v>
      </c>
      <c r="E24" s="101">
        <v>3.1960000000000002</v>
      </c>
      <c r="F24" s="101">
        <v>3.097</v>
      </c>
      <c r="G24" s="101">
        <v>5.66</v>
      </c>
      <c r="H24" s="101">
        <v>3.86</v>
      </c>
      <c r="I24" s="101">
        <v>7.6920000000000002</v>
      </c>
      <c r="J24" s="101"/>
      <c r="K24" s="101">
        <v>1.6719999999999999</v>
      </c>
      <c r="L24" s="101">
        <v>1.093</v>
      </c>
      <c r="M24" s="101">
        <v>0.41</v>
      </c>
      <c r="N24" s="101">
        <v>0.32100000000000001</v>
      </c>
      <c r="O24" s="101">
        <v>5.2290000000000001</v>
      </c>
      <c r="P24" s="101">
        <v>0.86</v>
      </c>
      <c r="Q24" s="101">
        <v>10.108000000000001</v>
      </c>
      <c r="R24" s="101">
        <v>6.391</v>
      </c>
      <c r="S24" s="101"/>
      <c r="T24" s="101">
        <v>2.2959999999999998</v>
      </c>
      <c r="U24" s="101">
        <v>0.80600000000000005</v>
      </c>
      <c r="V24" s="101">
        <v>5.048</v>
      </c>
      <c r="W24" s="101">
        <v>0.998</v>
      </c>
      <c r="X24" s="101">
        <v>0.66500000000000004</v>
      </c>
      <c r="Y24" s="101">
        <v>2.3969999999999998</v>
      </c>
      <c r="Z24" s="101">
        <v>1.01</v>
      </c>
      <c r="AA24" s="101">
        <v>0.55200000000000005</v>
      </c>
    </row>
    <row r="25" spans="1:27" x14ac:dyDescent="0.35">
      <c r="A25" s="101">
        <v>27.5</v>
      </c>
      <c r="B25" s="101">
        <v>8.4469999999999992</v>
      </c>
      <c r="C25" s="101">
        <v>4.3049999999999997</v>
      </c>
      <c r="D25" s="101">
        <v>2.899</v>
      </c>
      <c r="E25" s="101">
        <v>5.2510000000000003</v>
      </c>
      <c r="F25" s="101">
        <v>3.097</v>
      </c>
      <c r="G25" s="101">
        <v>6.2889999999999997</v>
      </c>
      <c r="H25" s="101">
        <v>3.86</v>
      </c>
      <c r="I25" s="101">
        <v>6.4779999999999998</v>
      </c>
      <c r="J25" s="101"/>
      <c r="K25" s="101">
        <v>4.3479999999999999</v>
      </c>
      <c r="L25" s="101">
        <v>2.7320000000000002</v>
      </c>
      <c r="M25" s="101">
        <v>1.639</v>
      </c>
      <c r="N25" s="101">
        <v>1.603</v>
      </c>
      <c r="O25" s="101">
        <v>6.8630000000000004</v>
      </c>
      <c r="P25" s="101">
        <v>2.2919999999999998</v>
      </c>
      <c r="Q25" s="101">
        <v>8.6639999999999997</v>
      </c>
      <c r="R25" s="101">
        <v>7.5190000000000001</v>
      </c>
      <c r="S25" s="101"/>
      <c r="T25" s="101">
        <v>2.0409999999999999</v>
      </c>
      <c r="U25" s="101">
        <v>4.3010000000000002</v>
      </c>
      <c r="V25" s="101">
        <v>4.0869999999999997</v>
      </c>
      <c r="W25" s="101">
        <v>3.4910000000000001</v>
      </c>
      <c r="X25" s="101">
        <v>1.33</v>
      </c>
      <c r="Y25" s="101">
        <v>4.452</v>
      </c>
      <c r="Z25" s="101">
        <v>1.01</v>
      </c>
      <c r="AA25" s="101">
        <v>1.657</v>
      </c>
    </row>
    <row r="26" spans="1:27" x14ac:dyDescent="0.35">
      <c r="A26" s="101">
        <v>30</v>
      </c>
      <c r="B26" s="101">
        <v>13.896000000000001</v>
      </c>
      <c r="C26" s="101">
        <v>4.6360000000000001</v>
      </c>
      <c r="D26" s="101">
        <v>1.9319999999999999</v>
      </c>
      <c r="E26" s="101">
        <v>9.8170000000000002</v>
      </c>
      <c r="F26" s="101">
        <v>3.097</v>
      </c>
      <c r="G26" s="101">
        <v>12.263999999999999</v>
      </c>
      <c r="H26" s="101">
        <v>5.6139999999999999</v>
      </c>
      <c r="I26" s="101">
        <v>9.3119999999999994</v>
      </c>
      <c r="J26" s="101"/>
      <c r="K26" s="101">
        <v>5.351</v>
      </c>
      <c r="L26" s="101">
        <v>4.3719999999999999</v>
      </c>
      <c r="M26" s="101">
        <v>2.8690000000000002</v>
      </c>
      <c r="N26" s="101">
        <v>2.5640000000000001</v>
      </c>
      <c r="O26" s="101">
        <v>9.8040000000000003</v>
      </c>
      <c r="P26" s="101">
        <v>3.4380000000000002</v>
      </c>
      <c r="Q26" s="101">
        <v>8.3030000000000008</v>
      </c>
      <c r="R26" s="101">
        <v>6.7670000000000003</v>
      </c>
      <c r="S26" s="101"/>
      <c r="T26" s="101">
        <v>6.3780000000000001</v>
      </c>
      <c r="U26" s="101">
        <v>7.258</v>
      </c>
      <c r="V26" s="101">
        <v>7.6920000000000002</v>
      </c>
      <c r="W26" s="101">
        <v>8.9779999999999998</v>
      </c>
      <c r="X26" s="101">
        <v>1.552</v>
      </c>
      <c r="Y26" s="101">
        <v>6.8490000000000002</v>
      </c>
      <c r="Z26" s="101">
        <v>1.347</v>
      </c>
      <c r="AA26" s="101">
        <v>4.6959999999999997</v>
      </c>
    </row>
    <row r="27" spans="1:27" x14ac:dyDescent="0.35">
      <c r="A27" s="101">
        <v>32.5</v>
      </c>
      <c r="B27" s="101">
        <v>17.710999999999999</v>
      </c>
      <c r="C27" s="101">
        <v>6.9539999999999997</v>
      </c>
      <c r="D27" s="101">
        <v>5.7969999999999997</v>
      </c>
      <c r="E27" s="101">
        <v>11.644</v>
      </c>
      <c r="F27" s="101">
        <v>3.9820000000000002</v>
      </c>
      <c r="G27" s="101">
        <v>13.836</v>
      </c>
      <c r="H27" s="101">
        <v>8.4209999999999994</v>
      </c>
      <c r="I27" s="101">
        <v>14.98</v>
      </c>
      <c r="J27" s="101"/>
      <c r="K27" s="101">
        <v>7.3579999999999997</v>
      </c>
      <c r="L27" s="101">
        <v>7.923</v>
      </c>
      <c r="M27" s="101">
        <v>3.2789999999999999</v>
      </c>
      <c r="N27" s="101">
        <v>6.41</v>
      </c>
      <c r="O27" s="101">
        <v>11.111000000000001</v>
      </c>
      <c r="P27" s="101">
        <v>6.8769999999999998</v>
      </c>
      <c r="Q27" s="101">
        <v>11.552</v>
      </c>
      <c r="R27" s="101">
        <v>7.1429999999999998</v>
      </c>
      <c r="S27" s="101"/>
      <c r="T27" s="101">
        <v>9.6940000000000008</v>
      </c>
      <c r="U27" s="101">
        <v>9.4090000000000007</v>
      </c>
      <c r="V27" s="101">
        <v>8.173</v>
      </c>
      <c r="W27" s="101">
        <v>9.2270000000000003</v>
      </c>
      <c r="X27" s="101">
        <v>4.4349999999999996</v>
      </c>
      <c r="Y27" s="101">
        <v>8.2189999999999994</v>
      </c>
      <c r="Z27" s="101">
        <v>2.694</v>
      </c>
      <c r="AA27" s="101">
        <v>6.63</v>
      </c>
    </row>
    <row r="28" spans="1:27" x14ac:dyDescent="0.35">
      <c r="A28" s="101">
        <v>35</v>
      </c>
      <c r="B28" s="101">
        <v>16.893999999999998</v>
      </c>
      <c r="C28" s="101">
        <v>10.927</v>
      </c>
      <c r="D28" s="101">
        <v>9.6620000000000008</v>
      </c>
      <c r="E28" s="101">
        <v>16.667000000000002</v>
      </c>
      <c r="F28" s="101">
        <v>9.2919999999999998</v>
      </c>
      <c r="G28" s="101">
        <v>12.893000000000001</v>
      </c>
      <c r="H28" s="101">
        <v>9.4740000000000002</v>
      </c>
      <c r="I28" s="101">
        <v>9.7170000000000005</v>
      </c>
      <c r="J28" s="101"/>
      <c r="K28" s="101">
        <v>9.6989999999999998</v>
      </c>
      <c r="L28" s="101">
        <v>11.749000000000001</v>
      </c>
      <c r="M28" s="101">
        <v>9.8360000000000003</v>
      </c>
      <c r="N28" s="101">
        <v>6.41</v>
      </c>
      <c r="O28" s="101">
        <v>12.744999999999999</v>
      </c>
      <c r="P28" s="101">
        <v>9.1690000000000005</v>
      </c>
      <c r="Q28" s="101">
        <v>9.7469999999999999</v>
      </c>
      <c r="R28" s="101">
        <v>7.1429999999999998</v>
      </c>
      <c r="S28" s="101"/>
      <c r="T28" s="101">
        <v>10.968999999999999</v>
      </c>
      <c r="U28" s="101">
        <v>11.022</v>
      </c>
      <c r="V28" s="101">
        <v>11.538</v>
      </c>
      <c r="W28" s="101">
        <v>17.706</v>
      </c>
      <c r="X28" s="101">
        <v>7.0949999999999998</v>
      </c>
      <c r="Y28" s="101">
        <v>8.5619999999999994</v>
      </c>
      <c r="Z28" s="101">
        <v>5.7240000000000002</v>
      </c>
      <c r="AA28" s="101">
        <v>8.2870000000000008</v>
      </c>
    </row>
    <row r="29" spans="1:27" x14ac:dyDescent="0.35">
      <c r="A29" s="101">
        <v>37.5</v>
      </c>
      <c r="B29" s="101">
        <v>11.172000000000001</v>
      </c>
      <c r="C29" s="101">
        <v>11.257999999999999</v>
      </c>
      <c r="D29" s="101">
        <v>9.1790000000000003</v>
      </c>
      <c r="E29" s="101">
        <v>13.927</v>
      </c>
      <c r="F29" s="101">
        <v>7.5220000000000002</v>
      </c>
      <c r="G29" s="101">
        <v>9.7479999999999993</v>
      </c>
      <c r="H29" s="101">
        <v>17.193000000000001</v>
      </c>
      <c r="I29" s="101">
        <v>11.336</v>
      </c>
      <c r="J29" s="101"/>
      <c r="K29" s="101">
        <v>13.378</v>
      </c>
      <c r="L29" s="101">
        <v>9.5630000000000006</v>
      </c>
      <c r="M29" s="101">
        <v>11.475</v>
      </c>
      <c r="N29" s="101">
        <v>5.7690000000000001</v>
      </c>
      <c r="O29" s="101">
        <v>10.131</v>
      </c>
      <c r="P29" s="101">
        <v>10.602</v>
      </c>
      <c r="Q29" s="101">
        <v>9.7469999999999999</v>
      </c>
      <c r="R29" s="101">
        <v>7.8949999999999996</v>
      </c>
      <c r="S29" s="101"/>
      <c r="T29" s="101">
        <v>13.52</v>
      </c>
      <c r="U29" s="101">
        <v>15.323</v>
      </c>
      <c r="V29" s="101">
        <v>12.26</v>
      </c>
      <c r="W29" s="101">
        <v>17.954999999999998</v>
      </c>
      <c r="X29" s="101">
        <v>8.6470000000000002</v>
      </c>
      <c r="Y29" s="101">
        <v>12.329000000000001</v>
      </c>
      <c r="Z29" s="101">
        <v>6.734</v>
      </c>
      <c r="AA29" s="101">
        <v>12.430999999999999</v>
      </c>
    </row>
    <row r="30" spans="1:27" x14ac:dyDescent="0.35">
      <c r="A30" s="101">
        <v>40</v>
      </c>
      <c r="B30" s="101">
        <v>10.353999999999999</v>
      </c>
      <c r="C30" s="101">
        <v>14.238</v>
      </c>
      <c r="D30" s="101">
        <v>10.145</v>
      </c>
      <c r="E30" s="101">
        <v>12.329000000000001</v>
      </c>
      <c r="F30" s="101">
        <v>7.08</v>
      </c>
      <c r="G30" s="101">
        <v>12.893000000000001</v>
      </c>
      <c r="H30" s="101">
        <v>12.632</v>
      </c>
      <c r="I30" s="101">
        <v>12.146000000000001</v>
      </c>
      <c r="J30" s="101"/>
      <c r="K30" s="101">
        <v>10.368</v>
      </c>
      <c r="L30" s="101">
        <v>10.382999999999999</v>
      </c>
      <c r="M30" s="101">
        <v>16.393000000000001</v>
      </c>
      <c r="N30" s="101">
        <v>10.577</v>
      </c>
      <c r="O30" s="101">
        <v>13.398999999999999</v>
      </c>
      <c r="P30" s="101">
        <v>13.467000000000001</v>
      </c>
      <c r="Q30" s="101">
        <v>4.6929999999999996</v>
      </c>
      <c r="R30" s="101">
        <v>7.1429999999999998</v>
      </c>
      <c r="S30" s="101"/>
      <c r="T30" s="101">
        <v>13.52</v>
      </c>
      <c r="U30" s="101">
        <v>19.623999999999999</v>
      </c>
      <c r="V30" s="101">
        <v>12.981</v>
      </c>
      <c r="W30" s="101">
        <v>15.212</v>
      </c>
      <c r="X30" s="101">
        <v>13.304</v>
      </c>
      <c r="Y30" s="101">
        <v>13.699</v>
      </c>
      <c r="Z30" s="101">
        <v>9.7639999999999993</v>
      </c>
      <c r="AA30" s="101">
        <v>14.365</v>
      </c>
    </row>
    <row r="31" spans="1:27" x14ac:dyDescent="0.35">
      <c r="A31" s="101">
        <v>42.5</v>
      </c>
      <c r="B31" s="101">
        <v>5.9950000000000001</v>
      </c>
      <c r="C31" s="101">
        <v>13.244999999999999</v>
      </c>
      <c r="D31" s="101">
        <v>12.077</v>
      </c>
      <c r="E31" s="101">
        <v>10.731</v>
      </c>
      <c r="F31" s="101">
        <v>9.2919999999999998</v>
      </c>
      <c r="G31" s="101">
        <v>8.4909999999999997</v>
      </c>
      <c r="H31" s="101">
        <v>14.035</v>
      </c>
      <c r="I31" s="101">
        <v>7.6920000000000002</v>
      </c>
      <c r="J31" s="101"/>
      <c r="K31" s="101">
        <v>15.05</v>
      </c>
      <c r="L31" s="101">
        <v>8.7430000000000003</v>
      </c>
      <c r="M31" s="101">
        <v>18.033000000000001</v>
      </c>
      <c r="N31" s="101">
        <v>10.897</v>
      </c>
      <c r="O31" s="101">
        <v>8.8239999999999998</v>
      </c>
      <c r="P31" s="101">
        <v>14.327</v>
      </c>
      <c r="Q31" s="101">
        <v>6.859</v>
      </c>
      <c r="R31" s="101">
        <v>6.391</v>
      </c>
      <c r="S31" s="101"/>
      <c r="T31" s="101">
        <v>14.541</v>
      </c>
      <c r="U31" s="101">
        <v>10.215</v>
      </c>
      <c r="V31" s="101">
        <v>9.6150000000000002</v>
      </c>
      <c r="W31" s="101">
        <v>12.718</v>
      </c>
      <c r="X31" s="101">
        <v>11.086</v>
      </c>
      <c r="Y31" s="101">
        <v>10.273999999999999</v>
      </c>
      <c r="Z31" s="101">
        <v>9.4280000000000008</v>
      </c>
      <c r="AA31" s="101">
        <v>14.917</v>
      </c>
    </row>
    <row r="32" spans="1:27" x14ac:dyDescent="0.35">
      <c r="A32" s="101">
        <v>45</v>
      </c>
      <c r="B32" s="101">
        <v>2.1800000000000002</v>
      </c>
      <c r="C32" s="101">
        <v>9.9339999999999993</v>
      </c>
      <c r="D32" s="101">
        <v>11.593999999999999</v>
      </c>
      <c r="E32" s="101">
        <v>6.3929999999999998</v>
      </c>
      <c r="F32" s="101">
        <v>10.619</v>
      </c>
      <c r="G32" s="101">
        <v>7.2329999999999997</v>
      </c>
      <c r="H32" s="101">
        <v>9.4740000000000002</v>
      </c>
      <c r="I32" s="101">
        <v>4.4530000000000003</v>
      </c>
      <c r="J32" s="101"/>
      <c r="K32" s="101">
        <v>7.0229999999999997</v>
      </c>
      <c r="L32" s="101">
        <v>10.382999999999999</v>
      </c>
      <c r="M32" s="101">
        <v>10.246</v>
      </c>
      <c r="N32" s="101">
        <v>9.6150000000000002</v>
      </c>
      <c r="O32" s="101">
        <v>5.2290000000000001</v>
      </c>
      <c r="P32" s="101">
        <v>12.321</v>
      </c>
      <c r="Q32" s="101">
        <v>5.0540000000000003</v>
      </c>
      <c r="R32" s="101">
        <v>10.526</v>
      </c>
      <c r="S32" s="101"/>
      <c r="T32" s="101">
        <v>8.4179999999999993</v>
      </c>
      <c r="U32" s="101">
        <v>8.6020000000000003</v>
      </c>
      <c r="V32" s="101">
        <v>11.779</v>
      </c>
      <c r="W32" s="101">
        <v>5.7359999999999998</v>
      </c>
      <c r="X32" s="101">
        <v>15.743</v>
      </c>
      <c r="Y32" s="101">
        <v>7.1920000000000002</v>
      </c>
      <c r="Z32" s="101">
        <v>12.795</v>
      </c>
      <c r="AA32" s="101">
        <v>11.878</v>
      </c>
    </row>
    <row r="33" spans="1:27" x14ac:dyDescent="0.35">
      <c r="A33" s="101">
        <v>47.5</v>
      </c>
      <c r="B33" s="101">
        <v>1.3620000000000001</v>
      </c>
      <c r="C33" s="101">
        <v>5.6289999999999996</v>
      </c>
      <c r="D33" s="101">
        <v>6.28</v>
      </c>
      <c r="E33" s="101">
        <v>3.8809999999999998</v>
      </c>
      <c r="F33" s="101">
        <v>12.388999999999999</v>
      </c>
      <c r="G33" s="101">
        <v>1.5720000000000001</v>
      </c>
      <c r="H33" s="101">
        <v>4.9119999999999999</v>
      </c>
      <c r="I33" s="101">
        <v>3.6440000000000001</v>
      </c>
      <c r="J33" s="101"/>
      <c r="K33" s="101">
        <v>7.3579999999999997</v>
      </c>
      <c r="L33" s="101">
        <v>7.65</v>
      </c>
      <c r="M33" s="101">
        <v>9.8360000000000003</v>
      </c>
      <c r="N33" s="101">
        <v>11.218</v>
      </c>
      <c r="O33" s="101">
        <v>4.2480000000000002</v>
      </c>
      <c r="P33" s="101">
        <v>14.327</v>
      </c>
      <c r="Q33" s="101">
        <v>3.9710000000000001</v>
      </c>
      <c r="R33" s="101">
        <v>3.7589999999999999</v>
      </c>
      <c r="S33" s="101"/>
      <c r="T33" s="101">
        <v>5.867</v>
      </c>
      <c r="U33" s="101">
        <v>5.1079999999999997</v>
      </c>
      <c r="V33" s="101">
        <v>6.9710000000000001</v>
      </c>
      <c r="W33" s="101">
        <v>2.9929999999999999</v>
      </c>
      <c r="X33" s="101">
        <v>9.5340000000000007</v>
      </c>
      <c r="Y33" s="101">
        <v>5.4790000000000001</v>
      </c>
      <c r="Z33" s="101">
        <v>14.141</v>
      </c>
      <c r="AA33" s="101">
        <v>8.0109999999999992</v>
      </c>
    </row>
    <row r="34" spans="1:27" x14ac:dyDescent="0.35">
      <c r="A34" s="101">
        <v>50</v>
      </c>
      <c r="B34" s="101">
        <v>0.81699999999999995</v>
      </c>
      <c r="C34" s="101">
        <v>3.6419999999999999</v>
      </c>
      <c r="D34" s="101">
        <v>9.6620000000000008</v>
      </c>
      <c r="E34" s="101">
        <v>2.0550000000000002</v>
      </c>
      <c r="F34" s="101">
        <v>8.407</v>
      </c>
      <c r="G34" s="101">
        <v>0</v>
      </c>
      <c r="H34" s="101">
        <v>4.2110000000000003</v>
      </c>
      <c r="I34" s="101">
        <v>1.2150000000000001</v>
      </c>
      <c r="J34" s="101"/>
      <c r="K34" s="101">
        <v>5.351</v>
      </c>
      <c r="L34" s="101">
        <v>7.65</v>
      </c>
      <c r="M34" s="101">
        <v>6.1479999999999997</v>
      </c>
      <c r="N34" s="101">
        <v>11.538</v>
      </c>
      <c r="O34" s="101">
        <v>4.2480000000000002</v>
      </c>
      <c r="P34" s="101">
        <v>5.444</v>
      </c>
      <c r="Q34" s="101">
        <v>3.2490000000000001</v>
      </c>
      <c r="R34" s="101">
        <v>4.5110000000000001</v>
      </c>
      <c r="S34" s="101"/>
      <c r="T34" s="101">
        <v>3.0609999999999999</v>
      </c>
      <c r="U34" s="101">
        <v>2.419</v>
      </c>
      <c r="V34" s="101">
        <v>3.3650000000000002</v>
      </c>
      <c r="W34" s="101">
        <v>2.2440000000000002</v>
      </c>
      <c r="X34" s="101">
        <v>7.7610000000000001</v>
      </c>
      <c r="Y34" s="101">
        <v>6.8490000000000002</v>
      </c>
      <c r="Z34" s="101">
        <v>9.4280000000000008</v>
      </c>
      <c r="AA34" s="101">
        <v>6.63</v>
      </c>
    </row>
    <row r="35" spans="1:27" x14ac:dyDescent="0.35">
      <c r="A35" s="101">
        <v>52.5</v>
      </c>
      <c r="B35" s="101">
        <v>0.81699999999999995</v>
      </c>
      <c r="C35" s="101">
        <v>4.3049999999999997</v>
      </c>
      <c r="D35" s="101">
        <v>4.3479999999999999</v>
      </c>
      <c r="E35" s="101">
        <v>0.45700000000000002</v>
      </c>
      <c r="F35" s="101">
        <v>4.867</v>
      </c>
      <c r="G35" s="101">
        <v>0.94299999999999995</v>
      </c>
      <c r="H35" s="101">
        <v>1.4039999999999999</v>
      </c>
      <c r="I35" s="101">
        <v>0.81</v>
      </c>
      <c r="J35" s="101"/>
      <c r="K35" s="101">
        <v>2.6760000000000002</v>
      </c>
      <c r="L35" s="101">
        <v>5.4640000000000004</v>
      </c>
      <c r="M35" s="101">
        <v>2.4590000000000001</v>
      </c>
      <c r="N35" s="101">
        <v>7.3719999999999999</v>
      </c>
      <c r="O35" s="101">
        <v>1.3069999999999999</v>
      </c>
      <c r="P35" s="101">
        <v>3.4380000000000002</v>
      </c>
      <c r="Q35" s="101">
        <v>2.8879999999999999</v>
      </c>
      <c r="R35" s="101">
        <v>3.383</v>
      </c>
      <c r="S35" s="101"/>
      <c r="T35" s="101">
        <v>1.786</v>
      </c>
      <c r="U35" s="101">
        <v>1.613</v>
      </c>
      <c r="V35" s="101">
        <v>2.1629999999999998</v>
      </c>
      <c r="W35" s="101">
        <v>0.249</v>
      </c>
      <c r="X35" s="101">
        <v>5.9870000000000001</v>
      </c>
      <c r="Y35" s="101">
        <v>4.1100000000000003</v>
      </c>
      <c r="Z35" s="101">
        <v>10.101000000000001</v>
      </c>
      <c r="AA35" s="101">
        <v>2.21</v>
      </c>
    </row>
    <row r="36" spans="1:27" x14ac:dyDescent="0.35">
      <c r="A36" s="101">
        <v>55</v>
      </c>
      <c r="B36" s="101">
        <v>0.54500000000000004</v>
      </c>
      <c r="C36" s="101">
        <v>1.325</v>
      </c>
      <c r="D36" s="101">
        <v>3.8650000000000002</v>
      </c>
      <c r="E36" s="101">
        <v>0.22800000000000001</v>
      </c>
      <c r="F36" s="101">
        <v>5.7519999999999998</v>
      </c>
      <c r="G36" s="101">
        <v>0.629</v>
      </c>
      <c r="H36" s="101">
        <v>2.105</v>
      </c>
      <c r="I36" s="101">
        <v>0</v>
      </c>
      <c r="J36" s="101"/>
      <c r="K36" s="101">
        <v>3.3439999999999999</v>
      </c>
      <c r="L36" s="101">
        <v>3.0049999999999999</v>
      </c>
      <c r="M36" s="101">
        <v>2.8690000000000002</v>
      </c>
      <c r="N36" s="101">
        <v>4.8079999999999998</v>
      </c>
      <c r="O36" s="101">
        <v>0.32700000000000001</v>
      </c>
      <c r="P36" s="101">
        <v>0.86</v>
      </c>
      <c r="Q36" s="101">
        <v>0.72199999999999998</v>
      </c>
      <c r="R36" s="101">
        <v>3.383</v>
      </c>
      <c r="S36" s="101"/>
      <c r="T36" s="101">
        <v>1.02</v>
      </c>
      <c r="U36" s="101">
        <v>1.3440000000000001</v>
      </c>
      <c r="V36" s="101">
        <v>0.96199999999999997</v>
      </c>
      <c r="W36" s="101">
        <v>0.499</v>
      </c>
      <c r="X36" s="101">
        <v>3.548</v>
      </c>
      <c r="Y36" s="101">
        <v>2.3969999999999998</v>
      </c>
      <c r="Z36" s="101">
        <v>6.3970000000000002</v>
      </c>
      <c r="AA36" s="101">
        <v>1.9339999999999999</v>
      </c>
    </row>
    <row r="37" spans="1:27" x14ac:dyDescent="0.35">
      <c r="A37" s="101">
        <v>57.5</v>
      </c>
      <c r="B37" s="101">
        <v>0.27200000000000002</v>
      </c>
      <c r="C37" s="101">
        <v>0.99299999999999999</v>
      </c>
      <c r="D37" s="101">
        <v>0.96599999999999997</v>
      </c>
      <c r="E37" s="101">
        <v>0</v>
      </c>
      <c r="F37" s="101">
        <v>4.4249999999999998</v>
      </c>
      <c r="G37" s="101">
        <v>0.314</v>
      </c>
      <c r="H37" s="101">
        <v>0.35099999999999998</v>
      </c>
      <c r="I37" s="101">
        <v>0.40500000000000003</v>
      </c>
      <c r="J37" s="101"/>
      <c r="K37" s="101">
        <v>2.0070000000000001</v>
      </c>
      <c r="L37" s="101">
        <v>1.3660000000000001</v>
      </c>
      <c r="M37" s="101">
        <v>1.639</v>
      </c>
      <c r="N37" s="101">
        <v>4.4870000000000001</v>
      </c>
      <c r="O37" s="101">
        <v>0</v>
      </c>
      <c r="P37" s="101">
        <v>0.57299999999999995</v>
      </c>
      <c r="Q37" s="101">
        <v>0.36099999999999999</v>
      </c>
      <c r="R37" s="101">
        <v>0.376</v>
      </c>
      <c r="S37" s="101"/>
      <c r="T37" s="101">
        <v>0.76500000000000001</v>
      </c>
      <c r="U37" s="101">
        <v>0.80600000000000005</v>
      </c>
      <c r="V37" s="101">
        <v>0.24</v>
      </c>
      <c r="W37" s="101">
        <v>0</v>
      </c>
      <c r="X37" s="101">
        <v>2.2170000000000001</v>
      </c>
      <c r="Y37" s="101">
        <v>2.3969999999999998</v>
      </c>
      <c r="Z37" s="101">
        <v>3.03</v>
      </c>
      <c r="AA37" s="101">
        <v>1.381</v>
      </c>
    </row>
    <row r="38" spans="1:27" x14ac:dyDescent="0.35">
      <c r="A38" s="101">
        <v>60</v>
      </c>
      <c r="B38" s="101">
        <v>0.27200000000000002</v>
      </c>
      <c r="C38" s="101">
        <v>0.66200000000000003</v>
      </c>
      <c r="D38" s="101">
        <v>2.899</v>
      </c>
      <c r="E38" s="101">
        <v>0</v>
      </c>
      <c r="F38" s="101">
        <v>2.2120000000000002</v>
      </c>
      <c r="G38" s="101">
        <v>0.314</v>
      </c>
      <c r="H38" s="101">
        <v>0</v>
      </c>
      <c r="I38" s="101">
        <v>0</v>
      </c>
      <c r="J38" s="101"/>
      <c r="K38" s="101">
        <v>0.33400000000000002</v>
      </c>
      <c r="L38" s="101">
        <v>1.093</v>
      </c>
      <c r="M38" s="101">
        <v>0.82</v>
      </c>
      <c r="N38" s="101">
        <v>1.603</v>
      </c>
      <c r="O38" s="101">
        <v>0.32700000000000001</v>
      </c>
      <c r="P38" s="101">
        <v>0</v>
      </c>
      <c r="Q38" s="101">
        <v>0.72199999999999998</v>
      </c>
      <c r="R38" s="101">
        <v>0.752</v>
      </c>
      <c r="S38" s="101"/>
      <c r="T38" s="101">
        <v>0.255</v>
      </c>
      <c r="U38" s="101">
        <v>0</v>
      </c>
      <c r="V38" s="101">
        <v>0.24</v>
      </c>
      <c r="W38" s="101">
        <v>0</v>
      </c>
      <c r="X38" s="101">
        <v>0</v>
      </c>
      <c r="Y38" s="101">
        <v>1.37</v>
      </c>
      <c r="Z38" s="101">
        <v>2.3570000000000002</v>
      </c>
      <c r="AA38" s="101">
        <v>0.55200000000000005</v>
      </c>
    </row>
    <row r="39" spans="1:27" x14ac:dyDescent="0.35">
      <c r="A39" s="101">
        <v>62.5</v>
      </c>
      <c r="B39" s="101">
        <v>0</v>
      </c>
      <c r="C39" s="101">
        <v>0.33100000000000002</v>
      </c>
      <c r="D39" s="101">
        <v>0</v>
      </c>
      <c r="E39" s="101">
        <v>0</v>
      </c>
      <c r="F39" s="101">
        <v>0.88500000000000001</v>
      </c>
      <c r="G39" s="101">
        <v>0</v>
      </c>
      <c r="H39" s="101">
        <v>0</v>
      </c>
      <c r="I39" s="101">
        <v>0.40500000000000003</v>
      </c>
      <c r="J39" s="101"/>
      <c r="K39" s="101">
        <v>0.33400000000000002</v>
      </c>
      <c r="L39" s="101">
        <v>1.3660000000000001</v>
      </c>
      <c r="M39" s="101">
        <v>0</v>
      </c>
      <c r="N39" s="101">
        <v>0.64100000000000001</v>
      </c>
      <c r="O39" s="101">
        <v>0</v>
      </c>
      <c r="P39" s="101">
        <v>0</v>
      </c>
      <c r="Q39" s="101">
        <v>0</v>
      </c>
      <c r="R39" s="101">
        <v>1.1279999999999999</v>
      </c>
      <c r="S39" s="101"/>
      <c r="T39" s="101">
        <v>0</v>
      </c>
      <c r="U39" s="101">
        <v>0.26900000000000002</v>
      </c>
      <c r="V39" s="101">
        <v>0</v>
      </c>
      <c r="W39" s="101">
        <v>0.249</v>
      </c>
      <c r="X39" s="101">
        <v>0.88700000000000001</v>
      </c>
      <c r="Y39" s="101">
        <v>0.34200000000000003</v>
      </c>
      <c r="Z39" s="101">
        <v>0.33700000000000002</v>
      </c>
      <c r="AA39" s="101">
        <v>0.27600000000000002</v>
      </c>
    </row>
    <row r="40" spans="1:27" x14ac:dyDescent="0.35">
      <c r="A40" s="101">
        <v>65</v>
      </c>
      <c r="B40" s="101">
        <v>0</v>
      </c>
      <c r="C40" s="101">
        <v>0</v>
      </c>
      <c r="D40" s="101">
        <v>0.48299999999999998</v>
      </c>
      <c r="E40" s="101">
        <v>0</v>
      </c>
      <c r="F40" s="101">
        <v>1.327</v>
      </c>
      <c r="G40" s="101">
        <v>0</v>
      </c>
      <c r="H40" s="101">
        <v>0</v>
      </c>
      <c r="I40" s="101">
        <v>0.40500000000000003</v>
      </c>
      <c r="J40" s="101"/>
      <c r="K40" s="101">
        <v>0.33400000000000002</v>
      </c>
      <c r="L40" s="101">
        <v>0.27300000000000002</v>
      </c>
      <c r="M40" s="101">
        <v>0</v>
      </c>
      <c r="N40" s="101">
        <v>0</v>
      </c>
      <c r="O40" s="101">
        <v>0.32700000000000001</v>
      </c>
      <c r="P40" s="101">
        <v>0</v>
      </c>
      <c r="Q40" s="101">
        <v>0</v>
      </c>
      <c r="R40" s="101">
        <v>0.376</v>
      </c>
      <c r="S40" s="101"/>
      <c r="T40" s="101">
        <v>0.255</v>
      </c>
      <c r="U40" s="101">
        <v>0</v>
      </c>
      <c r="V40" s="101">
        <v>0</v>
      </c>
      <c r="W40" s="101">
        <v>0</v>
      </c>
      <c r="X40" s="101">
        <v>0.88700000000000001</v>
      </c>
      <c r="Y40" s="101">
        <v>0</v>
      </c>
      <c r="Z40" s="101">
        <v>1.347</v>
      </c>
      <c r="AA40" s="101">
        <v>0.27600000000000002</v>
      </c>
    </row>
    <row r="41" spans="1:27" x14ac:dyDescent="0.35">
      <c r="A41" s="101">
        <v>67.5</v>
      </c>
      <c r="B41" s="101">
        <v>0</v>
      </c>
      <c r="C41" s="101">
        <v>0</v>
      </c>
      <c r="D41" s="101">
        <v>0</v>
      </c>
      <c r="E41" s="101">
        <v>0</v>
      </c>
      <c r="F41" s="101">
        <v>0.88500000000000001</v>
      </c>
      <c r="G41" s="101">
        <v>0</v>
      </c>
      <c r="H41" s="101">
        <v>0</v>
      </c>
      <c r="I41" s="101">
        <v>0.40500000000000003</v>
      </c>
      <c r="J41" s="101"/>
      <c r="K41" s="101">
        <v>0.66900000000000004</v>
      </c>
      <c r="L41" s="101">
        <v>0</v>
      </c>
      <c r="M41" s="101">
        <v>0</v>
      </c>
      <c r="N41" s="101">
        <v>0.32100000000000001</v>
      </c>
      <c r="O41" s="101">
        <v>0</v>
      </c>
      <c r="P41" s="101">
        <v>0</v>
      </c>
      <c r="Q41" s="101">
        <v>0.36099999999999999</v>
      </c>
      <c r="R41" s="101">
        <v>0.376</v>
      </c>
      <c r="S41" s="101"/>
      <c r="T41" s="101">
        <v>0</v>
      </c>
      <c r="U41" s="101">
        <v>0</v>
      </c>
      <c r="V41" s="101">
        <v>0</v>
      </c>
      <c r="W41" s="101">
        <v>0</v>
      </c>
      <c r="X41" s="101">
        <v>0.66500000000000004</v>
      </c>
      <c r="Y41" s="101">
        <v>0</v>
      </c>
      <c r="Z41" s="101">
        <v>0</v>
      </c>
      <c r="AA41" s="101">
        <v>0.27600000000000002</v>
      </c>
    </row>
    <row r="42" spans="1:27" x14ac:dyDescent="0.35">
      <c r="A42" s="101">
        <v>70</v>
      </c>
      <c r="B42" s="101">
        <v>0</v>
      </c>
      <c r="C42" s="101">
        <v>0</v>
      </c>
      <c r="D42" s="101">
        <v>0.48299999999999998</v>
      </c>
      <c r="E42" s="101">
        <v>0</v>
      </c>
      <c r="F42" s="101">
        <v>0</v>
      </c>
      <c r="G42" s="101">
        <v>0</v>
      </c>
      <c r="H42" s="101">
        <v>0</v>
      </c>
      <c r="I42" s="101">
        <v>0</v>
      </c>
      <c r="J42" s="101"/>
      <c r="K42" s="101">
        <v>0</v>
      </c>
      <c r="L42" s="101">
        <v>0</v>
      </c>
      <c r="M42" s="101">
        <v>0</v>
      </c>
      <c r="N42" s="101">
        <v>0.64100000000000001</v>
      </c>
      <c r="O42" s="101">
        <v>0</v>
      </c>
      <c r="P42" s="101">
        <v>0</v>
      </c>
      <c r="Q42" s="101">
        <v>0</v>
      </c>
      <c r="R42" s="101">
        <v>0</v>
      </c>
      <c r="S42" s="101"/>
      <c r="T42" s="101">
        <v>0</v>
      </c>
      <c r="U42" s="101">
        <v>0</v>
      </c>
      <c r="V42" s="101">
        <v>0</v>
      </c>
      <c r="W42" s="101">
        <v>0</v>
      </c>
      <c r="X42" s="101">
        <v>0</v>
      </c>
      <c r="Y42" s="101">
        <v>0</v>
      </c>
      <c r="Z42" s="101">
        <v>0</v>
      </c>
      <c r="AA42" s="101">
        <v>0</v>
      </c>
    </row>
    <row r="43" spans="1:27" x14ac:dyDescent="0.35">
      <c r="A43" s="101">
        <v>72.5</v>
      </c>
      <c r="B43" s="101">
        <v>0</v>
      </c>
      <c r="C43" s="101">
        <v>0.33100000000000002</v>
      </c>
      <c r="D43" s="101">
        <v>0.96599999999999997</v>
      </c>
      <c r="E43" s="101">
        <v>0</v>
      </c>
      <c r="F43" s="101">
        <v>0.442</v>
      </c>
      <c r="G43" s="101">
        <v>0</v>
      </c>
      <c r="H43" s="101">
        <v>0</v>
      </c>
      <c r="I43" s="101">
        <v>0</v>
      </c>
      <c r="J43" s="101"/>
      <c r="K43" s="101">
        <v>0.33400000000000002</v>
      </c>
      <c r="L43" s="101">
        <v>0.82</v>
      </c>
      <c r="M43" s="101">
        <v>0.41</v>
      </c>
      <c r="N43" s="101">
        <v>0.64100000000000001</v>
      </c>
      <c r="O43" s="101">
        <v>0</v>
      </c>
      <c r="P43" s="101">
        <v>0.57299999999999995</v>
      </c>
      <c r="Q43" s="101">
        <v>0</v>
      </c>
      <c r="R43" s="101">
        <v>0</v>
      </c>
      <c r="S43" s="101"/>
      <c r="T43" s="101">
        <v>0</v>
      </c>
      <c r="U43" s="101">
        <v>0</v>
      </c>
      <c r="V43" s="101">
        <v>0</v>
      </c>
      <c r="W43" s="101">
        <v>0</v>
      </c>
      <c r="X43" s="101">
        <v>0.66500000000000004</v>
      </c>
      <c r="Y43" s="101">
        <v>0</v>
      </c>
      <c r="Z43" s="101">
        <v>0.33700000000000002</v>
      </c>
      <c r="AA43" s="101">
        <v>0.27600000000000002</v>
      </c>
    </row>
    <row r="47" spans="1:27" x14ac:dyDescent="0.35">
      <c r="A47" s="101">
        <v>0</v>
      </c>
      <c r="B47" s="101">
        <v>0</v>
      </c>
      <c r="C47" s="101">
        <v>0</v>
      </c>
      <c r="D47" s="101">
        <v>0</v>
      </c>
      <c r="E47" s="101">
        <v>0</v>
      </c>
      <c r="F47" s="101">
        <v>0</v>
      </c>
      <c r="G47" s="101">
        <v>0</v>
      </c>
      <c r="H47" s="101">
        <v>0</v>
      </c>
      <c r="I47" s="101">
        <v>0</v>
      </c>
      <c r="J47" s="101"/>
      <c r="K47" s="101">
        <v>0</v>
      </c>
      <c r="L47" s="101">
        <v>0</v>
      </c>
      <c r="M47" s="101">
        <v>0</v>
      </c>
      <c r="N47" s="101">
        <v>0</v>
      </c>
      <c r="O47" s="101">
        <v>0</v>
      </c>
      <c r="P47" s="101">
        <v>0</v>
      </c>
      <c r="Q47" s="101">
        <v>0</v>
      </c>
      <c r="R47" s="101">
        <v>0</v>
      </c>
      <c r="S47" s="101"/>
      <c r="T47" s="101">
        <v>0</v>
      </c>
      <c r="U47" s="101">
        <v>0</v>
      </c>
      <c r="V47" s="101">
        <v>0</v>
      </c>
      <c r="W47" s="101">
        <v>0</v>
      </c>
      <c r="X47" s="101">
        <v>0</v>
      </c>
      <c r="Y47" s="101">
        <v>0</v>
      </c>
      <c r="Z47" s="101">
        <v>0</v>
      </c>
      <c r="AA47" s="101">
        <v>0</v>
      </c>
    </row>
    <row r="48" spans="1:27" x14ac:dyDescent="0.35">
      <c r="A48" s="101">
        <v>10</v>
      </c>
      <c r="B48" s="101">
        <v>0</v>
      </c>
      <c r="C48" s="101">
        <v>0</v>
      </c>
      <c r="D48" s="101">
        <v>0</v>
      </c>
      <c r="E48" s="101">
        <v>0</v>
      </c>
      <c r="F48" s="101">
        <v>0</v>
      </c>
      <c r="G48" s="101">
        <v>0</v>
      </c>
      <c r="H48" s="101">
        <v>0</v>
      </c>
      <c r="I48" s="101">
        <v>0.36199999999999999</v>
      </c>
      <c r="J48" s="101"/>
      <c r="K48" s="101">
        <v>0</v>
      </c>
      <c r="L48" s="101">
        <v>0</v>
      </c>
      <c r="M48" s="101">
        <v>0</v>
      </c>
      <c r="N48" s="101">
        <v>0</v>
      </c>
      <c r="O48" s="101">
        <v>0</v>
      </c>
      <c r="P48" s="101">
        <v>0</v>
      </c>
      <c r="Q48" s="101">
        <v>0</v>
      </c>
      <c r="R48" s="101">
        <v>0</v>
      </c>
      <c r="S48" s="101"/>
      <c r="T48" s="101">
        <v>0</v>
      </c>
      <c r="U48" s="101">
        <v>0</v>
      </c>
      <c r="V48" s="101">
        <v>0</v>
      </c>
      <c r="W48" s="101">
        <v>0</v>
      </c>
      <c r="X48" s="101">
        <v>0</v>
      </c>
      <c r="Y48" s="101">
        <v>0</v>
      </c>
      <c r="Z48" s="101">
        <v>0</v>
      </c>
      <c r="AA48" s="101">
        <v>0</v>
      </c>
    </row>
    <row r="49" spans="1:27" x14ac:dyDescent="0.35">
      <c r="A49" s="101">
        <v>12.5</v>
      </c>
      <c r="B49" s="101">
        <v>0</v>
      </c>
      <c r="C49" s="101">
        <v>0</v>
      </c>
      <c r="D49" s="101">
        <v>0</v>
      </c>
      <c r="E49" s="101">
        <v>0.19700000000000001</v>
      </c>
      <c r="F49" s="101">
        <v>0</v>
      </c>
      <c r="G49" s="101">
        <v>0</v>
      </c>
      <c r="H49" s="101">
        <v>0</v>
      </c>
      <c r="I49" s="101">
        <v>0</v>
      </c>
      <c r="J49" s="101"/>
      <c r="K49" s="101">
        <v>0</v>
      </c>
      <c r="L49" s="101">
        <v>0.64700000000000002</v>
      </c>
      <c r="M49" s="101">
        <v>0.32800000000000001</v>
      </c>
      <c r="N49" s="101">
        <v>0.26500000000000001</v>
      </c>
      <c r="O49" s="101">
        <v>0.26200000000000001</v>
      </c>
      <c r="P49" s="101">
        <v>0</v>
      </c>
      <c r="Q49" s="101">
        <v>0.71399999999999997</v>
      </c>
      <c r="R49" s="101">
        <v>0</v>
      </c>
      <c r="S49" s="101"/>
      <c r="T49" s="101">
        <v>0.23400000000000001</v>
      </c>
      <c r="U49" s="101">
        <v>0.23699999999999999</v>
      </c>
      <c r="V49" s="101">
        <v>0.61699999999999999</v>
      </c>
      <c r="W49" s="101">
        <v>0</v>
      </c>
      <c r="X49" s="101">
        <v>0</v>
      </c>
      <c r="Y49" s="101">
        <v>0</v>
      </c>
      <c r="Z49" s="101">
        <v>0</v>
      </c>
      <c r="AA49" s="101">
        <v>0</v>
      </c>
    </row>
    <row r="50" spans="1:27" x14ac:dyDescent="0.35">
      <c r="A50" s="101">
        <v>15</v>
      </c>
      <c r="B50" s="101">
        <v>0.58799999999999997</v>
      </c>
      <c r="C50" s="101">
        <v>1.0669999999999999</v>
      </c>
      <c r="D50" s="101">
        <v>0.38300000000000001</v>
      </c>
      <c r="E50" s="101">
        <v>0</v>
      </c>
      <c r="F50" s="101">
        <v>0.34200000000000003</v>
      </c>
      <c r="G50" s="101">
        <v>0</v>
      </c>
      <c r="H50" s="101">
        <v>0.90400000000000003</v>
      </c>
      <c r="I50" s="101">
        <v>0.72499999999999998</v>
      </c>
      <c r="J50" s="101"/>
      <c r="K50" s="101">
        <v>0</v>
      </c>
      <c r="L50" s="101">
        <v>0.97099999999999997</v>
      </c>
      <c r="M50" s="101">
        <v>0.65600000000000003</v>
      </c>
      <c r="N50" s="101">
        <v>0.26500000000000001</v>
      </c>
      <c r="O50" s="101">
        <v>1.3089999999999999</v>
      </c>
      <c r="P50" s="101">
        <v>1.073</v>
      </c>
      <c r="Q50" s="101">
        <v>0.35699999999999998</v>
      </c>
      <c r="R50" s="101">
        <v>0</v>
      </c>
      <c r="S50" s="101"/>
      <c r="T50" s="101">
        <v>0.23400000000000001</v>
      </c>
      <c r="U50" s="101">
        <v>0.71099999999999997</v>
      </c>
      <c r="V50" s="101">
        <v>0.309</v>
      </c>
      <c r="W50" s="101">
        <v>0.309</v>
      </c>
      <c r="X50" s="101">
        <v>0.25800000000000001</v>
      </c>
      <c r="Y50" s="101">
        <v>0</v>
      </c>
      <c r="Z50" s="101">
        <v>0</v>
      </c>
      <c r="AA50" s="101">
        <v>0.72599999999999998</v>
      </c>
    </row>
    <row r="51" spans="1:27" x14ac:dyDescent="0.35">
      <c r="A51" s="101">
        <v>17.5</v>
      </c>
      <c r="B51" s="101">
        <v>0.58799999999999997</v>
      </c>
      <c r="C51" s="101">
        <v>1.6</v>
      </c>
      <c r="D51" s="101">
        <v>0</v>
      </c>
      <c r="E51" s="101">
        <v>0.39400000000000002</v>
      </c>
      <c r="F51" s="101">
        <v>0.34200000000000003</v>
      </c>
      <c r="G51" s="101">
        <v>0.33400000000000002</v>
      </c>
      <c r="H51" s="101">
        <v>1.8069999999999999</v>
      </c>
      <c r="I51" s="101">
        <v>0.72499999999999998</v>
      </c>
      <c r="J51" s="101"/>
      <c r="K51" s="101">
        <v>0</v>
      </c>
      <c r="L51" s="101">
        <v>0.97099999999999997</v>
      </c>
      <c r="M51" s="101">
        <v>0.98399999999999999</v>
      </c>
      <c r="N51" s="101">
        <v>0</v>
      </c>
      <c r="O51" s="101">
        <v>2.88</v>
      </c>
      <c r="P51" s="101">
        <v>0.85799999999999998</v>
      </c>
      <c r="Q51" s="101">
        <v>1.786</v>
      </c>
      <c r="R51" s="101">
        <v>0.29699999999999999</v>
      </c>
      <c r="S51" s="101"/>
      <c r="T51" s="101">
        <v>1.4019999999999999</v>
      </c>
      <c r="U51" s="101">
        <v>1.1850000000000001</v>
      </c>
      <c r="V51" s="101">
        <v>0.309</v>
      </c>
      <c r="W51" s="101">
        <v>0.309</v>
      </c>
      <c r="X51" s="101">
        <v>0.25800000000000001</v>
      </c>
      <c r="Y51" s="101">
        <v>0.41699999999999998</v>
      </c>
      <c r="Z51" s="101">
        <v>0.82</v>
      </c>
      <c r="AA51" s="101">
        <v>0.48399999999999999</v>
      </c>
    </row>
    <row r="52" spans="1:27" x14ac:dyDescent="0.35">
      <c r="A52" s="101">
        <v>20</v>
      </c>
      <c r="B52" s="101">
        <v>0.88200000000000001</v>
      </c>
      <c r="C52" s="101">
        <v>1.867</v>
      </c>
      <c r="D52" s="101">
        <v>0.38300000000000001</v>
      </c>
      <c r="E52" s="101">
        <v>0.19700000000000001</v>
      </c>
      <c r="F52" s="101">
        <v>0.34200000000000003</v>
      </c>
      <c r="G52" s="101">
        <v>0.33400000000000002</v>
      </c>
      <c r="H52" s="101">
        <v>0.90400000000000003</v>
      </c>
      <c r="I52" s="101">
        <v>1.8120000000000001</v>
      </c>
      <c r="J52" s="101"/>
      <c r="K52" s="101">
        <v>0.83299999999999996</v>
      </c>
      <c r="L52" s="101">
        <v>0</v>
      </c>
      <c r="M52" s="101">
        <v>1.639</v>
      </c>
      <c r="N52" s="101">
        <v>0.53100000000000003</v>
      </c>
      <c r="O52" s="101">
        <v>2.88</v>
      </c>
      <c r="P52" s="101">
        <v>1.931</v>
      </c>
      <c r="Q52" s="101">
        <v>1.429</v>
      </c>
      <c r="R52" s="101">
        <v>0.29699999999999999</v>
      </c>
      <c r="S52" s="101"/>
      <c r="T52" s="101">
        <v>0.93500000000000005</v>
      </c>
      <c r="U52" s="101">
        <v>1.659</v>
      </c>
      <c r="V52" s="101">
        <v>0.92600000000000005</v>
      </c>
      <c r="W52" s="101">
        <v>0.61699999999999999</v>
      </c>
      <c r="X52" s="101">
        <v>0.25800000000000001</v>
      </c>
      <c r="Y52" s="101">
        <v>0.41699999999999998</v>
      </c>
      <c r="Z52" s="101">
        <v>0.82</v>
      </c>
      <c r="AA52" s="101">
        <v>0.72599999999999998</v>
      </c>
    </row>
    <row r="53" spans="1:27" x14ac:dyDescent="0.35">
      <c r="A53" s="101">
        <v>22.5</v>
      </c>
      <c r="B53" s="101">
        <v>1.7649999999999999</v>
      </c>
      <c r="C53" s="101">
        <v>1.6</v>
      </c>
      <c r="D53" s="101">
        <v>0.38300000000000001</v>
      </c>
      <c r="E53" s="101">
        <v>0.98599999999999999</v>
      </c>
      <c r="F53" s="101">
        <v>1.0269999999999999</v>
      </c>
      <c r="G53" s="101">
        <v>0.66900000000000004</v>
      </c>
      <c r="H53" s="101">
        <v>2.1080000000000001</v>
      </c>
      <c r="I53" s="101">
        <v>2.1739999999999999</v>
      </c>
      <c r="J53" s="101"/>
      <c r="K53" s="101">
        <v>0.83299999999999996</v>
      </c>
      <c r="L53" s="101">
        <v>1.294</v>
      </c>
      <c r="M53" s="101">
        <v>1.639</v>
      </c>
      <c r="N53" s="101">
        <v>1.3260000000000001</v>
      </c>
      <c r="O53" s="101">
        <v>7.33</v>
      </c>
      <c r="P53" s="101">
        <v>2.5750000000000002</v>
      </c>
      <c r="Q53" s="101">
        <v>2.1429999999999998</v>
      </c>
      <c r="R53" s="101">
        <v>0.29699999999999999</v>
      </c>
      <c r="S53" s="101"/>
      <c r="T53" s="101">
        <v>1.6359999999999999</v>
      </c>
      <c r="U53" s="101">
        <v>1.659</v>
      </c>
      <c r="V53" s="101">
        <v>1.5429999999999999</v>
      </c>
      <c r="W53" s="101">
        <v>0.61699999999999999</v>
      </c>
      <c r="X53" s="101">
        <v>0.77500000000000002</v>
      </c>
      <c r="Y53" s="101">
        <v>0.41699999999999998</v>
      </c>
      <c r="Z53" s="101">
        <v>1.093</v>
      </c>
      <c r="AA53" s="101">
        <v>0.72599999999999998</v>
      </c>
    </row>
    <row r="54" spans="1:27" x14ac:dyDescent="0.35">
      <c r="A54" s="101">
        <v>25</v>
      </c>
      <c r="B54" s="101">
        <v>4.7060000000000004</v>
      </c>
      <c r="C54" s="101">
        <v>2.133</v>
      </c>
      <c r="D54" s="101">
        <v>3.0649999999999999</v>
      </c>
      <c r="E54" s="101">
        <v>2.5640000000000001</v>
      </c>
      <c r="F54" s="101">
        <v>0.68500000000000005</v>
      </c>
      <c r="G54" s="101">
        <v>2.0070000000000001</v>
      </c>
      <c r="H54" s="101">
        <v>2.1080000000000001</v>
      </c>
      <c r="I54" s="101">
        <v>1.8120000000000001</v>
      </c>
      <c r="J54" s="101"/>
      <c r="K54" s="101">
        <v>2.0830000000000002</v>
      </c>
      <c r="L54" s="101">
        <v>1.9419999999999999</v>
      </c>
      <c r="M54" s="101">
        <v>2.2949999999999999</v>
      </c>
      <c r="N54" s="101">
        <v>1.0609999999999999</v>
      </c>
      <c r="O54" s="101">
        <v>3.927</v>
      </c>
      <c r="P54" s="101">
        <v>1.502</v>
      </c>
      <c r="Q54" s="101">
        <v>3.214</v>
      </c>
      <c r="R54" s="101">
        <v>0.29699999999999999</v>
      </c>
      <c r="S54" s="101"/>
      <c r="T54" s="101">
        <v>2.1030000000000002</v>
      </c>
      <c r="U54" s="101">
        <v>4.5019999999999998</v>
      </c>
      <c r="V54" s="101">
        <v>1.5429999999999999</v>
      </c>
      <c r="W54" s="101">
        <v>3.395</v>
      </c>
      <c r="X54" s="101">
        <v>0.51700000000000002</v>
      </c>
      <c r="Y54" s="101">
        <v>1.25</v>
      </c>
      <c r="Z54" s="101">
        <v>2.4590000000000001</v>
      </c>
      <c r="AA54" s="101">
        <v>1.9370000000000001</v>
      </c>
    </row>
    <row r="55" spans="1:27" x14ac:dyDescent="0.35">
      <c r="A55" s="101">
        <v>27.5</v>
      </c>
      <c r="B55" s="101">
        <v>8.8239999999999998</v>
      </c>
      <c r="C55" s="101">
        <v>5.3330000000000002</v>
      </c>
      <c r="D55" s="101">
        <v>3.831</v>
      </c>
      <c r="E55" s="101">
        <v>1.972</v>
      </c>
      <c r="F55" s="101">
        <v>1.0269999999999999</v>
      </c>
      <c r="G55" s="101">
        <v>4.6820000000000004</v>
      </c>
      <c r="H55" s="101">
        <v>3.9159999999999999</v>
      </c>
      <c r="I55" s="101">
        <v>7.2460000000000004</v>
      </c>
      <c r="J55" s="101"/>
      <c r="K55" s="101">
        <v>2.0830000000000002</v>
      </c>
      <c r="L55" s="101">
        <v>2.2650000000000001</v>
      </c>
      <c r="M55" s="101">
        <v>5.2460000000000004</v>
      </c>
      <c r="N55" s="101">
        <v>0.53100000000000003</v>
      </c>
      <c r="O55" s="101">
        <v>8.1150000000000002</v>
      </c>
      <c r="P55" s="101">
        <v>3.2189999999999999</v>
      </c>
      <c r="Q55" s="101">
        <v>3.9289999999999998</v>
      </c>
      <c r="R55" s="101">
        <v>0.29699999999999999</v>
      </c>
      <c r="S55" s="101"/>
      <c r="T55" s="101">
        <v>3.2709999999999999</v>
      </c>
      <c r="U55" s="101">
        <v>5.9240000000000004</v>
      </c>
      <c r="V55" s="101">
        <v>3.0859999999999999</v>
      </c>
      <c r="W55" s="101">
        <v>2.778</v>
      </c>
      <c r="X55" s="101">
        <v>1.034</v>
      </c>
      <c r="Y55" s="101">
        <v>0.83299999999999996</v>
      </c>
      <c r="Z55" s="101">
        <v>2.4590000000000001</v>
      </c>
      <c r="AA55" s="101">
        <v>3.8740000000000001</v>
      </c>
    </row>
    <row r="56" spans="1:27" x14ac:dyDescent="0.35">
      <c r="A56" s="101">
        <v>30</v>
      </c>
      <c r="B56" s="101">
        <v>13.234999999999999</v>
      </c>
      <c r="C56" s="101">
        <v>4.8</v>
      </c>
      <c r="D56" s="101">
        <v>2.6819999999999999</v>
      </c>
      <c r="E56" s="101">
        <v>6.3120000000000003</v>
      </c>
      <c r="F56" s="101">
        <v>1.37</v>
      </c>
      <c r="G56" s="101">
        <v>6.6890000000000001</v>
      </c>
      <c r="H56" s="101">
        <v>9.0359999999999996</v>
      </c>
      <c r="I56" s="101">
        <v>12.319000000000001</v>
      </c>
      <c r="J56" s="101"/>
      <c r="K56" s="101">
        <v>6.25</v>
      </c>
      <c r="L56" s="101">
        <v>2.9129999999999998</v>
      </c>
      <c r="M56" s="101">
        <v>6.5570000000000004</v>
      </c>
      <c r="N56" s="101">
        <v>1.5920000000000001</v>
      </c>
      <c r="O56" s="101">
        <v>9.4239999999999995</v>
      </c>
      <c r="P56" s="101">
        <v>3.004</v>
      </c>
      <c r="Q56" s="101">
        <v>4.2859999999999996</v>
      </c>
      <c r="R56" s="101">
        <v>1.78</v>
      </c>
      <c r="S56" s="101"/>
      <c r="T56" s="101">
        <v>4.907</v>
      </c>
      <c r="U56" s="101">
        <v>8.5310000000000006</v>
      </c>
      <c r="V56" s="101">
        <v>3.0859999999999999</v>
      </c>
      <c r="W56" s="101">
        <v>5.2469999999999999</v>
      </c>
      <c r="X56" s="101">
        <v>1.55</v>
      </c>
      <c r="Y56" s="101">
        <v>4.1669999999999998</v>
      </c>
      <c r="Z56" s="101">
        <v>3.552</v>
      </c>
      <c r="AA56" s="101">
        <v>4.3579999999999997</v>
      </c>
    </row>
    <row r="57" spans="1:27" x14ac:dyDescent="0.35">
      <c r="A57" s="101">
        <v>32.5</v>
      </c>
      <c r="B57" s="101">
        <v>12.941000000000001</v>
      </c>
      <c r="C57" s="101">
        <v>8.8000000000000007</v>
      </c>
      <c r="D57" s="101">
        <v>3.831</v>
      </c>
      <c r="E57" s="101">
        <v>11.045</v>
      </c>
      <c r="F57" s="101">
        <v>2.74</v>
      </c>
      <c r="G57" s="101">
        <v>10.368</v>
      </c>
      <c r="H57" s="101">
        <v>4.5179999999999998</v>
      </c>
      <c r="I57" s="101">
        <v>10.507</v>
      </c>
      <c r="J57" s="101"/>
      <c r="K57" s="101">
        <v>10</v>
      </c>
      <c r="L57" s="101">
        <v>4.5309999999999997</v>
      </c>
      <c r="M57" s="101">
        <v>8.1969999999999992</v>
      </c>
      <c r="N57" s="101">
        <v>5.04</v>
      </c>
      <c r="O57" s="101">
        <v>11.78</v>
      </c>
      <c r="P57" s="101">
        <v>5.7939999999999996</v>
      </c>
      <c r="Q57" s="101">
        <v>8.9290000000000003</v>
      </c>
      <c r="R57" s="101">
        <v>3.5609999999999999</v>
      </c>
      <c r="S57" s="101"/>
      <c r="T57" s="101">
        <v>7.0090000000000003</v>
      </c>
      <c r="U57" s="101">
        <v>10.427</v>
      </c>
      <c r="V57" s="101">
        <v>4.9379999999999997</v>
      </c>
      <c r="W57" s="101">
        <v>12.654</v>
      </c>
      <c r="X57" s="101">
        <v>2.5840000000000001</v>
      </c>
      <c r="Y57" s="101">
        <v>4.5830000000000002</v>
      </c>
      <c r="Z57" s="101">
        <v>5.7380000000000004</v>
      </c>
      <c r="AA57" s="101">
        <v>5.8109999999999999</v>
      </c>
    </row>
    <row r="58" spans="1:27" x14ac:dyDescent="0.35">
      <c r="A58" s="101">
        <v>35</v>
      </c>
      <c r="B58" s="101">
        <v>17.646999999999998</v>
      </c>
      <c r="C58" s="101">
        <v>11.733000000000001</v>
      </c>
      <c r="D58" s="101">
        <v>9.9619999999999997</v>
      </c>
      <c r="E58" s="101">
        <v>13.018000000000001</v>
      </c>
      <c r="F58" s="101">
        <v>2.3969999999999998</v>
      </c>
      <c r="G58" s="101">
        <v>15.385</v>
      </c>
      <c r="H58" s="101">
        <v>10.843</v>
      </c>
      <c r="I58" s="101">
        <v>12.319000000000001</v>
      </c>
      <c r="J58" s="101"/>
      <c r="K58" s="101">
        <v>5</v>
      </c>
      <c r="L58" s="101">
        <v>5.1779999999999999</v>
      </c>
      <c r="M58" s="101">
        <v>9.18</v>
      </c>
      <c r="N58" s="101">
        <v>7.6920000000000002</v>
      </c>
      <c r="O58" s="101">
        <v>12.042</v>
      </c>
      <c r="P58" s="101">
        <v>7.5110000000000001</v>
      </c>
      <c r="Q58" s="101">
        <v>10.356999999999999</v>
      </c>
      <c r="R58" s="101">
        <v>2.9670000000000001</v>
      </c>
      <c r="S58" s="101"/>
      <c r="T58" s="101">
        <v>10.047000000000001</v>
      </c>
      <c r="U58" s="101">
        <v>9.9529999999999994</v>
      </c>
      <c r="V58" s="101">
        <v>11.111000000000001</v>
      </c>
      <c r="W58" s="101">
        <v>10.494</v>
      </c>
      <c r="X58" s="101">
        <v>5.1680000000000001</v>
      </c>
      <c r="Y58" s="101">
        <v>5.8330000000000002</v>
      </c>
      <c r="Z58" s="101">
        <v>5.7380000000000004</v>
      </c>
      <c r="AA58" s="101">
        <v>10.654</v>
      </c>
    </row>
    <row r="59" spans="1:27" x14ac:dyDescent="0.35">
      <c r="A59" s="101">
        <v>37.5</v>
      </c>
      <c r="B59" s="101">
        <v>14.706</v>
      </c>
      <c r="C59" s="101">
        <v>12</v>
      </c>
      <c r="D59" s="101">
        <v>14.176</v>
      </c>
      <c r="E59" s="101">
        <v>13.215</v>
      </c>
      <c r="F59" s="101">
        <v>5.8220000000000001</v>
      </c>
      <c r="G59" s="101">
        <v>15.385</v>
      </c>
      <c r="H59" s="101">
        <v>9.3369999999999997</v>
      </c>
      <c r="I59" s="101">
        <v>11.593999999999999</v>
      </c>
      <c r="J59" s="101"/>
      <c r="K59" s="101">
        <v>10</v>
      </c>
      <c r="L59" s="101">
        <v>8.4139999999999997</v>
      </c>
      <c r="M59" s="101">
        <v>16.065999999999999</v>
      </c>
      <c r="N59" s="101">
        <v>8.2230000000000008</v>
      </c>
      <c r="O59" s="101">
        <v>10.471</v>
      </c>
      <c r="P59" s="101">
        <v>9.4420000000000002</v>
      </c>
      <c r="Q59" s="101">
        <v>11.786</v>
      </c>
      <c r="R59" s="101">
        <v>6.8250000000000002</v>
      </c>
      <c r="S59" s="101"/>
      <c r="T59" s="101">
        <v>14.252000000000001</v>
      </c>
      <c r="U59" s="101">
        <v>13.032999999999999</v>
      </c>
      <c r="V59" s="101">
        <v>10.802</v>
      </c>
      <c r="W59" s="101">
        <v>15.432</v>
      </c>
      <c r="X59" s="101">
        <v>8.5269999999999992</v>
      </c>
      <c r="Y59" s="101">
        <v>9.1669999999999998</v>
      </c>
      <c r="Z59" s="101">
        <v>8.1969999999999992</v>
      </c>
      <c r="AA59" s="101">
        <v>9.6850000000000005</v>
      </c>
    </row>
    <row r="60" spans="1:27" x14ac:dyDescent="0.35">
      <c r="A60" s="101">
        <v>40</v>
      </c>
      <c r="B60" s="101">
        <v>8.8239999999999998</v>
      </c>
      <c r="C60" s="101">
        <v>13.333</v>
      </c>
      <c r="D60" s="101">
        <v>13.41</v>
      </c>
      <c r="E60" s="101">
        <v>12.426</v>
      </c>
      <c r="F60" s="101">
        <v>6.5069999999999997</v>
      </c>
      <c r="G60" s="101">
        <v>8.6959999999999997</v>
      </c>
      <c r="H60" s="101">
        <v>10.843</v>
      </c>
      <c r="I60" s="101">
        <v>14.493</v>
      </c>
      <c r="J60" s="101"/>
      <c r="K60" s="101">
        <v>12.917</v>
      </c>
      <c r="L60" s="101">
        <v>10.356</v>
      </c>
      <c r="M60" s="101">
        <v>15.738</v>
      </c>
      <c r="N60" s="101">
        <v>9.0190000000000001</v>
      </c>
      <c r="O60" s="101">
        <v>10.209</v>
      </c>
      <c r="P60" s="101">
        <v>10.944000000000001</v>
      </c>
      <c r="Q60" s="101">
        <v>8.2140000000000004</v>
      </c>
      <c r="R60" s="101">
        <v>6.5279999999999996</v>
      </c>
      <c r="S60" s="101"/>
      <c r="T60" s="101">
        <v>12.15</v>
      </c>
      <c r="U60" s="101">
        <v>10.9</v>
      </c>
      <c r="V60" s="101">
        <v>8.6419999999999995</v>
      </c>
      <c r="W60" s="101">
        <v>15.122999999999999</v>
      </c>
      <c r="X60" s="101">
        <v>9.3019999999999996</v>
      </c>
      <c r="Y60" s="101">
        <v>12.917</v>
      </c>
      <c r="Z60" s="101">
        <v>7.3769999999999998</v>
      </c>
      <c r="AA60" s="101">
        <v>9.2010000000000005</v>
      </c>
    </row>
    <row r="61" spans="1:27" x14ac:dyDescent="0.35">
      <c r="A61" s="101">
        <v>42.5</v>
      </c>
      <c r="B61" s="101">
        <v>6.1760000000000002</v>
      </c>
      <c r="C61" s="101">
        <v>12.266999999999999</v>
      </c>
      <c r="D61" s="101">
        <v>13.026999999999999</v>
      </c>
      <c r="E61" s="101">
        <v>15.186999999999999</v>
      </c>
      <c r="F61" s="101">
        <v>9.5890000000000004</v>
      </c>
      <c r="G61" s="101">
        <v>10.702</v>
      </c>
      <c r="H61" s="101">
        <v>9.94</v>
      </c>
      <c r="I61" s="101">
        <v>9.42</v>
      </c>
      <c r="J61" s="101"/>
      <c r="K61" s="101">
        <v>15.417</v>
      </c>
      <c r="L61" s="101">
        <v>12.945</v>
      </c>
      <c r="M61" s="101">
        <v>11.475</v>
      </c>
      <c r="N61" s="101">
        <v>12.202</v>
      </c>
      <c r="O61" s="101">
        <v>6.806</v>
      </c>
      <c r="P61" s="101">
        <v>12.231999999999999</v>
      </c>
      <c r="Q61" s="101">
        <v>9.2859999999999996</v>
      </c>
      <c r="R61" s="101">
        <v>7.1219999999999999</v>
      </c>
      <c r="S61" s="101"/>
      <c r="T61" s="101">
        <v>13.318</v>
      </c>
      <c r="U61" s="101">
        <v>7.3460000000000001</v>
      </c>
      <c r="V61" s="101">
        <v>10.802</v>
      </c>
      <c r="W61" s="101">
        <v>8.9510000000000005</v>
      </c>
      <c r="X61" s="101">
        <v>8.01</v>
      </c>
      <c r="Y61" s="101">
        <v>13.333</v>
      </c>
      <c r="Z61" s="101">
        <v>11.202</v>
      </c>
      <c r="AA61" s="101">
        <v>11.138</v>
      </c>
    </row>
    <row r="62" spans="1:27" x14ac:dyDescent="0.35">
      <c r="A62" s="101">
        <v>45</v>
      </c>
      <c r="B62" s="101">
        <v>5</v>
      </c>
      <c r="C62" s="101">
        <v>7.2</v>
      </c>
      <c r="D62" s="101">
        <v>12.644</v>
      </c>
      <c r="E62" s="101">
        <v>8.0869999999999997</v>
      </c>
      <c r="F62" s="101">
        <v>7.5339999999999998</v>
      </c>
      <c r="G62" s="101">
        <v>8.3610000000000007</v>
      </c>
      <c r="H62" s="101">
        <v>10.241</v>
      </c>
      <c r="I62" s="101">
        <v>6.5220000000000002</v>
      </c>
      <c r="J62" s="101"/>
      <c r="K62" s="101">
        <v>11.667</v>
      </c>
      <c r="L62" s="101">
        <v>9.7089999999999996</v>
      </c>
      <c r="M62" s="101">
        <v>7.5410000000000004</v>
      </c>
      <c r="N62" s="101">
        <v>14.589</v>
      </c>
      <c r="O62" s="101">
        <v>4.9740000000000002</v>
      </c>
      <c r="P62" s="101">
        <v>10.086</v>
      </c>
      <c r="Q62" s="101">
        <v>8.9290000000000003</v>
      </c>
      <c r="R62" s="101">
        <v>10.978999999999999</v>
      </c>
      <c r="S62" s="101"/>
      <c r="T62" s="101">
        <v>9.1120000000000001</v>
      </c>
      <c r="U62" s="101">
        <v>9.0050000000000008</v>
      </c>
      <c r="V62" s="101">
        <v>11.111000000000001</v>
      </c>
      <c r="W62" s="101">
        <v>9.5679999999999996</v>
      </c>
      <c r="X62" s="101">
        <v>12.145</v>
      </c>
      <c r="Y62" s="101">
        <v>12.083</v>
      </c>
      <c r="Z62" s="101">
        <v>10.109</v>
      </c>
      <c r="AA62" s="101">
        <v>7.5060000000000002</v>
      </c>
    </row>
    <row r="63" spans="1:27" x14ac:dyDescent="0.35">
      <c r="A63" s="101">
        <v>47.5</v>
      </c>
      <c r="B63" s="101">
        <v>3.2349999999999999</v>
      </c>
      <c r="C63" s="101">
        <v>3.7330000000000001</v>
      </c>
      <c r="D63" s="101">
        <v>5.7469999999999999</v>
      </c>
      <c r="E63" s="101">
        <v>5.3250000000000002</v>
      </c>
      <c r="F63" s="101">
        <v>14.384</v>
      </c>
      <c r="G63" s="101">
        <v>6.3550000000000004</v>
      </c>
      <c r="H63" s="101">
        <v>8.4339999999999993</v>
      </c>
      <c r="I63" s="101">
        <v>3.6230000000000002</v>
      </c>
      <c r="J63" s="101"/>
      <c r="K63" s="101">
        <v>9.5830000000000002</v>
      </c>
      <c r="L63" s="101">
        <v>5.5019999999999998</v>
      </c>
      <c r="M63" s="101">
        <v>4.2619999999999996</v>
      </c>
      <c r="N63" s="101">
        <v>11.141</v>
      </c>
      <c r="O63" s="101">
        <v>1.571</v>
      </c>
      <c r="P63" s="101">
        <v>9.4420000000000002</v>
      </c>
      <c r="Q63" s="101">
        <v>8.5709999999999997</v>
      </c>
      <c r="R63" s="101">
        <v>9.4960000000000004</v>
      </c>
      <c r="S63" s="101"/>
      <c r="T63" s="101">
        <v>7.2430000000000003</v>
      </c>
      <c r="U63" s="101">
        <v>8.2940000000000005</v>
      </c>
      <c r="V63" s="101">
        <v>8.0250000000000004</v>
      </c>
      <c r="W63" s="101">
        <v>5.2469999999999999</v>
      </c>
      <c r="X63" s="101">
        <v>13.695</v>
      </c>
      <c r="Y63" s="101">
        <v>9.5830000000000002</v>
      </c>
      <c r="Z63" s="101">
        <v>12.842000000000001</v>
      </c>
      <c r="AA63" s="101">
        <v>8.9589999999999996</v>
      </c>
    </row>
    <row r="64" spans="1:27" x14ac:dyDescent="0.35">
      <c r="A64" s="101">
        <v>50</v>
      </c>
      <c r="B64" s="101">
        <v>0.58799999999999997</v>
      </c>
      <c r="C64" s="101">
        <v>5.867</v>
      </c>
      <c r="D64" s="101">
        <v>6.13</v>
      </c>
      <c r="E64" s="101">
        <v>4.3390000000000004</v>
      </c>
      <c r="F64" s="101">
        <v>8.9039999999999999</v>
      </c>
      <c r="G64" s="101">
        <v>4.3479999999999999</v>
      </c>
      <c r="H64" s="101">
        <v>6.024</v>
      </c>
      <c r="I64" s="101">
        <v>1.4490000000000001</v>
      </c>
      <c r="J64" s="101"/>
      <c r="K64" s="101">
        <v>3.75</v>
      </c>
      <c r="L64" s="101">
        <v>11.327</v>
      </c>
      <c r="M64" s="101">
        <v>3.2789999999999999</v>
      </c>
      <c r="N64" s="101">
        <v>8.4879999999999995</v>
      </c>
      <c r="O64" s="101">
        <v>3.141</v>
      </c>
      <c r="P64" s="101">
        <v>6.6520000000000001</v>
      </c>
      <c r="Q64" s="101">
        <v>5</v>
      </c>
      <c r="R64" s="101">
        <v>9.7919999999999998</v>
      </c>
      <c r="S64" s="101"/>
      <c r="T64" s="101">
        <v>4.2060000000000004</v>
      </c>
      <c r="U64" s="101">
        <v>2.37</v>
      </c>
      <c r="V64" s="101">
        <v>7.407</v>
      </c>
      <c r="W64" s="101">
        <v>4.63</v>
      </c>
      <c r="X64" s="101">
        <v>12.145</v>
      </c>
      <c r="Y64" s="101">
        <v>9.5830000000000002</v>
      </c>
      <c r="Z64" s="101">
        <v>9.5630000000000006</v>
      </c>
      <c r="AA64" s="101">
        <v>5.8109999999999999</v>
      </c>
    </row>
    <row r="65" spans="1:27" x14ac:dyDescent="0.35">
      <c r="A65" s="101">
        <v>52.5</v>
      </c>
      <c r="B65" s="101">
        <v>0.29399999999999998</v>
      </c>
      <c r="C65" s="101">
        <v>2.4</v>
      </c>
      <c r="D65" s="101">
        <v>4.5979999999999999</v>
      </c>
      <c r="E65" s="101">
        <v>2.9590000000000001</v>
      </c>
      <c r="F65" s="101">
        <v>11.644</v>
      </c>
      <c r="G65" s="101">
        <v>2.0070000000000001</v>
      </c>
      <c r="H65" s="101">
        <v>0.60199999999999998</v>
      </c>
      <c r="I65" s="101">
        <v>1.087</v>
      </c>
      <c r="J65" s="101"/>
      <c r="K65" s="101">
        <v>4.5830000000000002</v>
      </c>
      <c r="L65" s="101">
        <v>3.883</v>
      </c>
      <c r="M65" s="101">
        <v>2.2949999999999999</v>
      </c>
      <c r="N65" s="101">
        <v>7.6920000000000002</v>
      </c>
      <c r="O65" s="101">
        <v>1.8320000000000001</v>
      </c>
      <c r="P65" s="101">
        <v>4.9359999999999999</v>
      </c>
      <c r="Q65" s="101">
        <v>4.2859999999999996</v>
      </c>
      <c r="R65" s="101">
        <v>10.978999999999999</v>
      </c>
      <c r="S65" s="101"/>
      <c r="T65" s="101">
        <v>3.2709999999999999</v>
      </c>
      <c r="U65" s="101">
        <v>2.133</v>
      </c>
      <c r="V65" s="101">
        <v>8.0250000000000004</v>
      </c>
      <c r="W65" s="101">
        <v>2.16</v>
      </c>
      <c r="X65" s="101">
        <v>8.01</v>
      </c>
      <c r="Y65" s="101">
        <v>8.75</v>
      </c>
      <c r="Z65" s="101">
        <v>7.923</v>
      </c>
      <c r="AA65" s="101">
        <v>6.0529999999999999</v>
      </c>
    </row>
    <row r="66" spans="1:27" x14ac:dyDescent="0.35">
      <c r="A66" s="101">
        <v>55</v>
      </c>
      <c r="B66" s="101">
        <v>0</v>
      </c>
      <c r="C66" s="101">
        <v>1.6</v>
      </c>
      <c r="D66" s="101">
        <v>2.2989999999999999</v>
      </c>
      <c r="E66" s="101">
        <v>0.98599999999999999</v>
      </c>
      <c r="F66" s="101">
        <v>4.452</v>
      </c>
      <c r="G66" s="101">
        <v>1.3380000000000001</v>
      </c>
      <c r="H66" s="101">
        <v>3.3130000000000002</v>
      </c>
      <c r="I66" s="101">
        <v>1.087</v>
      </c>
      <c r="J66" s="101"/>
      <c r="K66" s="101">
        <v>0.83299999999999996</v>
      </c>
      <c r="L66" s="101">
        <v>4.5309999999999997</v>
      </c>
      <c r="M66" s="101">
        <v>0.98399999999999999</v>
      </c>
      <c r="N66" s="101">
        <v>3.714</v>
      </c>
      <c r="O66" s="101">
        <v>0.52400000000000002</v>
      </c>
      <c r="P66" s="101">
        <v>5.15</v>
      </c>
      <c r="Q66" s="101">
        <v>2.5</v>
      </c>
      <c r="R66" s="101">
        <v>9.4960000000000004</v>
      </c>
      <c r="S66" s="101"/>
      <c r="T66" s="101">
        <v>1.6359999999999999</v>
      </c>
      <c r="U66" s="101">
        <v>0.94799999999999995</v>
      </c>
      <c r="V66" s="101">
        <v>3.395</v>
      </c>
      <c r="W66" s="101">
        <v>1.2350000000000001</v>
      </c>
      <c r="X66" s="101">
        <v>6.9770000000000003</v>
      </c>
      <c r="Y66" s="101">
        <v>2.9169999999999998</v>
      </c>
      <c r="Z66" s="101">
        <v>5.7380000000000004</v>
      </c>
      <c r="AA66" s="101">
        <v>3.8740000000000001</v>
      </c>
    </row>
    <row r="67" spans="1:27" x14ac:dyDescent="0.35">
      <c r="A67" s="101">
        <v>57.5</v>
      </c>
      <c r="B67" s="101">
        <v>0</v>
      </c>
      <c r="C67" s="101">
        <v>1.0669999999999999</v>
      </c>
      <c r="D67" s="101">
        <v>1.149</v>
      </c>
      <c r="E67" s="101">
        <v>0.78900000000000003</v>
      </c>
      <c r="F67" s="101">
        <v>5.1369999999999996</v>
      </c>
      <c r="G67" s="101">
        <v>1.0029999999999999</v>
      </c>
      <c r="H67" s="101">
        <v>2.41</v>
      </c>
      <c r="I67" s="101">
        <v>0.36199999999999999</v>
      </c>
      <c r="J67" s="101"/>
      <c r="K67" s="101">
        <v>1.667</v>
      </c>
      <c r="L67" s="101">
        <v>3.56</v>
      </c>
      <c r="M67" s="101">
        <v>0.65600000000000003</v>
      </c>
      <c r="N67" s="101">
        <v>2.653</v>
      </c>
      <c r="O67" s="101">
        <v>0.26200000000000001</v>
      </c>
      <c r="P67" s="101">
        <v>1.288</v>
      </c>
      <c r="Q67" s="101">
        <v>1.429</v>
      </c>
      <c r="R67" s="101">
        <v>8.6050000000000004</v>
      </c>
      <c r="S67" s="101"/>
      <c r="T67" s="101">
        <v>0.93500000000000005</v>
      </c>
      <c r="U67" s="101">
        <v>0</v>
      </c>
      <c r="V67" s="101">
        <v>2.16</v>
      </c>
      <c r="W67" s="101">
        <v>0.61699999999999999</v>
      </c>
      <c r="X67" s="101">
        <v>3.6179999999999999</v>
      </c>
      <c r="Y67" s="101">
        <v>1.667</v>
      </c>
      <c r="Z67" s="101">
        <v>2.7320000000000002</v>
      </c>
      <c r="AA67" s="101">
        <v>1.4530000000000001</v>
      </c>
    </row>
    <row r="68" spans="1:27" x14ac:dyDescent="0.35">
      <c r="A68" s="101">
        <v>60</v>
      </c>
      <c r="B68" s="101">
        <v>0</v>
      </c>
      <c r="C68" s="101">
        <v>0</v>
      </c>
      <c r="D68" s="101">
        <v>1.149</v>
      </c>
      <c r="E68" s="101">
        <v>0</v>
      </c>
      <c r="F68" s="101">
        <v>7.1920000000000002</v>
      </c>
      <c r="G68" s="101">
        <v>0</v>
      </c>
      <c r="H68" s="101">
        <v>1.506</v>
      </c>
      <c r="I68" s="101">
        <v>0.36199999999999999</v>
      </c>
      <c r="J68" s="101"/>
      <c r="K68" s="101">
        <v>0.83299999999999996</v>
      </c>
      <c r="L68" s="101">
        <v>3.2360000000000002</v>
      </c>
      <c r="M68" s="101">
        <v>1.3109999999999999</v>
      </c>
      <c r="N68" s="101">
        <v>1.3260000000000001</v>
      </c>
      <c r="O68" s="101">
        <v>0</v>
      </c>
      <c r="P68" s="101">
        <v>0.42899999999999999</v>
      </c>
      <c r="Q68" s="101">
        <v>0.71399999999999997</v>
      </c>
      <c r="R68" s="101">
        <v>4.4509999999999996</v>
      </c>
      <c r="S68" s="101"/>
      <c r="T68" s="101">
        <v>0.46700000000000003</v>
      </c>
      <c r="U68" s="101">
        <v>0.23699999999999999</v>
      </c>
      <c r="V68" s="101">
        <v>1.2350000000000001</v>
      </c>
      <c r="W68" s="101">
        <v>0.309</v>
      </c>
      <c r="X68" s="101">
        <v>1.8089999999999999</v>
      </c>
      <c r="Y68" s="101">
        <v>0.83299999999999996</v>
      </c>
      <c r="Z68" s="101">
        <v>0.82</v>
      </c>
      <c r="AA68" s="101">
        <v>2.1789999999999998</v>
      </c>
    </row>
    <row r="69" spans="1:27" x14ac:dyDescent="0.35">
      <c r="A69" s="101">
        <v>62.5</v>
      </c>
      <c r="B69" s="101">
        <v>0</v>
      </c>
      <c r="C69" s="101">
        <v>0.53300000000000003</v>
      </c>
      <c r="D69" s="101">
        <v>0.38300000000000001</v>
      </c>
      <c r="E69" s="101">
        <v>0</v>
      </c>
      <c r="F69" s="101">
        <v>1.712</v>
      </c>
      <c r="G69" s="101">
        <v>0.33400000000000002</v>
      </c>
      <c r="H69" s="101">
        <v>0.30099999999999999</v>
      </c>
      <c r="I69" s="101">
        <v>0</v>
      </c>
      <c r="J69" s="101"/>
      <c r="K69" s="101">
        <v>0.83299999999999996</v>
      </c>
      <c r="L69" s="101">
        <v>1.6180000000000001</v>
      </c>
      <c r="M69" s="101">
        <v>0</v>
      </c>
      <c r="N69" s="101">
        <v>0.26500000000000001</v>
      </c>
      <c r="O69" s="101">
        <v>0.26200000000000001</v>
      </c>
      <c r="P69" s="101">
        <v>0.85799999999999998</v>
      </c>
      <c r="Q69" s="101">
        <v>1.071</v>
      </c>
      <c r="R69" s="101">
        <v>2.6709999999999998</v>
      </c>
      <c r="S69" s="101"/>
      <c r="T69" s="101">
        <v>0.46700000000000003</v>
      </c>
      <c r="U69" s="101">
        <v>0.23699999999999999</v>
      </c>
      <c r="V69" s="101">
        <v>0.61699999999999999</v>
      </c>
      <c r="W69" s="101">
        <v>0</v>
      </c>
      <c r="X69" s="101">
        <v>1.55</v>
      </c>
      <c r="Y69" s="101">
        <v>0.41699999999999998</v>
      </c>
      <c r="Z69" s="101">
        <v>0.27300000000000002</v>
      </c>
      <c r="AA69" s="101">
        <v>1.4530000000000001</v>
      </c>
    </row>
    <row r="70" spans="1:27" x14ac:dyDescent="0.35">
      <c r="A70" s="101">
        <v>65</v>
      </c>
      <c r="B70" s="101">
        <v>0</v>
      </c>
      <c r="C70" s="101">
        <v>0.26700000000000002</v>
      </c>
      <c r="D70" s="101">
        <v>0</v>
      </c>
      <c r="E70" s="101">
        <v>0</v>
      </c>
      <c r="F70" s="101">
        <v>2.74</v>
      </c>
      <c r="G70" s="101">
        <v>0.33400000000000002</v>
      </c>
      <c r="H70" s="101">
        <v>0.30099999999999999</v>
      </c>
      <c r="I70" s="101">
        <v>0</v>
      </c>
      <c r="J70" s="101"/>
      <c r="K70" s="101">
        <v>0.41699999999999998</v>
      </c>
      <c r="L70" s="101">
        <v>1.9419999999999999</v>
      </c>
      <c r="M70" s="101">
        <v>0</v>
      </c>
      <c r="N70" s="101">
        <v>0.79600000000000004</v>
      </c>
      <c r="O70" s="101">
        <v>0</v>
      </c>
      <c r="P70" s="101">
        <v>0.64400000000000002</v>
      </c>
      <c r="Q70" s="101">
        <v>0.71399999999999997</v>
      </c>
      <c r="R70" s="101">
        <v>2.3740000000000001</v>
      </c>
      <c r="S70" s="101"/>
      <c r="T70" s="101">
        <v>0.23400000000000001</v>
      </c>
      <c r="U70" s="101">
        <v>0.23699999999999999</v>
      </c>
      <c r="V70" s="101">
        <v>0</v>
      </c>
      <c r="W70" s="101">
        <v>0</v>
      </c>
      <c r="X70" s="101">
        <v>0</v>
      </c>
      <c r="Y70" s="101">
        <v>0.83299999999999996</v>
      </c>
      <c r="Z70" s="101">
        <v>0</v>
      </c>
      <c r="AA70" s="101">
        <v>1.2110000000000001</v>
      </c>
    </row>
    <row r="71" spans="1:27" x14ac:dyDescent="0.35">
      <c r="A71" s="101">
        <v>67.5</v>
      </c>
      <c r="B71" s="101">
        <v>0</v>
      </c>
      <c r="C71" s="101">
        <v>0.53300000000000003</v>
      </c>
      <c r="D71" s="101">
        <v>0.76600000000000001</v>
      </c>
      <c r="E71" s="101">
        <v>0</v>
      </c>
      <c r="F71" s="101">
        <v>2.0550000000000002</v>
      </c>
      <c r="G71" s="101">
        <v>0.33400000000000002</v>
      </c>
      <c r="H71" s="101">
        <v>0</v>
      </c>
      <c r="I71" s="101">
        <v>0</v>
      </c>
      <c r="J71" s="101"/>
      <c r="K71" s="101">
        <v>0</v>
      </c>
      <c r="L71" s="101">
        <v>0.32400000000000001</v>
      </c>
      <c r="M71" s="101">
        <v>0</v>
      </c>
      <c r="N71" s="101">
        <v>0.79600000000000004</v>
      </c>
      <c r="O71" s="101">
        <v>0.26200000000000001</v>
      </c>
      <c r="P71" s="101">
        <v>0.42899999999999999</v>
      </c>
      <c r="Q71" s="101">
        <v>0</v>
      </c>
      <c r="R71" s="101">
        <v>0.89</v>
      </c>
      <c r="S71" s="101"/>
      <c r="T71" s="101">
        <v>0</v>
      </c>
      <c r="U71" s="101">
        <v>0.23699999999999999</v>
      </c>
      <c r="V71" s="101">
        <v>0.309</v>
      </c>
      <c r="W71" s="101">
        <v>0.309</v>
      </c>
      <c r="X71" s="101">
        <v>0.51700000000000002</v>
      </c>
      <c r="Y71" s="101">
        <v>0</v>
      </c>
      <c r="Z71" s="101">
        <v>0.27300000000000002</v>
      </c>
      <c r="AA71" s="101">
        <v>1.6950000000000001</v>
      </c>
    </row>
    <row r="72" spans="1:27" x14ac:dyDescent="0.35">
      <c r="A72" s="101">
        <v>70</v>
      </c>
      <c r="B72" s="101">
        <v>0</v>
      </c>
      <c r="C72" s="101">
        <v>0</v>
      </c>
      <c r="D72" s="101">
        <v>0</v>
      </c>
      <c r="E72" s="101">
        <v>0</v>
      </c>
      <c r="F72" s="101">
        <v>0.34200000000000003</v>
      </c>
      <c r="G72" s="101">
        <v>0</v>
      </c>
      <c r="H72" s="101">
        <v>0.30099999999999999</v>
      </c>
      <c r="I72" s="101">
        <v>0</v>
      </c>
      <c r="J72" s="101"/>
      <c r="K72" s="101">
        <v>0.41699999999999998</v>
      </c>
      <c r="L72" s="101">
        <v>0.64700000000000002</v>
      </c>
      <c r="M72" s="101">
        <v>0</v>
      </c>
      <c r="N72" s="101">
        <v>0</v>
      </c>
      <c r="O72" s="101">
        <v>0</v>
      </c>
      <c r="P72" s="101">
        <v>0.215</v>
      </c>
      <c r="Q72" s="101">
        <v>0.35699999999999998</v>
      </c>
      <c r="R72" s="101">
        <v>0</v>
      </c>
      <c r="S72" s="101"/>
      <c r="T72" s="101">
        <v>0</v>
      </c>
      <c r="U72" s="101">
        <v>0</v>
      </c>
      <c r="V72" s="101">
        <v>0</v>
      </c>
      <c r="W72" s="101">
        <v>0</v>
      </c>
      <c r="X72" s="101">
        <v>0</v>
      </c>
      <c r="Y72" s="101">
        <v>0</v>
      </c>
      <c r="Z72" s="101">
        <v>0</v>
      </c>
      <c r="AA72" s="101">
        <v>0</v>
      </c>
    </row>
    <row r="73" spans="1:27" x14ac:dyDescent="0.35">
      <c r="A73" s="101">
        <v>72.5</v>
      </c>
      <c r="B73" s="101">
        <v>0</v>
      </c>
      <c r="C73" s="101">
        <v>0.26700000000000002</v>
      </c>
      <c r="D73" s="101">
        <v>0</v>
      </c>
      <c r="E73" s="101">
        <v>0</v>
      </c>
      <c r="F73" s="101">
        <v>1.712</v>
      </c>
      <c r="G73" s="101">
        <v>0.33400000000000002</v>
      </c>
      <c r="H73" s="101">
        <v>0.30099999999999999</v>
      </c>
      <c r="I73" s="101">
        <v>0</v>
      </c>
      <c r="J73" s="101"/>
      <c r="K73" s="101">
        <v>0</v>
      </c>
      <c r="L73" s="101">
        <v>1.294</v>
      </c>
      <c r="M73" s="101">
        <v>0</v>
      </c>
      <c r="N73" s="101">
        <v>1.0609999999999999</v>
      </c>
      <c r="O73" s="101">
        <v>0</v>
      </c>
      <c r="P73" s="101">
        <v>0</v>
      </c>
      <c r="Q73" s="101">
        <v>0</v>
      </c>
      <c r="R73" s="101">
        <v>0.29699999999999999</v>
      </c>
      <c r="S73" s="101"/>
      <c r="T73" s="101">
        <v>0.93500000000000005</v>
      </c>
      <c r="U73" s="101">
        <v>0.23699999999999999</v>
      </c>
      <c r="V73" s="101">
        <v>0</v>
      </c>
      <c r="W73" s="101">
        <v>0</v>
      </c>
      <c r="X73" s="101">
        <v>1.292</v>
      </c>
      <c r="Y73" s="101">
        <v>0</v>
      </c>
      <c r="Z73" s="101">
        <v>0.27300000000000002</v>
      </c>
      <c r="AA73" s="101">
        <v>0.48399999999999999</v>
      </c>
    </row>
    <row r="77" spans="1:27" x14ac:dyDescent="0.35">
      <c r="A77" s="101">
        <v>0</v>
      </c>
      <c r="B77" s="101">
        <v>0</v>
      </c>
      <c r="C77" s="101">
        <v>0</v>
      </c>
      <c r="D77" s="101">
        <v>0</v>
      </c>
      <c r="E77" s="101">
        <v>0</v>
      </c>
      <c r="F77" s="101">
        <v>0</v>
      </c>
      <c r="G77" s="101">
        <v>0</v>
      </c>
      <c r="H77" s="101">
        <v>0</v>
      </c>
      <c r="I77" s="101">
        <v>0</v>
      </c>
      <c r="J77" s="101"/>
      <c r="K77" s="101">
        <v>0</v>
      </c>
      <c r="L77" s="101">
        <v>0</v>
      </c>
      <c r="M77" s="101">
        <v>0</v>
      </c>
      <c r="N77" s="101">
        <v>0</v>
      </c>
      <c r="O77" s="101">
        <v>0</v>
      </c>
      <c r="P77" s="101">
        <v>0</v>
      </c>
      <c r="Q77" s="101">
        <v>0</v>
      </c>
      <c r="R77" s="101">
        <v>0</v>
      </c>
      <c r="S77" s="101"/>
      <c r="T77" s="101">
        <v>0</v>
      </c>
      <c r="U77" s="101">
        <v>0</v>
      </c>
      <c r="V77" s="101">
        <v>0</v>
      </c>
      <c r="W77" s="101">
        <v>0</v>
      </c>
      <c r="X77" s="101">
        <v>0</v>
      </c>
      <c r="Y77" s="101">
        <v>0</v>
      </c>
      <c r="Z77" s="101">
        <v>0</v>
      </c>
      <c r="AA77" s="101">
        <v>0</v>
      </c>
    </row>
    <row r="78" spans="1:27" x14ac:dyDescent="0.35">
      <c r="A78" s="101">
        <v>10</v>
      </c>
      <c r="B78" s="101">
        <v>0</v>
      </c>
      <c r="C78" s="101">
        <v>0</v>
      </c>
      <c r="D78" s="101">
        <v>0</v>
      </c>
      <c r="E78" s="101">
        <v>0</v>
      </c>
      <c r="F78" s="101">
        <v>0</v>
      </c>
      <c r="G78" s="101">
        <v>0</v>
      </c>
      <c r="H78" s="101">
        <v>0</v>
      </c>
      <c r="I78" s="101">
        <v>0</v>
      </c>
      <c r="J78" s="101"/>
      <c r="K78" s="101">
        <v>0</v>
      </c>
      <c r="L78" s="101">
        <v>0</v>
      </c>
      <c r="M78" s="101">
        <v>0</v>
      </c>
      <c r="N78" s="101">
        <v>0</v>
      </c>
      <c r="O78" s="101">
        <v>0</v>
      </c>
      <c r="P78" s="101">
        <v>0</v>
      </c>
      <c r="Q78" s="101">
        <v>0</v>
      </c>
      <c r="R78" s="101">
        <v>0</v>
      </c>
      <c r="S78" s="101"/>
      <c r="T78" s="101">
        <v>0</v>
      </c>
      <c r="U78" s="101">
        <v>0</v>
      </c>
      <c r="V78" s="101">
        <v>0</v>
      </c>
      <c r="W78" s="101">
        <v>0</v>
      </c>
      <c r="X78" s="101">
        <v>0</v>
      </c>
      <c r="Y78" s="101">
        <v>0</v>
      </c>
      <c r="Z78" s="101">
        <v>0</v>
      </c>
      <c r="AA78" s="101">
        <v>0</v>
      </c>
    </row>
    <row r="79" spans="1:27" x14ac:dyDescent="0.35">
      <c r="A79" s="101">
        <v>12.5</v>
      </c>
      <c r="B79" s="101">
        <v>0</v>
      </c>
      <c r="C79" s="101">
        <v>0</v>
      </c>
      <c r="D79" s="101">
        <v>0</v>
      </c>
      <c r="E79" s="101">
        <v>0</v>
      </c>
      <c r="F79" s="101">
        <v>0</v>
      </c>
      <c r="G79" s="101">
        <v>0</v>
      </c>
      <c r="H79" s="101">
        <v>3.39</v>
      </c>
      <c r="I79" s="101">
        <v>0.56000000000000005</v>
      </c>
      <c r="J79" s="101"/>
      <c r="K79" s="101">
        <v>0</v>
      </c>
      <c r="L79" s="101">
        <v>2.56</v>
      </c>
      <c r="M79" s="101">
        <v>1.56</v>
      </c>
      <c r="N79" s="101">
        <v>0</v>
      </c>
      <c r="O79" s="101">
        <v>4.76</v>
      </c>
      <c r="P79" s="101">
        <v>0</v>
      </c>
      <c r="Q79" s="101">
        <v>0</v>
      </c>
      <c r="R79" s="101">
        <v>0</v>
      </c>
      <c r="S79" s="101"/>
      <c r="T79" s="101">
        <v>0</v>
      </c>
      <c r="U79" s="101">
        <v>0</v>
      </c>
      <c r="V79" s="101">
        <v>0</v>
      </c>
      <c r="W79" s="101">
        <v>0</v>
      </c>
      <c r="X79" s="101">
        <v>1.2</v>
      </c>
      <c r="Y79" s="101">
        <v>0</v>
      </c>
      <c r="Z79" s="101">
        <v>0</v>
      </c>
      <c r="AA79" s="101">
        <v>0</v>
      </c>
    </row>
    <row r="80" spans="1:27" x14ac:dyDescent="0.35">
      <c r="A80" s="101">
        <v>15</v>
      </c>
      <c r="B80" s="101">
        <v>0</v>
      </c>
      <c r="C80" s="101">
        <v>1.31</v>
      </c>
      <c r="D80" s="101">
        <v>4.6500000000000004</v>
      </c>
      <c r="E80" s="101">
        <v>1.85</v>
      </c>
      <c r="F80" s="101">
        <v>0</v>
      </c>
      <c r="G80" s="101">
        <v>0.91</v>
      </c>
      <c r="H80" s="101">
        <v>1.69</v>
      </c>
      <c r="I80" s="101">
        <v>1.69</v>
      </c>
      <c r="J80" s="101"/>
      <c r="K80" s="101">
        <v>18.18</v>
      </c>
      <c r="L80" s="101">
        <v>7.69</v>
      </c>
      <c r="M80" s="101">
        <v>0</v>
      </c>
      <c r="N80" s="101">
        <v>0</v>
      </c>
      <c r="O80" s="101">
        <v>0</v>
      </c>
      <c r="P80" s="101">
        <v>0</v>
      </c>
      <c r="Q80" s="101">
        <v>3.64</v>
      </c>
      <c r="R80" s="101">
        <v>1.87</v>
      </c>
      <c r="S80" s="101"/>
      <c r="T80" s="101">
        <v>0</v>
      </c>
      <c r="U80" s="101">
        <v>8</v>
      </c>
      <c r="V80" s="101">
        <v>0</v>
      </c>
      <c r="W80" s="101">
        <v>0.65</v>
      </c>
      <c r="X80" s="101">
        <v>3.61</v>
      </c>
      <c r="Y80" s="101">
        <v>0</v>
      </c>
      <c r="Z80" s="101">
        <v>0</v>
      </c>
      <c r="AA80" s="101">
        <v>3.28</v>
      </c>
    </row>
    <row r="81" spans="1:27" x14ac:dyDescent="0.35">
      <c r="A81" s="101">
        <v>17.5</v>
      </c>
      <c r="B81" s="101">
        <v>1.44</v>
      </c>
      <c r="C81" s="101">
        <v>1.96</v>
      </c>
      <c r="D81" s="101">
        <v>2.33</v>
      </c>
      <c r="E81" s="101">
        <v>0</v>
      </c>
      <c r="F81" s="101">
        <v>0</v>
      </c>
      <c r="G81" s="101">
        <v>0.91</v>
      </c>
      <c r="H81" s="101">
        <v>1.69</v>
      </c>
      <c r="I81" s="101">
        <v>1.1299999999999999</v>
      </c>
      <c r="J81" s="101"/>
      <c r="K81" s="101">
        <v>9.09</v>
      </c>
      <c r="L81" s="101">
        <v>0</v>
      </c>
      <c r="M81" s="101">
        <v>1.56</v>
      </c>
      <c r="N81" s="101">
        <v>1.35</v>
      </c>
      <c r="O81" s="101">
        <v>4.76</v>
      </c>
      <c r="P81" s="101">
        <v>3.23</v>
      </c>
      <c r="Q81" s="101">
        <v>1.82</v>
      </c>
      <c r="R81" s="101">
        <v>0.93</v>
      </c>
      <c r="S81" s="101"/>
      <c r="T81" s="101">
        <v>5.33</v>
      </c>
      <c r="U81" s="101">
        <v>0</v>
      </c>
      <c r="V81" s="101">
        <v>1.56</v>
      </c>
      <c r="W81" s="101">
        <v>0.65</v>
      </c>
      <c r="X81" s="101">
        <v>6.02</v>
      </c>
      <c r="Y81" s="101">
        <v>2.41</v>
      </c>
      <c r="Z81" s="101">
        <v>3.45</v>
      </c>
      <c r="AA81" s="101">
        <v>3.28</v>
      </c>
    </row>
    <row r="82" spans="1:27" x14ac:dyDescent="0.35">
      <c r="A82" s="101">
        <v>20</v>
      </c>
      <c r="B82" s="101">
        <v>1.44</v>
      </c>
      <c r="C82" s="101">
        <v>1.31</v>
      </c>
      <c r="D82" s="101">
        <v>0</v>
      </c>
      <c r="E82" s="101">
        <v>3.7</v>
      </c>
      <c r="F82" s="101">
        <v>0</v>
      </c>
      <c r="G82" s="101">
        <v>0</v>
      </c>
      <c r="H82" s="101">
        <v>0</v>
      </c>
      <c r="I82" s="101">
        <v>3.39</v>
      </c>
      <c r="J82" s="101"/>
      <c r="K82" s="101">
        <v>9.09</v>
      </c>
      <c r="L82" s="101">
        <v>2.56</v>
      </c>
      <c r="M82" s="101">
        <v>3.13</v>
      </c>
      <c r="N82" s="101">
        <v>0</v>
      </c>
      <c r="O82" s="101">
        <v>0</v>
      </c>
      <c r="P82" s="101">
        <v>0</v>
      </c>
      <c r="Q82" s="101">
        <v>0</v>
      </c>
      <c r="R82" s="101">
        <v>1.87</v>
      </c>
      <c r="S82" s="101"/>
      <c r="T82" s="101">
        <v>0</v>
      </c>
      <c r="U82" s="101">
        <v>8</v>
      </c>
      <c r="V82" s="101">
        <v>3.13</v>
      </c>
      <c r="W82" s="101">
        <v>0</v>
      </c>
      <c r="X82" s="101">
        <v>4.82</v>
      </c>
      <c r="Y82" s="101">
        <v>3.61</v>
      </c>
      <c r="Z82" s="101">
        <v>3.45</v>
      </c>
      <c r="AA82" s="101">
        <v>0</v>
      </c>
    </row>
    <row r="83" spans="1:27" x14ac:dyDescent="0.35">
      <c r="A83" s="101">
        <v>22.5</v>
      </c>
      <c r="B83" s="101">
        <v>0.48</v>
      </c>
      <c r="C83" s="101">
        <v>0</v>
      </c>
      <c r="D83" s="101">
        <v>4.6500000000000004</v>
      </c>
      <c r="E83" s="101">
        <v>0</v>
      </c>
      <c r="F83" s="101">
        <v>1.59</v>
      </c>
      <c r="G83" s="101">
        <v>2.73</v>
      </c>
      <c r="H83" s="101">
        <v>3.39</v>
      </c>
      <c r="I83" s="101">
        <v>3.95</v>
      </c>
      <c r="J83" s="101"/>
      <c r="K83" s="101">
        <v>9.09</v>
      </c>
      <c r="L83" s="101">
        <v>2.56</v>
      </c>
      <c r="M83" s="101">
        <v>1.56</v>
      </c>
      <c r="N83" s="101">
        <v>0</v>
      </c>
      <c r="O83" s="101">
        <v>0</v>
      </c>
      <c r="P83" s="101">
        <v>3.23</v>
      </c>
      <c r="Q83" s="101">
        <v>1.82</v>
      </c>
      <c r="R83" s="101">
        <v>1.87</v>
      </c>
      <c r="S83" s="101"/>
      <c r="T83" s="101">
        <v>0</v>
      </c>
      <c r="U83" s="101">
        <v>0</v>
      </c>
      <c r="V83" s="101">
        <v>0</v>
      </c>
      <c r="W83" s="101">
        <v>7.1</v>
      </c>
      <c r="X83" s="101">
        <v>2.41</v>
      </c>
      <c r="Y83" s="101">
        <v>3.61</v>
      </c>
      <c r="Z83" s="101">
        <v>6.9</v>
      </c>
      <c r="AA83" s="101">
        <v>3.28</v>
      </c>
    </row>
    <row r="84" spans="1:27" x14ac:dyDescent="0.35">
      <c r="A84" s="101">
        <v>25</v>
      </c>
      <c r="B84" s="101">
        <v>3.35</v>
      </c>
      <c r="C84" s="101">
        <v>1.31</v>
      </c>
      <c r="D84" s="101">
        <v>0</v>
      </c>
      <c r="E84" s="101">
        <v>5.56</v>
      </c>
      <c r="F84" s="101">
        <v>0</v>
      </c>
      <c r="G84" s="101">
        <v>2.73</v>
      </c>
      <c r="H84" s="101">
        <v>1.69</v>
      </c>
      <c r="I84" s="101">
        <v>2.82</v>
      </c>
      <c r="J84" s="101"/>
      <c r="K84" s="101">
        <v>18.18</v>
      </c>
      <c r="L84" s="101">
        <v>2.56</v>
      </c>
      <c r="M84" s="101">
        <v>3.13</v>
      </c>
      <c r="N84" s="101">
        <v>1.35</v>
      </c>
      <c r="O84" s="101">
        <v>19.05</v>
      </c>
      <c r="P84" s="101">
        <v>1.61</v>
      </c>
      <c r="Q84" s="101">
        <v>3.64</v>
      </c>
      <c r="R84" s="101">
        <v>1.87</v>
      </c>
      <c r="S84" s="101"/>
      <c r="T84" s="101">
        <v>0</v>
      </c>
      <c r="U84" s="101">
        <v>8</v>
      </c>
      <c r="V84" s="101">
        <v>9.3800000000000008</v>
      </c>
      <c r="W84" s="101">
        <v>1.94</v>
      </c>
      <c r="X84" s="101">
        <v>7.23</v>
      </c>
      <c r="Y84" s="101">
        <v>3.61</v>
      </c>
      <c r="Z84" s="101">
        <v>3.45</v>
      </c>
      <c r="AA84" s="101">
        <v>3.28</v>
      </c>
    </row>
    <row r="85" spans="1:27" x14ac:dyDescent="0.35">
      <c r="A85" s="101">
        <v>27.5</v>
      </c>
      <c r="B85" s="101">
        <v>6.7</v>
      </c>
      <c r="C85" s="101">
        <v>1.96</v>
      </c>
      <c r="D85" s="101">
        <v>2.33</v>
      </c>
      <c r="E85" s="101">
        <v>1.85</v>
      </c>
      <c r="F85" s="101">
        <v>0</v>
      </c>
      <c r="G85" s="101">
        <v>4.55</v>
      </c>
      <c r="H85" s="101">
        <v>15.25</v>
      </c>
      <c r="I85" s="101">
        <v>5.08</v>
      </c>
      <c r="J85" s="101"/>
      <c r="K85" s="101">
        <v>0</v>
      </c>
      <c r="L85" s="101">
        <v>7.69</v>
      </c>
      <c r="M85" s="101">
        <v>3.13</v>
      </c>
      <c r="N85" s="101">
        <v>5.41</v>
      </c>
      <c r="O85" s="101">
        <v>9.52</v>
      </c>
      <c r="P85" s="101">
        <v>4.84</v>
      </c>
      <c r="Q85" s="101">
        <v>5.45</v>
      </c>
      <c r="R85" s="101">
        <v>0</v>
      </c>
      <c r="S85" s="101"/>
      <c r="T85" s="101">
        <v>5.33</v>
      </c>
      <c r="U85" s="101">
        <v>4</v>
      </c>
      <c r="V85" s="101">
        <v>0</v>
      </c>
      <c r="W85" s="101">
        <v>5.16</v>
      </c>
      <c r="X85" s="101">
        <v>2.41</v>
      </c>
      <c r="Y85" s="101">
        <v>6.02</v>
      </c>
      <c r="Z85" s="101">
        <v>3.45</v>
      </c>
      <c r="AA85" s="101">
        <v>4.92</v>
      </c>
    </row>
    <row r="86" spans="1:27" x14ac:dyDescent="0.35">
      <c r="A86" s="101">
        <v>30</v>
      </c>
      <c r="B86" s="101">
        <v>5.74</v>
      </c>
      <c r="C86" s="101">
        <v>5.88</v>
      </c>
      <c r="D86" s="101">
        <v>0</v>
      </c>
      <c r="E86" s="101">
        <v>3.7</v>
      </c>
      <c r="F86" s="101">
        <v>3.17</v>
      </c>
      <c r="G86" s="101">
        <v>3.64</v>
      </c>
      <c r="H86" s="101">
        <v>6.78</v>
      </c>
      <c r="I86" s="101">
        <v>1.69</v>
      </c>
      <c r="J86" s="101"/>
      <c r="K86" s="101">
        <v>9.09</v>
      </c>
      <c r="L86" s="101">
        <v>2.56</v>
      </c>
      <c r="M86" s="101">
        <v>6.25</v>
      </c>
      <c r="N86" s="101">
        <v>9.4600000000000009</v>
      </c>
      <c r="O86" s="101">
        <v>4.76</v>
      </c>
      <c r="P86" s="101">
        <v>1.61</v>
      </c>
      <c r="Q86" s="101">
        <v>7.27</v>
      </c>
      <c r="R86" s="101">
        <v>0.93</v>
      </c>
      <c r="S86" s="101"/>
      <c r="T86" s="101">
        <v>10.67</v>
      </c>
      <c r="U86" s="101">
        <v>24</v>
      </c>
      <c r="V86" s="101">
        <v>6.25</v>
      </c>
      <c r="W86" s="101">
        <v>10.32</v>
      </c>
      <c r="X86" s="101">
        <v>3.61</v>
      </c>
      <c r="Y86" s="101">
        <v>9.64</v>
      </c>
      <c r="Z86" s="101">
        <v>3.45</v>
      </c>
      <c r="AA86" s="101">
        <v>6.56</v>
      </c>
    </row>
    <row r="87" spans="1:27" x14ac:dyDescent="0.35">
      <c r="A87" s="101">
        <v>32.5</v>
      </c>
      <c r="B87" s="101">
        <v>11.96</v>
      </c>
      <c r="C87" s="101">
        <v>10.46</v>
      </c>
      <c r="D87" s="101">
        <v>11.63</v>
      </c>
      <c r="E87" s="101">
        <v>7.41</v>
      </c>
      <c r="F87" s="101">
        <v>1.59</v>
      </c>
      <c r="G87" s="101">
        <v>4.55</v>
      </c>
      <c r="H87" s="101">
        <v>3.39</v>
      </c>
      <c r="I87" s="101">
        <v>5.65</v>
      </c>
      <c r="J87" s="101"/>
      <c r="K87" s="101">
        <v>0</v>
      </c>
      <c r="L87" s="101">
        <v>5.13</v>
      </c>
      <c r="M87" s="101">
        <v>9.3800000000000008</v>
      </c>
      <c r="N87" s="101">
        <v>4.05</v>
      </c>
      <c r="O87" s="101">
        <v>0</v>
      </c>
      <c r="P87" s="101">
        <v>4.84</v>
      </c>
      <c r="Q87" s="101">
        <v>23.64</v>
      </c>
      <c r="R87" s="101">
        <v>3.74</v>
      </c>
      <c r="S87" s="101"/>
      <c r="T87" s="101">
        <v>2.67</v>
      </c>
      <c r="U87" s="101">
        <v>8</v>
      </c>
      <c r="V87" s="101">
        <v>9.3800000000000008</v>
      </c>
      <c r="W87" s="101">
        <v>10.32</v>
      </c>
      <c r="X87" s="101">
        <v>6.02</v>
      </c>
      <c r="Y87" s="101">
        <v>9.64</v>
      </c>
      <c r="Z87" s="101">
        <v>0</v>
      </c>
      <c r="AA87" s="101">
        <v>8.1999999999999993</v>
      </c>
    </row>
    <row r="88" spans="1:27" x14ac:dyDescent="0.35">
      <c r="A88" s="101">
        <v>35</v>
      </c>
      <c r="B88" s="101">
        <v>12.92</v>
      </c>
      <c r="C88" s="101">
        <v>10.46</v>
      </c>
      <c r="D88" s="101">
        <v>16.28</v>
      </c>
      <c r="E88" s="101">
        <v>7.41</v>
      </c>
      <c r="F88" s="101">
        <v>0</v>
      </c>
      <c r="G88" s="101">
        <v>10</v>
      </c>
      <c r="H88" s="101">
        <v>10.17</v>
      </c>
      <c r="I88" s="101">
        <v>3.95</v>
      </c>
      <c r="J88" s="101"/>
      <c r="K88" s="101">
        <v>0</v>
      </c>
      <c r="L88" s="101">
        <v>10.26</v>
      </c>
      <c r="M88" s="101">
        <v>12.5</v>
      </c>
      <c r="N88" s="101">
        <v>9.4600000000000009</v>
      </c>
      <c r="O88" s="101">
        <v>9.52</v>
      </c>
      <c r="P88" s="101">
        <v>12.9</v>
      </c>
      <c r="Q88" s="101">
        <v>12.73</v>
      </c>
      <c r="R88" s="101">
        <v>9.35</v>
      </c>
      <c r="S88" s="101"/>
      <c r="T88" s="101">
        <v>12</v>
      </c>
      <c r="U88" s="101">
        <v>0</v>
      </c>
      <c r="V88" s="101">
        <v>14.06</v>
      </c>
      <c r="W88" s="101">
        <v>10.97</v>
      </c>
      <c r="X88" s="101">
        <v>4.82</v>
      </c>
      <c r="Y88" s="101">
        <v>10.84</v>
      </c>
      <c r="Z88" s="101">
        <v>10.34</v>
      </c>
      <c r="AA88" s="101">
        <v>4.92</v>
      </c>
    </row>
    <row r="89" spans="1:27" x14ac:dyDescent="0.35">
      <c r="A89" s="101">
        <v>37.5</v>
      </c>
      <c r="B89" s="101">
        <v>13.4</v>
      </c>
      <c r="C89" s="101">
        <v>11.11</v>
      </c>
      <c r="D89" s="101">
        <v>4.6500000000000004</v>
      </c>
      <c r="E89" s="101">
        <v>9.26</v>
      </c>
      <c r="F89" s="101">
        <v>0</v>
      </c>
      <c r="G89" s="101">
        <v>11.82</v>
      </c>
      <c r="H89" s="101">
        <v>5.08</v>
      </c>
      <c r="I89" s="101">
        <v>11.3</v>
      </c>
      <c r="J89" s="101"/>
      <c r="K89" s="101">
        <v>9.09</v>
      </c>
      <c r="L89" s="101">
        <v>0</v>
      </c>
      <c r="M89" s="101">
        <v>6.25</v>
      </c>
      <c r="N89" s="101">
        <v>10.81</v>
      </c>
      <c r="O89" s="101">
        <v>9.52</v>
      </c>
      <c r="P89" s="101">
        <v>9.68</v>
      </c>
      <c r="Q89" s="101">
        <v>5.45</v>
      </c>
      <c r="R89" s="101">
        <v>3.74</v>
      </c>
      <c r="S89" s="101"/>
      <c r="T89" s="101">
        <v>13.33</v>
      </c>
      <c r="U89" s="101">
        <v>8</v>
      </c>
      <c r="V89" s="101">
        <v>10.94</v>
      </c>
      <c r="W89" s="101">
        <v>12.9</v>
      </c>
      <c r="X89" s="101">
        <v>4.82</v>
      </c>
      <c r="Y89" s="101">
        <v>15.66</v>
      </c>
      <c r="Z89" s="101">
        <v>6.9</v>
      </c>
      <c r="AA89" s="101">
        <v>13.11</v>
      </c>
    </row>
    <row r="90" spans="1:27" x14ac:dyDescent="0.35">
      <c r="A90" s="101">
        <v>40</v>
      </c>
      <c r="B90" s="101">
        <v>13.88</v>
      </c>
      <c r="C90" s="101">
        <v>13.73</v>
      </c>
      <c r="D90" s="101">
        <v>23.26</v>
      </c>
      <c r="E90" s="101">
        <v>20.37</v>
      </c>
      <c r="F90" s="101">
        <v>6.35</v>
      </c>
      <c r="G90" s="101">
        <v>11.82</v>
      </c>
      <c r="H90" s="101">
        <v>5.08</v>
      </c>
      <c r="I90" s="101">
        <v>10.73</v>
      </c>
      <c r="J90" s="101"/>
      <c r="K90" s="101">
        <v>9.09</v>
      </c>
      <c r="L90" s="101">
        <v>7.69</v>
      </c>
      <c r="M90" s="101">
        <v>7.81</v>
      </c>
      <c r="N90" s="101">
        <v>13.51</v>
      </c>
      <c r="O90" s="101">
        <v>9.52</v>
      </c>
      <c r="P90" s="101">
        <v>11.29</v>
      </c>
      <c r="Q90" s="101">
        <v>9.09</v>
      </c>
      <c r="R90" s="101">
        <v>10.28</v>
      </c>
      <c r="S90" s="101"/>
      <c r="T90" s="101">
        <v>10.67</v>
      </c>
      <c r="U90" s="101">
        <v>4</v>
      </c>
      <c r="V90" s="101">
        <v>4.6900000000000004</v>
      </c>
      <c r="W90" s="101">
        <v>12.9</v>
      </c>
      <c r="X90" s="101">
        <v>12.05</v>
      </c>
      <c r="Y90" s="101">
        <v>7.23</v>
      </c>
      <c r="Z90" s="101">
        <v>13.79</v>
      </c>
      <c r="AA90" s="101">
        <v>6.56</v>
      </c>
    </row>
    <row r="91" spans="1:27" x14ac:dyDescent="0.35">
      <c r="A91" s="101">
        <v>42.5</v>
      </c>
      <c r="B91" s="101">
        <v>12.92</v>
      </c>
      <c r="C91" s="101">
        <v>8.5</v>
      </c>
      <c r="D91" s="101">
        <v>9.3000000000000007</v>
      </c>
      <c r="E91" s="101">
        <v>14.81</v>
      </c>
      <c r="F91" s="101">
        <v>11.11</v>
      </c>
      <c r="G91" s="101">
        <v>9.09</v>
      </c>
      <c r="H91" s="101">
        <v>8.4700000000000006</v>
      </c>
      <c r="I91" s="101">
        <v>10.73</v>
      </c>
      <c r="J91" s="101"/>
      <c r="K91" s="101">
        <v>0</v>
      </c>
      <c r="L91" s="101">
        <v>20.51</v>
      </c>
      <c r="M91" s="101">
        <v>10.94</v>
      </c>
      <c r="N91" s="101">
        <v>5.41</v>
      </c>
      <c r="O91" s="101">
        <v>4.76</v>
      </c>
      <c r="P91" s="101">
        <v>6.45</v>
      </c>
      <c r="Q91" s="101">
        <v>7.27</v>
      </c>
      <c r="R91" s="101">
        <v>6.54</v>
      </c>
      <c r="S91" s="101"/>
      <c r="T91" s="101">
        <v>14.67</v>
      </c>
      <c r="U91" s="101">
        <v>4</v>
      </c>
      <c r="V91" s="101">
        <v>10.94</v>
      </c>
      <c r="W91" s="101">
        <v>10.32</v>
      </c>
      <c r="X91" s="101">
        <v>3.61</v>
      </c>
      <c r="Y91" s="101">
        <v>4.82</v>
      </c>
      <c r="Z91" s="101">
        <v>10.34</v>
      </c>
      <c r="AA91" s="101">
        <v>8.1999999999999993</v>
      </c>
    </row>
    <row r="92" spans="1:27" x14ac:dyDescent="0.35">
      <c r="A92" s="101">
        <v>45</v>
      </c>
      <c r="B92" s="101">
        <v>5.74</v>
      </c>
      <c r="C92" s="101">
        <v>9.8000000000000007</v>
      </c>
      <c r="D92" s="101">
        <v>4.6500000000000004</v>
      </c>
      <c r="E92" s="101">
        <v>11.11</v>
      </c>
      <c r="F92" s="101">
        <v>7.94</v>
      </c>
      <c r="G92" s="101">
        <v>10</v>
      </c>
      <c r="H92" s="101">
        <v>11.86</v>
      </c>
      <c r="I92" s="101">
        <v>7.91</v>
      </c>
      <c r="J92" s="101"/>
      <c r="K92" s="101">
        <v>9.09</v>
      </c>
      <c r="L92" s="101">
        <v>7.69</v>
      </c>
      <c r="M92" s="101">
        <v>7.81</v>
      </c>
      <c r="N92" s="101">
        <v>4.05</v>
      </c>
      <c r="O92" s="101">
        <v>14.29</v>
      </c>
      <c r="P92" s="101">
        <v>8.06</v>
      </c>
      <c r="Q92" s="101">
        <v>7.27</v>
      </c>
      <c r="R92" s="101">
        <v>11.21</v>
      </c>
      <c r="S92" s="101"/>
      <c r="T92" s="101">
        <v>9.33</v>
      </c>
      <c r="U92" s="101">
        <v>16</v>
      </c>
      <c r="V92" s="101">
        <v>7.81</v>
      </c>
      <c r="W92" s="101">
        <v>5.16</v>
      </c>
      <c r="X92" s="101">
        <v>9.64</v>
      </c>
      <c r="Y92" s="101">
        <v>7.23</v>
      </c>
      <c r="Z92" s="101">
        <v>3.45</v>
      </c>
      <c r="AA92" s="101">
        <v>8.1999999999999993</v>
      </c>
    </row>
    <row r="93" spans="1:27" x14ac:dyDescent="0.35">
      <c r="A93" s="101">
        <v>47.5</v>
      </c>
      <c r="B93" s="101">
        <v>4.78</v>
      </c>
      <c r="C93" s="101">
        <v>7.84</v>
      </c>
      <c r="D93" s="101">
        <v>0</v>
      </c>
      <c r="E93" s="101">
        <v>9.26</v>
      </c>
      <c r="F93" s="101">
        <v>9.52</v>
      </c>
      <c r="G93" s="101">
        <v>10</v>
      </c>
      <c r="H93" s="101">
        <v>6.78</v>
      </c>
      <c r="I93" s="101">
        <v>8.4700000000000006</v>
      </c>
      <c r="J93" s="101"/>
      <c r="K93" s="101">
        <v>0</v>
      </c>
      <c r="L93" s="101">
        <v>7.69</v>
      </c>
      <c r="M93" s="101">
        <v>4.6900000000000004</v>
      </c>
      <c r="N93" s="101">
        <v>2.7</v>
      </c>
      <c r="O93" s="101">
        <v>4.76</v>
      </c>
      <c r="P93" s="101">
        <v>8.06</v>
      </c>
      <c r="Q93" s="101">
        <v>7.27</v>
      </c>
      <c r="R93" s="101">
        <v>9.35</v>
      </c>
      <c r="S93" s="101"/>
      <c r="T93" s="101">
        <v>5.33</v>
      </c>
      <c r="U93" s="101">
        <v>8</v>
      </c>
      <c r="V93" s="101">
        <v>3.13</v>
      </c>
      <c r="W93" s="101">
        <v>5.16</v>
      </c>
      <c r="X93" s="101">
        <v>7.23</v>
      </c>
      <c r="Y93" s="101">
        <v>1.2</v>
      </c>
      <c r="Z93" s="101">
        <v>6.9</v>
      </c>
      <c r="AA93" s="101">
        <v>1.64</v>
      </c>
    </row>
    <row r="94" spans="1:27" x14ac:dyDescent="0.35">
      <c r="A94" s="101">
        <v>50</v>
      </c>
      <c r="B94" s="101">
        <v>1.44</v>
      </c>
      <c r="C94" s="101">
        <v>4.58</v>
      </c>
      <c r="D94" s="101">
        <v>2.33</v>
      </c>
      <c r="E94" s="101">
        <v>1.85</v>
      </c>
      <c r="F94" s="101">
        <v>6.35</v>
      </c>
      <c r="G94" s="101">
        <v>7.27</v>
      </c>
      <c r="H94" s="101">
        <v>3.39</v>
      </c>
      <c r="I94" s="101">
        <v>7.91</v>
      </c>
      <c r="J94" s="101"/>
      <c r="K94" s="101">
        <v>0</v>
      </c>
      <c r="L94" s="101">
        <v>2.56</v>
      </c>
      <c r="M94" s="101">
        <v>6.25</v>
      </c>
      <c r="N94" s="101">
        <v>10.81</v>
      </c>
      <c r="O94" s="101">
        <v>0</v>
      </c>
      <c r="P94" s="101">
        <v>11.29</v>
      </c>
      <c r="Q94" s="101">
        <v>1.82</v>
      </c>
      <c r="R94" s="101">
        <v>10.28</v>
      </c>
      <c r="S94" s="101"/>
      <c r="T94" s="101">
        <v>2.67</v>
      </c>
      <c r="U94" s="101">
        <v>0</v>
      </c>
      <c r="V94" s="101">
        <v>9.3800000000000008</v>
      </c>
      <c r="W94" s="101">
        <v>1.94</v>
      </c>
      <c r="X94" s="101">
        <v>4.82</v>
      </c>
      <c r="Y94" s="101">
        <v>7.23</v>
      </c>
      <c r="Z94" s="101">
        <v>3.45</v>
      </c>
      <c r="AA94" s="101">
        <v>4.92</v>
      </c>
    </row>
    <row r="95" spans="1:27" x14ac:dyDescent="0.35">
      <c r="A95" s="101">
        <v>52.5</v>
      </c>
      <c r="B95" s="101">
        <v>0.96</v>
      </c>
      <c r="C95" s="101">
        <v>3.27</v>
      </c>
      <c r="D95" s="101">
        <v>4.6500000000000004</v>
      </c>
      <c r="E95" s="101">
        <v>1.85</v>
      </c>
      <c r="F95" s="101">
        <v>12.7</v>
      </c>
      <c r="G95" s="101">
        <v>2.73</v>
      </c>
      <c r="H95" s="101">
        <v>3.39</v>
      </c>
      <c r="I95" s="101">
        <v>2.82</v>
      </c>
      <c r="J95" s="101"/>
      <c r="K95" s="101">
        <v>0</v>
      </c>
      <c r="L95" s="101">
        <v>2.56</v>
      </c>
      <c r="M95" s="101">
        <v>0</v>
      </c>
      <c r="N95" s="101">
        <v>1.35</v>
      </c>
      <c r="O95" s="101">
        <v>0</v>
      </c>
      <c r="P95" s="101">
        <v>4.84</v>
      </c>
      <c r="Q95" s="101">
        <v>0</v>
      </c>
      <c r="R95" s="101">
        <v>4.67</v>
      </c>
      <c r="S95" s="101"/>
      <c r="T95" s="101">
        <v>2.67</v>
      </c>
      <c r="U95" s="101">
        <v>0</v>
      </c>
      <c r="V95" s="101">
        <v>4.6900000000000004</v>
      </c>
      <c r="W95" s="101">
        <v>1.29</v>
      </c>
      <c r="X95" s="101">
        <v>2.41</v>
      </c>
      <c r="Y95" s="101">
        <v>2.41</v>
      </c>
      <c r="Z95" s="101">
        <v>3.45</v>
      </c>
      <c r="AA95" s="101">
        <v>6.56</v>
      </c>
    </row>
    <row r="96" spans="1:27" x14ac:dyDescent="0.35">
      <c r="A96" s="101">
        <v>55</v>
      </c>
      <c r="B96" s="101">
        <v>2.39</v>
      </c>
      <c r="C96" s="101">
        <v>1.31</v>
      </c>
      <c r="D96" s="101">
        <v>2.33</v>
      </c>
      <c r="E96" s="101">
        <v>0</v>
      </c>
      <c r="F96" s="101">
        <v>9.52</v>
      </c>
      <c r="G96" s="101">
        <v>2.73</v>
      </c>
      <c r="H96" s="101">
        <v>5.08</v>
      </c>
      <c r="I96" s="101">
        <v>1.69</v>
      </c>
      <c r="J96" s="101"/>
      <c r="K96" s="101">
        <v>0</v>
      </c>
      <c r="L96" s="101">
        <v>2.56</v>
      </c>
      <c r="M96" s="101">
        <v>4.6900000000000004</v>
      </c>
      <c r="N96" s="101">
        <v>6.76</v>
      </c>
      <c r="O96" s="101">
        <v>4.76</v>
      </c>
      <c r="P96" s="101">
        <v>1.61</v>
      </c>
      <c r="Q96" s="101">
        <v>0</v>
      </c>
      <c r="R96" s="101">
        <v>5.61</v>
      </c>
      <c r="S96" s="101"/>
      <c r="T96" s="101">
        <v>2.67</v>
      </c>
      <c r="U96" s="101">
        <v>0</v>
      </c>
      <c r="V96" s="101">
        <v>1.56</v>
      </c>
      <c r="W96" s="101">
        <v>0.65</v>
      </c>
      <c r="X96" s="101">
        <v>1.2</v>
      </c>
      <c r="Y96" s="101">
        <v>2.41</v>
      </c>
      <c r="Z96" s="101">
        <v>6.9</v>
      </c>
      <c r="AA96" s="101">
        <v>1.64</v>
      </c>
    </row>
    <row r="97" spans="1:27" x14ac:dyDescent="0.35">
      <c r="A97" s="101">
        <v>57.5</v>
      </c>
      <c r="B97" s="101">
        <v>0.48</v>
      </c>
      <c r="C97" s="101">
        <v>1.31</v>
      </c>
      <c r="D97" s="101">
        <v>4.6500000000000004</v>
      </c>
      <c r="E97" s="101">
        <v>0</v>
      </c>
      <c r="F97" s="101">
        <v>4.76</v>
      </c>
      <c r="G97" s="101">
        <v>2.73</v>
      </c>
      <c r="H97" s="101">
        <v>0</v>
      </c>
      <c r="I97" s="101">
        <v>1.1299999999999999</v>
      </c>
      <c r="J97" s="101"/>
      <c r="K97" s="101">
        <v>0</v>
      </c>
      <c r="L97" s="101">
        <v>0</v>
      </c>
      <c r="M97" s="101">
        <v>1.56</v>
      </c>
      <c r="N97" s="101">
        <v>2.7</v>
      </c>
      <c r="O97" s="101">
        <v>0</v>
      </c>
      <c r="P97" s="101">
        <v>0</v>
      </c>
      <c r="Q97" s="101">
        <v>0</v>
      </c>
      <c r="R97" s="101">
        <v>6.54</v>
      </c>
      <c r="S97" s="101"/>
      <c r="T97" s="101">
        <v>2.67</v>
      </c>
      <c r="U97" s="101">
        <v>0</v>
      </c>
      <c r="V97" s="101">
        <v>3.13</v>
      </c>
      <c r="W97" s="101">
        <v>1.94</v>
      </c>
      <c r="X97" s="101">
        <v>1.2</v>
      </c>
      <c r="Y97" s="101">
        <v>2.41</v>
      </c>
      <c r="Z97" s="101">
        <v>10.34</v>
      </c>
      <c r="AA97" s="101">
        <v>1.64</v>
      </c>
    </row>
    <row r="98" spans="1:27" x14ac:dyDescent="0.35">
      <c r="A98" s="101">
        <v>60</v>
      </c>
      <c r="B98" s="101">
        <v>0</v>
      </c>
      <c r="C98" s="101">
        <v>0.65</v>
      </c>
      <c r="D98" s="101">
        <v>0</v>
      </c>
      <c r="E98" s="101">
        <v>0</v>
      </c>
      <c r="F98" s="101">
        <v>3.17</v>
      </c>
      <c r="G98" s="101">
        <v>1.82</v>
      </c>
      <c r="H98" s="101">
        <v>0</v>
      </c>
      <c r="I98" s="101">
        <v>3.39</v>
      </c>
      <c r="J98" s="101"/>
      <c r="K98" s="101">
        <v>0</v>
      </c>
      <c r="L98" s="101">
        <v>2.56</v>
      </c>
      <c r="M98" s="101">
        <v>3.13</v>
      </c>
      <c r="N98" s="101">
        <v>4.05</v>
      </c>
      <c r="O98" s="101">
        <v>0</v>
      </c>
      <c r="P98" s="101">
        <v>6.45</v>
      </c>
      <c r="Q98" s="101">
        <v>1.82</v>
      </c>
      <c r="R98" s="101">
        <v>3.74</v>
      </c>
      <c r="S98" s="101"/>
      <c r="T98" s="101">
        <v>0</v>
      </c>
      <c r="U98" s="101">
        <v>0</v>
      </c>
      <c r="V98" s="101">
        <v>0</v>
      </c>
      <c r="W98" s="101">
        <v>0</v>
      </c>
      <c r="X98" s="101">
        <v>1.2</v>
      </c>
      <c r="Y98" s="101">
        <v>0</v>
      </c>
      <c r="Z98" s="101">
        <v>0</v>
      </c>
      <c r="AA98" s="101">
        <v>0</v>
      </c>
    </row>
    <row r="99" spans="1:27" x14ac:dyDescent="0.35">
      <c r="A99" s="101">
        <v>62.5</v>
      </c>
      <c r="B99" s="101">
        <v>0</v>
      </c>
      <c r="C99" s="101">
        <v>1.31</v>
      </c>
      <c r="D99" s="101">
        <v>2.33</v>
      </c>
      <c r="E99" s="101">
        <v>0</v>
      </c>
      <c r="F99" s="101">
        <v>4.76</v>
      </c>
      <c r="G99" s="101">
        <v>0</v>
      </c>
      <c r="H99" s="101">
        <v>1.69</v>
      </c>
      <c r="I99" s="101">
        <v>1.1299999999999999</v>
      </c>
      <c r="J99" s="101"/>
      <c r="K99" s="101">
        <v>0</v>
      </c>
      <c r="L99" s="101">
        <v>0</v>
      </c>
      <c r="M99" s="101">
        <v>4.6900000000000004</v>
      </c>
      <c r="N99" s="101">
        <v>2.7</v>
      </c>
      <c r="O99" s="101">
        <v>0</v>
      </c>
      <c r="P99" s="101">
        <v>0</v>
      </c>
      <c r="Q99" s="101">
        <v>0</v>
      </c>
      <c r="R99" s="101">
        <v>2.8</v>
      </c>
      <c r="S99" s="101"/>
      <c r="T99" s="101">
        <v>0</v>
      </c>
      <c r="U99" s="101">
        <v>0</v>
      </c>
      <c r="V99" s="101">
        <v>0</v>
      </c>
      <c r="W99" s="101">
        <v>0</v>
      </c>
      <c r="X99" s="101">
        <v>1.2</v>
      </c>
      <c r="Y99" s="101">
        <v>0</v>
      </c>
      <c r="Z99" s="101">
        <v>0</v>
      </c>
      <c r="AA99" s="101">
        <v>1.64</v>
      </c>
    </row>
    <row r="100" spans="1:27" x14ac:dyDescent="0.35">
      <c r="A100" s="101">
        <v>65</v>
      </c>
      <c r="B100" s="101">
        <v>0</v>
      </c>
      <c r="C100" s="101">
        <v>0.65</v>
      </c>
      <c r="D100" s="101">
        <v>0</v>
      </c>
      <c r="E100" s="101">
        <v>0</v>
      </c>
      <c r="F100" s="101">
        <v>3.17</v>
      </c>
      <c r="G100" s="101">
        <v>0</v>
      </c>
      <c r="H100" s="101">
        <v>1.69</v>
      </c>
      <c r="I100" s="101">
        <v>0.56000000000000005</v>
      </c>
      <c r="J100" s="101"/>
      <c r="K100" s="101">
        <v>0</v>
      </c>
      <c r="L100" s="101">
        <v>0</v>
      </c>
      <c r="M100" s="101">
        <v>0</v>
      </c>
      <c r="N100" s="101">
        <v>0</v>
      </c>
      <c r="O100" s="101">
        <v>0</v>
      </c>
      <c r="P100" s="101">
        <v>0</v>
      </c>
      <c r="Q100" s="101">
        <v>0</v>
      </c>
      <c r="R100" s="101">
        <v>0.93</v>
      </c>
      <c r="S100" s="101"/>
      <c r="T100" s="101">
        <v>0</v>
      </c>
      <c r="U100" s="101">
        <v>0</v>
      </c>
      <c r="V100" s="101">
        <v>0</v>
      </c>
      <c r="W100" s="101">
        <v>0</v>
      </c>
      <c r="X100" s="101">
        <v>1.2</v>
      </c>
      <c r="Y100" s="101">
        <v>0</v>
      </c>
      <c r="Z100" s="101">
        <v>0</v>
      </c>
      <c r="AA100" s="101">
        <v>3.28</v>
      </c>
    </row>
    <row r="101" spans="1:27" x14ac:dyDescent="0.35">
      <c r="A101" s="101">
        <v>67.5</v>
      </c>
      <c r="B101" s="101">
        <v>0</v>
      </c>
      <c r="C101" s="101">
        <v>0</v>
      </c>
      <c r="D101" s="101">
        <v>0</v>
      </c>
      <c r="E101" s="101">
        <v>0</v>
      </c>
      <c r="F101" s="101">
        <v>4.76</v>
      </c>
      <c r="G101" s="101">
        <v>0</v>
      </c>
      <c r="H101" s="101">
        <v>0</v>
      </c>
      <c r="I101" s="101">
        <v>0</v>
      </c>
      <c r="J101" s="101"/>
      <c r="K101" s="101">
        <v>0</v>
      </c>
      <c r="L101" s="101">
        <v>2.56</v>
      </c>
      <c r="M101" s="101">
        <v>0</v>
      </c>
      <c r="N101" s="101">
        <v>0</v>
      </c>
      <c r="O101" s="101">
        <v>0</v>
      </c>
      <c r="P101" s="101">
        <v>0</v>
      </c>
      <c r="Q101" s="101">
        <v>0</v>
      </c>
      <c r="R101" s="101">
        <v>0.93</v>
      </c>
      <c r="S101" s="101"/>
      <c r="T101" s="101">
        <v>0</v>
      </c>
      <c r="U101" s="101">
        <v>0</v>
      </c>
      <c r="V101" s="101">
        <v>0</v>
      </c>
      <c r="W101" s="101">
        <v>0</v>
      </c>
      <c r="X101" s="101">
        <v>1.2</v>
      </c>
      <c r="Y101" s="101">
        <v>0</v>
      </c>
      <c r="Z101" s="101">
        <v>0</v>
      </c>
      <c r="AA101" s="101">
        <v>1.64</v>
      </c>
    </row>
    <row r="102" spans="1:27" x14ac:dyDescent="0.35">
      <c r="A102" s="101">
        <v>70</v>
      </c>
      <c r="B102" s="101">
        <v>0</v>
      </c>
      <c r="C102" s="101">
        <v>0.65</v>
      </c>
      <c r="D102" s="101">
        <v>0</v>
      </c>
      <c r="E102" s="101">
        <v>0</v>
      </c>
      <c r="F102" s="101">
        <v>3.17</v>
      </c>
      <c r="G102" s="101">
        <v>0</v>
      </c>
      <c r="H102" s="101">
        <v>0</v>
      </c>
      <c r="I102" s="101">
        <v>1.1299999999999999</v>
      </c>
      <c r="J102" s="101"/>
      <c r="K102" s="101">
        <v>0</v>
      </c>
      <c r="L102" s="101">
        <v>0</v>
      </c>
      <c r="M102" s="101">
        <v>0</v>
      </c>
      <c r="N102" s="101">
        <v>0</v>
      </c>
      <c r="O102" s="101">
        <v>0</v>
      </c>
      <c r="P102" s="101">
        <v>0</v>
      </c>
      <c r="Q102" s="101">
        <v>0</v>
      </c>
      <c r="R102" s="101">
        <v>0</v>
      </c>
      <c r="S102" s="101"/>
      <c r="T102" s="101">
        <v>0</v>
      </c>
      <c r="U102" s="101">
        <v>0</v>
      </c>
      <c r="V102" s="101">
        <v>0</v>
      </c>
      <c r="W102" s="101">
        <v>0</v>
      </c>
      <c r="X102" s="101">
        <v>2.41</v>
      </c>
      <c r="Y102" s="101">
        <v>0</v>
      </c>
      <c r="Z102" s="101">
        <v>0</v>
      </c>
      <c r="AA102" s="101">
        <v>0</v>
      </c>
    </row>
    <row r="103" spans="1:27" x14ac:dyDescent="0.35">
      <c r="A103" s="101">
        <v>72.5</v>
      </c>
      <c r="B103" s="101">
        <v>0</v>
      </c>
      <c r="C103" s="101">
        <v>0.65</v>
      </c>
      <c r="D103" s="101">
        <v>0</v>
      </c>
      <c r="E103" s="101">
        <v>0</v>
      </c>
      <c r="F103" s="101">
        <v>6.35</v>
      </c>
      <c r="G103" s="101">
        <v>0</v>
      </c>
      <c r="H103" s="101">
        <v>0</v>
      </c>
      <c r="I103" s="101">
        <v>1.1299999999999999</v>
      </c>
      <c r="J103" s="101"/>
      <c r="K103" s="101">
        <v>0</v>
      </c>
      <c r="L103" s="101">
        <v>0</v>
      </c>
      <c r="M103" s="101">
        <v>0</v>
      </c>
      <c r="N103" s="101">
        <v>4.05</v>
      </c>
      <c r="O103" s="101">
        <v>0</v>
      </c>
      <c r="P103" s="101">
        <v>0</v>
      </c>
      <c r="Q103" s="101">
        <v>0</v>
      </c>
      <c r="R103" s="101">
        <v>0.93</v>
      </c>
      <c r="S103" s="101"/>
      <c r="T103" s="101">
        <v>0</v>
      </c>
      <c r="U103" s="101">
        <v>0</v>
      </c>
      <c r="V103" s="101">
        <v>0</v>
      </c>
      <c r="W103" s="101">
        <v>0.65</v>
      </c>
      <c r="X103" s="101">
        <v>3.61</v>
      </c>
      <c r="Y103" s="101">
        <v>0</v>
      </c>
      <c r="Z103" s="101">
        <v>0</v>
      </c>
      <c r="AA103" s="101">
        <v>3.28</v>
      </c>
    </row>
  </sheetData>
  <mergeCells count="3">
    <mergeCell ref="B2:J2"/>
    <mergeCell ref="K2:S2"/>
    <mergeCell ref="T2:A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Fig 1A-J</vt:lpstr>
      <vt:lpstr>Fig 1K and S1A-F_CLAMS</vt:lpstr>
      <vt:lpstr>Figure 2A-B, S1G-I_Tissue mass</vt:lpstr>
      <vt:lpstr>Figure 2C-F_in vitro function </vt:lpstr>
      <vt:lpstr>Fig 2G &amp; S2A-E_SOL</vt:lpstr>
      <vt:lpstr>Fig 2G &amp; S2A-E_EDL</vt:lpstr>
      <vt:lpstr>Fig 2G &amp; S2A-E_TA</vt:lpstr>
      <vt:lpstr>Fig 2G &amp; S2A-E_TRI</vt:lpstr>
      <vt:lpstr>Fig 3F_Cytokines</vt:lpstr>
      <vt:lpstr>Fig 4B-D_Body composition</vt:lpstr>
      <vt:lpstr>Fig 4E-F_CLAMS</vt:lpstr>
      <vt:lpstr>Fig 4I-J_Whole-body function</vt:lpstr>
      <vt:lpstr>Fig. 4K-O &amp; S4E-F</vt:lpstr>
      <vt:lpstr>Fig. S4G_Muscle mass</vt:lpstr>
      <vt:lpstr>Fig. 5B,C,F_p62 and CNF</vt:lpstr>
      <vt:lpstr>Fig. 5E_Creatine Kinase</vt:lpstr>
      <vt:lpstr>Fig. 5G &amp; L-O</vt:lpstr>
      <vt:lpstr>Fig. 4G-H, 5D, H-K_WBs</vt:lpstr>
      <vt:lpstr>Uncropped WBs_Fig4, 5 &amp; S4</vt:lpstr>
      <vt:lpstr>Fig. S5</vt:lpstr>
      <vt:lpstr>Fig. 6 CR+RM_Source data</vt:lpstr>
      <vt:lpstr>Fig. 7A-F+S6 CR+RM_Source data</vt:lpstr>
      <vt:lpstr>Fig. 7H-I CR+RM_Source data</vt:lpstr>
      <vt:lpstr>Fig. S7 CR+RM_Source data</vt:lpstr>
    </vt:vector>
  </TitlesOfParts>
  <Company>Universität Basel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Jacob Ham</dc:creator>
  <cp:lastModifiedBy>Daniel Jacob Ham</cp:lastModifiedBy>
  <dcterms:created xsi:type="dcterms:W3CDTF">2020-04-02T20:44:10Z</dcterms:created>
  <dcterms:modified xsi:type="dcterms:W3CDTF">2022-03-10T21:44:57Z</dcterms:modified>
</cp:coreProperties>
</file>