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willblack/Documents/Irvine/PostDoc/PTDH/PTDH Manuscript/Final Review/"/>
    </mc:Choice>
  </mc:AlternateContent>
  <xr:revisionPtr revIDLastSave="0" documentId="13_ncr:1_{E7A68B2B-7FC4-5244-98D2-83B90DFEA95E}" xr6:coauthVersionLast="47" xr6:coauthVersionMax="47" xr10:uidLastSave="{00000000-0000-0000-0000-000000000000}"/>
  <bookViews>
    <workbookView xWindow="14400" yWindow="500" windowWidth="14400" windowHeight="16100" activeTab="6" xr2:uid="{B6CB4129-C202-6A49-A315-D2BD85618682}"/>
  </bookViews>
  <sheets>
    <sheet name="Figure 1C" sheetId="2" r:id="rId1"/>
    <sheet name="Figure 1D&amp;Supplementary Table 1" sheetId="3" r:id="rId2"/>
    <sheet name="Figure 2A" sheetId="1" r:id="rId3"/>
    <sheet name="Figure 4B" sheetId="4" r:id="rId4"/>
    <sheet name="Figure 4C" sheetId="5" r:id="rId5"/>
    <sheet name="Figure 4D" sheetId="6" r:id="rId6"/>
    <sheet name="Table 1" sheetId="9" r:id="rId7"/>
    <sheet name="Supplementary Figure 2" sheetId="7" r:id="rId8"/>
    <sheet name="Supplementary Figure 7" sheetId="8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3" i="9" l="1"/>
  <c r="H4" i="9"/>
  <c r="H6" i="9"/>
  <c r="H7" i="9"/>
  <c r="H9" i="9"/>
  <c r="H10" i="9"/>
  <c r="H11" i="9"/>
  <c r="H12" i="9"/>
  <c r="H13" i="9"/>
  <c r="H14" i="9"/>
  <c r="H15" i="9"/>
  <c r="H16" i="9"/>
  <c r="H17" i="9"/>
  <c r="M3" i="9"/>
  <c r="M4" i="9"/>
  <c r="M6" i="9"/>
  <c r="M7" i="9"/>
  <c r="M9" i="9"/>
  <c r="M10" i="9"/>
  <c r="M11" i="9"/>
  <c r="M12" i="9"/>
  <c r="M13" i="9"/>
  <c r="M14" i="9"/>
  <c r="M15" i="9"/>
  <c r="M16" i="9"/>
  <c r="M17" i="9"/>
  <c r="R3" i="9"/>
  <c r="R4" i="9"/>
  <c r="R5" i="9"/>
  <c r="R6" i="9"/>
  <c r="R7" i="9"/>
  <c r="R8" i="9"/>
  <c r="R9" i="9"/>
  <c r="R10" i="9"/>
  <c r="R11" i="9"/>
  <c r="R12" i="9"/>
  <c r="R13" i="9"/>
  <c r="R14" i="9"/>
  <c r="R15" i="9"/>
  <c r="R16" i="9"/>
  <c r="R17" i="9"/>
  <c r="AD21" i="3" l="1"/>
  <c r="L4" i="6"/>
  <c r="K4" i="6"/>
  <c r="Q35" i="1"/>
  <c r="E11" i="8"/>
  <c r="E15" i="8"/>
  <c r="E19" i="8"/>
  <c r="E23" i="8"/>
  <c r="E10" i="8"/>
  <c r="E22" i="8"/>
  <c r="E18" i="8"/>
  <c r="E14" i="8"/>
  <c r="K6" i="8"/>
  <c r="J6" i="8"/>
  <c r="I6" i="8"/>
  <c r="H6" i="8"/>
  <c r="K5" i="8"/>
  <c r="J5" i="8"/>
  <c r="I5" i="8"/>
  <c r="H5" i="8"/>
  <c r="K4" i="8"/>
  <c r="J4" i="8"/>
  <c r="I4" i="8"/>
  <c r="H4" i="8"/>
  <c r="P6" i="6"/>
  <c r="O6" i="6"/>
  <c r="N6" i="6"/>
  <c r="P5" i="6"/>
  <c r="O5" i="6"/>
  <c r="N5" i="6"/>
  <c r="P4" i="6"/>
  <c r="O4" i="6"/>
  <c r="N4" i="6"/>
  <c r="K5" i="6"/>
  <c r="L5" i="6"/>
  <c r="M5" i="6"/>
  <c r="K6" i="6"/>
  <c r="L6" i="6"/>
  <c r="M6" i="6"/>
  <c r="M4" i="6"/>
  <c r="X16" i="5" l="1"/>
  <c r="AE16" i="5"/>
  <c r="AA13" i="5"/>
  <c r="AE5" i="5"/>
  <c r="AF5" i="5"/>
  <c r="AG5" i="5"/>
  <c r="AH5" i="5"/>
  <c r="AI5" i="5"/>
  <c r="AJ5" i="5"/>
  <c r="AK5" i="5"/>
  <c r="AE6" i="5"/>
  <c r="AF6" i="5"/>
  <c r="AG6" i="5"/>
  <c r="AH6" i="5"/>
  <c r="AI6" i="5"/>
  <c r="AJ6" i="5"/>
  <c r="AK6" i="5"/>
  <c r="AE7" i="5"/>
  <c r="AF7" i="5"/>
  <c r="AG7" i="5"/>
  <c r="AH7" i="5"/>
  <c r="AI7" i="5"/>
  <c r="AJ7" i="5"/>
  <c r="AK7" i="5"/>
  <c r="AE8" i="5"/>
  <c r="AF8" i="5"/>
  <c r="AG8" i="5"/>
  <c r="AH8" i="5"/>
  <c r="AI8" i="5"/>
  <c r="AJ8" i="5"/>
  <c r="AK8" i="5"/>
  <c r="AE9" i="5"/>
  <c r="AF9" i="5"/>
  <c r="AG9" i="5"/>
  <c r="AH9" i="5"/>
  <c r="AI9" i="5"/>
  <c r="AJ9" i="5"/>
  <c r="AK9" i="5"/>
  <c r="AE10" i="5"/>
  <c r="AF10" i="5"/>
  <c r="AG10" i="5"/>
  <c r="AH10" i="5"/>
  <c r="AI10" i="5"/>
  <c r="AJ10" i="5"/>
  <c r="AK10" i="5"/>
  <c r="AE11" i="5"/>
  <c r="AF11" i="5"/>
  <c r="AG11" i="5"/>
  <c r="AH11" i="5"/>
  <c r="AI11" i="5"/>
  <c r="AJ11" i="5"/>
  <c r="AK11" i="5"/>
  <c r="AE12" i="5"/>
  <c r="AF12" i="5"/>
  <c r="AG12" i="5"/>
  <c r="AH12" i="5"/>
  <c r="AI12" i="5"/>
  <c r="AJ12" i="5"/>
  <c r="AK12" i="5"/>
  <c r="AE13" i="5"/>
  <c r="AF13" i="5"/>
  <c r="AG13" i="5"/>
  <c r="AH13" i="5"/>
  <c r="AI13" i="5"/>
  <c r="AJ13" i="5"/>
  <c r="AK13" i="5"/>
  <c r="AE14" i="5"/>
  <c r="AF14" i="5"/>
  <c r="AG14" i="5"/>
  <c r="AH14" i="5"/>
  <c r="AI14" i="5"/>
  <c r="AJ14" i="5"/>
  <c r="AK14" i="5"/>
  <c r="AE15" i="5"/>
  <c r="AF15" i="5"/>
  <c r="AG15" i="5"/>
  <c r="AH15" i="5"/>
  <c r="AI15" i="5"/>
  <c r="AJ15" i="5"/>
  <c r="AK15" i="5"/>
  <c r="AF16" i="5"/>
  <c r="AG16" i="5"/>
  <c r="AH16" i="5"/>
  <c r="AI16" i="5"/>
  <c r="AJ16" i="5"/>
  <c r="AK16" i="5"/>
  <c r="AE17" i="5"/>
  <c r="AF17" i="5"/>
  <c r="AG17" i="5"/>
  <c r="AH17" i="5"/>
  <c r="AI17" i="5"/>
  <c r="AJ17" i="5"/>
  <c r="AK17" i="5"/>
  <c r="AE18" i="5"/>
  <c r="AF18" i="5"/>
  <c r="AG18" i="5"/>
  <c r="AH18" i="5"/>
  <c r="AI18" i="5"/>
  <c r="AJ18" i="5"/>
  <c r="AK18" i="5"/>
  <c r="AE19" i="5"/>
  <c r="AF19" i="5"/>
  <c r="AG19" i="5"/>
  <c r="AH19" i="5"/>
  <c r="AI19" i="5"/>
  <c r="AJ19" i="5"/>
  <c r="AK19" i="5"/>
  <c r="AE20" i="5"/>
  <c r="AF20" i="5"/>
  <c r="AG20" i="5"/>
  <c r="AH20" i="5"/>
  <c r="AI20" i="5"/>
  <c r="AJ20" i="5"/>
  <c r="AK20" i="5"/>
  <c r="AE21" i="5"/>
  <c r="AF21" i="5"/>
  <c r="AG21" i="5"/>
  <c r="AH21" i="5"/>
  <c r="AI21" i="5"/>
  <c r="AJ21" i="5"/>
  <c r="AK21" i="5"/>
  <c r="AK4" i="5"/>
  <c r="AJ4" i="5"/>
  <c r="AI4" i="5"/>
  <c r="AH4" i="5"/>
  <c r="AG4" i="5"/>
  <c r="AF4" i="5"/>
  <c r="AE4" i="5"/>
  <c r="X5" i="5"/>
  <c r="Y5" i="5"/>
  <c r="Z5" i="5"/>
  <c r="AA5" i="5"/>
  <c r="AB5" i="5"/>
  <c r="AC5" i="5"/>
  <c r="AD5" i="5"/>
  <c r="X6" i="5"/>
  <c r="Y6" i="5"/>
  <c r="Z6" i="5"/>
  <c r="AA6" i="5"/>
  <c r="AB6" i="5"/>
  <c r="AC6" i="5"/>
  <c r="AD6" i="5"/>
  <c r="X7" i="5"/>
  <c r="Y7" i="5"/>
  <c r="Z7" i="5"/>
  <c r="AA7" i="5"/>
  <c r="AB7" i="5"/>
  <c r="AC7" i="5"/>
  <c r="AD7" i="5"/>
  <c r="X8" i="5"/>
  <c r="Y8" i="5"/>
  <c r="Z8" i="5"/>
  <c r="AA8" i="5"/>
  <c r="AB8" i="5"/>
  <c r="AC8" i="5"/>
  <c r="AD8" i="5"/>
  <c r="X9" i="5"/>
  <c r="Y9" i="5"/>
  <c r="Z9" i="5"/>
  <c r="AA9" i="5"/>
  <c r="AB9" i="5"/>
  <c r="AC9" i="5"/>
  <c r="AD9" i="5"/>
  <c r="X10" i="5"/>
  <c r="Y10" i="5"/>
  <c r="Z10" i="5"/>
  <c r="AA10" i="5"/>
  <c r="AB10" i="5"/>
  <c r="AC10" i="5"/>
  <c r="AD10" i="5"/>
  <c r="X11" i="5"/>
  <c r="Y11" i="5"/>
  <c r="Z11" i="5"/>
  <c r="AA11" i="5"/>
  <c r="AB11" i="5"/>
  <c r="AC11" i="5"/>
  <c r="AD11" i="5"/>
  <c r="X12" i="5"/>
  <c r="Y12" i="5"/>
  <c r="Z12" i="5"/>
  <c r="AA12" i="5"/>
  <c r="AB12" i="5"/>
  <c r="AC12" i="5"/>
  <c r="AD12" i="5"/>
  <c r="X13" i="5"/>
  <c r="Y13" i="5"/>
  <c r="Z13" i="5"/>
  <c r="AB13" i="5"/>
  <c r="AC13" i="5"/>
  <c r="AD13" i="5"/>
  <c r="X14" i="5"/>
  <c r="Y14" i="5"/>
  <c r="Z14" i="5"/>
  <c r="AA14" i="5"/>
  <c r="AB14" i="5"/>
  <c r="AC14" i="5"/>
  <c r="AD14" i="5"/>
  <c r="X15" i="5"/>
  <c r="Y15" i="5"/>
  <c r="Z15" i="5"/>
  <c r="AA15" i="5"/>
  <c r="AB15" i="5"/>
  <c r="AC15" i="5"/>
  <c r="AD15" i="5"/>
  <c r="Y16" i="5"/>
  <c r="Z16" i="5"/>
  <c r="AA16" i="5"/>
  <c r="AB16" i="5"/>
  <c r="AC16" i="5"/>
  <c r="AD16" i="5"/>
  <c r="X17" i="5"/>
  <c r="Y17" i="5"/>
  <c r="Z17" i="5"/>
  <c r="AA17" i="5"/>
  <c r="AB17" i="5"/>
  <c r="AC17" i="5"/>
  <c r="AD17" i="5"/>
  <c r="X18" i="5"/>
  <c r="Y18" i="5"/>
  <c r="Z18" i="5"/>
  <c r="AA18" i="5"/>
  <c r="AB18" i="5"/>
  <c r="AC18" i="5"/>
  <c r="AD18" i="5"/>
  <c r="X19" i="5"/>
  <c r="Y19" i="5"/>
  <c r="Z19" i="5"/>
  <c r="AA19" i="5"/>
  <c r="AB19" i="5"/>
  <c r="AC19" i="5"/>
  <c r="AD19" i="5"/>
  <c r="X20" i="5"/>
  <c r="Y20" i="5"/>
  <c r="Z20" i="5"/>
  <c r="AA20" i="5"/>
  <c r="AB20" i="5"/>
  <c r="AC20" i="5"/>
  <c r="AD20" i="5"/>
  <c r="X21" i="5"/>
  <c r="Y21" i="5"/>
  <c r="Z21" i="5"/>
  <c r="AA21" i="5"/>
  <c r="AB21" i="5"/>
  <c r="AC21" i="5"/>
  <c r="AD21" i="5"/>
  <c r="AD4" i="5"/>
  <c r="AC4" i="5"/>
  <c r="AB4" i="5"/>
  <c r="AA4" i="5"/>
  <c r="Z4" i="5"/>
  <c r="Y4" i="5"/>
  <c r="X4" i="5"/>
  <c r="E13" i="4" l="1"/>
  <c r="F13" i="4"/>
  <c r="E4" i="4"/>
  <c r="F4" i="4"/>
  <c r="E5" i="4"/>
  <c r="F5" i="4"/>
  <c r="E6" i="4"/>
  <c r="F6" i="4"/>
  <c r="E7" i="4"/>
  <c r="F7" i="4"/>
  <c r="E8" i="4"/>
  <c r="F8" i="4"/>
  <c r="E9" i="4"/>
  <c r="F9" i="4"/>
  <c r="E10" i="4"/>
  <c r="F10" i="4"/>
  <c r="E11" i="4"/>
  <c r="F11" i="4"/>
  <c r="E12" i="4"/>
  <c r="F12" i="4"/>
  <c r="E14" i="4"/>
  <c r="F14" i="4"/>
  <c r="E15" i="4"/>
  <c r="F15" i="4"/>
  <c r="F3" i="4"/>
  <c r="E3" i="4"/>
  <c r="AD48" i="3" l="1"/>
  <c r="AD34" i="3"/>
  <c r="AD8" i="3"/>
  <c r="N17" i="2"/>
  <c r="H17" i="2"/>
  <c r="Q20" i="1"/>
  <c r="G18" i="1"/>
  <c r="F18" i="1"/>
  <c r="G17" i="1"/>
  <c r="F17" i="1"/>
  <c r="G16" i="1"/>
  <c r="F16" i="1"/>
  <c r="G15" i="1"/>
  <c r="F15" i="1"/>
  <c r="G14" i="1"/>
  <c r="F14" i="1"/>
  <c r="G13" i="1"/>
  <c r="F13" i="1"/>
  <c r="G12" i="1"/>
  <c r="F12" i="1"/>
  <c r="G11" i="1"/>
  <c r="F11" i="1"/>
  <c r="G10" i="1"/>
  <c r="F10" i="1"/>
  <c r="G9" i="1"/>
  <c r="F9" i="1"/>
  <c r="G8" i="1"/>
  <c r="F8" i="1"/>
  <c r="G7" i="1"/>
  <c r="F7" i="1"/>
  <c r="Q6" i="1"/>
  <c r="G6" i="1"/>
  <c r="F6" i="1"/>
  <c r="G5" i="1"/>
  <c r="F5" i="1"/>
  <c r="G4" i="1"/>
  <c r="F4" i="1"/>
  <c r="G3" i="1"/>
  <c r="F3" i="1"/>
  <c r="AD74" i="3" l="1"/>
  <c r="AD62" i="3"/>
</calcChain>
</file>

<file path=xl/sharedStrings.xml><?xml version="1.0" encoding="utf-8"?>
<sst xmlns="http://schemas.openxmlformats.org/spreadsheetml/2006/main" count="491" uniqueCount="149">
  <si>
    <t>TS-PTDH</t>
  </si>
  <si>
    <t>G154K</t>
  </si>
  <si>
    <t>G154N</t>
  </si>
  <si>
    <t>G154Q</t>
  </si>
  <si>
    <t>A155N</t>
  </si>
  <si>
    <t>I156K</t>
  </si>
  <si>
    <t>I156S</t>
  </si>
  <si>
    <t>G154T</t>
  </si>
  <si>
    <t>G154S</t>
  </si>
  <si>
    <t>K76R</t>
  </si>
  <si>
    <t>G77S</t>
  </si>
  <si>
    <t>P209K</t>
  </si>
  <si>
    <t>P209S</t>
  </si>
  <si>
    <t>I156T</t>
  </si>
  <si>
    <t>T101K-A155G</t>
  </si>
  <si>
    <t>T101N-A155G-I156A</t>
  </si>
  <si>
    <t>NADP</t>
  </si>
  <si>
    <t>NMN</t>
  </si>
  <si>
    <t>Rep1</t>
  </si>
  <si>
    <t>Rep2</t>
  </si>
  <si>
    <t>Rep3</t>
  </si>
  <si>
    <t>Order</t>
  </si>
  <si>
    <t>Average</t>
  </si>
  <si>
    <t>StDev</t>
  </si>
  <si>
    <t>Stats</t>
  </si>
  <si>
    <t>WT to A155N</t>
  </si>
  <si>
    <t>F-Test Two-Sample for Variances</t>
  </si>
  <si>
    <t>Variable 1</t>
  </si>
  <si>
    <t>Variable 2</t>
  </si>
  <si>
    <t>Pvalue</t>
  </si>
  <si>
    <t>Mean</t>
  </si>
  <si>
    <t>Variance</t>
  </si>
  <si>
    <t>Observations</t>
  </si>
  <si>
    <t>df</t>
  </si>
  <si>
    <t>F</t>
  </si>
  <si>
    <t>P(F&lt;=f) one-tail</t>
  </si>
  <si>
    <t>F Critical one-tail</t>
  </si>
  <si>
    <t>WT to T101K-A155G</t>
  </si>
  <si>
    <t>pvalue</t>
  </si>
  <si>
    <t>A155N to T101K-A155G</t>
  </si>
  <si>
    <t>Variant</t>
  </si>
  <si>
    <t>rep1</t>
  </si>
  <si>
    <t>rep2</t>
  </si>
  <si>
    <t>rep3</t>
  </si>
  <si>
    <t>Avg</t>
  </si>
  <si>
    <t>SD</t>
  </si>
  <si>
    <t>WT</t>
  </si>
  <si>
    <t>G174H</t>
  </si>
  <si>
    <t>G174T</t>
  </si>
  <si>
    <t>G176Q</t>
  </si>
  <si>
    <t>G176K</t>
  </si>
  <si>
    <t>G176R</t>
  </si>
  <si>
    <t>G176H</t>
  </si>
  <si>
    <t>I178S</t>
  </si>
  <si>
    <t>I178T</t>
  </si>
  <si>
    <t>Gor Ortho</t>
  </si>
  <si>
    <t>WT to I178T</t>
  </si>
  <si>
    <t>p-Value</t>
  </si>
  <si>
    <t>WT to Gor Ortho</t>
  </si>
  <si>
    <t>p-value</t>
  </si>
  <si>
    <t>Km(mM)</t>
  </si>
  <si>
    <t>Kcat(s-1)</t>
  </si>
  <si>
    <t>Kcat/Km(mM-1.s-1)</t>
  </si>
  <si>
    <t>Sample:</t>
  </si>
  <si>
    <t>Cofactor</t>
  </si>
  <si>
    <t>Mutant</t>
  </si>
  <si>
    <t>Avg Km(mM)</t>
  </si>
  <si>
    <r>
      <t>Avg Kcat(s</t>
    </r>
    <r>
      <rPr>
        <vertAlign val="superscript"/>
        <sz val="11"/>
        <color theme="1"/>
        <rFont val="Calibri (Body)"/>
      </rPr>
      <t>-1</t>
    </r>
    <r>
      <rPr>
        <sz val="11"/>
        <color theme="1"/>
        <rFont val="Calibri"/>
        <family val="2"/>
        <scheme val="minor"/>
      </rPr>
      <t>)</t>
    </r>
  </si>
  <si>
    <t>Avg Kcat/Km(mM-1.s-1)</t>
  </si>
  <si>
    <t>gor WT</t>
  </si>
  <si>
    <t>NMNH</t>
  </si>
  <si>
    <t>NADPH</t>
  </si>
  <si>
    <t>WT to Ortho</t>
  </si>
  <si>
    <t>gor 225</t>
  </si>
  <si>
    <t>gor 250</t>
  </si>
  <si>
    <t>I178T R198M R204L</t>
  </si>
  <si>
    <t xml:space="preserve">Pvalue </t>
  </si>
  <si>
    <t>Avg Kcat(s-1)</t>
  </si>
  <si>
    <t>NADH</t>
  </si>
  <si>
    <t>250-NADP</t>
  </si>
  <si>
    <t>WT-NMN</t>
  </si>
  <si>
    <t>225-NMN</t>
  </si>
  <si>
    <t>250-NMN</t>
  </si>
  <si>
    <t>Replicate 1</t>
  </si>
  <si>
    <t>Replicate 2</t>
  </si>
  <si>
    <t>Replicate 3</t>
  </si>
  <si>
    <t>Standard Deviation</t>
  </si>
  <si>
    <t>Time, Hours</t>
  </si>
  <si>
    <t>Levodione Conc. (mM)</t>
  </si>
  <si>
    <t>Average (mM)</t>
  </si>
  <si>
    <t>Time</t>
  </si>
  <si>
    <t>2 Hours</t>
  </si>
  <si>
    <t>6 Hours</t>
  </si>
  <si>
    <t>12 Hours</t>
  </si>
  <si>
    <t>24 Hours</t>
  </si>
  <si>
    <t>52 Hours</t>
  </si>
  <si>
    <t>168 Hours</t>
  </si>
  <si>
    <t>240 Hours</t>
  </si>
  <si>
    <t>10 mM NMN+</t>
  </si>
  <si>
    <t>5 mM NMN+</t>
  </si>
  <si>
    <t>1 mM NMN+</t>
  </si>
  <si>
    <t>0.5 mM NMN+</t>
  </si>
  <si>
    <t>0.1 mM NMN+</t>
  </si>
  <si>
    <t>0.05 mM NMN+</t>
  </si>
  <si>
    <t>No Cofactor</t>
  </si>
  <si>
    <t>PTDH LY-13</t>
  </si>
  <si>
    <t>GDH Ortho</t>
  </si>
  <si>
    <t>Levodione Concentration (mM)</t>
  </si>
  <si>
    <t>Average Concentration (mM)</t>
  </si>
  <si>
    <t>Standard Deviation (mM)</t>
  </si>
  <si>
    <t>0 Hours</t>
  </si>
  <si>
    <t>1 Hour</t>
  </si>
  <si>
    <t>Cycling Protein</t>
  </si>
  <si>
    <t>LY-7</t>
  </si>
  <si>
    <t>PTDH Variant</t>
  </si>
  <si>
    <t>5 mM BNA+</t>
  </si>
  <si>
    <t>10 mM BNA+</t>
  </si>
  <si>
    <t>20 mM BNA+</t>
  </si>
  <si>
    <t>LY-13</t>
  </si>
  <si>
    <t>Average Conc. (mM)</t>
  </si>
  <si>
    <t>LY-13 A155A</t>
  </si>
  <si>
    <t>WT to LY-13 with 10 mM BNA+</t>
  </si>
  <si>
    <t>F Test</t>
  </si>
  <si>
    <t>T Test</t>
  </si>
  <si>
    <t>WT to LY-13 A155A with 10 mM BNA+</t>
  </si>
  <si>
    <t>WT to LY-13 with 20 mM BNA+</t>
  </si>
  <si>
    <t>WT to LY-13 A155A with 20 mM BNA+</t>
  </si>
  <si>
    <t>Average Levodione Concentration (mM)</t>
  </si>
  <si>
    <t>Protein</t>
  </si>
  <si>
    <t>Gor</t>
  </si>
  <si>
    <t>Sample dropped on ground</t>
  </si>
  <si>
    <t>pos</t>
  </si>
  <si>
    <t>se</t>
  </si>
  <si>
    <t>z</t>
  </si>
  <si>
    <t>ppf</t>
  </si>
  <si>
    <t>conservation_score</t>
  </si>
  <si>
    <t>rolling</t>
  </si>
  <si>
    <t>region</t>
  </si>
  <si>
    <t>rolling_mean</t>
  </si>
  <si>
    <t>rolling_std</t>
  </si>
  <si>
    <t>Seatbelt loop</t>
  </si>
  <si>
    <t>Alpha1</t>
  </si>
  <si>
    <t>Arch</t>
  </si>
  <si>
    <t>Base loop</t>
  </si>
  <si>
    <t>Pocket</t>
  </si>
  <si>
    <t>NAD</t>
  </si>
  <si>
    <t>A155N-E175Q-A176S</t>
  </si>
  <si>
    <t>A155N-E175W-A176G-L208V</t>
  </si>
  <si>
    <t>A155N-E175A-A176F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</si>
</sst>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"/>
    <numFmt numFmtId="165" formatCode="0.000"/>
  </numFmts>
  <fonts count="10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vertAlign val="superscript"/>
      <sz val="11"/>
      <color theme="1"/>
      <name val="Calibri (Body)"/>
    </font>
    <font>
      <b/>
      <sz val="11"/>
      <color theme="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theme="1"/>
      </left>
      <right style="thin">
        <color auto="1"/>
      </right>
      <top style="medium">
        <color theme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theme="1"/>
      </top>
      <bottom style="thin">
        <color auto="1"/>
      </bottom>
      <diagonal/>
    </border>
    <border>
      <left style="medium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theme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thin">
        <color auto="1"/>
      </top>
      <bottom style="medium">
        <color indexed="64"/>
      </bottom>
      <diagonal/>
    </border>
    <border>
      <left style="medium">
        <color theme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medium">
        <color auto="1"/>
      </right>
      <top style="thin">
        <color auto="1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2" borderId="0" applyNumberFormat="0" applyBorder="0" applyAlignment="0" applyProtection="0"/>
    <xf numFmtId="0" fontId="4" fillId="3" borderId="0" applyNumberFormat="0" applyBorder="0" applyAlignment="0" applyProtection="0"/>
    <xf numFmtId="0" fontId="2" fillId="0" borderId="0"/>
  </cellStyleXfs>
  <cellXfs count="109">
    <xf numFmtId="0" fontId="0" fillId="0" borderId="0" xfId="0"/>
    <xf numFmtId="2" fontId="0" fillId="0" borderId="0" xfId="0" applyNumberFormat="1"/>
    <xf numFmtId="0" fontId="5" fillId="0" borderId="9" xfId="0" applyFont="1" applyBorder="1" applyAlignment="1">
      <alignment horizontal="center"/>
    </xf>
    <xf numFmtId="0" fontId="3" fillId="2" borderId="0" xfId="1"/>
    <xf numFmtId="0" fontId="0" fillId="0" borderId="10" xfId="0" applyBorder="1"/>
    <xf numFmtId="0" fontId="2" fillId="0" borderId="0" xfId="3"/>
    <xf numFmtId="0" fontId="7" fillId="0" borderId="9" xfId="3" applyFont="1" applyBorder="1" applyAlignment="1">
      <alignment horizontal="center"/>
    </xf>
    <xf numFmtId="0" fontId="2" fillId="0" borderId="10" xfId="3" applyBorder="1"/>
    <xf numFmtId="0" fontId="0" fillId="0" borderId="12" xfId="0" applyBorder="1"/>
    <xf numFmtId="0" fontId="0" fillId="0" borderId="14" xfId="0" applyBorder="1"/>
    <xf numFmtId="0" fontId="0" fillId="0" borderId="15" xfId="0" applyBorder="1"/>
    <xf numFmtId="0" fontId="9" fillId="4" borderId="0" xfId="0" applyFont="1" applyFill="1"/>
    <xf numFmtId="0" fontId="0" fillId="0" borderId="12" xfId="0" applyBorder="1" applyAlignment="1">
      <alignment horizontal="left"/>
    </xf>
    <xf numFmtId="0" fontId="4" fillId="3" borderId="0" xfId="2"/>
    <xf numFmtId="0" fontId="6" fillId="0" borderId="0" xfId="0" applyFont="1"/>
    <xf numFmtId="0" fontId="0" fillId="0" borderId="2" xfId="0" applyBorder="1"/>
    <xf numFmtId="2" fontId="0" fillId="0" borderId="6" xfId="0" applyNumberFormat="1" applyBorder="1"/>
    <xf numFmtId="2" fontId="0" fillId="0" borderId="8" xfId="0" applyNumberFormat="1" applyBorder="1"/>
    <xf numFmtId="0" fontId="0" fillId="0" borderId="16" xfId="0" applyBorder="1"/>
    <xf numFmtId="2" fontId="0" fillId="0" borderId="4" xfId="0" applyNumberFormat="1" applyBorder="1"/>
    <xf numFmtId="2" fontId="0" fillId="0" borderId="0" xfId="0" applyNumberFormat="1" applyBorder="1"/>
    <xf numFmtId="2" fontId="0" fillId="0" borderId="5" xfId="0" applyNumberFormat="1" applyBorder="1"/>
    <xf numFmtId="2" fontId="0" fillId="0" borderId="7" xfId="0" applyNumberFormat="1" applyBorder="1"/>
    <xf numFmtId="0" fontId="0" fillId="6" borderId="1" xfId="0" applyFill="1" applyBorder="1"/>
    <xf numFmtId="0" fontId="0" fillId="6" borderId="12" xfId="0" applyFill="1" applyBorder="1"/>
    <xf numFmtId="0" fontId="0" fillId="6" borderId="13" xfId="0" applyFill="1" applyBorder="1"/>
    <xf numFmtId="0" fontId="0" fillId="6" borderId="17" xfId="0" applyFill="1" applyBorder="1"/>
    <xf numFmtId="0" fontId="0" fillId="6" borderId="11" xfId="0" applyFill="1" applyBorder="1"/>
    <xf numFmtId="0" fontId="0" fillId="5" borderId="14" xfId="0" applyFill="1" applyBorder="1"/>
    <xf numFmtId="2" fontId="0" fillId="5" borderId="4" xfId="0" applyNumberFormat="1" applyFill="1" applyBorder="1"/>
    <xf numFmtId="2" fontId="0" fillId="5" borderId="0" xfId="0" applyNumberFormat="1" applyFill="1" applyBorder="1"/>
    <xf numFmtId="2" fontId="0" fillId="5" borderId="5" xfId="0" applyNumberFormat="1" applyFill="1" applyBorder="1"/>
    <xf numFmtId="0" fontId="0" fillId="5" borderId="7" xfId="0" applyFill="1" applyBorder="1"/>
    <xf numFmtId="2" fontId="0" fillId="5" borderId="6" xfId="0" applyNumberFormat="1" applyFill="1" applyBorder="1"/>
    <xf numFmtId="2" fontId="0" fillId="5" borderId="7" xfId="0" applyNumberFormat="1" applyFill="1" applyBorder="1"/>
    <xf numFmtId="2" fontId="0" fillId="5" borderId="8" xfId="0" applyNumberFormat="1" applyFill="1" applyBorder="1"/>
    <xf numFmtId="0" fontId="0" fillId="5" borderId="7" xfId="0" applyFill="1" applyBorder="1" applyAlignment="1">
      <alignment horizontal="center"/>
    </xf>
    <xf numFmtId="0" fontId="0" fillId="5" borderId="6" xfId="0" applyFill="1" applyBorder="1"/>
    <xf numFmtId="0" fontId="0" fillId="5" borderId="8" xfId="0" applyFill="1" applyBorder="1"/>
    <xf numFmtId="0" fontId="0" fillId="0" borderId="2" xfId="0" applyFill="1" applyBorder="1" applyAlignment="1">
      <alignment horizontal="center"/>
    </xf>
    <xf numFmtId="0" fontId="0" fillId="0" borderId="1" xfId="0" applyFill="1" applyBorder="1"/>
    <xf numFmtId="0" fontId="0" fillId="0" borderId="2" xfId="0" applyFill="1" applyBorder="1"/>
    <xf numFmtId="0" fontId="0" fillId="0" borderId="3" xfId="0" applyFill="1" applyBorder="1"/>
    <xf numFmtId="0" fontId="0" fillId="0" borderId="0" xfId="0" applyFill="1"/>
    <xf numFmtId="2" fontId="0" fillId="0" borderId="1" xfId="0" applyNumberFormat="1" applyFill="1" applyBorder="1"/>
    <xf numFmtId="2" fontId="0" fillId="0" borderId="2" xfId="0" applyNumberFormat="1" applyFill="1" applyBorder="1"/>
    <xf numFmtId="2" fontId="0" fillId="0" borderId="3" xfId="0" applyNumberFormat="1" applyFill="1" applyBorder="1"/>
    <xf numFmtId="0" fontId="0" fillId="6" borderId="2" xfId="0" applyFill="1" applyBorder="1"/>
    <xf numFmtId="0" fontId="0" fillId="6" borderId="3" xfId="0" applyFill="1" applyBorder="1"/>
    <xf numFmtId="165" fontId="0" fillId="0" borderId="4" xfId="0" applyNumberFormat="1" applyFont="1" applyBorder="1" applyAlignment="1">
      <alignment vertical="center"/>
    </xf>
    <xf numFmtId="165" fontId="0" fillId="0" borderId="0" xfId="0" applyNumberFormat="1" applyFont="1" applyBorder="1" applyAlignment="1">
      <alignment vertical="center"/>
    </xf>
    <xf numFmtId="165" fontId="0" fillId="0" borderId="5" xfId="0" applyNumberFormat="1" applyFont="1" applyBorder="1" applyAlignment="1">
      <alignment vertical="center"/>
    </xf>
    <xf numFmtId="165" fontId="0" fillId="0" borderId="6" xfId="0" applyNumberFormat="1" applyFont="1" applyBorder="1" applyAlignment="1">
      <alignment vertical="center"/>
    </xf>
    <xf numFmtId="165" fontId="0" fillId="0" borderId="7" xfId="0" applyNumberFormat="1" applyFont="1" applyBorder="1" applyAlignment="1">
      <alignment vertical="center"/>
    </xf>
    <xf numFmtId="165" fontId="0" fillId="0" borderId="8" xfId="0" applyNumberFormat="1" applyFont="1" applyBorder="1" applyAlignment="1">
      <alignment vertical="center"/>
    </xf>
    <xf numFmtId="165" fontId="0" fillId="5" borderId="4" xfId="0" applyNumberFormat="1" applyFont="1" applyFill="1" applyBorder="1" applyAlignment="1">
      <alignment vertical="center"/>
    </xf>
    <xf numFmtId="165" fontId="0" fillId="5" borderId="0" xfId="0" applyNumberFormat="1" applyFont="1" applyFill="1" applyBorder="1" applyAlignment="1">
      <alignment vertical="center"/>
    </xf>
    <xf numFmtId="165" fontId="0" fillId="5" borderId="5" xfId="0" applyNumberFormat="1" applyFont="1" applyFill="1" applyBorder="1" applyAlignment="1">
      <alignment vertical="center"/>
    </xf>
    <xf numFmtId="0" fontId="0" fillId="6" borderId="6" xfId="0" applyFill="1" applyBorder="1"/>
    <xf numFmtId="0" fontId="0" fillId="6" borderId="7" xfId="0" applyFill="1" applyBorder="1"/>
    <xf numFmtId="0" fontId="0" fillId="6" borderId="8" xfId="0" applyFill="1" applyBorder="1"/>
    <xf numFmtId="0" fontId="0" fillId="0" borderId="0" xfId="0" applyBorder="1"/>
    <xf numFmtId="164" fontId="0" fillId="0" borderId="0" xfId="0" applyNumberFormat="1" applyBorder="1"/>
    <xf numFmtId="164" fontId="0" fillId="0" borderId="12" xfId="0" applyNumberFormat="1" applyBorder="1"/>
    <xf numFmtId="0" fontId="0" fillId="0" borderId="12" xfId="0" applyFill="1" applyBorder="1"/>
    <xf numFmtId="164" fontId="0" fillId="0" borderId="12" xfId="0" applyNumberFormat="1" applyFill="1" applyBorder="1"/>
    <xf numFmtId="0" fontId="0" fillId="0" borderId="12" xfId="0" applyFill="1" applyBorder="1" applyAlignment="1">
      <alignment horizontal="left"/>
    </xf>
    <xf numFmtId="0" fontId="1" fillId="0" borderId="12" xfId="3" applyFont="1" applyBorder="1"/>
    <xf numFmtId="0" fontId="2" fillId="0" borderId="12" xfId="3" applyBorder="1"/>
    <xf numFmtId="0" fontId="0" fillId="0" borderId="12" xfId="0" applyBorder="1" applyAlignment="1">
      <alignment horizontal="center"/>
    </xf>
    <xf numFmtId="0" fontId="6" fillId="6" borderId="13" xfId="0" applyFont="1" applyFill="1" applyBorder="1" applyAlignment="1">
      <alignment horizontal="center"/>
    </xf>
    <xf numFmtId="0" fontId="6" fillId="6" borderId="17" xfId="0" applyFont="1" applyFill="1" applyBorder="1" applyAlignment="1">
      <alignment horizontal="center"/>
    </xf>
    <xf numFmtId="0" fontId="6" fillId="6" borderId="11" xfId="0" applyFont="1" applyFill="1" applyBorder="1" applyAlignment="1">
      <alignment horizontal="center"/>
    </xf>
    <xf numFmtId="0" fontId="0" fillId="6" borderId="13" xfId="0" applyFill="1" applyBorder="1" applyAlignment="1">
      <alignment horizontal="center"/>
    </xf>
    <xf numFmtId="0" fontId="0" fillId="6" borderId="17" xfId="0" applyFill="1" applyBorder="1" applyAlignment="1">
      <alignment horizontal="center"/>
    </xf>
    <xf numFmtId="0" fontId="0" fillId="6" borderId="11" xfId="0" applyFill="1" applyBorder="1" applyAlignment="1">
      <alignment horizontal="center"/>
    </xf>
    <xf numFmtId="0" fontId="0" fillId="6" borderId="15" xfId="0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6" borderId="2" xfId="0" applyFill="1" applyBorder="1" applyAlignment="1">
      <alignment horizontal="center"/>
    </xf>
    <xf numFmtId="0" fontId="0" fillId="6" borderId="3" xfId="0" applyFill="1" applyBorder="1" applyAlignment="1">
      <alignment horizontal="center"/>
    </xf>
    <xf numFmtId="0" fontId="0" fillId="6" borderId="13" xfId="0" quotePrefix="1" applyFill="1" applyBorder="1" applyAlignment="1">
      <alignment horizontal="center" vertical="center"/>
    </xf>
    <xf numFmtId="0" fontId="0" fillId="6" borderId="17" xfId="0" quotePrefix="1" applyFill="1" applyBorder="1" applyAlignment="1">
      <alignment horizontal="center" vertical="center"/>
    </xf>
    <xf numFmtId="0" fontId="0" fillId="6" borderId="11" xfId="0" quotePrefix="1" applyFill="1" applyBorder="1" applyAlignment="1">
      <alignment horizontal="center" vertical="center"/>
    </xf>
    <xf numFmtId="0" fontId="0" fillId="0" borderId="13" xfId="0" applyFill="1" applyBorder="1"/>
    <xf numFmtId="0" fontId="0" fillId="0" borderId="15" xfId="0" applyFill="1" applyBorder="1"/>
    <xf numFmtId="0" fontId="0" fillId="0" borderId="18" xfId="0" applyFill="1" applyBorder="1"/>
    <xf numFmtId="0" fontId="0" fillId="0" borderId="19" xfId="0" applyFill="1" applyBorder="1"/>
    <xf numFmtId="0" fontId="0" fillId="0" borderId="20" xfId="0" applyFill="1" applyBorder="1"/>
    <xf numFmtId="0" fontId="0" fillId="0" borderId="16" xfId="0" applyFill="1" applyBorder="1" applyAlignment="1">
      <alignment horizontal="left"/>
    </xf>
    <xf numFmtId="0" fontId="0" fillId="0" borderId="22" xfId="0" applyFill="1" applyBorder="1"/>
    <xf numFmtId="0" fontId="0" fillId="0" borderId="23" xfId="0" applyFill="1" applyBorder="1"/>
    <xf numFmtId="0" fontId="0" fillId="0" borderId="22" xfId="0" applyFill="1" applyBorder="1" applyAlignment="1">
      <alignment horizontal="left"/>
    </xf>
    <xf numFmtId="0" fontId="0" fillId="0" borderId="24" xfId="0" applyFill="1" applyBorder="1"/>
    <xf numFmtId="0" fontId="0" fillId="0" borderId="17" xfId="0" applyFill="1" applyBorder="1" applyAlignment="1">
      <alignment horizontal="center"/>
    </xf>
    <xf numFmtId="0" fontId="0" fillId="0" borderId="21" xfId="0" applyFill="1" applyBorder="1"/>
    <xf numFmtId="0" fontId="0" fillId="0" borderId="25" xfId="0" applyFill="1" applyBorder="1" applyAlignment="1">
      <alignment horizontal="center"/>
    </xf>
    <xf numFmtId="0" fontId="0" fillId="0" borderId="26" xfId="0" applyFill="1" applyBorder="1" applyAlignment="1">
      <alignment horizontal="center"/>
    </xf>
    <xf numFmtId="0" fontId="0" fillId="0" borderId="27" xfId="0" applyFill="1" applyBorder="1"/>
    <xf numFmtId="0" fontId="0" fillId="0" borderId="28" xfId="0" applyFill="1" applyBorder="1"/>
    <xf numFmtId="0" fontId="0" fillId="0" borderId="29" xfId="0" applyFill="1" applyBorder="1" applyAlignment="1">
      <alignment horizontal="left"/>
    </xf>
    <xf numFmtId="0" fontId="0" fillId="0" borderId="30" xfId="0" applyFill="1" applyBorder="1" applyAlignment="1">
      <alignment horizontal="left"/>
    </xf>
    <xf numFmtId="0" fontId="0" fillId="0" borderId="31" xfId="0" applyFill="1" applyBorder="1" applyAlignment="1">
      <alignment horizontal="left"/>
    </xf>
    <xf numFmtId="0" fontId="0" fillId="0" borderId="32" xfId="0" applyFill="1" applyBorder="1" applyAlignment="1">
      <alignment horizontal="left"/>
    </xf>
    <xf numFmtId="0" fontId="0" fillId="0" borderId="27" xfId="0" applyFill="1" applyBorder="1" applyAlignment="1">
      <alignment horizontal="left"/>
    </xf>
    <xf numFmtId="0" fontId="0" fillId="0" borderId="28" xfId="0" applyFill="1" applyBorder="1" applyAlignment="1">
      <alignment horizontal="left"/>
    </xf>
    <xf numFmtId="0" fontId="0" fillId="0" borderId="30" xfId="0" applyFill="1" applyBorder="1"/>
    <xf numFmtId="0" fontId="0" fillId="0" borderId="32" xfId="0" applyFill="1" applyBorder="1"/>
  </cellXfs>
  <cellStyles count="4">
    <cellStyle name="Bad" xfId="2" builtinId="27"/>
    <cellStyle name="Good" xfId="1" builtinId="26"/>
    <cellStyle name="Normal" xfId="0" builtinId="0"/>
    <cellStyle name="Normal 2" xfId="3" xr:uid="{39261152-DE6B-6545-9696-64457ACDE13B}"/>
  </cellStyles>
  <dxfs count="2">
    <dxf>
      <numFmt numFmtId="2" formatCode="0.00"/>
    </dxf>
    <dxf>
      <numFmt numFmtId="2" formatCode="0.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EE2A938-FA19-B948-B1D5-EFFA1F527397}" name="Table2" displayName="Table2" ref="A2:G18" totalsRowShown="0">
  <autoFilter ref="A2:G18" xr:uid="{45F6552F-5061-2244-8750-502FC28E4FEF}"/>
  <sortState xmlns:xlrd2="http://schemas.microsoft.com/office/spreadsheetml/2017/richdata2" ref="A3:G18">
    <sortCondition ref="E2:E18"/>
  </sortState>
  <tableColumns count="7">
    <tableColumn id="2" xr3:uid="{3E29E91F-B9B9-9942-BB19-17809E37F663}" name="Variant"/>
    <tableColumn id="4" xr3:uid="{B40C5C6C-DB9F-374B-8F70-4AE7D8F06023}" name="Rep1"/>
    <tableColumn id="5" xr3:uid="{D44D5D52-16F3-A54F-B2F2-DB2C1098A560}" name="Rep2"/>
    <tableColumn id="6" xr3:uid="{67C740D8-5155-CD4C-9231-EE4C95758D7D}" name="Rep3"/>
    <tableColumn id="7" xr3:uid="{5F055124-B308-9C43-A51A-4CB84E535049}" name="Order"/>
    <tableColumn id="8" xr3:uid="{81DEE910-9E84-9F4B-938A-243A006C86D5}" name="Average" dataDxfId="1">
      <calculatedColumnFormula>AVERAGE(Table2[[#This Row],[Rep1]:[Rep3]])</calculatedColumnFormula>
    </tableColumn>
    <tableColumn id="9" xr3:uid="{CE97F443-D6D4-3647-9119-3BAC8991B591}" name="StDev" dataDxfId="0">
      <calculatedColumnFormula>STDEV(Table2[[#This Row],[Rep1]:[Rep3]])</calculatedColumnFormula>
    </tableColumn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73ED2D-70D1-7941-8B04-628656D67490}">
  <dimension ref="A3:N28"/>
  <sheetViews>
    <sheetView zoomScale="160" zoomScaleNormal="160" workbookViewId="0">
      <selection activeCell="H26" sqref="H26"/>
    </sheetView>
  </sheetViews>
  <sheetFormatPr baseColWidth="10" defaultColWidth="10.6640625" defaultRowHeight="16" x14ac:dyDescent="0.2"/>
  <cols>
    <col min="1" max="7" width="10.6640625" style="5"/>
    <col min="8" max="8" width="13.33203125" style="5" bestFit="1" customWidth="1"/>
    <col min="9" max="16384" width="10.6640625" style="5"/>
  </cols>
  <sheetData>
    <row r="3" spans="1:6" x14ac:dyDescent="0.2">
      <c r="A3" s="67" t="s">
        <v>40</v>
      </c>
      <c r="B3" s="68" t="s">
        <v>41</v>
      </c>
      <c r="C3" s="68" t="s">
        <v>42</v>
      </c>
      <c r="D3" s="68" t="s">
        <v>43</v>
      </c>
      <c r="E3" s="8" t="s">
        <v>44</v>
      </c>
      <c r="F3" s="8" t="s">
        <v>45</v>
      </c>
    </row>
    <row r="4" spans="1:6" x14ac:dyDescent="0.2">
      <c r="A4" s="68" t="s">
        <v>46</v>
      </c>
      <c r="B4" s="68">
        <v>8.5846454751266954</v>
      </c>
      <c r="C4" s="68">
        <v>6.4848953870256762</v>
      </c>
      <c r="D4" s="68">
        <v>7.7359820660323431</v>
      </c>
      <c r="E4" s="8">
        <v>7.6018409760615713</v>
      </c>
      <c r="F4" s="8">
        <v>1.056282624174971</v>
      </c>
    </row>
    <row r="5" spans="1:6" x14ac:dyDescent="0.2">
      <c r="A5" s="68" t="s">
        <v>47</v>
      </c>
      <c r="B5" s="68">
        <v>30.274685117512853</v>
      </c>
      <c r="C5" s="68">
        <v>22.765642100576905</v>
      </c>
      <c r="D5" s="68"/>
      <c r="E5" s="8">
        <v>26.520163609044879</v>
      </c>
      <c r="F5" s="8">
        <v>5.3096952374969053</v>
      </c>
    </row>
    <row r="6" spans="1:6" x14ac:dyDescent="0.2">
      <c r="A6" s="68" t="s">
        <v>48</v>
      </c>
      <c r="B6" s="68">
        <v>6.6015383628652877</v>
      </c>
      <c r="C6" s="68">
        <v>2.0739807770567191</v>
      </c>
      <c r="D6" s="68"/>
      <c r="E6" s="8">
        <v>4.337759569961003</v>
      </c>
      <c r="F6" s="8">
        <v>3.2014666711378337</v>
      </c>
    </row>
    <row r="7" spans="1:6" x14ac:dyDescent="0.2">
      <c r="A7" s="68" t="s">
        <v>49</v>
      </c>
      <c r="B7" s="68">
        <v>14.160400348463435</v>
      </c>
      <c r="C7" s="68">
        <v>6.6550201321978451</v>
      </c>
      <c r="D7" s="68"/>
      <c r="E7" s="8">
        <v>10.407710240330641</v>
      </c>
      <c r="F7" s="8">
        <v>5.3071052463047534</v>
      </c>
    </row>
    <row r="8" spans="1:6" x14ac:dyDescent="0.2">
      <c r="A8" s="68" t="s">
        <v>50</v>
      </c>
      <c r="B8" s="68">
        <v>13.999697275694119</v>
      </c>
      <c r="C8" s="68">
        <v>9.6712819612501697</v>
      </c>
      <c r="D8" s="68"/>
      <c r="E8" s="8">
        <v>11.835489618472145</v>
      </c>
      <c r="F8" s="8">
        <v>3.0606518206350124</v>
      </c>
    </row>
    <row r="9" spans="1:6" x14ac:dyDescent="0.2">
      <c r="A9" s="68" t="s">
        <v>51</v>
      </c>
      <c r="B9" s="68">
        <v>14.903878798798415</v>
      </c>
      <c r="C9" s="68">
        <v>11.075239780620155</v>
      </c>
      <c r="D9" s="68"/>
      <c r="E9" s="8">
        <v>12.989559289709284</v>
      </c>
      <c r="F9" s="8">
        <v>2.7072566124692643</v>
      </c>
    </row>
    <row r="10" spans="1:6" x14ac:dyDescent="0.2">
      <c r="A10" s="68" t="s">
        <v>52</v>
      </c>
      <c r="B10" s="68">
        <v>4.5243395493219341</v>
      </c>
      <c r="C10" s="68">
        <v>5.5368798402618289</v>
      </c>
      <c r="D10" s="68"/>
      <c r="E10" s="8">
        <v>5.030609694791881</v>
      </c>
      <c r="F10" s="8">
        <v>0.71597410594820199</v>
      </c>
    </row>
    <row r="11" spans="1:6" x14ac:dyDescent="0.2">
      <c r="A11" s="68" t="s">
        <v>53</v>
      </c>
      <c r="B11" s="68">
        <v>13.74302293</v>
      </c>
      <c r="C11" s="68">
        <v>6.5112773199999996</v>
      </c>
      <c r="D11" s="68"/>
      <c r="E11" s="8">
        <v>10.12715012</v>
      </c>
      <c r="F11" s="8">
        <v>5.11361636</v>
      </c>
    </row>
    <row r="12" spans="1:6" x14ac:dyDescent="0.2">
      <c r="A12" s="68" t="s">
        <v>54</v>
      </c>
      <c r="B12" s="68">
        <v>41.127719082399366</v>
      </c>
      <c r="C12" s="68">
        <v>38.384812116191654</v>
      </c>
      <c r="D12" s="68">
        <v>39.713904102272451</v>
      </c>
      <c r="E12" s="8">
        <v>39.742145100287821</v>
      </c>
      <c r="F12" s="8">
        <v>1.3716715429701747</v>
      </c>
    </row>
    <row r="13" spans="1:6" x14ac:dyDescent="0.2">
      <c r="A13" s="68" t="s">
        <v>55</v>
      </c>
      <c r="B13" s="68">
        <v>33.414589578493882</v>
      </c>
      <c r="C13" s="68">
        <v>34.513111293013537</v>
      </c>
      <c r="D13" s="68">
        <v>34.459405788234761</v>
      </c>
      <c r="E13" s="8">
        <v>34.129035553247398</v>
      </c>
      <c r="F13" s="8">
        <v>0.61931079309337767</v>
      </c>
    </row>
    <row r="14" spans="1:6" x14ac:dyDescent="0.2">
      <c r="E14"/>
      <c r="F14"/>
    </row>
    <row r="15" spans="1:6" x14ac:dyDescent="0.2">
      <c r="E15"/>
      <c r="F15"/>
    </row>
    <row r="17" spans="5:14" x14ac:dyDescent="0.2">
      <c r="E17" s="5" t="s">
        <v>56</v>
      </c>
      <c r="G17" s="5" t="s">
        <v>57</v>
      </c>
      <c r="H17" s="5">
        <f>_xlfn.T.TEST(B4:D4,B12:D12,2,3)</f>
        <v>1.0064621290400088E-5</v>
      </c>
      <c r="K17" s="5" t="s">
        <v>58</v>
      </c>
      <c r="M17" s="5" t="s">
        <v>59</v>
      </c>
      <c r="N17" s="5">
        <f>_xlfn.T.TEST(B4:D4,B13:D13,2,2)</f>
        <v>3.0119990955761335E-6</v>
      </c>
    </row>
    <row r="19" spans="5:14" x14ac:dyDescent="0.2">
      <c r="E19" s="5" t="s">
        <v>26</v>
      </c>
      <c r="J19" s="5" t="s">
        <v>26</v>
      </c>
    </row>
    <row r="20" spans="5:14" ht="17" thickBot="1" x14ac:dyDescent="0.25"/>
    <row r="21" spans="5:14" x14ac:dyDescent="0.2">
      <c r="E21" s="6"/>
      <c r="F21" s="6" t="s">
        <v>27</v>
      </c>
      <c r="G21" s="6" t="s">
        <v>28</v>
      </c>
      <c r="J21" s="6"/>
      <c r="K21" s="6" t="s">
        <v>27</v>
      </c>
      <c r="L21" s="6" t="s">
        <v>28</v>
      </c>
    </row>
    <row r="22" spans="5:14" x14ac:dyDescent="0.2">
      <c r="E22" s="5" t="s">
        <v>30</v>
      </c>
      <c r="F22" s="5">
        <v>7.6018409760615713</v>
      </c>
      <c r="G22" s="5">
        <v>39.742145100287821</v>
      </c>
      <c r="J22" s="5" t="s">
        <v>30</v>
      </c>
      <c r="K22" s="5">
        <v>7.6018409760615713</v>
      </c>
      <c r="L22" s="5">
        <v>34.129035553247398</v>
      </c>
    </row>
    <row r="23" spans="5:14" x14ac:dyDescent="0.2">
      <c r="E23" s="5" t="s">
        <v>31</v>
      </c>
      <c r="F23" s="5">
        <v>1.115732982133963</v>
      </c>
      <c r="G23" s="5">
        <v>1.8814828217943775</v>
      </c>
      <c r="J23" s="5" t="s">
        <v>31</v>
      </c>
      <c r="K23" s="5">
        <v>1.115732982133963</v>
      </c>
      <c r="L23" s="5">
        <v>0.3835458584420075</v>
      </c>
    </row>
    <row r="24" spans="5:14" x14ac:dyDescent="0.2">
      <c r="E24" s="5" t="s">
        <v>32</v>
      </c>
      <c r="F24" s="5">
        <v>3</v>
      </c>
      <c r="G24" s="5">
        <v>3</v>
      </c>
      <c r="J24" s="5" t="s">
        <v>32</v>
      </c>
      <c r="K24" s="5">
        <v>3</v>
      </c>
      <c r="L24" s="5">
        <v>3</v>
      </c>
    </row>
    <row r="25" spans="5:14" x14ac:dyDescent="0.2">
      <c r="E25" s="5" t="s">
        <v>33</v>
      </c>
      <c r="F25" s="5">
        <v>2</v>
      </c>
      <c r="G25" s="5">
        <v>2</v>
      </c>
      <c r="J25" s="5" t="s">
        <v>33</v>
      </c>
      <c r="K25" s="5">
        <v>2</v>
      </c>
      <c r="L25" s="5">
        <v>2</v>
      </c>
    </row>
    <row r="26" spans="5:14" x14ac:dyDescent="0.2">
      <c r="E26" s="5" t="s">
        <v>34</v>
      </c>
      <c r="F26" s="5">
        <v>0.59300726491347078</v>
      </c>
      <c r="J26" s="5" t="s">
        <v>34</v>
      </c>
      <c r="K26" s="5">
        <v>2.9089949938871857</v>
      </c>
    </row>
    <row r="27" spans="5:14" x14ac:dyDescent="0.2">
      <c r="E27" s="5" t="s">
        <v>35</v>
      </c>
      <c r="F27" s="5">
        <v>0.37225647238067161</v>
      </c>
      <c r="J27" s="5" t="s">
        <v>35</v>
      </c>
      <c r="K27" s="5">
        <v>0.25582023040801577</v>
      </c>
    </row>
    <row r="28" spans="5:14" ht="17" thickBot="1" x14ac:dyDescent="0.25">
      <c r="E28" s="7" t="s">
        <v>36</v>
      </c>
      <c r="F28" s="7">
        <v>5.2631578947368481E-2</v>
      </c>
      <c r="G28" s="7"/>
      <c r="J28" s="7" t="s">
        <v>36</v>
      </c>
      <c r="K28" s="7">
        <v>18.999999999999996</v>
      </c>
      <c r="L28" s="7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0D03BB-7324-EC46-9A71-E23285D95756}">
  <dimension ref="A2:AE83"/>
  <sheetViews>
    <sheetView zoomScaleNormal="100" workbookViewId="0">
      <selection activeCell="H35" sqref="H35"/>
    </sheetView>
  </sheetViews>
  <sheetFormatPr baseColWidth="10" defaultColWidth="10.83203125" defaultRowHeight="15" x14ac:dyDescent="0.2"/>
  <cols>
    <col min="1" max="1" width="13.33203125" customWidth="1"/>
    <col min="3" max="3" width="16.6640625" customWidth="1"/>
    <col min="12" max="12" width="12.1640625" bestFit="1" customWidth="1"/>
    <col min="13" max="13" width="11.83203125" bestFit="1" customWidth="1"/>
    <col min="14" max="14" width="12.1640625" bestFit="1" customWidth="1"/>
    <col min="15" max="15" width="18.5" customWidth="1"/>
  </cols>
  <sheetData>
    <row r="2" spans="1:31" ht="16" x14ac:dyDescent="0.2">
      <c r="A2" s="8"/>
      <c r="B2" s="8"/>
      <c r="C2" s="8"/>
      <c r="D2" s="69" t="s">
        <v>60</v>
      </c>
      <c r="E2" s="69"/>
      <c r="F2" s="69"/>
      <c r="G2" s="8"/>
      <c r="H2" s="69" t="s">
        <v>61</v>
      </c>
      <c r="I2" s="69"/>
      <c r="J2" s="69"/>
      <c r="K2" s="8"/>
      <c r="L2" s="69" t="s">
        <v>62</v>
      </c>
      <c r="M2" s="69"/>
      <c r="N2" s="69"/>
      <c r="O2" s="8"/>
      <c r="P2" s="8"/>
      <c r="Q2" s="5"/>
      <c r="R2" s="5"/>
      <c r="S2" s="5"/>
    </row>
    <row r="3" spans="1:31" ht="17" x14ac:dyDescent="0.2">
      <c r="A3" s="8" t="s">
        <v>128</v>
      </c>
      <c r="B3" s="8" t="s">
        <v>64</v>
      </c>
      <c r="C3" s="8" t="s">
        <v>65</v>
      </c>
      <c r="D3" s="8" t="s">
        <v>41</v>
      </c>
      <c r="E3" s="8" t="s">
        <v>42</v>
      </c>
      <c r="F3" s="8" t="s">
        <v>43</v>
      </c>
      <c r="G3" s="8" t="s">
        <v>66</v>
      </c>
      <c r="H3" s="8" t="s">
        <v>41</v>
      </c>
      <c r="I3" s="8" t="s">
        <v>42</v>
      </c>
      <c r="J3" s="8" t="s">
        <v>43</v>
      </c>
      <c r="K3" s="8" t="s">
        <v>67</v>
      </c>
      <c r="L3" s="64" t="s">
        <v>41</v>
      </c>
      <c r="M3" s="64" t="s">
        <v>42</v>
      </c>
      <c r="N3" s="64" t="s">
        <v>43</v>
      </c>
      <c r="O3" s="64" t="s">
        <v>68</v>
      </c>
      <c r="P3" s="64" t="s">
        <v>45</v>
      </c>
      <c r="Q3" s="5"/>
      <c r="R3" s="5"/>
      <c r="S3" s="5"/>
    </row>
    <row r="4" spans="1:31" ht="16" x14ac:dyDescent="0.2">
      <c r="A4" s="8" t="s">
        <v>129</v>
      </c>
      <c r="B4" s="8" t="s">
        <v>70</v>
      </c>
      <c r="C4" s="8" t="s">
        <v>46</v>
      </c>
      <c r="D4" s="12"/>
      <c r="E4" s="12"/>
      <c r="F4" s="12"/>
      <c r="G4" s="12"/>
      <c r="H4" s="12"/>
      <c r="I4" s="12"/>
      <c r="J4" s="12"/>
      <c r="K4" s="12"/>
      <c r="L4" s="66">
        <v>3.1318632629250311E-3</v>
      </c>
      <c r="M4" s="66">
        <v>3.184382515034822E-3</v>
      </c>
      <c r="N4" s="66">
        <v>2.8271274553052033E-3</v>
      </c>
      <c r="O4" s="66">
        <v>3.0477910777550188E-3</v>
      </c>
      <c r="P4" s="64">
        <v>1.9289606959461094E-4</v>
      </c>
      <c r="Q4" s="5"/>
      <c r="R4" s="5"/>
      <c r="S4" s="5"/>
      <c r="W4" s="11" t="s">
        <v>71</v>
      </c>
      <c r="X4" s="11"/>
      <c r="Y4" s="11" t="s">
        <v>72</v>
      </c>
      <c r="Z4" s="11"/>
      <c r="AA4" s="11"/>
      <c r="AB4" s="11"/>
      <c r="AC4" s="11"/>
      <c r="AD4" s="11"/>
      <c r="AE4" s="11"/>
    </row>
    <row r="5" spans="1:31" ht="16" x14ac:dyDescent="0.2">
      <c r="A5" s="8" t="s">
        <v>129</v>
      </c>
      <c r="B5" s="8" t="s">
        <v>70</v>
      </c>
      <c r="C5" s="8" t="s">
        <v>54</v>
      </c>
      <c r="D5" s="12"/>
      <c r="E5" s="12"/>
      <c r="F5" s="12"/>
      <c r="G5" s="12"/>
      <c r="H5" s="12"/>
      <c r="I5" s="12"/>
      <c r="J5" s="12"/>
      <c r="K5" s="12"/>
      <c r="L5" s="66">
        <v>1.6480541600978275E-2</v>
      </c>
      <c r="M5" s="66">
        <v>1.4314107939422447E-2</v>
      </c>
      <c r="N5" s="66">
        <v>1.0426865762393005E-2</v>
      </c>
      <c r="O5" s="66">
        <v>1.3740505100931243E-2</v>
      </c>
      <c r="P5" s="64">
        <v>3.0673299385477991E-3</v>
      </c>
      <c r="Q5" s="5"/>
      <c r="R5" s="5"/>
      <c r="S5" s="5"/>
    </row>
    <row r="6" spans="1:31" ht="16" x14ac:dyDescent="0.2">
      <c r="A6" s="8" t="s">
        <v>129</v>
      </c>
      <c r="B6" s="8" t="s">
        <v>70</v>
      </c>
      <c r="C6" s="8" t="s">
        <v>75</v>
      </c>
      <c r="D6" s="12"/>
      <c r="E6" s="12"/>
      <c r="F6" s="12"/>
      <c r="G6" s="12"/>
      <c r="H6" s="12"/>
      <c r="I6" s="12"/>
      <c r="J6" s="12"/>
      <c r="K6" s="12"/>
      <c r="L6" s="66">
        <v>1.0769182647007805E-2</v>
      </c>
      <c r="M6" s="66">
        <v>1.1752606064180399E-2</v>
      </c>
      <c r="N6" s="66">
        <v>1.3251604437814398E-2</v>
      </c>
      <c r="O6" s="66">
        <v>1.1924464383000868E-2</v>
      </c>
      <c r="P6" s="64">
        <v>1.2501023750792176E-3</v>
      </c>
      <c r="Q6" s="5"/>
      <c r="R6" s="5"/>
      <c r="S6" s="5"/>
      <c r="Y6" t="s">
        <v>26</v>
      </c>
    </row>
    <row r="7" spans="1:31" ht="17" thickBot="1" x14ac:dyDescent="0.25">
      <c r="Q7" s="5"/>
      <c r="R7" s="5"/>
      <c r="S7" s="5"/>
    </row>
    <row r="8" spans="1:31" ht="16" x14ac:dyDescent="0.2">
      <c r="Q8" s="61"/>
      <c r="Y8" s="2"/>
      <c r="Z8" s="2" t="s">
        <v>27</v>
      </c>
      <c r="AA8" s="2" t="s">
        <v>28</v>
      </c>
      <c r="AC8" t="s">
        <v>76</v>
      </c>
      <c r="AD8" s="3">
        <f>_xlfn.T.TEST(L12:N12,L16:N16,2,3)</f>
        <v>2.2602781565324152E-3</v>
      </c>
    </row>
    <row r="9" spans="1:31" x14ac:dyDescent="0.2">
      <c r="Q9" s="61"/>
      <c r="Y9" t="s">
        <v>30</v>
      </c>
      <c r="Z9">
        <v>1445.8445170040686</v>
      </c>
      <c r="AA9">
        <v>0.10427613295542064</v>
      </c>
    </row>
    <row r="10" spans="1:31" x14ac:dyDescent="0.2">
      <c r="A10" s="8"/>
      <c r="B10" s="8"/>
      <c r="C10" s="8"/>
      <c r="D10" s="8" t="s">
        <v>60</v>
      </c>
      <c r="E10" s="8"/>
      <c r="F10" s="8"/>
      <c r="G10" s="8"/>
      <c r="H10" s="8" t="s">
        <v>61</v>
      </c>
      <c r="I10" s="8"/>
      <c r="J10" s="8"/>
      <c r="K10" s="8"/>
      <c r="L10" s="8" t="s">
        <v>62</v>
      </c>
      <c r="M10" s="8"/>
      <c r="N10" s="8"/>
      <c r="O10" s="8"/>
      <c r="P10" s="8"/>
      <c r="Q10" s="61"/>
      <c r="Y10" t="s">
        <v>31</v>
      </c>
      <c r="Z10">
        <v>14221.260628578095</v>
      </c>
      <c r="AA10">
        <v>1.1462833508759686E-4</v>
      </c>
    </row>
    <row r="11" spans="1:31" x14ac:dyDescent="0.2">
      <c r="A11" s="8" t="s">
        <v>128</v>
      </c>
      <c r="B11" s="8" t="s">
        <v>64</v>
      </c>
      <c r="C11" s="8" t="s">
        <v>65</v>
      </c>
      <c r="D11" s="8" t="s">
        <v>41</v>
      </c>
      <c r="E11" s="8" t="s">
        <v>42</v>
      </c>
      <c r="F11" s="8" t="s">
        <v>43</v>
      </c>
      <c r="G11" s="8" t="s">
        <v>66</v>
      </c>
      <c r="H11" s="8" t="s">
        <v>41</v>
      </c>
      <c r="I11" s="8" t="s">
        <v>42</v>
      </c>
      <c r="J11" s="8" t="s">
        <v>43</v>
      </c>
      <c r="K11" s="8" t="s">
        <v>77</v>
      </c>
      <c r="L11" s="64" t="s">
        <v>41</v>
      </c>
      <c r="M11" s="64" t="s">
        <v>42</v>
      </c>
      <c r="N11" s="64" t="s">
        <v>43</v>
      </c>
      <c r="O11" s="64" t="s">
        <v>68</v>
      </c>
      <c r="P11" s="64" t="s">
        <v>45</v>
      </c>
      <c r="Q11" s="61"/>
      <c r="Y11" t="s">
        <v>32</v>
      </c>
      <c r="Z11">
        <v>3</v>
      </c>
      <c r="AA11">
        <v>3</v>
      </c>
    </row>
    <row r="12" spans="1:31" x14ac:dyDescent="0.2">
      <c r="A12" s="8" t="s">
        <v>129</v>
      </c>
      <c r="B12" s="8" t="s">
        <v>71</v>
      </c>
      <c r="C12" s="8" t="s">
        <v>46</v>
      </c>
      <c r="D12" s="63">
        <v>4.9839349382799172E-2</v>
      </c>
      <c r="E12" s="63">
        <v>6.6379064574556168E-2</v>
      </c>
      <c r="F12" s="63">
        <v>6.0085660370035932E-2</v>
      </c>
      <c r="G12" s="63">
        <v>5.8768024775797088E-2</v>
      </c>
      <c r="H12" s="63">
        <v>78.911912692302664</v>
      </c>
      <c r="I12" s="63">
        <v>91.858606134623003</v>
      </c>
      <c r="J12" s="63">
        <v>82.338925008551499</v>
      </c>
      <c r="K12" s="63">
        <v>84.369814611825731</v>
      </c>
      <c r="L12" s="65">
        <v>1583.3254982164187</v>
      </c>
      <c r="M12" s="65">
        <v>1383.849060292926</v>
      </c>
      <c r="N12" s="65">
        <v>1370.3589925028607</v>
      </c>
      <c r="O12" s="65">
        <v>1445.8445170040686</v>
      </c>
      <c r="P12" s="65">
        <v>119.25292712792459</v>
      </c>
      <c r="Q12" s="62"/>
      <c r="Y12" t="s">
        <v>33</v>
      </c>
      <c r="Z12">
        <v>2</v>
      </c>
      <c r="AA12">
        <v>2</v>
      </c>
    </row>
    <row r="13" spans="1:31" x14ac:dyDescent="0.2">
      <c r="A13" s="8" t="s">
        <v>129</v>
      </c>
      <c r="B13" s="8" t="s">
        <v>78</v>
      </c>
      <c r="C13" s="8" t="s">
        <v>46</v>
      </c>
      <c r="D13" s="63"/>
      <c r="E13" s="63"/>
      <c r="F13" s="63"/>
      <c r="G13" s="63"/>
      <c r="H13" s="63"/>
      <c r="I13" s="63"/>
      <c r="J13" s="63"/>
      <c r="K13" s="63"/>
      <c r="L13" s="65">
        <v>3.7863552558459655E-2</v>
      </c>
      <c r="M13" s="65">
        <v>4.5452600931421561E-2</v>
      </c>
      <c r="N13" s="65">
        <v>5.0910788352314634E-2</v>
      </c>
      <c r="O13" s="65">
        <v>4.4742313947398617E-2</v>
      </c>
      <c r="P13" s="65">
        <v>6.5525545526051859E-3</v>
      </c>
      <c r="Q13" s="62"/>
      <c r="Y13" t="s">
        <v>34</v>
      </c>
      <c r="Z13">
        <v>124064094.778228</v>
      </c>
    </row>
    <row r="14" spans="1:31" x14ac:dyDescent="0.2">
      <c r="A14" s="8" t="s">
        <v>129</v>
      </c>
      <c r="B14" s="8" t="s">
        <v>71</v>
      </c>
      <c r="C14" s="8" t="s">
        <v>54</v>
      </c>
      <c r="D14" s="63">
        <v>3.1692714612554497E-2</v>
      </c>
      <c r="E14" s="63">
        <v>3.1266418697243198E-2</v>
      </c>
      <c r="F14" s="63">
        <v>4.5086046885086613E-2</v>
      </c>
      <c r="G14" s="63">
        <v>3.6015060064961434E-2</v>
      </c>
      <c r="H14" s="63">
        <v>30.224195353529073</v>
      </c>
      <c r="I14" s="63">
        <v>30.594892255492411</v>
      </c>
      <c r="J14" s="63">
        <v>31.09727128489607</v>
      </c>
      <c r="K14" s="63">
        <v>30.638786297972516</v>
      </c>
      <c r="L14" s="65">
        <v>953.66382220714866</v>
      </c>
      <c r="M14" s="65">
        <v>978.52243813871792</v>
      </c>
      <c r="N14" s="65">
        <v>689.73160064699096</v>
      </c>
      <c r="O14" s="65">
        <v>873.97262033095251</v>
      </c>
      <c r="P14" s="65">
        <v>160.04078448054258</v>
      </c>
      <c r="Q14" s="62"/>
      <c r="Y14" t="s">
        <v>35</v>
      </c>
      <c r="Z14">
        <v>8.0603497226752752E-9</v>
      </c>
    </row>
    <row r="15" spans="1:31" ht="16" thickBot="1" x14ac:dyDescent="0.25">
      <c r="A15" s="8" t="s">
        <v>129</v>
      </c>
      <c r="B15" s="8" t="s">
        <v>78</v>
      </c>
      <c r="C15" s="8" t="s">
        <v>54</v>
      </c>
      <c r="D15" s="8"/>
      <c r="E15" s="8"/>
      <c r="F15" s="8"/>
      <c r="G15" s="8"/>
      <c r="H15" s="8"/>
      <c r="I15" s="8"/>
      <c r="J15" s="8"/>
      <c r="K15" s="8"/>
      <c r="L15" s="65">
        <v>7.6563802872354453E-2</v>
      </c>
      <c r="M15" s="65">
        <v>8.9812269047126345E-2</v>
      </c>
      <c r="N15" s="65">
        <v>0.10565418069419623</v>
      </c>
      <c r="O15" s="65">
        <v>9.0676750871225675E-2</v>
      </c>
      <c r="P15" s="65">
        <v>1.456444358952739E-2</v>
      </c>
      <c r="Q15" s="62"/>
      <c r="Y15" s="4" t="s">
        <v>36</v>
      </c>
      <c r="Z15" s="4">
        <v>18.999999999999996</v>
      </c>
      <c r="AA15" s="4"/>
    </row>
    <row r="16" spans="1:31" x14ac:dyDescent="0.2">
      <c r="A16" s="8" t="s">
        <v>129</v>
      </c>
      <c r="B16" s="8" t="s">
        <v>71</v>
      </c>
      <c r="C16" s="8" t="s">
        <v>54</v>
      </c>
      <c r="D16" s="8"/>
      <c r="E16" s="8"/>
      <c r="F16" s="8"/>
      <c r="G16" s="8"/>
      <c r="H16" s="8"/>
      <c r="I16" s="8"/>
      <c r="J16" s="8"/>
      <c r="K16" s="8"/>
      <c r="L16" s="65">
        <v>0.11500633838404163</v>
      </c>
      <c r="M16" s="65">
        <v>9.3593572795836952E-2</v>
      </c>
      <c r="N16" s="65">
        <v>0.10422848768638335</v>
      </c>
      <c r="O16" s="65">
        <v>0.10427613295542064</v>
      </c>
      <c r="P16" s="65">
        <v>1.070646230496315E-2</v>
      </c>
      <c r="Q16" s="62"/>
    </row>
    <row r="17" spans="1:31" x14ac:dyDescent="0.2">
      <c r="A17" s="8" t="s">
        <v>129</v>
      </c>
      <c r="B17" s="8" t="s">
        <v>78</v>
      </c>
      <c r="C17" s="8" t="s">
        <v>54</v>
      </c>
      <c r="D17" s="8"/>
      <c r="E17" s="8"/>
      <c r="F17" s="8"/>
      <c r="G17" s="8"/>
      <c r="H17" s="8"/>
      <c r="I17" s="8"/>
      <c r="J17" s="8"/>
      <c r="K17" s="8"/>
      <c r="L17" s="65">
        <v>5.5059179240242846E-2</v>
      </c>
      <c r="M17" s="65">
        <v>5.3692238096097133E-2</v>
      </c>
      <c r="N17" s="65">
        <v>7.1290643660711181E-2</v>
      </c>
      <c r="O17" s="65">
        <v>6.0014020332350392E-2</v>
      </c>
      <c r="P17" s="65">
        <v>9.7897296842245317E-3</v>
      </c>
      <c r="Q17" s="62"/>
      <c r="Y17" t="s">
        <v>56</v>
      </c>
    </row>
    <row r="18" spans="1:31" x14ac:dyDescent="0.2">
      <c r="P18" s="61"/>
      <c r="Q18" s="61"/>
    </row>
    <row r="19" spans="1:31" x14ac:dyDescent="0.2">
      <c r="Q19" s="61"/>
      <c r="Y19" t="s">
        <v>26</v>
      </c>
    </row>
    <row r="20" spans="1:31" ht="16" thickBot="1" x14ac:dyDescent="0.25">
      <c r="A20" s="8"/>
      <c r="B20" s="8"/>
      <c r="C20" s="8"/>
      <c r="D20" s="8" t="s">
        <v>60</v>
      </c>
      <c r="E20" s="8"/>
      <c r="F20" s="8"/>
      <c r="G20" s="8"/>
      <c r="H20" s="8" t="s">
        <v>61</v>
      </c>
      <c r="I20" s="8"/>
      <c r="J20" s="8"/>
      <c r="K20" s="8"/>
      <c r="L20" s="8" t="s">
        <v>62</v>
      </c>
      <c r="M20" s="8"/>
      <c r="N20" s="8"/>
      <c r="O20" s="8"/>
      <c r="P20" s="8"/>
      <c r="Q20" s="61"/>
    </row>
    <row r="21" spans="1:31" ht="16" x14ac:dyDescent="0.2">
      <c r="A21" s="8" t="s">
        <v>63</v>
      </c>
      <c r="B21" s="8" t="s">
        <v>64</v>
      </c>
      <c r="C21" s="8"/>
      <c r="D21" s="8" t="s">
        <v>41</v>
      </c>
      <c r="E21" s="8" t="s">
        <v>42</v>
      </c>
      <c r="F21" s="8" t="s">
        <v>43</v>
      </c>
      <c r="G21" s="8" t="s">
        <v>66</v>
      </c>
      <c r="H21" s="8" t="s">
        <v>41</v>
      </c>
      <c r="I21" s="8" t="s">
        <v>42</v>
      </c>
      <c r="J21" s="8" t="s">
        <v>43</v>
      </c>
      <c r="K21" s="8" t="s">
        <v>77</v>
      </c>
      <c r="L21" s="8" t="s">
        <v>41</v>
      </c>
      <c r="M21" s="8" t="s">
        <v>42</v>
      </c>
      <c r="N21" s="8" t="s">
        <v>43</v>
      </c>
      <c r="O21" s="8" t="s">
        <v>68</v>
      </c>
      <c r="P21" s="8" t="s">
        <v>45</v>
      </c>
      <c r="Q21" s="61"/>
      <c r="Y21" s="2"/>
      <c r="Z21" s="2" t="s">
        <v>27</v>
      </c>
      <c r="AA21" s="2" t="s">
        <v>28</v>
      </c>
      <c r="AC21" s="3" t="s">
        <v>38</v>
      </c>
      <c r="AD21" s="3">
        <f>_xlfn.T.TEST(L12:N12,L14:N14,2,2)</f>
        <v>7.6905211861324433E-3</v>
      </c>
    </row>
    <row r="22" spans="1:31" x14ac:dyDescent="0.2">
      <c r="A22" s="8" t="s">
        <v>69</v>
      </c>
      <c r="B22" s="8" t="s">
        <v>17</v>
      </c>
      <c r="C22" s="8" t="s">
        <v>80</v>
      </c>
      <c r="D22" s="8"/>
      <c r="E22" s="8"/>
      <c r="F22" s="8"/>
      <c r="G22" s="8"/>
      <c r="H22" s="8"/>
      <c r="I22" s="8"/>
      <c r="J22" s="8"/>
      <c r="K22" s="8"/>
      <c r="L22" s="63">
        <v>8.7031696000000006E-4</v>
      </c>
      <c r="M22" s="63">
        <v>7.9867134400000007E-4</v>
      </c>
      <c r="N22" s="63">
        <v>7.3364843200000016E-4</v>
      </c>
      <c r="O22" s="63">
        <v>8.0087891200000003E-4</v>
      </c>
      <c r="P22" s="63">
        <v>6.8361002433972964E-5</v>
      </c>
      <c r="Q22" s="61"/>
      <c r="Y22" t="s">
        <v>30</v>
      </c>
      <c r="Z22">
        <v>1445.8445170040686</v>
      </c>
      <c r="AA22">
        <v>873.97262033095251</v>
      </c>
    </row>
    <row r="23" spans="1:31" x14ac:dyDescent="0.2">
      <c r="A23" s="8" t="s">
        <v>73</v>
      </c>
      <c r="B23" s="8" t="s">
        <v>17</v>
      </c>
      <c r="C23" s="8" t="s">
        <v>81</v>
      </c>
      <c r="D23" s="8"/>
      <c r="E23" s="8"/>
      <c r="F23" s="8"/>
      <c r="G23" s="8"/>
      <c r="H23" s="8"/>
      <c r="I23" s="8"/>
      <c r="J23" s="8"/>
      <c r="K23" s="8"/>
      <c r="L23" s="63">
        <v>9.387314992000002E-3</v>
      </c>
      <c r="M23" s="63">
        <v>7.8635579040000018E-3</v>
      </c>
      <c r="N23" s="63">
        <v>7.5632617600000012E-3</v>
      </c>
      <c r="O23" s="63">
        <v>8.2713782186666692E-3</v>
      </c>
      <c r="P23" s="63">
        <v>9.7802382643958448E-4</v>
      </c>
      <c r="Q23" s="61"/>
      <c r="Y23" t="s">
        <v>31</v>
      </c>
      <c r="Z23">
        <v>14221.260628578095</v>
      </c>
      <c r="AA23">
        <v>25613.052697147476</v>
      </c>
    </row>
    <row r="24" spans="1:31" x14ac:dyDescent="0.2">
      <c r="A24" s="8" t="s">
        <v>74</v>
      </c>
      <c r="B24" s="8" t="s">
        <v>17</v>
      </c>
      <c r="C24" s="8" t="s">
        <v>82</v>
      </c>
      <c r="D24" s="8"/>
      <c r="E24" s="8"/>
      <c r="F24" s="8"/>
      <c r="G24" s="8"/>
      <c r="H24" s="8"/>
      <c r="I24" s="8"/>
      <c r="J24" s="8"/>
      <c r="K24" s="8"/>
      <c r="L24" s="63">
        <v>7.5332923520000008E-3</v>
      </c>
      <c r="M24" s="63">
        <v>9.4138058080000028E-3</v>
      </c>
      <c r="N24" s="63">
        <v>9.7751111040000008E-3</v>
      </c>
      <c r="O24" s="63">
        <v>8.9074030880000026E-3</v>
      </c>
      <c r="P24" s="63">
        <v>1.2036488754293168E-3</v>
      </c>
      <c r="Y24" t="s">
        <v>32</v>
      </c>
      <c r="Z24">
        <v>3</v>
      </c>
      <c r="AA24">
        <v>3</v>
      </c>
    </row>
    <row r="25" spans="1:31" x14ac:dyDescent="0.2">
      <c r="A25" s="8" t="s">
        <v>74</v>
      </c>
      <c r="B25" s="8" t="s">
        <v>16</v>
      </c>
      <c r="C25" s="8" t="s">
        <v>79</v>
      </c>
      <c r="D25" s="8"/>
      <c r="E25" s="8"/>
      <c r="F25" s="8"/>
      <c r="G25" s="8"/>
      <c r="H25" s="8"/>
      <c r="I25" s="8"/>
      <c r="J25" s="8"/>
      <c r="K25" s="8"/>
      <c r="L25" s="63">
        <v>5.0484404320000013E-3</v>
      </c>
      <c r="M25" s="63">
        <v>5.1578822880000005E-3</v>
      </c>
      <c r="N25" s="63">
        <v>5.1606250240000011E-3</v>
      </c>
      <c r="O25" s="63">
        <v>5.1223159146666676E-3</v>
      </c>
      <c r="P25" s="63">
        <v>6.3992740639982863E-5</v>
      </c>
      <c r="Y25" t="s">
        <v>33</v>
      </c>
      <c r="Z25">
        <v>2</v>
      </c>
      <c r="AA25">
        <v>2</v>
      </c>
    </row>
    <row r="26" spans="1:31" x14ac:dyDescent="0.2">
      <c r="Y26" t="s">
        <v>34</v>
      </c>
      <c r="Z26">
        <v>0.55523489514242541</v>
      </c>
    </row>
    <row r="27" spans="1:31" x14ac:dyDescent="0.2">
      <c r="Y27" t="s">
        <v>35</v>
      </c>
      <c r="Z27">
        <v>0.35701031199636124</v>
      </c>
    </row>
    <row r="28" spans="1:31" ht="16" thickBot="1" x14ac:dyDescent="0.25">
      <c r="Y28" s="4" t="s">
        <v>36</v>
      </c>
      <c r="Z28" s="4">
        <v>5.2631578947368481E-2</v>
      </c>
      <c r="AA28" s="4"/>
    </row>
    <row r="30" spans="1:31" x14ac:dyDescent="0.2">
      <c r="W30" s="11" t="s">
        <v>78</v>
      </c>
      <c r="X30" s="11"/>
      <c r="Y30" s="11" t="s">
        <v>72</v>
      </c>
      <c r="Z30" s="11"/>
      <c r="AA30" s="11"/>
      <c r="AB30" s="11"/>
      <c r="AC30" s="11"/>
      <c r="AD30" s="11"/>
      <c r="AE30" s="11"/>
    </row>
    <row r="32" spans="1:31" x14ac:dyDescent="0.2">
      <c r="Y32" t="s">
        <v>26</v>
      </c>
    </row>
    <row r="33" spans="25:30" ht="16" thickBot="1" x14ac:dyDescent="0.25"/>
    <row r="34" spans="25:30" ht="16" x14ac:dyDescent="0.2">
      <c r="Y34" s="2"/>
      <c r="Z34" s="2" t="s">
        <v>27</v>
      </c>
      <c r="AA34" s="2" t="s">
        <v>28</v>
      </c>
      <c r="AC34" t="s">
        <v>38</v>
      </c>
      <c r="AD34" s="13">
        <f>_xlfn.T.TEST(L13:N13,L17:N17,2,3)</f>
        <v>9.7840413405275814E-2</v>
      </c>
    </row>
    <row r="35" spans="25:30" x14ac:dyDescent="0.2">
      <c r="Y35" t="s">
        <v>30</v>
      </c>
      <c r="Z35">
        <v>4.4742313947398617E-2</v>
      </c>
      <c r="AA35">
        <v>6.0014020332350392E-2</v>
      </c>
    </row>
    <row r="36" spans="25:30" x14ac:dyDescent="0.2">
      <c r="Y36" t="s">
        <v>31</v>
      </c>
      <c r="Z36">
        <v>4.2935971164866951E-5</v>
      </c>
      <c r="AA36">
        <v>9.5838807290186956E-5</v>
      </c>
    </row>
    <row r="37" spans="25:30" x14ac:dyDescent="0.2">
      <c r="Y37" t="s">
        <v>32</v>
      </c>
      <c r="Z37">
        <v>3</v>
      </c>
      <c r="AA37">
        <v>3</v>
      </c>
    </row>
    <row r="38" spans="25:30" x14ac:dyDescent="0.2">
      <c r="Y38" t="s">
        <v>33</v>
      </c>
      <c r="Z38">
        <v>2</v>
      </c>
      <c r="AA38">
        <v>2</v>
      </c>
    </row>
    <row r="39" spans="25:30" x14ac:dyDescent="0.2">
      <c r="Y39" t="s">
        <v>34</v>
      </c>
      <c r="Z39">
        <v>0.44800193552975504</v>
      </c>
    </row>
    <row r="40" spans="25:30" x14ac:dyDescent="0.2">
      <c r="Y40" t="s">
        <v>35</v>
      </c>
      <c r="Z40">
        <v>0.30939318832184592</v>
      </c>
    </row>
    <row r="41" spans="25:30" ht="16" thickBot="1" x14ac:dyDescent="0.25">
      <c r="Y41" s="4" t="s">
        <v>36</v>
      </c>
      <c r="Z41" s="4">
        <v>5.2631578947368481E-2</v>
      </c>
      <c r="AA41" s="4"/>
    </row>
    <row r="44" spans="25:30" x14ac:dyDescent="0.2">
      <c r="Y44" s="14" t="s">
        <v>56</v>
      </c>
    </row>
    <row r="46" spans="25:30" x14ac:dyDescent="0.2">
      <c r="Y46" t="s">
        <v>26</v>
      </c>
    </row>
    <row r="47" spans="25:30" ht="16" thickBot="1" x14ac:dyDescent="0.25"/>
    <row r="48" spans="25:30" ht="16" x14ac:dyDescent="0.2">
      <c r="Y48" s="2"/>
      <c r="Z48" s="2" t="s">
        <v>27</v>
      </c>
      <c r="AA48" s="2" t="s">
        <v>28</v>
      </c>
      <c r="AC48" t="s">
        <v>38</v>
      </c>
      <c r="AD48" s="3">
        <f>_xlfn.T.TEST(L13:N13,L15:N15,2,3)</f>
        <v>1.8623722773446861E-2</v>
      </c>
    </row>
    <row r="49" spans="23:31" x14ac:dyDescent="0.2">
      <c r="Y49" t="s">
        <v>30</v>
      </c>
      <c r="Z49">
        <v>4.4742313947398617E-2</v>
      </c>
      <c r="AA49">
        <v>9.0676750871225675E-2</v>
      </c>
    </row>
    <row r="50" spans="23:31" x14ac:dyDescent="0.2">
      <c r="Y50" t="s">
        <v>31</v>
      </c>
      <c r="Z50">
        <v>4.2935971164866951E-5</v>
      </c>
      <c r="AA50">
        <v>2.1212301707252551E-4</v>
      </c>
    </row>
    <row r="51" spans="23:31" x14ac:dyDescent="0.2">
      <c r="Y51" t="s">
        <v>32</v>
      </c>
      <c r="Z51">
        <v>3</v>
      </c>
      <c r="AA51">
        <v>3</v>
      </c>
    </row>
    <row r="52" spans="23:31" x14ac:dyDescent="0.2">
      <c r="Y52" t="s">
        <v>33</v>
      </c>
      <c r="Z52">
        <v>2</v>
      </c>
      <c r="AA52">
        <v>2</v>
      </c>
    </row>
    <row r="53" spans="23:31" x14ac:dyDescent="0.2">
      <c r="Y53" t="s">
        <v>34</v>
      </c>
      <c r="Z53">
        <v>0.20241071316738349</v>
      </c>
    </row>
    <row r="54" spans="23:31" x14ac:dyDescent="0.2">
      <c r="Y54" t="s">
        <v>35</v>
      </c>
      <c r="Z54">
        <v>0.16833741661715096</v>
      </c>
    </row>
    <row r="55" spans="23:31" ht="16" thickBot="1" x14ac:dyDescent="0.25">
      <c r="Y55" s="4" t="s">
        <v>36</v>
      </c>
      <c r="Z55" s="4">
        <v>5.2631578947368481E-2</v>
      </c>
      <c r="AA55" s="4"/>
    </row>
    <row r="58" spans="23:31" x14ac:dyDescent="0.2">
      <c r="W58" s="11" t="s">
        <v>70</v>
      </c>
      <c r="X58" s="11"/>
      <c r="Y58" s="11" t="s">
        <v>72</v>
      </c>
      <c r="Z58" s="11"/>
      <c r="AA58" s="11"/>
      <c r="AB58" s="11"/>
      <c r="AC58" s="11"/>
      <c r="AD58" s="11"/>
      <c r="AE58" s="11"/>
    </row>
    <row r="60" spans="23:31" x14ac:dyDescent="0.2">
      <c r="Y60" t="s">
        <v>26</v>
      </c>
    </row>
    <row r="61" spans="23:31" ht="16" thickBot="1" x14ac:dyDescent="0.25"/>
    <row r="62" spans="23:31" ht="16" x14ac:dyDescent="0.2">
      <c r="Y62" s="2"/>
      <c r="Z62" s="2" t="s">
        <v>27</v>
      </c>
      <c r="AA62" s="2" t="s">
        <v>28</v>
      </c>
      <c r="AC62" s="3" t="s">
        <v>38</v>
      </c>
      <c r="AD62" s="3">
        <f>_xlfn.T.TEST(L4:N4,L6:N6,2,2)</f>
        <v>2.6289470424450262E-4</v>
      </c>
    </row>
    <row r="63" spans="23:31" x14ac:dyDescent="0.2">
      <c r="Y63" t="s">
        <v>30</v>
      </c>
      <c r="Z63">
        <v>3.0477910777550188E-3</v>
      </c>
      <c r="AA63">
        <v>1.1924464383000868E-2</v>
      </c>
    </row>
    <row r="64" spans="23:31" x14ac:dyDescent="0.2">
      <c r="Y64" t="s">
        <v>31</v>
      </c>
      <c r="Z64">
        <v>3.7208893665048985E-8</v>
      </c>
      <c r="AA64">
        <v>1.5627559481787006E-6</v>
      </c>
    </row>
    <row r="65" spans="25:30" x14ac:dyDescent="0.2">
      <c r="Y65" t="s">
        <v>32</v>
      </c>
      <c r="Z65">
        <v>3</v>
      </c>
      <c r="AA65">
        <v>3</v>
      </c>
    </row>
    <row r="66" spans="25:30" x14ac:dyDescent="0.2">
      <c r="Y66" t="s">
        <v>33</v>
      </c>
      <c r="Z66">
        <v>2</v>
      </c>
      <c r="AA66">
        <v>2</v>
      </c>
    </row>
    <row r="67" spans="25:30" x14ac:dyDescent="0.2">
      <c r="Y67" t="s">
        <v>34</v>
      </c>
      <c r="Z67">
        <v>2.380979173901961E-2</v>
      </c>
    </row>
    <row r="68" spans="25:30" x14ac:dyDescent="0.2">
      <c r="Y68" t="s">
        <v>35</v>
      </c>
      <c r="Z68">
        <v>2.325606956598536E-2</v>
      </c>
    </row>
    <row r="69" spans="25:30" ht="16" thickBot="1" x14ac:dyDescent="0.25">
      <c r="Y69" s="4" t="s">
        <v>36</v>
      </c>
      <c r="Z69" s="4">
        <v>5.2631578947368481E-2</v>
      </c>
      <c r="AA69" s="4"/>
    </row>
    <row r="72" spans="25:30" x14ac:dyDescent="0.2">
      <c r="Y72" s="14" t="s">
        <v>56</v>
      </c>
    </row>
    <row r="74" spans="25:30" ht="16" x14ac:dyDescent="0.2">
      <c r="Y74" t="s">
        <v>26</v>
      </c>
      <c r="AC74" s="3" t="s">
        <v>38</v>
      </c>
      <c r="AD74" s="3">
        <f>_xlfn.T.TEST(L4:N4,L5:N5,2,2)</f>
        <v>3.8214087569533478E-3</v>
      </c>
    </row>
    <row r="75" spans="25:30" ht="16" thickBot="1" x14ac:dyDescent="0.25"/>
    <row r="76" spans="25:30" x14ac:dyDescent="0.2">
      <c r="Y76" s="2"/>
      <c r="Z76" s="2" t="s">
        <v>27</v>
      </c>
      <c r="AA76" s="2" t="s">
        <v>28</v>
      </c>
    </row>
    <row r="77" spans="25:30" x14ac:dyDescent="0.2">
      <c r="Y77" t="s">
        <v>30</v>
      </c>
      <c r="Z77">
        <v>3.0477910777550188E-3</v>
      </c>
      <c r="AA77">
        <v>1.3740505100931243E-2</v>
      </c>
    </row>
    <row r="78" spans="25:30" x14ac:dyDescent="0.2">
      <c r="Y78" t="s">
        <v>31</v>
      </c>
      <c r="Z78">
        <v>3.7208893665048985E-8</v>
      </c>
      <c r="AA78">
        <v>9.4085129519116445E-6</v>
      </c>
    </row>
    <row r="79" spans="25:30" x14ac:dyDescent="0.2">
      <c r="Y79" t="s">
        <v>32</v>
      </c>
      <c r="Z79">
        <v>3</v>
      </c>
      <c r="AA79">
        <v>3</v>
      </c>
    </row>
    <row r="80" spans="25:30" x14ac:dyDescent="0.2">
      <c r="Y80" t="s">
        <v>33</v>
      </c>
      <c r="Z80">
        <v>2</v>
      </c>
      <c r="AA80">
        <v>2</v>
      </c>
    </row>
    <row r="81" spans="25:27" x14ac:dyDescent="0.2">
      <c r="Y81" t="s">
        <v>34</v>
      </c>
      <c r="Z81">
        <v>3.9548113347166935E-3</v>
      </c>
    </row>
    <row r="82" spans="25:27" x14ac:dyDescent="0.2">
      <c r="Y82" t="s">
        <v>35</v>
      </c>
      <c r="Z82">
        <v>3.9392324137168533E-3</v>
      </c>
    </row>
    <row r="83" spans="25:27" ht="16" thickBot="1" x14ac:dyDescent="0.25">
      <c r="Y83" s="4" t="s">
        <v>36</v>
      </c>
      <c r="Z83" s="4">
        <v>5.2631578947368481E-2</v>
      </c>
      <c r="AA83" s="4"/>
    </row>
  </sheetData>
  <mergeCells count="3">
    <mergeCell ref="D2:F2"/>
    <mergeCell ref="H2:J2"/>
    <mergeCell ref="L2:N2"/>
  </mergeCells>
  <pageMargins left="0.7" right="0.7" top="0.75" bottom="0.75" header="0.3" footer="0.3"/>
  <pageSetup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77929E-61BC-3844-9DEF-B9793BA0F4FC}">
  <dimension ref="A2:Q42"/>
  <sheetViews>
    <sheetView zoomScale="111" workbookViewId="0">
      <selection activeCell="G25" sqref="G25"/>
    </sheetView>
  </sheetViews>
  <sheetFormatPr baseColWidth="10" defaultColWidth="8.83203125" defaultRowHeight="15" x14ac:dyDescent="0.2"/>
  <cols>
    <col min="1" max="1" width="22.83203125" customWidth="1"/>
    <col min="2" max="2" width="9.1640625" customWidth="1"/>
    <col min="6" max="6" width="9.6640625" bestFit="1" customWidth="1"/>
    <col min="7" max="7" width="9" bestFit="1" customWidth="1"/>
    <col min="17" max="17" width="12.83203125" bestFit="1" customWidth="1"/>
  </cols>
  <sheetData>
    <row r="2" spans="1:17" x14ac:dyDescent="0.2">
      <c r="A2" t="s">
        <v>40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J2" t="s">
        <v>24</v>
      </c>
      <c r="L2" t="s">
        <v>25</v>
      </c>
    </row>
    <row r="3" spans="1:17" x14ac:dyDescent="0.2">
      <c r="A3" t="s">
        <v>0</v>
      </c>
      <c r="B3">
        <v>55.462730664900612</v>
      </c>
      <c r="C3">
        <v>50.583905352571698</v>
      </c>
      <c r="D3">
        <v>52.314250000000001</v>
      </c>
      <c r="E3">
        <v>1.1000000000000001</v>
      </c>
      <c r="F3" s="1">
        <f>AVERAGE(Table2[[#This Row],[Rep1]:[Rep3]])</f>
        <v>52.786962005824101</v>
      </c>
      <c r="G3" s="1">
        <f>STDEV(Table2[[#This Row],[Rep1]:[Rep3]])</f>
        <v>2.4735251337702264</v>
      </c>
    </row>
    <row r="4" spans="1:17" x14ac:dyDescent="0.2">
      <c r="A4" t="s">
        <v>9</v>
      </c>
      <c r="B4">
        <v>0</v>
      </c>
      <c r="C4">
        <v>0</v>
      </c>
      <c r="E4">
        <v>2.1</v>
      </c>
      <c r="F4" s="1">
        <f>AVERAGE(Table2[[#This Row],[Rep1]:[Rep3]])</f>
        <v>0</v>
      </c>
      <c r="G4" s="1">
        <f>STDEV(Table2[[#This Row],[Rep1]:[Rep3]])</f>
        <v>0</v>
      </c>
      <c r="L4" t="s">
        <v>26</v>
      </c>
    </row>
    <row r="5" spans="1:17" ht="16" thickBot="1" x14ac:dyDescent="0.25">
      <c r="A5" t="s">
        <v>10</v>
      </c>
      <c r="B5">
        <v>1.8392420788227086</v>
      </c>
      <c r="C5">
        <v>1.570174600357662</v>
      </c>
      <c r="E5">
        <v>3.1</v>
      </c>
      <c r="F5" s="1">
        <f>AVERAGE(Table2[[#This Row],[Rep1]:[Rep3]])</f>
        <v>1.7047083395901854</v>
      </c>
      <c r="G5" s="1">
        <f>STDEV(Table2[[#This Row],[Rep1]:[Rep3]])</f>
        <v>0.19025943861939984</v>
      </c>
    </row>
    <row r="6" spans="1:17" ht="16" x14ac:dyDescent="0.2">
      <c r="A6" t="s">
        <v>1</v>
      </c>
      <c r="B6">
        <v>36.48323845667295</v>
      </c>
      <c r="C6">
        <v>35.838077166350409</v>
      </c>
      <c r="E6">
        <v>4.0999999999999996</v>
      </c>
      <c r="F6" s="1">
        <f>AVERAGE(Table2[[#This Row],[Rep1]:[Rep3]])</f>
        <v>36.160657811511683</v>
      </c>
      <c r="G6" s="1">
        <f>STDEV(Table2[[#This Row],[Rep1]:[Rep3]])</f>
        <v>0.45619792334613168</v>
      </c>
      <c r="L6" s="2"/>
      <c r="M6" s="2" t="s">
        <v>27</v>
      </c>
      <c r="N6" s="2" t="s">
        <v>28</v>
      </c>
      <c r="P6" s="3" t="s">
        <v>29</v>
      </c>
      <c r="Q6" s="3">
        <f>_xlfn.T.TEST(B3:D3,B11:D11,2,2)</f>
        <v>9.2471793349623886E-7</v>
      </c>
    </row>
    <row r="7" spans="1:17" x14ac:dyDescent="0.2">
      <c r="A7" t="s">
        <v>2</v>
      </c>
      <c r="B7">
        <v>5.8277988614800726</v>
      </c>
      <c r="C7">
        <v>4.2922201138519851</v>
      </c>
      <c r="E7">
        <v>5.0999999999999996</v>
      </c>
      <c r="F7" s="1">
        <f>AVERAGE(Table2[[#This Row],[Rep1]:[Rep3]])</f>
        <v>5.0600094876660293</v>
      </c>
      <c r="G7" s="1">
        <f>STDEV(Table2[[#This Row],[Rep1]:[Rep3]])</f>
        <v>1.0858181454937574</v>
      </c>
      <c r="L7" t="s">
        <v>30</v>
      </c>
      <c r="M7">
        <v>52.786962005824101</v>
      </c>
      <c r="N7">
        <v>147.82102300231915</v>
      </c>
    </row>
    <row r="8" spans="1:17" x14ac:dyDescent="0.2">
      <c r="A8" t="s">
        <v>3</v>
      </c>
      <c r="B8">
        <v>19.074587651437739</v>
      </c>
      <c r="C8">
        <v>36.699751861041918</v>
      </c>
      <c r="E8">
        <v>6.1</v>
      </c>
      <c r="F8" s="1">
        <f>AVERAGE(Table2[[#This Row],[Rep1]:[Rep3]])</f>
        <v>27.887169756239828</v>
      </c>
      <c r="G8" s="1">
        <f>STDEV(Table2[[#This Row],[Rep1]:[Rep3]])</f>
        <v>12.462873132137561</v>
      </c>
      <c r="L8" t="s">
        <v>31</v>
      </c>
      <c r="M8">
        <v>6.1183265873930157</v>
      </c>
      <c r="N8">
        <v>4.5323569481557602</v>
      </c>
    </row>
    <row r="9" spans="1:17" x14ac:dyDescent="0.2">
      <c r="A9" t="s">
        <v>8</v>
      </c>
      <c r="B9">
        <v>9.2034773399231877</v>
      </c>
      <c r="C9">
        <v>8.6646661665416325</v>
      </c>
      <c r="E9">
        <v>7.1</v>
      </c>
      <c r="F9" s="1">
        <f>AVERAGE(Table2[[#This Row],[Rep1]:[Rep3]])</f>
        <v>8.9340717532324092</v>
      </c>
      <c r="G9" s="1">
        <f>STDEV(Table2[[#This Row],[Rep1]:[Rep3]])</f>
        <v>0.38099703447717831</v>
      </c>
      <c r="L9" t="s">
        <v>32</v>
      </c>
      <c r="M9">
        <v>3</v>
      </c>
      <c r="N9">
        <v>3</v>
      </c>
    </row>
    <row r="10" spans="1:17" x14ac:dyDescent="0.2">
      <c r="A10" t="s">
        <v>7</v>
      </c>
      <c r="B10">
        <v>9.0094876660341505</v>
      </c>
      <c r="C10">
        <v>3.8519924098671572</v>
      </c>
      <c r="E10">
        <v>8.1</v>
      </c>
      <c r="F10" s="1">
        <f>AVERAGE(Table2[[#This Row],[Rep1]:[Rep3]])</f>
        <v>6.4307400379506543</v>
      </c>
      <c r="G10" s="1">
        <f>STDEV(Table2[[#This Row],[Rep1]:[Rep3]])</f>
        <v>3.6468998695731272</v>
      </c>
      <c r="L10" t="s">
        <v>33</v>
      </c>
      <c r="M10">
        <v>2</v>
      </c>
      <c r="N10">
        <v>2</v>
      </c>
    </row>
    <row r="11" spans="1:17" x14ac:dyDescent="0.2">
      <c r="A11" t="s">
        <v>4</v>
      </c>
      <c r="B11">
        <v>146.20809614168249</v>
      </c>
      <c r="C11">
        <v>147.02087286527498</v>
      </c>
      <c r="D11">
        <v>150.23410000000001</v>
      </c>
      <c r="E11">
        <v>9.1</v>
      </c>
      <c r="F11" s="1">
        <f>AVERAGE(Table2[[#This Row],[Rep1]:[Rep3]])</f>
        <v>147.82102300231915</v>
      </c>
      <c r="G11" s="1">
        <f>STDEV(Table2[[#This Row],[Rep1]:[Rep3]])</f>
        <v>2.1289332887988199</v>
      </c>
      <c r="L11" t="s">
        <v>34</v>
      </c>
      <c r="M11">
        <v>1.3499216097449243</v>
      </c>
    </row>
    <row r="12" spans="1:17" x14ac:dyDescent="0.2">
      <c r="A12" t="s">
        <v>5</v>
      </c>
      <c r="B12">
        <v>0</v>
      </c>
      <c r="C12">
        <v>3.5953260761009853E-2</v>
      </c>
      <c r="E12">
        <v>10.1</v>
      </c>
      <c r="F12" s="1">
        <f>AVERAGE(Table2[[#This Row],[Rep1]:[Rep3]])</f>
        <v>1.7976630380504927E-2</v>
      </c>
      <c r="G12" s="1">
        <f>STDEV(Table2[[#This Row],[Rep1]:[Rep3]])</f>
        <v>2.5422794489878279E-2</v>
      </c>
      <c r="L12" t="s">
        <v>35</v>
      </c>
      <c r="M12">
        <v>0.42554611007153836</v>
      </c>
    </row>
    <row r="13" spans="1:17" ht="16" thickBot="1" x14ac:dyDescent="0.25">
      <c r="A13" t="s">
        <v>6</v>
      </c>
      <c r="B13">
        <v>14.48814845785223</v>
      </c>
      <c r="C13">
        <v>14.476570289132587</v>
      </c>
      <c r="E13">
        <v>11.1</v>
      </c>
      <c r="F13" s="1">
        <f>AVERAGE(Table2[[#This Row],[Rep1]:[Rep3]])</f>
        <v>14.482359373492407</v>
      </c>
      <c r="G13" s="1">
        <f>STDEV(Table2[[#This Row],[Rep1]:[Rep3]])</f>
        <v>8.187001615381384E-3</v>
      </c>
      <c r="L13" s="4" t="s">
        <v>36</v>
      </c>
      <c r="M13" s="4">
        <v>18.999999999999996</v>
      </c>
      <c r="N13" s="4"/>
    </row>
    <row r="14" spans="1:17" x14ac:dyDescent="0.2">
      <c r="A14" t="s">
        <v>13</v>
      </c>
      <c r="B14">
        <v>67.466620665861413</v>
      </c>
      <c r="C14">
        <v>65.242366741417968</v>
      </c>
      <c r="E14">
        <v>12.1</v>
      </c>
      <c r="F14" s="1">
        <f>AVERAGE(Table2[[#This Row],[Rep1]:[Rep3]])</f>
        <v>66.35449370363969</v>
      </c>
      <c r="G14" s="1">
        <f>STDEV(Table2[[#This Row],[Rep1]:[Rep3]])</f>
        <v>1.572785033054751</v>
      </c>
    </row>
    <row r="15" spans="1:17" x14ac:dyDescent="0.2">
      <c r="A15" t="s">
        <v>11</v>
      </c>
      <c r="B15">
        <v>11.992797118847543</v>
      </c>
      <c r="C15">
        <v>7.2075281725593374</v>
      </c>
      <c r="E15">
        <v>13.1</v>
      </c>
      <c r="F15" s="1">
        <f>AVERAGE(Table2[[#This Row],[Rep1]:[Rep3]])</f>
        <v>9.6001626457034401</v>
      </c>
      <c r="G15" s="1">
        <f>STDEV(Table2[[#This Row],[Rep1]:[Rep3]])</f>
        <v>3.3836961217217914</v>
      </c>
    </row>
    <row r="16" spans="1:17" x14ac:dyDescent="0.2">
      <c r="A16" t="s">
        <v>12</v>
      </c>
      <c r="B16">
        <v>15.036452611604904</v>
      </c>
      <c r="C16">
        <v>13.174872665534794</v>
      </c>
      <c r="E16">
        <v>14.1</v>
      </c>
      <c r="F16" s="1">
        <f>AVERAGE(Table2[[#This Row],[Rep1]:[Rep3]])</f>
        <v>14.10566263856985</v>
      </c>
      <c r="G16" s="1">
        <f>STDEV(Table2[[#This Row],[Rep1]:[Rep3]])</f>
        <v>1.3163358035870623</v>
      </c>
      <c r="L16" t="s">
        <v>37</v>
      </c>
    </row>
    <row r="17" spans="1:17" x14ac:dyDescent="0.2">
      <c r="A17" t="s">
        <v>14</v>
      </c>
      <c r="B17">
        <v>133.99746995572417</v>
      </c>
      <c r="C17">
        <v>122.32447817836803</v>
      </c>
      <c r="D17">
        <v>127.43259999999999</v>
      </c>
      <c r="E17">
        <v>15.1</v>
      </c>
      <c r="F17" s="1">
        <f>AVERAGE(Table2[[#This Row],[Rep1]:[Rep3]])</f>
        <v>127.91818271136405</v>
      </c>
      <c r="G17" s="1">
        <f>STDEV(Table2[[#This Row],[Rep1]:[Rep3]])</f>
        <v>5.8516260292108386</v>
      </c>
    </row>
    <row r="18" spans="1:17" x14ac:dyDescent="0.2">
      <c r="A18" t="s">
        <v>15</v>
      </c>
      <c r="B18">
        <v>6.7741935483870801</v>
      </c>
      <c r="C18">
        <v>2.3529411764705652</v>
      </c>
      <c r="E18">
        <v>16.100000000000001</v>
      </c>
      <c r="F18" s="1">
        <f>AVERAGE(Table2[[#This Row],[Rep1]:[Rep3]])</f>
        <v>4.5635673624288229</v>
      </c>
      <c r="G18" s="1">
        <f>STDEV(Table2[[#This Row],[Rep1]:[Rep3]])</f>
        <v>3.1262975335192755</v>
      </c>
      <c r="L18" t="s">
        <v>26</v>
      </c>
    </row>
    <row r="19" spans="1:17" ht="16" thickBot="1" x14ac:dyDescent="0.25"/>
    <row r="20" spans="1:17" ht="16" x14ac:dyDescent="0.2">
      <c r="L20" s="2"/>
      <c r="M20" s="2" t="s">
        <v>27</v>
      </c>
      <c r="N20" s="2" t="s">
        <v>28</v>
      </c>
      <c r="P20" s="3" t="s">
        <v>38</v>
      </c>
      <c r="Q20" s="3">
        <f>_xlfn.T.TEST(B3:D3,B17:D17,2,3)</f>
        <v>4.9253365042421229E-4</v>
      </c>
    </row>
    <row r="21" spans="1:17" x14ac:dyDescent="0.2">
      <c r="L21" t="s">
        <v>30</v>
      </c>
      <c r="M21">
        <v>52.786962005824101</v>
      </c>
      <c r="N21">
        <v>127.91818271136405</v>
      </c>
    </row>
    <row r="22" spans="1:17" x14ac:dyDescent="0.2">
      <c r="L22" t="s">
        <v>31</v>
      </c>
      <c r="M22">
        <v>6.1183265873930157</v>
      </c>
      <c r="N22">
        <v>34.241527185737809</v>
      </c>
    </row>
    <row r="23" spans="1:17" x14ac:dyDescent="0.2">
      <c r="L23" t="s">
        <v>32</v>
      </c>
      <c r="M23">
        <v>3</v>
      </c>
      <c r="N23">
        <v>3</v>
      </c>
    </row>
    <row r="24" spans="1:17" x14ac:dyDescent="0.2">
      <c r="L24" t="s">
        <v>33</v>
      </c>
      <c r="M24">
        <v>2</v>
      </c>
      <c r="N24">
        <v>2</v>
      </c>
    </row>
    <row r="25" spans="1:17" x14ac:dyDescent="0.2">
      <c r="L25" t="s">
        <v>34</v>
      </c>
      <c r="M25">
        <v>0.1786814751049248</v>
      </c>
    </row>
    <row r="26" spans="1:17" x14ac:dyDescent="0.2">
      <c r="L26" t="s">
        <v>35</v>
      </c>
      <c r="M26">
        <v>0.15159436953823235</v>
      </c>
    </row>
    <row r="27" spans="1:17" ht="16" thickBot="1" x14ac:dyDescent="0.25">
      <c r="L27" s="4" t="s">
        <v>36</v>
      </c>
      <c r="M27" s="4">
        <v>5.2631578947368481E-2</v>
      </c>
      <c r="N27" s="4"/>
    </row>
    <row r="31" spans="1:17" x14ac:dyDescent="0.2">
      <c r="L31" t="s">
        <v>39</v>
      </c>
    </row>
    <row r="33" spans="12:17" x14ac:dyDescent="0.2">
      <c r="L33" t="s">
        <v>26</v>
      </c>
    </row>
    <row r="34" spans="12:17" ht="16" thickBot="1" x14ac:dyDescent="0.25"/>
    <row r="35" spans="12:17" ht="16" x14ac:dyDescent="0.2">
      <c r="L35" s="2"/>
      <c r="M35" s="2" t="s">
        <v>27</v>
      </c>
      <c r="N35" s="2" t="s">
        <v>28</v>
      </c>
      <c r="P35" s="3" t="s">
        <v>38</v>
      </c>
      <c r="Q35" s="3">
        <f>_xlfn.T.TEST(B11:D11,B17:D17,2,3)</f>
        <v>1.8117981089144423E-2</v>
      </c>
    </row>
    <row r="36" spans="12:17" x14ac:dyDescent="0.2">
      <c r="L36" t="s">
        <v>30</v>
      </c>
      <c r="M36">
        <v>147.82102300231915</v>
      </c>
      <c r="N36">
        <v>127.91818271136405</v>
      </c>
    </row>
    <row r="37" spans="12:17" x14ac:dyDescent="0.2">
      <c r="L37" t="s">
        <v>31</v>
      </c>
      <c r="M37">
        <v>4.5323569481557602</v>
      </c>
      <c r="N37">
        <v>34.241527185737809</v>
      </c>
    </row>
    <row r="38" spans="12:17" x14ac:dyDescent="0.2">
      <c r="L38" t="s">
        <v>32</v>
      </c>
      <c r="M38">
        <v>3</v>
      </c>
      <c r="N38">
        <v>3</v>
      </c>
    </row>
    <row r="39" spans="12:17" x14ac:dyDescent="0.2">
      <c r="L39" t="s">
        <v>33</v>
      </c>
      <c r="M39">
        <v>2</v>
      </c>
      <c r="N39">
        <v>2</v>
      </c>
    </row>
    <row r="40" spans="12:17" x14ac:dyDescent="0.2">
      <c r="L40" t="s">
        <v>34</v>
      </c>
      <c r="M40">
        <v>0.13236433420655272</v>
      </c>
    </row>
    <row r="41" spans="12:17" x14ac:dyDescent="0.2">
      <c r="L41" t="s">
        <v>35</v>
      </c>
      <c r="M41">
        <v>0.11689200216580498</v>
      </c>
    </row>
    <row r="42" spans="12:17" ht="16" thickBot="1" x14ac:dyDescent="0.25">
      <c r="L42" s="4" t="s">
        <v>36</v>
      </c>
      <c r="M42" s="4">
        <v>5.2631578947368481E-2</v>
      </c>
      <c r="N42" s="4"/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D9251F-5F86-2643-90FA-DAAFAC0EEA45}">
  <dimension ref="A1:F15"/>
  <sheetViews>
    <sheetView workbookViewId="0">
      <selection activeCell="J37" sqref="J37"/>
    </sheetView>
  </sheetViews>
  <sheetFormatPr baseColWidth="10" defaultRowHeight="15" x14ac:dyDescent="0.2"/>
  <cols>
    <col min="1" max="1" width="14.5" bestFit="1" customWidth="1"/>
    <col min="2" max="5" width="11.6640625" bestFit="1" customWidth="1"/>
    <col min="6" max="6" width="15.83203125" bestFit="1" customWidth="1"/>
  </cols>
  <sheetData>
    <row r="1" spans="1:6" x14ac:dyDescent="0.2">
      <c r="A1" s="23"/>
      <c r="B1" s="70" t="s">
        <v>88</v>
      </c>
      <c r="C1" s="71"/>
      <c r="D1" s="71"/>
      <c r="E1" s="71"/>
      <c r="F1" s="72"/>
    </row>
    <row r="2" spans="1:6" x14ac:dyDescent="0.2">
      <c r="A2" s="24" t="s">
        <v>87</v>
      </c>
      <c r="B2" s="25" t="s">
        <v>83</v>
      </c>
      <c r="C2" s="26" t="s">
        <v>84</v>
      </c>
      <c r="D2" s="27" t="s">
        <v>85</v>
      </c>
      <c r="E2" s="25" t="s">
        <v>89</v>
      </c>
      <c r="F2" s="27" t="s">
        <v>86</v>
      </c>
    </row>
    <row r="3" spans="1:6" x14ac:dyDescent="0.2">
      <c r="A3" s="9">
        <v>0</v>
      </c>
      <c r="B3" s="19">
        <v>0</v>
      </c>
      <c r="C3" s="20">
        <v>0</v>
      </c>
      <c r="D3" s="21">
        <v>0</v>
      </c>
      <c r="E3" s="19">
        <f>AVERAGE(B3:D3)</f>
        <v>0</v>
      </c>
      <c r="F3" s="21">
        <f>STDEV(B3:D3)</f>
        <v>0</v>
      </c>
    </row>
    <row r="4" spans="1:6" x14ac:dyDescent="0.2">
      <c r="A4" s="28">
        <v>16</v>
      </c>
      <c r="B4" s="29">
        <v>2.0553027501902128</v>
      </c>
      <c r="C4" s="30">
        <v>2.0472547509435826</v>
      </c>
      <c r="D4" s="31">
        <v>2.0357769502154381</v>
      </c>
      <c r="E4" s="29">
        <f t="shared" ref="E4:E12" si="0">AVERAGE(B4:D4)</f>
        <v>2.0461114837830778</v>
      </c>
      <c r="F4" s="31">
        <f t="shared" ref="F4:F12" si="1">STDEV(B4:D4)</f>
        <v>9.8129766642922334E-3</v>
      </c>
    </row>
    <row r="5" spans="1:6" x14ac:dyDescent="0.2">
      <c r="A5" s="9">
        <v>24</v>
      </c>
      <c r="B5" s="19">
        <v>2.9824287931501523</v>
      </c>
      <c r="C5" s="20">
        <v>2.9660134809412386</v>
      </c>
      <c r="D5" s="21">
        <v>2.9605167639798351</v>
      </c>
      <c r="E5" s="19">
        <f t="shared" si="0"/>
        <v>2.9696530126904093</v>
      </c>
      <c r="F5" s="21">
        <f t="shared" si="1"/>
        <v>1.1400390304946608E-2</v>
      </c>
    </row>
    <row r="6" spans="1:6" x14ac:dyDescent="0.2">
      <c r="A6" s="28">
        <v>37</v>
      </c>
      <c r="B6" s="29">
        <v>4.1916742082399869</v>
      </c>
      <c r="C6" s="30">
        <v>4.1937683298303199</v>
      </c>
      <c r="D6" s="31">
        <v>4.1738370875510551</v>
      </c>
      <c r="E6" s="29">
        <f t="shared" si="0"/>
        <v>4.1864265418737876</v>
      </c>
      <c r="F6" s="31">
        <f t="shared" si="1"/>
        <v>1.0952949667413579E-2</v>
      </c>
    </row>
    <row r="7" spans="1:6" x14ac:dyDescent="0.2">
      <c r="A7" s="9">
        <v>48</v>
      </c>
      <c r="B7" s="19">
        <v>5.0113823944415943</v>
      </c>
      <c r="C7" s="20">
        <v>4.9804291173559001</v>
      </c>
      <c r="D7" s="21">
        <v>4.9686247061200133</v>
      </c>
      <c r="E7" s="19">
        <f t="shared" si="0"/>
        <v>4.9868120726391689</v>
      </c>
      <c r="F7" s="21">
        <f t="shared" si="1"/>
        <v>2.2081928499624436E-2</v>
      </c>
    </row>
    <row r="8" spans="1:6" x14ac:dyDescent="0.2">
      <c r="A8" s="28">
        <v>69</v>
      </c>
      <c r="B8" s="29">
        <v>6.4772975713840806</v>
      </c>
      <c r="C8" s="30">
        <v>6.4507199042605876</v>
      </c>
      <c r="D8" s="31">
        <v>6.4158749423373962</v>
      </c>
      <c r="E8" s="29">
        <f t="shared" si="0"/>
        <v>6.4479641393273548</v>
      </c>
      <c r="F8" s="31">
        <f t="shared" si="1"/>
        <v>3.080390429843392E-2</v>
      </c>
    </row>
    <row r="9" spans="1:6" x14ac:dyDescent="0.2">
      <c r="A9" s="9">
        <v>92</v>
      </c>
      <c r="B9" s="19">
        <v>7.707480362929128</v>
      </c>
      <c r="C9" s="20">
        <v>7.6932475131593954</v>
      </c>
      <c r="D9" s="21">
        <v>7.6374690299926415</v>
      </c>
      <c r="E9" s="19">
        <f t="shared" si="0"/>
        <v>7.6793989686937216</v>
      </c>
      <c r="F9" s="21">
        <f t="shared" si="1"/>
        <v>3.7003152875791465E-2</v>
      </c>
    </row>
    <row r="10" spans="1:6" x14ac:dyDescent="0.2">
      <c r="A10" s="28">
        <v>113</v>
      </c>
      <c r="B10" s="29">
        <v>8.5619581399070732</v>
      </c>
      <c r="C10" s="30">
        <v>8.5446079914104054</v>
      </c>
      <c r="D10" s="31">
        <v>8.4999354328699184</v>
      </c>
      <c r="E10" s="29">
        <f t="shared" si="0"/>
        <v>8.5355005213957984</v>
      </c>
      <c r="F10" s="31">
        <f t="shared" si="1"/>
        <v>3.1998649262186055E-2</v>
      </c>
    </row>
    <row r="11" spans="1:6" x14ac:dyDescent="0.2">
      <c r="A11" s="9">
        <v>136</v>
      </c>
      <c r="B11" s="19">
        <v>9.2545796548737869</v>
      </c>
      <c r="C11" s="20">
        <v>9.2357662432566876</v>
      </c>
      <c r="D11" s="21">
        <v>9.172364484156132</v>
      </c>
      <c r="E11" s="19">
        <f t="shared" si="0"/>
        <v>9.2209034607622016</v>
      </c>
      <c r="F11" s="21">
        <f t="shared" si="1"/>
        <v>4.3075634663253294E-2</v>
      </c>
    </row>
    <row r="12" spans="1:6" x14ac:dyDescent="0.2">
      <c r="A12" s="28">
        <v>168</v>
      </c>
      <c r="B12" s="29">
        <v>9.9820800568382104</v>
      </c>
      <c r="C12" s="30">
        <v>9.9742843385597908</v>
      </c>
      <c r="D12" s="31">
        <v>9.9177983771661644</v>
      </c>
      <c r="E12" s="29">
        <f t="shared" si="0"/>
        <v>9.958054257521388</v>
      </c>
      <c r="F12" s="31">
        <f t="shared" si="1"/>
        <v>3.507984083843186E-2</v>
      </c>
    </row>
    <row r="13" spans="1:6" x14ac:dyDescent="0.2">
      <c r="A13" s="9">
        <v>192</v>
      </c>
      <c r="B13" s="19">
        <v>10.33938062941318</v>
      </c>
      <c r="C13" s="20">
        <v>10.345334785239716</v>
      </c>
      <c r="D13" s="21">
        <v>10.275083020795757</v>
      </c>
      <c r="E13" s="19">
        <f t="shared" ref="E13" si="2">AVERAGE(B13:D13)</f>
        <v>10.319932811816217</v>
      </c>
      <c r="F13" s="21">
        <f t="shared" ref="F13" si="3">STDEV(B13:D13)</f>
        <v>3.8954984390138399E-2</v>
      </c>
    </row>
    <row r="14" spans="1:6" x14ac:dyDescent="0.2">
      <c r="A14" s="28">
        <v>285</v>
      </c>
      <c r="B14" s="29">
        <v>11.093406494588303</v>
      </c>
      <c r="C14" s="30">
        <v>11.102522878995176</v>
      </c>
      <c r="D14" s="31">
        <v>11.048744123207257</v>
      </c>
      <c r="E14" s="29">
        <f>AVERAGE(B14:D14)</f>
        <v>11.081557832263579</v>
      </c>
      <c r="F14" s="31">
        <f>STDEV(B14:D14)</f>
        <v>2.8780752990291203E-2</v>
      </c>
    </row>
    <row r="15" spans="1:6" x14ac:dyDescent="0.2">
      <c r="A15" s="18">
        <v>384</v>
      </c>
      <c r="B15" s="16">
        <v>11.405141729661235</v>
      </c>
      <c r="C15" s="22">
        <v>11.423584666469504</v>
      </c>
      <c r="D15" s="17">
        <v>11.380529957606049</v>
      </c>
      <c r="E15" s="16">
        <f>AVERAGE(B15:D15)</f>
        <v>11.403085451245596</v>
      </c>
      <c r="F15" s="17">
        <f>STDEV(B15:D15)</f>
        <v>2.1600884230076785E-2</v>
      </c>
    </row>
  </sheetData>
  <mergeCells count="1">
    <mergeCell ref="B1:F1"/>
  </mergeCells>
  <pageMargins left="0.7" right="0.7" top="0.75" bottom="0.75" header="0.3" footer="0.3"/>
  <pageSetup orientation="portrait" horizontalDpi="0" verticalDpi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32F4F3-975D-7B49-AEC6-B18EA2C32B77}">
  <dimension ref="A2:AK21"/>
  <sheetViews>
    <sheetView zoomScaleNormal="100" workbookViewId="0">
      <selection activeCell="E23" sqref="E23"/>
    </sheetView>
  </sheetViews>
  <sheetFormatPr baseColWidth="10" defaultRowHeight="15" x14ac:dyDescent="0.2"/>
  <cols>
    <col min="2" max="2" width="12.6640625" bestFit="1" customWidth="1"/>
    <col min="3" max="3" width="22" bestFit="1" customWidth="1"/>
    <col min="4" max="17" width="11.6640625" bestFit="1" customWidth="1"/>
    <col min="18" max="23" width="11" bestFit="1" customWidth="1"/>
    <col min="24" max="24" width="12.5" bestFit="1" customWidth="1"/>
    <col min="25" max="26" width="11.5" bestFit="1" customWidth="1"/>
    <col min="27" max="28" width="12.83203125" bestFit="1" customWidth="1"/>
    <col min="29" max="29" width="13.83203125" bestFit="1" customWidth="1"/>
    <col min="30" max="30" width="10.5" bestFit="1" customWidth="1"/>
  </cols>
  <sheetData>
    <row r="2" spans="1:37" x14ac:dyDescent="0.2">
      <c r="C2" s="73" t="s">
        <v>107</v>
      </c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3" t="s">
        <v>108</v>
      </c>
      <c r="Y2" s="74"/>
      <c r="Z2" s="74"/>
      <c r="AA2" s="74"/>
      <c r="AB2" s="74"/>
      <c r="AC2" s="74"/>
      <c r="AD2" s="75"/>
      <c r="AE2" s="73" t="s">
        <v>109</v>
      </c>
      <c r="AF2" s="74"/>
      <c r="AG2" s="74"/>
      <c r="AH2" s="74"/>
      <c r="AI2" s="74"/>
      <c r="AJ2" s="74"/>
      <c r="AK2" s="75"/>
    </row>
    <row r="3" spans="1:37" x14ac:dyDescent="0.2">
      <c r="A3" s="8" t="s">
        <v>90</v>
      </c>
      <c r="B3" s="15" t="s">
        <v>112</v>
      </c>
      <c r="C3" s="76" t="s">
        <v>98</v>
      </c>
      <c r="D3" s="76"/>
      <c r="E3" s="76"/>
      <c r="F3" s="76" t="s">
        <v>99</v>
      </c>
      <c r="G3" s="76"/>
      <c r="H3" s="76"/>
      <c r="I3" s="76" t="s">
        <v>100</v>
      </c>
      <c r="J3" s="76"/>
      <c r="K3" s="76"/>
      <c r="L3" s="76" t="s">
        <v>101</v>
      </c>
      <c r="M3" s="76"/>
      <c r="N3" s="76"/>
      <c r="O3" s="76" t="s">
        <v>102</v>
      </c>
      <c r="P3" s="76"/>
      <c r="Q3" s="76"/>
      <c r="R3" s="76" t="s">
        <v>103</v>
      </c>
      <c r="S3" s="76"/>
      <c r="T3" s="76"/>
      <c r="U3" s="76" t="s">
        <v>104</v>
      </c>
      <c r="V3" s="76"/>
      <c r="W3" s="77"/>
      <c r="X3" s="23" t="s">
        <v>98</v>
      </c>
      <c r="Y3" s="47" t="s">
        <v>99</v>
      </c>
      <c r="Z3" s="47" t="s">
        <v>100</v>
      </c>
      <c r="AA3" s="47" t="s">
        <v>101</v>
      </c>
      <c r="AB3" s="47" t="s">
        <v>102</v>
      </c>
      <c r="AC3" s="47" t="s">
        <v>103</v>
      </c>
      <c r="AD3" s="48" t="s">
        <v>104</v>
      </c>
      <c r="AE3" s="23" t="s">
        <v>98</v>
      </c>
      <c r="AF3" s="47" t="s">
        <v>99</v>
      </c>
      <c r="AG3" s="47" t="s">
        <v>100</v>
      </c>
      <c r="AH3" s="47" t="s">
        <v>101</v>
      </c>
      <c r="AI3" s="47" t="s">
        <v>102</v>
      </c>
      <c r="AJ3" s="47" t="s">
        <v>103</v>
      </c>
      <c r="AK3" s="48" t="s">
        <v>104</v>
      </c>
    </row>
    <row r="4" spans="1:37" s="43" customFormat="1" x14ac:dyDescent="0.2">
      <c r="A4" s="78" t="s">
        <v>110</v>
      </c>
      <c r="B4" s="39" t="s">
        <v>105</v>
      </c>
      <c r="C4" s="40">
        <v>0</v>
      </c>
      <c r="D4" s="41">
        <v>0</v>
      </c>
      <c r="E4" s="42">
        <v>0</v>
      </c>
      <c r="F4" s="40">
        <v>0</v>
      </c>
      <c r="G4" s="41">
        <v>0</v>
      </c>
      <c r="H4" s="42">
        <v>0</v>
      </c>
      <c r="I4" s="40">
        <v>0</v>
      </c>
      <c r="J4" s="41">
        <v>0</v>
      </c>
      <c r="K4" s="42">
        <v>0</v>
      </c>
      <c r="L4" s="40">
        <v>0</v>
      </c>
      <c r="M4" s="41">
        <v>0</v>
      </c>
      <c r="N4" s="42">
        <v>0</v>
      </c>
      <c r="O4" s="40">
        <v>0</v>
      </c>
      <c r="P4" s="41">
        <v>0</v>
      </c>
      <c r="Q4" s="42">
        <v>0</v>
      </c>
      <c r="R4" s="40">
        <v>0</v>
      </c>
      <c r="S4" s="41">
        <v>0</v>
      </c>
      <c r="T4" s="42">
        <v>0</v>
      </c>
      <c r="U4" s="40">
        <v>0</v>
      </c>
      <c r="V4" s="41">
        <v>0</v>
      </c>
      <c r="W4" s="41">
        <v>0</v>
      </c>
      <c r="X4" s="44">
        <f>AVERAGE(C4:E4)</f>
        <v>0</v>
      </c>
      <c r="Y4" s="45">
        <f>AVERAGE(F4:H4)</f>
        <v>0</v>
      </c>
      <c r="Z4" s="45">
        <f>AVERAGE(I4:K4)</f>
        <v>0</v>
      </c>
      <c r="AA4" s="45">
        <f>AVERAGE(L4:N4)</f>
        <v>0</v>
      </c>
      <c r="AB4" s="45">
        <f>AVERAGE(O4:Q4)</f>
        <v>0</v>
      </c>
      <c r="AC4" s="45">
        <f>AVERAGE(R4:T4)</f>
        <v>0</v>
      </c>
      <c r="AD4" s="46">
        <f>AVERAGE(U4:W4)</f>
        <v>0</v>
      </c>
      <c r="AE4" s="44">
        <f>STDEV(C4:E4)</f>
        <v>0</v>
      </c>
      <c r="AF4" s="45">
        <f>STDEV(F4:H4)</f>
        <v>0</v>
      </c>
      <c r="AG4" s="45">
        <f>STDEV(I4:K4)</f>
        <v>0</v>
      </c>
      <c r="AH4" s="45">
        <f>STDEV(L4:N4)</f>
        <v>0</v>
      </c>
      <c r="AI4" s="45">
        <f>STDEV(O4:Q4)</f>
        <v>0</v>
      </c>
      <c r="AJ4" s="45">
        <f>STDEV(R4:T4)</f>
        <v>0</v>
      </c>
      <c r="AK4" s="46">
        <f>STDEV(U4:W4)</f>
        <v>0</v>
      </c>
    </row>
    <row r="5" spans="1:37" x14ac:dyDescent="0.2">
      <c r="A5" s="79"/>
      <c r="B5" s="36" t="s">
        <v>106</v>
      </c>
      <c r="C5" s="37">
        <v>0</v>
      </c>
      <c r="D5" s="32">
        <v>0</v>
      </c>
      <c r="E5" s="38">
        <v>0</v>
      </c>
      <c r="F5" s="37">
        <v>0</v>
      </c>
      <c r="G5" s="32">
        <v>0</v>
      </c>
      <c r="H5" s="38">
        <v>0</v>
      </c>
      <c r="I5" s="37">
        <v>0</v>
      </c>
      <c r="J5" s="32">
        <v>0</v>
      </c>
      <c r="K5" s="38">
        <v>0</v>
      </c>
      <c r="L5" s="37">
        <v>0</v>
      </c>
      <c r="M5" s="32">
        <v>0</v>
      </c>
      <c r="N5" s="38">
        <v>0</v>
      </c>
      <c r="O5" s="37">
        <v>0</v>
      </c>
      <c r="P5" s="32">
        <v>0</v>
      </c>
      <c r="Q5" s="38">
        <v>0</v>
      </c>
      <c r="R5" s="37">
        <v>0</v>
      </c>
      <c r="S5" s="32">
        <v>0</v>
      </c>
      <c r="T5" s="38">
        <v>0</v>
      </c>
      <c r="U5" s="37">
        <v>0</v>
      </c>
      <c r="V5" s="32">
        <v>0</v>
      </c>
      <c r="W5" s="32">
        <v>0</v>
      </c>
      <c r="X5" s="33">
        <f t="shared" ref="X5:X21" si="0">AVERAGE(C5:E5)</f>
        <v>0</v>
      </c>
      <c r="Y5" s="34">
        <f t="shared" ref="Y5:Y21" si="1">AVERAGE(F5:H5)</f>
        <v>0</v>
      </c>
      <c r="Z5" s="34">
        <f t="shared" ref="Z5:Z21" si="2">AVERAGE(I5:K5)</f>
        <v>0</v>
      </c>
      <c r="AA5" s="34">
        <f t="shared" ref="AA5:AA21" si="3">AVERAGE(L5:N5)</f>
        <v>0</v>
      </c>
      <c r="AB5" s="34">
        <f t="shared" ref="AB5:AB21" si="4">AVERAGE(O5:Q5)</f>
        <v>0</v>
      </c>
      <c r="AC5" s="34">
        <f t="shared" ref="AC5:AC21" si="5">AVERAGE(R5:T5)</f>
        <v>0</v>
      </c>
      <c r="AD5" s="35">
        <f t="shared" ref="AD5:AD21" si="6">AVERAGE(U5:W5)</f>
        <v>0</v>
      </c>
      <c r="AE5" s="33">
        <f t="shared" ref="AE5:AE21" si="7">STDEV(C5:E5)</f>
        <v>0</v>
      </c>
      <c r="AF5" s="34">
        <f t="shared" ref="AF5:AF21" si="8">STDEV(F5:H5)</f>
        <v>0</v>
      </c>
      <c r="AG5" s="34">
        <f t="shared" ref="AG5:AG21" si="9">STDEV(I5:K5)</f>
        <v>0</v>
      </c>
      <c r="AH5" s="34">
        <f t="shared" ref="AH5:AH21" si="10">STDEV(L5:N5)</f>
        <v>0</v>
      </c>
      <c r="AI5" s="34">
        <f t="shared" ref="AI5:AI21" si="11">STDEV(O5:Q5)</f>
        <v>0</v>
      </c>
      <c r="AJ5" s="34">
        <f t="shared" ref="AJ5:AJ21" si="12">STDEV(R5:T5)</f>
        <v>0</v>
      </c>
      <c r="AK5" s="35">
        <f t="shared" ref="AK5:AK21" si="13">STDEV(U5:W5)</f>
        <v>0</v>
      </c>
    </row>
    <row r="6" spans="1:37" s="43" customFormat="1" x14ac:dyDescent="0.2">
      <c r="A6" s="78" t="s">
        <v>111</v>
      </c>
      <c r="B6" s="39" t="s">
        <v>105</v>
      </c>
      <c r="C6" s="44">
        <v>7.2381362256128172</v>
      </c>
      <c r="D6" s="45">
        <v>7.130628640413418</v>
      </c>
      <c r="E6" s="46">
        <v>7.0672911535572807</v>
      </c>
      <c r="F6" s="44">
        <v>6.1136586496633907</v>
      </c>
      <c r="G6" s="45">
        <v>6.2048393441588496</v>
      </c>
      <c r="H6" s="46">
        <v>6.2293102273016583</v>
      </c>
      <c r="I6" s="44">
        <v>3.0376872376452506</v>
      </c>
      <c r="J6" s="45">
        <v>3.0327300291977077</v>
      </c>
      <c r="K6" s="46">
        <v>3.0768581829881008</v>
      </c>
      <c r="L6" s="44">
        <v>1.8816223453177399</v>
      </c>
      <c r="M6" s="45">
        <v>1.8731473832587431</v>
      </c>
      <c r="N6" s="46">
        <v>1.8841290409241807</v>
      </c>
      <c r="O6" s="44">
        <v>0.44949868339504762</v>
      </c>
      <c r="P6" s="45">
        <v>0.44996406368074121</v>
      </c>
      <c r="Q6" s="46">
        <v>0.53309865184678873</v>
      </c>
      <c r="R6" s="44">
        <v>0.28010459508668395</v>
      </c>
      <c r="S6" s="45">
        <v>0.27862331130365969</v>
      </c>
      <c r="T6" s="46">
        <v>0.2807881884671054</v>
      </c>
      <c r="U6" s="44">
        <v>4.8719973018631367E-2</v>
      </c>
      <c r="V6" s="45">
        <v>4.1306898473346801E-2</v>
      </c>
      <c r="W6" s="45">
        <v>4.2518556423799217E-2</v>
      </c>
      <c r="X6" s="44">
        <f t="shared" si="0"/>
        <v>7.1453520065278395</v>
      </c>
      <c r="Y6" s="45">
        <f t="shared" si="1"/>
        <v>6.1826027403746338</v>
      </c>
      <c r="Z6" s="45">
        <f t="shared" si="2"/>
        <v>3.0490918166103533</v>
      </c>
      <c r="AA6" s="45">
        <f t="shared" si="3"/>
        <v>1.8796329231668878</v>
      </c>
      <c r="AB6" s="45">
        <f t="shared" si="4"/>
        <v>0.47752046630752581</v>
      </c>
      <c r="AC6" s="45">
        <f t="shared" si="5"/>
        <v>0.27983869828581637</v>
      </c>
      <c r="AD6" s="46">
        <f t="shared" si="6"/>
        <v>4.4181809305259133E-2</v>
      </c>
      <c r="AE6" s="44">
        <f t="shared" si="7"/>
        <v>8.6368934193492411E-2</v>
      </c>
      <c r="AF6" s="45">
        <f t="shared" si="8"/>
        <v>6.0948107135884395E-2</v>
      </c>
      <c r="AG6" s="45">
        <f t="shared" si="9"/>
        <v>2.4173783428863328E-2</v>
      </c>
      <c r="AH6" s="45">
        <f t="shared" si="10"/>
        <v>5.75478510814621E-3</v>
      </c>
      <c r="AI6" s="45">
        <f t="shared" si="11"/>
        <v>4.8132683029103264E-2</v>
      </c>
      <c r="AJ6" s="45">
        <f t="shared" si="12"/>
        <v>1.1066612466043551E-3</v>
      </c>
      <c r="AK6" s="46">
        <f t="shared" si="13"/>
        <v>3.9765847362089523E-3</v>
      </c>
    </row>
    <row r="7" spans="1:37" x14ac:dyDescent="0.2">
      <c r="A7" s="79"/>
      <c r="B7" s="36" t="s">
        <v>106</v>
      </c>
      <c r="C7" s="33">
        <v>8.5283048798983128</v>
      </c>
      <c r="D7" s="34">
        <v>8.1841032081165537</v>
      </c>
      <c r="E7" s="35">
        <v>8.0374908230762028</v>
      </c>
      <c r="F7" s="33">
        <v>4.8039047797724379</v>
      </c>
      <c r="G7" s="34">
        <v>4.8840393487554419</v>
      </c>
      <c r="H7" s="35">
        <v>5.2039510078417397</v>
      </c>
      <c r="I7" s="33">
        <v>1.3400100038553675</v>
      </c>
      <c r="J7" s="34">
        <v>1.3090221572657958</v>
      </c>
      <c r="K7" s="35">
        <v>1.3122020242882952</v>
      </c>
      <c r="L7" s="33">
        <v>0.69494619935344548</v>
      </c>
      <c r="M7" s="34">
        <v>0.68610207623484587</v>
      </c>
      <c r="N7" s="35">
        <v>0.68457308766618863</v>
      </c>
      <c r="O7" s="33">
        <v>0.15947005499205297</v>
      </c>
      <c r="P7" s="34">
        <v>0.15438661674817761</v>
      </c>
      <c r="Q7" s="35">
        <v>0.1602814230695439</v>
      </c>
      <c r="R7" s="33">
        <v>9.5209905743801726E-2</v>
      </c>
      <c r="S7" s="34">
        <v>9.2414674431756855E-2</v>
      </c>
      <c r="T7" s="35">
        <v>9.4540063365667018E-2</v>
      </c>
      <c r="U7" s="33">
        <v>3.3303939883935763E-2</v>
      </c>
      <c r="V7" s="34">
        <v>3.308462571213145E-2</v>
      </c>
      <c r="W7" s="34">
        <v>3.2064798746980795E-2</v>
      </c>
      <c r="X7" s="33">
        <f t="shared" si="0"/>
        <v>8.2499663036970237</v>
      </c>
      <c r="Y7" s="34">
        <f t="shared" si="1"/>
        <v>4.9639650454565398</v>
      </c>
      <c r="Z7" s="34">
        <f t="shared" si="2"/>
        <v>1.3204113951364862</v>
      </c>
      <c r="AA7" s="34">
        <f t="shared" si="3"/>
        <v>0.68854045441816003</v>
      </c>
      <c r="AB7" s="34">
        <f t="shared" si="4"/>
        <v>0.15804603160325817</v>
      </c>
      <c r="AC7" s="34">
        <f t="shared" si="5"/>
        <v>9.4054881180408542E-2</v>
      </c>
      <c r="AD7" s="35">
        <f t="shared" si="6"/>
        <v>3.2817788114349329E-2</v>
      </c>
      <c r="AE7" s="33">
        <f t="shared" si="7"/>
        <v>0.25194854655886761</v>
      </c>
      <c r="AF7" s="34">
        <f t="shared" si="8"/>
        <v>0.21166089363173793</v>
      </c>
      <c r="AG7" s="34">
        <f t="shared" si="9"/>
        <v>1.7047198783291421E-2</v>
      </c>
      <c r="AH7" s="34">
        <f t="shared" si="10"/>
        <v>5.599966753715855E-3</v>
      </c>
      <c r="AI7" s="34">
        <f t="shared" si="11"/>
        <v>3.1950066276114357E-3</v>
      </c>
      <c r="AJ7" s="34">
        <f t="shared" si="12"/>
        <v>1.4594111266631388E-3</v>
      </c>
      <c r="AK7" s="35">
        <f t="shared" si="13"/>
        <v>6.6126350044147259E-4</v>
      </c>
    </row>
    <row r="8" spans="1:37" s="43" customFormat="1" x14ac:dyDescent="0.2">
      <c r="A8" s="78" t="s">
        <v>91</v>
      </c>
      <c r="B8" s="39" t="s">
        <v>105</v>
      </c>
      <c r="C8" s="44">
        <v>13.584390625435006</v>
      </c>
      <c r="D8" s="45">
        <v>13.527464767042279</v>
      </c>
      <c r="E8" s="46">
        <v>13.395999506447135</v>
      </c>
      <c r="F8" s="44">
        <v>11.435268855017602</v>
      </c>
      <c r="G8" s="45">
        <v>11.590950987498545</v>
      </c>
      <c r="H8" s="46">
        <v>11.581033227178541</v>
      </c>
      <c r="I8" s="44">
        <v>5.438483036443821</v>
      </c>
      <c r="J8" s="45">
        <v>5.4450482059875744</v>
      </c>
      <c r="K8" s="46">
        <v>5.4313009660575711</v>
      </c>
      <c r="L8" s="44">
        <v>3.3488067675512441</v>
      </c>
      <c r="M8" s="45">
        <v>3.3049148866631799</v>
      </c>
      <c r="N8" s="46">
        <v>3.3334586704615905</v>
      </c>
      <c r="O8" s="44">
        <v>0.77153686040964531</v>
      </c>
      <c r="P8" s="45">
        <v>0.76239213847527343</v>
      </c>
      <c r="Q8" s="46">
        <v>0.78297184313922619</v>
      </c>
      <c r="R8" s="44">
        <v>0.40243732304006657</v>
      </c>
      <c r="S8" s="45">
        <v>0.39480505916472264</v>
      </c>
      <c r="T8" s="46">
        <v>0.39388916131104007</v>
      </c>
      <c r="U8" s="44">
        <v>5.3467285208807731E-2</v>
      </c>
      <c r="V8" s="45">
        <v>5.3251535255916665E-2</v>
      </c>
      <c r="W8" s="45">
        <v>5.5704240902186022E-2</v>
      </c>
      <c r="X8" s="44">
        <f t="shared" si="0"/>
        <v>13.502618299641474</v>
      </c>
      <c r="Y8" s="45">
        <f t="shared" si="1"/>
        <v>11.535751023231564</v>
      </c>
      <c r="Z8" s="45">
        <f t="shared" si="2"/>
        <v>5.4382774028296552</v>
      </c>
      <c r="AA8" s="45">
        <f t="shared" si="3"/>
        <v>3.3290601082253382</v>
      </c>
      <c r="AB8" s="45">
        <f t="shared" si="4"/>
        <v>0.77230028067471501</v>
      </c>
      <c r="AC8" s="45">
        <f t="shared" si="5"/>
        <v>0.39704384783860974</v>
      </c>
      <c r="AD8" s="46">
        <f t="shared" si="6"/>
        <v>5.4141020455636811E-2</v>
      </c>
      <c r="AE8" s="44">
        <f t="shared" si="7"/>
        <v>9.6622014236404971E-2</v>
      </c>
      <c r="AF8" s="45">
        <f t="shared" si="8"/>
        <v>8.7161287789793512E-2</v>
      </c>
      <c r="AG8" s="45">
        <f t="shared" si="9"/>
        <v>6.8759265056227781E-3</v>
      </c>
      <c r="AH8" s="45">
        <f t="shared" si="10"/>
        <v>2.2274083915677478E-2</v>
      </c>
      <c r="AI8" s="45">
        <f t="shared" si="11"/>
        <v>1.0311070210687103E-2</v>
      </c>
      <c r="AJ8" s="45">
        <f t="shared" si="12"/>
        <v>4.6932822503171802E-3</v>
      </c>
      <c r="AK8" s="46">
        <f t="shared" si="13"/>
        <v>1.3580797597804305E-3</v>
      </c>
    </row>
    <row r="9" spans="1:37" x14ac:dyDescent="0.2">
      <c r="A9" s="79"/>
      <c r="B9" s="36" t="s">
        <v>106</v>
      </c>
      <c r="C9" s="33">
        <v>16.303698893042437</v>
      </c>
      <c r="D9" s="34">
        <v>15.950187569366044</v>
      </c>
      <c r="E9" s="35">
        <v>15.715696812873048</v>
      </c>
      <c r="F9" s="33">
        <v>9.5121811739377442</v>
      </c>
      <c r="G9" s="34">
        <v>9.613232844719052</v>
      </c>
      <c r="H9" s="35">
        <v>9.9406485509270439</v>
      </c>
      <c r="I9" s="33">
        <v>2.4508683162694185</v>
      </c>
      <c r="J9" s="34">
        <v>2.4787531546995547</v>
      </c>
      <c r="K9" s="35">
        <v>2.485548865300407</v>
      </c>
      <c r="L9" s="33">
        <v>1.2818587091851079</v>
      </c>
      <c r="M9" s="34">
        <v>1.2533674940734454</v>
      </c>
      <c r="N9" s="35">
        <v>1.2510419594437219</v>
      </c>
      <c r="O9" s="33">
        <v>0.26833163451171449</v>
      </c>
      <c r="P9" s="34">
        <v>0.26266877768069535</v>
      </c>
      <c r="Q9" s="35">
        <v>0.26694290174157093</v>
      </c>
      <c r="R9" s="33">
        <v>0.2679446928521329</v>
      </c>
      <c r="S9" s="34">
        <v>0.14322838980314245</v>
      </c>
      <c r="T9" s="35">
        <v>0.14979843752432995</v>
      </c>
      <c r="U9" s="33">
        <v>3.1233265641999464E-2</v>
      </c>
      <c r="V9" s="34">
        <v>3.1636330869824335E-2</v>
      </c>
      <c r="W9" s="34">
        <v>3.1631391859192316E-2</v>
      </c>
      <c r="X9" s="33">
        <f t="shared" si="0"/>
        <v>15.98986109176051</v>
      </c>
      <c r="Y9" s="34">
        <f t="shared" si="1"/>
        <v>9.6886875231946146</v>
      </c>
      <c r="Z9" s="34">
        <f t="shared" si="2"/>
        <v>2.4717234454231267</v>
      </c>
      <c r="AA9" s="34">
        <f t="shared" si="3"/>
        <v>1.2620893875674251</v>
      </c>
      <c r="AB9" s="34">
        <f t="shared" si="4"/>
        <v>0.26598110464466029</v>
      </c>
      <c r="AC9" s="34">
        <f t="shared" si="5"/>
        <v>0.18699050672653508</v>
      </c>
      <c r="AD9" s="35">
        <f t="shared" si="6"/>
        <v>3.1500329457005372E-2</v>
      </c>
      <c r="AE9" s="33">
        <f t="shared" si="7"/>
        <v>0.29600186292533742</v>
      </c>
      <c r="AF9" s="34">
        <f t="shared" si="8"/>
        <v>0.22397796691619115</v>
      </c>
      <c r="AG9" s="34">
        <f t="shared" si="9"/>
        <v>1.8377914181321627E-2</v>
      </c>
      <c r="AH9" s="34">
        <f t="shared" si="10"/>
        <v>1.7160174408963558E-2</v>
      </c>
      <c r="AI9" s="34">
        <f t="shared" si="11"/>
        <v>2.9514025672338173E-3</v>
      </c>
      <c r="AJ9" s="34">
        <f t="shared" si="12"/>
        <v>7.0185301667857219E-2</v>
      </c>
      <c r="AK9" s="35">
        <f t="shared" si="13"/>
        <v>2.3129723176172723E-4</v>
      </c>
    </row>
    <row r="10" spans="1:37" s="43" customFormat="1" x14ac:dyDescent="0.2">
      <c r="A10" s="78" t="s">
        <v>92</v>
      </c>
      <c r="B10" s="39" t="s">
        <v>105</v>
      </c>
      <c r="C10" s="44">
        <v>32.968949341711287</v>
      </c>
      <c r="D10" s="45">
        <v>32.97504188934527</v>
      </c>
      <c r="E10" s="46">
        <v>32.973707743212678</v>
      </c>
      <c r="F10" s="44">
        <v>31.87679553964519</v>
      </c>
      <c r="G10" s="45">
        <v>32.189166155800457</v>
      </c>
      <c r="H10" s="46">
        <v>32.124849650270804</v>
      </c>
      <c r="I10" s="44">
        <v>12.960906713329734</v>
      </c>
      <c r="J10" s="45">
        <v>12.920870028353066</v>
      </c>
      <c r="K10" s="46">
        <v>12.848307697722412</v>
      </c>
      <c r="L10" s="44">
        <v>7.3754582804503652</v>
      </c>
      <c r="M10" s="45">
        <v>7.3043216891221627</v>
      </c>
      <c r="N10" s="46">
        <v>7.3418510385343811</v>
      </c>
      <c r="O10" s="44">
        <v>1.6594851193069371</v>
      </c>
      <c r="P10" s="45">
        <v>1.6620830208066488</v>
      </c>
      <c r="Q10" s="46">
        <v>1.7012915493044762</v>
      </c>
      <c r="R10" s="44">
        <v>0.88087779599846261</v>
      </c>
      <c r="S10" s="45">
        <v>0.86570169033791478</v>
      </c>
      <c r="T10" s="46">
        <v>0.87346591325737477</v>
      </c>
      <c r="U10" s="44">
        <v>0.10410196952472003</v>
      </c>
      <c r="V10" s="45">
        <v>0.111419354604554</v>
      </c>
      <c r="W10" s="45">
        <v>0.11621244732773518</v>
      </c>
      <c r="X10" s="44">
        <f t="shared" si="0"/>
        <v>32.972566324756407</v>
      </c>
      <c r="Y10" s="45">
        <f t="shared" si="1"/>
        <v>32.063603781905485</v>
      </c>
      <c r="Z10" s="45">
        <f t="shared" si="2"/>
        <v>12.910028146468404</v>
      </c>
      <c r="AA10" s="45">
        <f t="shared" si="3"/>
        <v>7.3405436693689694</v>
      </c>
      <c r="AB10" s="45">
        <f t="shared" si="4"/>
        <v>1.674286563139354</v>
      </c>
      <c r="AC10" s="45">
        <f t="shared" si="5"/>
        <v>0.87334846653125064</v>
      </c>
      <c r="AD10" s="46">
        <f t="shared" si="6"/>
        <v>0.11057792381900307</v>
      </c>
      <c r="AE10" s="44">
        <f t="shared" si="7"/>
        <v>3.2026412907657548E-3</v>
      </c>
      <c r="AF10" s="45">
        <f t="shared" si="8"/>
        <v>0.16494587825457124</v>
      </c>
      <c r="AG10" s="45">
        <f t="shared" si="9"/>
        <v>5.7077091560758964E-2</v>
      </c>
      <c r="AH10" s="45">
        <f t="shared" si="10"/>
        <v>3.5586311512292551E-2</v>
      </c>
      <c r="AI10" s="45">
        <f t="shared" si="11"/>
        <v>2.3423049147888102E-2</v>
      </c>
      <c r="AJ10" s="45">
        <f t="shared" si="12"/>
        <v>7.5887344831095487E-3</v>
      </c>
      <c r="AK10" s="46">
        <f t="shared" si="13"/>
        <v>6.098927977889663E-3</v>
      </c>
    </row>
    <row r="11" spans="1:37" x14ac:dyDescent="0.2">
      <c r="A11" s="79"/>
      <c r="B11" s="36" t="s">
        <v>106</v>
      </c>
      <c r="C11" s="33">
        <v>32.959805455816969</v>
      </c>
      <c r="D11" s="34">
        <v>32.967514088667571</v>
      </c>
      <c r="E11" s="35">
        <v>32.969017003226178</v>
      </c>
      <c r="F11" s="33">
        <v>26.351407751317701</v>
      </c>
      <c r="G11" s="34">
        <v>26.590734786367335</v>
      </c>
      <c r="H11" s="35">
        <v>27.215629858143835</v>
      </c>
      <c r="I11" s="33">
        <v>7.2302251966404691</v>
      </c>
      <c r="J11" s="34">
        <v>7.3991795551291233</v>
      </c>
      <c r="K11" s="35">
        <v>7.3334432372018732</v>
      </c>
      <c r="L11" s="33">
        <v>3.9379546337480775</v>
      </c>
      <c r="M11" s="34">
        <v>3.7979400614647343</v>
      </c>
      <c r="N11" s="35">
        <v>3.8745953844204504</v>
      </c>
      <c r="O11" s="33">
        <v>0.79689812844743546</v>
      </c>
      <c r="P11" s="34">
        <v>0.76584812723104068</v>
      </c>
      <c r="Q11" s="35">
        <v>0.77742203066368865</v>
      </c>
      <c r="R11" s="33">
        <v>0.40122251608359816</v>
      </c>
      <c r="S11" s="34">
        <v>0.39330719950404469</v>
      </c>
      <c r="T11" s="35">
        <v>0.41397705484163799</v>
      </c>
      <c r="U11" s="33">
        <v>3.1564552368887375E-2</v>
      </c>
      <c r="V11" s="34">
        <v>3.2476242655532672E-2</v>
      </c>
      <c r="W11" s="34">
        <v>3.1528840868985712E-2</v>
      </c>
      <c r="X11" s="33">
        <f t="shared" si="0"/>
        <v>32.965445515903575</v>
      </c>
      <c r="Y11" s="34">
        <f t="shared" si="1"/>
        <v>26.719257465276289</v>
      </c>
      <c r="Z11" s="34">
        <f t="shared" si="2"/>
        <v>7.3209493296571546</v>
      </c>
      <c r="AA11" s="34">
        <f t="shared" si="3"/>
        <v>3.8701633598777541</v>
      </c>
      <c r="AB11" s="34">
        <f t="shared" si="4"/>
        <v>0.7800560954473883</v>
      </c>
      <c r="AC11" s="34">
        <f t="shared" si="5"/>
        <v>0.40283559014309361</v>
      </c>
      <c r="AD11" s="35">
        <f t="shared" si="6"/>
        <v>3.1856545297801915E-2</v>
      </c>
      <c r="AE11" s="33">
        <f t="shared" si="7"/>
        <v>4.9419021012145695E-3</v>
      </c>
      <c r="AF11" s="34">
        <f t="shared" si="8"/>
        <v>0.44621577933461865</v>
      </c>
      <c r="AG11" s="34">
        <f t="shared" si="9"/>
        <v>8.5167288951686931E-2</v>
      </c>
      <c r="AH11" s="34">
        <f t="shared" si="10"/>
        <v>7.011242574666908E-2</v>
      </c>
      <c r="AI11" s="34">
        <f t="shared" si="11"/>
        <v>1.569169738581758E-2</v>
      </c>
      <c r="AJ11" s="34">
        <f t="shared" si="12"/>
        <v>1.0428913455404712E-2</v>
      </c>
      <c r="AK11" s="35">
        <f t="shared" si="13"/>
        <v>5.3697061296700756E-4</v>
      </c>
    </row>
    <row r="12" spans="1:37" s="43" customFormat="1" x14ac:dyDescent="0.2">
      <c r="A12" s="78" t="s">
        <v>93</v>
      </c>
      <c r="B12" s="39" t="s">
        <v>105</v>
      </c>
      <c r="C12" s="44">
        <v>32.969625994069006</v>
      </c>
      <c r="D12" s="45">
        <v>32.973541268376451</v>
      </c>
      <c r="E12" s="46">
        <v>32.973886599244459</v>
      </c>
      <c r="F12" s="44">
        <v>32.974129960924344</v>
      </c>
      <c r="G12" s="45">
        <v>32.973844566704535</v>
      </c>
      <c r="H12" s="46">
        <v>32.974356077876031</v>
      </c>
      <c r="I12" s="44">
        <v>23.389075792803421</v>
      </c>
      <c r="J12" s="45">
        <v>23.329685902106242</v>
      </c>
      <c r="K12" s="46">
        <v>23.19561306529376</v>
      </c>
      <c r="L12" s="44">
        <v>13.274437181911294</v>
      </c>
      <c r="M12" s="45">
        <v>13.166744354024679</v>
      </c>
      <c r="N12" s="46">
        <v>13.204641432086664</v>
      </c>
      <c r="O12" s="44">
        <v>2.9989615020060976</v>
      </c>
      <c r="P12" s="45">
        <v>3.0027460578239853</v>
      </c>
      <c r="Q12" s="46">
        <v>3.0653039303794691</v>
      </c>
      <c r="R12" s="44">
        <v>1.5242831747927212</v>
      </c>
      <c r="S12" s="45">
        <v>1.5395827091816401</v>
      </c>
      <c r="T12" s="46">
        <v>1.5536256021665933</v>
      </c>
      <c r="U12" s="44">
        <v>0.17636561561478759</v>
      </c>
      <c r="V12" s="45">
        <v>0.17067745535824227</v>
      </c>
      <c r="W12" s="45">
        <v>0.17936859173630698</v>
      </c>
      <c r="X12" s="44">
        <f t="shared" si="0"/>
        <v>32.972351287229969</v>
      </c>
      <c r="Y12" s="45">
        <f t="shared" si="1"/>
        <v>32.974110201834968</v>
      </c>
      <c r="Z12" s="45">
        <f t="shared" si="2"/>
        <v>23.304791586734471</v>
      </c>
      <c r="AA12" s="45">
        <f t="shared" si="3"/>
        <v>13.215274322674214</v>
      </c>
      <c r="AB12" s="45">
        <f t="shared" si="4"/>
        <v>3.0223371634031841</v>
      </c>
      <c r="AC12" s="45">
        <f t="shared" si="5"/>
        <v>1.5391638287136515</v>
      </c>
      <c r="AD12" s="46">
        <f t="shared" si="6"/>
        <v>0.17547055423644564</v>
      </c>
      <c r="AE12" s="44">
        <f t="shared" si="7"/>
        <v>2.3664806067252202E-3</v>
      </c>
      <c r="AF12" s="45">
        <f t="shared" si="8"/>
        <v>2.5632739972717713E-4</v>
      </c>
      <c r="AG12" s="45">
        <f t="shared" si="9"/>
        <v>9.9104752344381375E-2</v>
      </c>
      <c r="AH12" s="45">
        <f t="shared" si="10"/>
        <v>5.4628106925273152E-2</v>
      </c>
      <c r="AI12" s="45">
        <f t="shared" si="11"/>
        <v>3.7258395214776321E-2</v>
      </c>
      <c r="AJ12" s="45">
        <f t="shared" si="12"/>
        <v>1.467569782608601E-2</v>
      </c>
      <c r="AK12" s="46">
        <f t="shared" si="13"/>
        <v>4.4141606267533466E-3</v>
      </c>
    </row>
    <row r="13" spans="1:37" x14ac:dyDescent="0.2">
      <c r="A13" s="79"/>
      <c r="B13" s="36" t="s">
        <v>106</v>
      </c>
      <c r="C13" s="33">
        <v>32.958198323370681</v>
      </c>
      <c r="D13" s="34">
        <v>32.965141405084431</v>
      </c>
      <c r="E13" s="35">
        <v>32.967145098307036</v>
      </c>
      <c r="F13" s="33">
        <v>32.969265100338269</v>
      </c>
      <c r="G13" s="34">
        <v>32.969046017579117</v>
      </c>
      <c r="H13" s="35">
        <v>32.969277880765731</v>
      </c>
      <c r="I13" s="33">
        <v>13.740039623501653</v>
      </c>
      <c r="J13" s="34">
        <v>13.987080012260211</v>
      </c>
      <c r="K13" s="35">
        <v>13.87890891968169</v>
      </c>
      <c r="L13" s="33">
        <v>7.7315241294135788</v>
      </c>
      <c r="M13" s="34">
        <v>7.4703462890135039</v>
      </c>
      <c r="N13" s="35">
        <v>7.5557903007250156</v>
      </c>
      <c r="O13" s="33">
        <v>1.6107864983324549</v>
      </c>
      <c r="P13" s="34">
        <v>1.5579600972595899</v>
      </c>
      <c r="Q13" s="35">
        <v>1.5827825093776864</v>
      </c>
      <c r="R13" s="33">
        <v>0.78080405741391878</v>
      </c>
      <c r="S13" s="34">
        <v>0.76421819242212408</v>
      </c>
      <c r="T13" s="35">
        <v>0.81129142781799168</v>
      </c>
      <c r="U13" s="33">
        <v>3.4027892310709955E-2</v>
      </c>
      <c r="V13" s="34">
        <v>3.431969617204908E-2</v>
      </c>
      <c r="W13" s="34">
        <v>3.2969128411250999E-2</v>
      </c>
      <c r="X13" s="33">
        <f t="shared" si="0"/>
        <v>32.963494942254052</v>
      </c>
      <c r="Y13" s="34">
        <f t="shared" si="1"/>
        <v>32.96919633289437</v>
      </c>
      <c r="Z13" s="34">
        <f t="shared" si="2"/>
        <v>13.868676185147853</v>
      </c>
      <c r="AA13" s="34">
        <f t="shared" si="3"/>
        <v>7.5858869063840331</v>
      </c>
      <c r="AB13" s="34">
        <f t="shared" si="4"/>
        <v>1.5838430349899104</v>
      </c>
      <c r="AC13" s="34">
        <f t="shared" si="5"/>
        <v>0.78543789255134477</v>
      </c>
      <c r="AD13" s="35">
        <f t="shared" si="6"/>
        <v>3.3772238964670014E-2</v>
      </c>
      <c r="AE13" s="33">
        <f t="shared" si="7"/>
        <v>4.6951384781834674E-3</v>
      </c>
      <c r="AF13" s="34">
        <f t="shared" si="8"/>
        <v>1.3033363085439205E-4</v>
      </c>
      <c r="AG13" s="34">
        <f t="shared" si="9"/>
        <v>0.12383767626019501</v>
      </c>
      <c r="AH13" s="34">
        <f t="shared" si="10"/>
        <v>0.13316463619579161</v>
      </c>
      <c r="AI13" s="34">
        <f t="shared" si="11"/>
        <v>2.6429163787536569E-2</v>
      </c>
      <c r="AJ13" s="34">
        <f t="shared" si="12"/>
        <v>2.3876278891806487E-2</v>
      </c>
      <c r="AK13" s="35">
        <f t="shared" si="13"/>
        <v>7.1065272400297605E-4</v>
      </c>
    </row>
    <row r="14" spans="1:37" s="43" customFormat="1" x14ac:dyDescent="0.2">
      <c r="A14" s="78" t="s">
        <v>94</v>
      </c>
      <c r="B14" s="39" t="s">
        <v>105</v>
      </c>
      <c r="C14" s="44">
        <v>32.968519591447155</v>
      </c>
      <c r="D14" s="45">
        <v>32.972963876875724</v>
      </c>
      <c r="E14" s="46">
        <v>32.974306854077781</v>
      </c>
      <c r="F14" s="44">
        <v>32.974037809558965</v>
      </c>
      <c r="G14" s="45">
        <v>32.97363359133341</v>
      </c>
      <c r="H14" s="46">
        <v>32.97422491551265</v>
      </c>
      <c r="I14" s="44">
        <v>32.969623359209365</v>
      </c>
      <c r="J14" s="45">
        <v>32.969925073850334</v>
      </c>
      <c r="K14" s="46">
        <v>32.969955565218577</v>
      </c>
      <c r="L14" s="44">
        <v>22.671142248145681</v>
      </c>
      <c r="M14" s="45">
        <v>22.536340462346033</v>
      </c>
      <c r="N14" s="46">
        <v>22.562493232367924</v>
      </c>
      <c r="O14" s="44">
        <v>5.158966783006619</v>
      </c>
      <c r="P14" s="45">
        <v>5.1349113990188373</v>
      </c>
      <c r="Q14" s="46">
        <v>5.2603650582873982</v>
      </c>
      <c r="R14" s="44">
        <v>2.662846287880769</v>
      </c>
      <c r="S14" s="45">
        <v>2.6255106604890988</v>
      </c>
      <c r="T14" s="46">
        <v>2.6551633456212964</v>
      </c>
      <c r="U14" s="44">
        <v>0.28086773009348759</v>
      </c>
      <c r="V14" s="45">
        <v>0.27694078204070477</v>
      </c>
      <c r="W14" s="45">
        <v>0.29542084666085511</v>
      </c>
      <c r="X14" s="44">
        <f t="shared" si="0"/>
        <v>32.971930107466882</v>
      </c>
      <c r="Y14" s="45">
        <f t="shared" si="1"/>
        <v>32.973965438801677</v>
      </c>
      <c r="Z14" s="45">
        <f t="shared" si="2"/>
        <v>32.969834666092758</v>
      </c>
      <c r="AA14" s="45">
        <f t="shared" si="3"/>
        <v>22.589991980953215</v>
      </c>
      <c r="AB14" s="45">
        <f t="shared" si="4"/>
        <v>5.1847477467709515</v>
      </c>
      <c r="AC14" s="45">
        <f t="shared" si="5"/>
        <v>2.6478400979970549</v>
      </c>
      <c r="AD14" s="46">
        <f t="shared" si="6"/>
        <v>0.28440978626501584</v>
      </c>
      <c r="AE14" s="44">
        <f t="shared" si="7"/>
        <v>3.0289621295002847E-3</v>
      </c>
      <c r="AF14" s="45">
        <f t="shared" si="8"/>
        <v>3.0223205674027431E-4</v>
      </c>
      <c r="AG14" s="45">
        <f t="shared" si="9"/>
        <v>1.8363109788771927E-4</v>
      </c>
      <c r="AH14" s="45">
        <f t="shared" si="10"/>
        <v>7.1484377622046152E-2</v>
      </c>
      <c r="AI14" s="45">
        <f t="shared" si="11"/>
        <v>6.6581894877146677E-2</v>
      </c>
      <c r="AJ14" s="45">
        <f t="shared" si="12"/>
        <v>1.971572304042845E-2</v>
      </c>
      <c r="AK14" s="46">
        <f t="shared" si="13"/>
        <v>9.7359035807124249E-3</v>
      </c>
    </row>
    <row r="15" spans="1:37" x14ac:dyDescent="0.2">
      <c r="A15" s="79"/>
      <c r="B15" s="36" t="s">
        <v>106</v>
      </c>
      <c r="C15" s="33">
        <v>32.96057555777341</v>
      </c>
      <c r="D15" s="34">
        <v>32.966825061068704</v>
      </c>
      <c r="E15" s="35">
        <v>32.970004028384615</v>
      </c>
      <c r="F15" s="33">
        <v>32.968664321729015</v>
      </c>
      <c r="G15" s="34">
        <v>32.968793096654714</v>
      </c>
      <c r="H15" s="35">
        <v>32.969530694210256</v>
      </c>
      <c r="I15" s="33">
        <v>23.643117900801286</v>
      </c>
      <c r="J15" s="34">
        <v>23.971876326290079</v>
      </c>
      <c r="K15" s="35">
        <v>23.830391993059148</v>
      </c>
      <c r="L15" s="33">
        <v>13.898279791071603</v>
      </c>
      <c r="M15" s="34">
        <v>13.474820917923283</v>
      </c>
      <c r="N15" s="35">
        <v>13.629837992379619</v>
      </c>
      <c r="O15" s="33">
        <v>3.0275243326490755</v>
      </c>
      <c r="P15" s="34">
        <v>2.9377233829573814</v>
      </c>
      <c r="Q15" s="35">
        <v>2.9715177564412674</v>
      </c>
      <c r="R15" s="33">
        <v>1.4700943328312321</v>
      </c>
      <c r="S15" s="34">
        <v>1.4405425221993058</v>
      </c>
      <c r="T15" s="35">
        <v>1.526419501199465</v>
      </c>
      <c r="U15" s="33">
        <v>3.5891016383269997E-2</v>
      </c>
      <c r="V15" s="34">
        <v>3.427860957372135E-2</v>
      </c>
      <c r="W15" s="34">
        <v>3.4296018503791395E-2</v>
      </c>
      <c r="X15" s="33">
        <f t="shared" si="0"/>
        <v>32.965801549075572</v>
      </c>
      <c r="Y15" s="34">
        <f t="shared" si="1"/>
        <v>32.968996037531326</v>
      </c>
      <c r="Z15" s="34">
        <f t="shared" si="2"/>
        <v>23.81512874005017</v>
      </c>
      <c r="AA15" s="34">
        <f t="shared" si="3"/>
        <v>13.667646233791501</v>
      </c>
      <c r="AB15" s="34">
        <f t="shared" si="4"/>
        <v>2.9789218240159081</v>
      </c>
      <c r="AC15" s="34">
        <f t="shared" si="5"/>
        <v>1.479018785410001</v>
      </c>
      <c r="AD15" s="35">
        <f t="shared" si="6"/>
        <v>3.4821881486927581E-2</v>
      </c>
      <c r="AE15" s="33">
        <f t="shared" si="7"/>
        <v>4.7968424110705968E-3</v>
      </c>
      <c r="AF15" s="34">
        <f t="shared" si="8"/>
        <v>4.6748162382448453E-4</v>
      </c>
      <c r="AG15" s="34">
        <f t="shared" si="9"/>
        <v>0.16490982612258021</v>
      </c>
      <c r="AH15" s="34">
        <f t="shared" si="10"/>
        <v>0.21424624069281978</v>
      </c>
      <c r="AI15" s="34">
        <f t="shared" si="11"/>
        <v>4.5356011772089554E-2</v>
      </c>
      <c r="AJ15" s="34">
        <f t="shared" si="12"/>
        <v>4.3628525885267624E-2</v>
      </c>
      <c r="AK15" s="35">
        <f t="shared" si="13"/>
        <v>9.2593889520009793E-4</v>
      </c>
    </row>
    <row r="16" spans="1:37" s="43" customFormat="1" x14ac:dyDescent="0.2">
      <c r="A16" s="78" t="s">
        <v>95</v>
      </c>
      <c r="B16" s="39" t="s">
        <v>105</v>
      </c>
      <c r="C16" s="44" t="s">
        <v>130</v>
      </c>
      <c r="D16" s="45">
        <v>32.385436679417523</v>
      </c>
      <c r="E16" s="46">
        <v>32.355210096473691</v>
      </c>
      <c r="F16" s="44">
        <v>31.953925362445794</v>
      </c>
      <c r="G16" s="45">
        <v>31.982624493173578</v>
      </c>
      <c r="H16" s="46">
        <v>31.976704933542248</v>
      </c>
      <c r="I16" s="44">
        <v>31.873560342104874</v>
      </c>
      <c r="J16" s="45">
        <v>31.862320484540298</v>
      </c>
      <c r="K16" s="46">
        <v>31.904806319892579</v>
      </c>
      <c r="L16" s="44">
        <v>32.852450499289496</v>
      </c>
      <c r="M16" s="45">
        <v>32.858362458937052</v>
      </c>
      <c r="N16" s="46">
        <v>32.867038978014037</v>
      </c>
      <c r="O16" s="44">
        <v>8.7889455951097677</v>
      </c>
      <c r="P16" s="45">
        <v>8.7297610328095878</v>
      </c>
      <c r="Q16" s="46">
        <v>8.9351289477449534</v>
      </c>
      <c r="R16" s="44">
        <v>4.379494225128636</v>
      </c>
      <c r="S16" s="45">
        <v>4.331953338253582</v>
      </c>
      <c r="T16" s="46">
        <v>4.3732334728787281</v>
      </c>
      <c r="U16" s="44">
        <v>0.42431216263577803</v>
      </c>
      <c r="V16" s="45">
        <v>0.42276917260170377</v>
      </c>
      <c r="W16" s="45">
        <v>0.45030328555465587</v>
      </c>
      <c r="X16" s="44">
        <f>AVERAGE(C16:E16)</f>
        <v>32.370323387945604</v>
      </c>
      <c r="Y16" s="45">
        <f t="shared" si="1"/>
        <v>31.971084929720543</v>
      </c>
      <c r="Z16" s="45">
        <f t="shared" si="2"/>
        <v>31.880229048845916</v>
      </c>
      <c r="AA16" s="45">
        <f t="shared" si="3"/>
        <v>32.859283978746859</v>
      </c>
      <c r="AB16" s="45">
        <f t="shared" si="4"/>
        <v>8.8179451918881036</v>
      </c>
      <c r="AC16" s="45">
        <f t="shared" si="5"/>
        <v>4.3615603454203153</v>
      </c>
      <c r="AD16" s="46">
        <f t="shared" si="6"/>
        <v>0.43246154026404587</v>
      </c>
      <c r="AE16" s="44">
        <f>STDEV(C16:E16)</f>
        <v>2.1373421771681687E-2</v>
      </c>
      <c r="AF16" s="45">
        <f t="shared" si="8"/>
        <v>1.5152503369067861E-2</v>
      </c>
      <c r="AG16" s="45">
        <f t="shared" si="9"/>
        <v>2.2013979390237567E-2</v>
      </c>
      <c r="AH16" s="45">
        <f t="shared" si="10"/>
        <v>7.3377671633814093E-3</v>
      </c>
      <c r="AI16" s="45">
        <f t="shared" si="11"/>
        <v>0.10571058405478805</v>
      </c>
      <c r="AJ16" s="45">
        <f t="shared" si="12"/>
        <v>2.5830803504961516E-2</v>
      </c>
      <c r="AK16" s="46">
        <f t="shared" si="13"/>
        <v>1.5470653212536493E-2</v>
      </c>
    </row>
    <row r="17" spans="1:37" x14ac:dyDescent="0.2">
      <c r="A17" s="79"/>
      <c r="B17" s="36" t="s">
        <v>106</v>
      </c>
      <c r="C17" s="33">
        <v>32.963202320523777</v>
      </c>
      <c r="D17" s="34">
        <v>32.970723574064422</v>
      </c>
      <c r="E17" s="35">
        <v>32.971188622735198</v>
      </c>
      <c r="F17" s="33">
        <v>32.966176867147325</v>
      </c>
      <c r="G17" s="34">
        <v>32.968221655728897</v>
      </c>
      <c r="H17" s="35">
        <v>32.965049376452107</v>
      </c>
      <c r="I17" s="33">
        <v>32.970551297762107</v>
      </c>
      <c r="J17" s="34">
        <v>32.969558132964664</v>
      </c>
      <c r="K17" s="35">
        <v>32.969942927493683</v>
      </c>
      <c r="L17" s="33">
        <v>24.736046753671001</v>
      </c>
      <c r="M17" s="34">
        <v>24.074619069525458</v>
      </c>
      <c r="N17" s="35">
        <v>24.234094102130342</v>
      </c>
      <c r="O17" s="33">
        <v>5.7279920295091218</v>
      </c>
      <c r="P17" s="34">
        <v>5.5630656731765837</v>
      </c>
      <c r="Q17" s="35">
        <v>5.6346858300316054</v>
      </c>
      <c r="R17" s="33">
        <v>2.7943410991047433</v>
      </c>
      <c r="S17" s="34">
        <v>2.7368876418395631</v>
      </c>
      <c r="T17" s="35">
        <v>2.9091389663384946</v>
      </c>
      <c r="U17" s="33">
        <v>4.0232154651728969E-2</v>
      </c>
      <c r="V17" s="34">
        <v>4.3326745123284778E-2</v>
      </c>
      <c r="W17" s="34">
        <v>3.8139919580002943E-2</v>
      </c>
      <c r="X17" s="33">
        <f t="shared" si="0"/>
        <v>32.968371505774464</v>
      </c>
      <c r="Y17" s="34">
        <f t="shared" si="1"/>
        <v>32.966482633109443</v>
      </c>
      <c r="Z17" s="34">
        <f t="shared" si="2"/>
        <v>32.970017452740159</v>
      </c>
      <c r="AA17" s="34">
        <f t="shared" si="3"/>
        <v>24.348253308442267</v>
      </c>
      <c r="AB17" s="34">
        <f t="shared" si="4"/>
        <v>5.6419145109057709</v>
      </c>
      <c r="AC17" s="34">
        <f t="shared" si="5"/>
        <v>2.8134559024276005</v>
      </c>
      <c r="AD17" s="35">
        <f t="shared" si="6"/>
        <v>4.0566273118338894E-2</v>
      </c>
      <c r="AE17" s="33">
        <f t="shared" si="7"/>
        <v>4.4826805243627157E-3</v>
      </c>
      <c r="AF17" s="34">
        <f t="shared" si="8"/>
        <v>1.6080915925964061E-3</v>
      </c>
      <c r="AG17" s="34">
        <f t="shared" si="9"/>
        <v>5.007590118916124E-4</v>
      </c>
      <c r="AH17" s="34">
        <f t="shared" si="10"/>
        <v>0.34517515644649266</v>
      </c>
      <c r="AI17" s="34">
        <f t="shared" si="11"/>
        <v>8.2700460238545326E-2</v>
      </c>
      <c r="AJ17" s="34">
        <f t="shared" si="12"/>
        <v>8.7702117861900422E-2</v>
      </c>
      <c r="AK17" s="35">
        <f t="shared" si="13"/>
        <v>2.609504965775607E-3</v>
      </c>
    </row>
    <row r="18" spans="1:37" s="43" customFormat="1" x14ac:dyDescent="0.2">
      <c r="A18" s="78" t="s">
        <v>96</v>
      </c>
      <c r="B18" s="39" t="s">
        <v>105</v>
      </c>
      <c r="C18" s="44">
        <v>31.140582940661051</v>
      </c>
      <c r="D18" s="45">
        <v>31.386148703715424</v>
      </c>
      <c r="E18" s="46">
        <v>31.408177152727426</v>
      </c>
      <c r="F18" s="44">
        <v>30.648217467699865</v>
      </c>
      <c r="G18" s="45">
        <v>30.672982578780296</v>
      </c>
      <c r="H18" s="46">
        <v>30.623471750508202</v>
      </c>
      <c r="I18" s="44">
        <v>29.721458357671462</v>
      </c>
      <c r="J18" s="45">
        <v>29.701816832176128</v>
      </c>
      <c r="K18" s="46">
        <v>29.735544491645566</v>
      </c>
      <c r="L18" s="44">
        <v>30.223679944329529</v>
      </c>
      <c r="M18" s="45">
        <v>30.144547565263295</v>
      </c>
      <c r="N18" s="46">
        <v>30.247790401787945</v>
      </c>
      <c r="O18" s="44">
        <v>13.214035628073727</v>
      </c>
      <c r="P18" s="45">
        <v>13.031572171100891</v>
      </c>
      <c r="Q18" s="46">
        <v>13.289316264866882</v>
      </c>
      <c r="R18" s="44">
        <v>6.0704331953222201</v>
      </c>
      <c r="S18" s="45">
        <v>6.0299386189097381</v>
      </c>
      <c r="T18" s="46">
        <v>6.0179369553070901</v>
      </c>
      <c r="U18" s="44">
        <v>0.62026177672685689</v>
      </c>
      <c r="V18" s="45">
        <v>0.64956392214108805</v>
      </c>
      <c r="W18" s="45">
        <v>0.65741541812748927</v>
      </c>
      <c r="X18" s="44">
        <f t="shared" si="0"/>
        <v>31.311636265701299</v>
      </c>
      <c r="Y18" s="45">
        <f t="shared" si="1"/>
        <v>30.648223932329454</v>
      </c>
      <c r="Z18" s="45">
        <f t="shared" si="2"/>
        <v>29.71960656049772</v>
      </c>
      <c r="AA18" s="45">
        <f t="shared" si="3"/>
        <v>30.20533930379359</v>
      </c>
      <c r="AB18" s="45">
        <f t="shared" si="4"/>
        <v>13.178308021347165</v>
      </c>
      <c r="AC18" s="45">
        <f t="shared" si="5"/>
        <v>6.0394362565130164</v>
      </c>
      <c r="AD18" s="46">
        <f t="shared" si="6"/>
        <v>0.64241370566514477</v>
      </c>
      <c r="AE18" s="44">
        <f t="shared" si="7"/>
        <v>0.14854542452382158</v>
      </c>
      <c r="AF18" s="45">
        <f t="shared" si="8"/>
        <v>2.4755414769112173E-2</v>
      </c>
      <c r="AG18" s="45">
        <f t="shared" si="9"/>
        <v>1.6939911980323463E-2</v>
      </c>
      <c r="AH18" s="45">
        <f t="shared" si="10"/>
        <v>5.400976897622612E-2</v>
      </c>
      <c r="AI18" s="45">
        <f t="shared" si="11"/>
        <v>0.13253433849240298</v>
      </c>
      <c r="AJ18" s="45">
        <f t="shared" si="12"/>
        <v>2.7506683623511146E-2</v>
      </c>
      <c r="AK18" s="46">
        <f t="shared" si="13"/>
        <v>1.9581686956729093E-2</v>
      </c>
    </row>
    <row r="19" spans="1:37" x14ac:dyDescent="0.2">
      <c r="A19" s="79"/>
      <c r="B19" s="36" t="s">
        <v>106</v>
      </c>
      <c r="C19" s="33">
        <v>32.947575960398304</v>
      </c>
      <c r="D19" s="34">
        <v>32.955879035347571</v>
      </c>
      <c r="E19" s="35">
        <v>32.95732811891331</v>
      </c>
      <c r="F19" s="33">
        <v>32.945636440453875</v>
      </c>
      <c r="G19" s="34">
        <v>32.954016641395945</v>
      </c>
      <c r="H19" s="35">
        <v>32.956049823449291</v>
      </c>
      <c r="I19" s="33">
        <v>32.956375671028006</v>
      </c>
      <c r="J19" s="34">
        <v>32.948842143653124</v>
      </c>
      <c r="K19" s="35">
        <v>32.957265398525003</v>
      </c>
      <c r="L19" s="33">
        <v>32.952948290148477</v>
      </c>
      <c r="M19" s="34">
        <v>32.952348173144834</v>
      </c>
      <c r="N19" s="35">
        <v>32.953355781919967</v>
      </c>
      <c r="O19" s="33">
        <v>10.588796238255521</v>
      </c>
      <c r="P19" s="34">
        <v>10.363850930112852</v>
      </c>
      <c r="Q19" s="35">
        <v>10.44672100454155</v>
      </c>
      <c r="R19" s="33">
        <v>5.0714511087533811</v>
      </c>
      <c r="S19" s="34">
        <v>4.9796401982340246</v>
      </c>
      <c r="T19" s="35">
        <v>5.1853399618305804</v>
      </c>
      <c r="U19" s="33">
        <v>6.7684190203989011E-2</v>
      </c>
      <c r="V19" s="34">
        <v>6.9884119927032237E-2</v>
      </c>
      <c r="W19" s="34">
        <v>0.10096673520761751</v>
      </c>
      <c r="X19" s="33">
        <f t="shared" si="0"/>
        <v>32.953594371553059</v>
      </c>
      <c r="Y19" s="34">
        <f t="shared" si="1"/>
        <v>32.951900968433037</v>
      </c>
      <c r="Z19" s="34">
        <f t="shared" si="2"/>
        <v>32.954161071068711</v>
      </c>
      <c r="AA19" s="34">
        <f t="shared" si="3"/>
        <v>32.952884081737757</v>
      </c>
      <c r="AB19" s="34">
        <f t="shared" si="4"/>
        <v>10.466456057636641</v>
      </c>
      <c r="AC19" s="34">
        <f t="shared" si="5"/>
        <v>5.0788104229393287</v>
      </c>
      <c r="AD19" s="35">
        <f t="shared" si="6"/>
        <v>7.9511681779546248E-2</v>
      </c>
      <c r="AE19" s="33">
        <f t="shared" si="7"/>
        <v>5.2622158275682784E-3</v>
      </c>
      <c r="AF19" s="34">
        <f t="shared" si="8"/>
        <v>5.5196639768008982E-3</v>
      </c>
      <c r="AG19" s="34">
        <f t="shared" si="9"/>
        <v>4.6277581390928059E-3</v>
      </c>
      <c r="AH19" s="34">
        <f t="shared" si="10"/>
        <v>5.0686378933238144E-4</v>
      </c>
      <c r="AI19" s="34">
        <f t="shared" si="11"/>
        <v>0.11376379984138008</v>
      </c>
      <c r="AJ19" s="34">
        <f t="shared" si="12"/>
        <v>0.10304716306083034</v>
      </c>
      <c r="AK19" s="35">
        <f t="shared" si="13"/>
        <v>1.8613151557370096E-2</v>
      </c>
    </row>
    <row r="20" spans="1:37" s="43" customFormat="1" x14ac:dyDescent="0.2">
      <c r="A20" s="78" t="s">
        <v>97</v>
      </c>
      <c r="B20" s="39" t="s">
        <v>105</v>
      </c>
      <c r="C20" s="44">
        <v>30.828282910754954</v>
      </c>
      <c r="D20" s="45">
        <v>31.072458357814746</v>
      </c>
      <c r="E20" s="46">
        <v>31.095552895267812</v>
      </c>
      <c r="F20" s="44">
        <v>30.140859042786051</v>
      </c>
      <c r="G20" s="45">
        <v>30.168498190932766</v>
      </c>
      <c r="H20" s="46">
        <v>30.10586023777217</v>
      </c>
      <c r="I20" s="44">
        <v>28.956754871405167</v>
      </c>
      <c r="J20" s="45">
        <v>28.938033154003072</v>
      </c>
      <c r="K20" s="46">
        <v>28.964761450192494</v>
      </c>
      <c r="L20" s="44">
        <v>29.535111077947846</v>
      </c>
      <c r="M20" s="45">
        <v>29.415423743680055</v>
      </c>
      <c r="N20" s="46">
        <v>29.541590671925189</v>
      </c>
      <c r="O20" s="44">
        <v>13.394022503994893</v>
      </c>
      <c r="P20" s="45">
        <v>13.135643762131915</v>
      </c>
      <c r="Q20" s="46">
        <v>13.410047672174393</v>
      </c>
      <c r="R20" s="44">
        <v>5.9665035585116213</v>
      </c>
      <c r="S20" s="45">
        <v>5.9673716601656865</v>
      </c>
      <c r="T20" s="46">
        <v>5.9987507562580342</v>
      </c>
      <c r="U20" s="44">
        <v>0.65518835847194434</v>
      </c>
      <c r="V20" s="45">
        <v>0.65550500267632883</v>
      </c>
      <c r="W20" s="45">
        <v>0.70302838004680512</v>
      </c>
      <c r="X20" s="44">
        <f t="shared" si="0"/>
        <v>30.998764721279173</v>
      </c>
      <c r="Y20" s="45">
        <f t="shared" si="1"/>
        <v>30.138405823830329</v>
      </c>
      <c r="Z20" s="45">
        <f t="shared" si="2"/>
        <v>28.953183158533577</v>
      </c>
      <c r="AA20" s="45">
        <f t="shared" si="3"/>
        <v>29.497375164517695</v>
      </c>
      <c r="AB20" s="45">
        <f t="shared" si="4"/>
        <v>13.313237979433735</v>
      </c>
      <c r="AC20" s="45">
        <f t="shared" si="5"/>
        <v>5.977541991645114</v>
      </c>
      <c r="AD20" s="46">
        <f t="shared" si="6"/>
        <v>0.67124058039835932</v>
      </c>
      <c r="AE20" s="44">
        <f t="shared" si="7"/>
        <v>0.14809245492176137</v>
      </c>
      <c r="AF20" s="45">
        <f t="shared" si="8"/>
        <v>3.139095421408529E-2</v>
      </c>
      <c r="AG20" s="45">
        <f t="shared" si="9"/>
        <v>1.3717445240465519E-2</v>
      </c>
      <c r="AH20" s="45">
        <f t="shared" si="10"/>
        <v>7.1045920484634303E-2</v>
      </c>
      <c r="AI20" s="45">
        <f t="shared" si="11"/>
        <v>0.15400967832600512</v>
      </c>
      <c r="AJ20" s="45">
        <f t="shared" si="12"/>
        <v>1.8372456896809962E-2</v>
      </c>
      <c r="AK20" s="46">
        <f t="shared" si="13"/>
        <v>2.75294972848277E-2</v>
      </c>
    </row>
    <row r="21" spans="1:37" x14ac:dyDescent="0.2">
      <c r="A21" s="79"/>
      <c r="B21" s="36" t="s">
        <v>106</v>
      </c>
      <c r="C21" s="33">
        <v>32.922691991192757</v>
      </c>
      <c r="D21" s="34">
        <v>32.95144469215245</v>
      </c>
      <c r="E21" s="35">
        <v>32.953799761462832</v>
      </c>
      <c r="F21" s="33">
        <v>32.953498619621236</v>
      </c>
      <c r="G21" s="34">
        <v>32.954961531541876</v>
      </c>
      <c r="H21" s="35">
        <v>32.954418261069186</v>
      </c>
      <c r="I21" s="33">
        <v>32.939790416978845</v>
      </c>
      <c r="J21" s="34">
        <v>32.939000516885308</v>
      </c>
      <c r="K21" s="35">
        <v>32.940079094891807</v>
      </c>
      <c r="L21" s="33">
        <v>32.941067473301651</v>
      </c>
      <c r="M21" s="34">
        <v>32.949810765553906</v>
      </c>
      <c r="N21" s="35">
        <v>32.951037436469008</v>
      </c>
      <c r="O21" s="33">
        <v>11.669872431727514</v>
      </c>
      <c r="P21" s="34">
        <v>11.432409668204043</v>
      </c>
      <c r="Q21" s="35">
        <v>11.513852786804231</v>
      </c>
      <c r="R21" s="33">
        <v>5.4964354775308468</v>
      </c>
      <c r="S21" s="34">
        <v>5.4211699456901394</v>
      </c>
      <c r="T21" s="35">
        <v>5.5965278612221683</v>
      </c>
      <c r="U21" s="33">
        <v>5.902803419187172E-2</v>
      </c>
      <c r="V21" s="34">
        <v>9.8861927324702142E-2</v>
      </c>
      <c r="W21" s="34">
        <v>9.4689202217484961E-2</v>
      </c>
      <c r="X21" s="33">
        <f t="shared" si="0"/>
        <v>32.942645481602675</v>
      </c>
      <c r="Y21" s="34">
        <f t="shared" si="1"/>
        <v>32.954292804077433</v>
      </c>
      <c r="Z21" s="34">
        <f t="shared" si="2"/>
        <v>32.939623342918651</v>
      </c>
      <c r="AA21" s="34">
        <f t="shared" si="3"/>
        <v>32.947305225108188</v>
      </c>
      <c r="AB21" s="34">
        <f t="shared" si="4"/>
        <v>11.538711628911928</v>
      </c>
      <c r="AC21" s="34">
        <f t="shared" si="5"/>
        <v>5.5047110948143851</v>
      </c>
      <c r="AD21" s="35">
        <f t="shared" si="6"/>
        <v>8.4193054578019608E-2</v>
      </c>
      <c r="AE21" s="33">
        <f t="shared" si="7"/>
        <v>1.7320303765186663E-2</v>
      </c>
      <c r="AF21" s="34">
        <f t="shared" si="8"/>
        <v>7.3948117925531204E-4</v>
      </c>
      <c r="AG21" s="34">
        <f t="shared" si="9"/>
        <v>5.5836183180586708E-4</v>
      </c>
      <c r="AH21" s="34">
        <f t="shared" si="10"/>
        <v>5.4367583249084091E-3</v>
      </c>
      <c r="AI21" s="34">
        <f t="shared" si="11"/>
        <v>0.12066736318596089</v>
      </c>
      <c r="AJ21" s="34">
        <f t="shared" si="12"/>
        <v>8.797138180114164E-2</v>
      </c>
      <c r="AK21" s="35">
        <f t="shared" si="13"/>
        <v>2.1893186085664412E-2</v>
      </c>
    </row>
  </sheetData>
  <mergeCells count="19">
    <mergeCell ref="A10:A11"/>
    <mergeCell ref="A8:A9"/>
    <mergeCell ref="A6:A7"/>
    <mergeCell ref="C3:E3"/>
    <mergeCell ref="F3:H3"/>
    <mergeCell ref="A4:A5"/>
    <mergeCell ref="A20:A21"/>
    <mergeCell ref="A18:A19"/>
    <mergeCell ref="A16:A17"/>
    <mergeCell ref="A14:A15"/>
    <mergeCell ref="A12:A13"/>
    <mergeCell ref="C2:W2"/>
    <mergeCell ref="AE2:AK2"/>
    <mergeCell ref="X2:AD2"/>
    <mergeCell ref="R3:T3"/>
    <mergeCell ref="U3:W3"/>
    <mergeCell ref="I3:K3"/>
    <mergeCell ref="L3:N3"/>
    <mergeCell ref="O3:Q3"/>
  </mergeCells>
  <pageMargins left="0.7" right="0.7" top="0.75" bottom="0.75" header="0.3" footer="0.3"/>
  <pageSetup orientation="portrait" horizontalDpi="0" verticalDpi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E7AB18-3F9B-6549-98B9-35DC3B120698}">
  <dimension ref="A2:P6"/>
  <sheetViews>
    <sheetView zoomScale="90" zoomScaleNormal="175" workbookViewId="0">
      <selection activeCell="O12" sqref="O12"/>
    </sheetView>
  </sheetViews>
  <sheetFormatPr baseColWidth="10" defaultRowHeight="15" x14ac:dyDescent="0.2"/>
  <cols>
    <col min="1" max="1" width="11.1640625" bestFit="1" customWidth="1"/>
    <col min="2" max="2" width="16.6640625" bestFit="1" customWidth="1"/>
    <col min="3" max="3" width="18.1640625" bestFit="1" customWidth="1"/>
  </cols>
  <sheetData>
    <row r="2" spans="1:16" x14ac:dyDescent="0.2">
      <c r="A2" s="24"/>
      <c r="B2" s="82" t="s">
        <v>115</v>
      </c>
      <c r="C2" s="83"/>
      <c r="D2" s="84"/>
      <c r="E2" s="82" t="s">
        <v>116</v>
      </c>
      <c r="F2" s="83"/>
      <c r="G2" s="84"/>
      <c r="H2" s="82" t="s">
        <v>117</v>
      </c>
      <c r="I2" s="83"/>
      <c r="J2" s="83"/>
      <c r="K2" s="77" t="s">
        <v>119</v>
      </c>
      <c r="L2" s="80"/>
      <c r="M2" s="81"/>
      <c r="N2" s="77" t="s">
        <v>109</v>
      </c>
      <c r="O2" s="80"/>
      <c r="P2" s="81"/>
    </row>
    <row r="3" spans="1:16" x14ac:dyDescent="0.2">
      <c r="A3" s="24" t="s">
        <v>114</v>
      </c>
      <c r="B3" s="25" t="s">
        <v>83</v>
      </c>
      <c r="C3" s="26" t="s">
        <v>84</v>
      </c>
      <c r="D3" s="27" t="s">
        <v>85</v>
      </c>
      <c r="E3" s="25" t="s">
        <v>83</v>
      </c>
      <c r="F3" s="26" t="s">
        <v>84</v>
      </c>
      <c r="G3" s="27" t="s">
        <v>85</v>
      </c>
      <c r="H3" s="25" t="s">
        <v>83</v>
      </c>
      <c r="I3" s="26" t="s">
        <v>84</v>
      </c>
      <c r="J3" s="26" t="s">
        <v>85</v>
      </c>
      <c r="K3" s="58" t="s">
        <v>115</v>
      </c>
      <c r="L3" s="59" t="s">
        <v>116</v>
      </c>
      <c r="M3" s="60" t="s">
        <v>117</v>
      </c>
      <c r="N3" s="58" t="s">
        <v>115</v>
      </c>
      <c r="O3" s="59" t="s">
        <v>116</v>
      </c>
      <c r="P3" s="60" t="s">
        <v>117</v>
      </c>
    </row>
    <row r="4" spans="1:16" x14ac:dyDescent="0.2">
      <c r="A4" s="10" t="s">
        <v>46</v>
      </c>
      <c r="B4" s="49">
        <v>0.10825825965409284</v>
      </c>
      <c r="C4" s="50">
        <v>0.12138169063320453</v>
      </c>
      <c r="D4" s="51">
        <v>0.10630009517384303</v>
      </c>
      <c r="E4" s="49">
        <v>0.21794139545499877</v>
      </c>
      <c r="F4" s="50">
        <v>0.17204553172474826</v>
      </c>
      <c r="G4" s="51">
        <v>0.2145356888080299</v>
      </c>
      <c r="H4" s="49">
        <v>0.36599958039144531</v>
      </c>
      <c r="I4" s="50">
        <v>0.3879267554366112</v>
      </c>
      <c r="J4" s="50">
        <v>0.37000747055480782</v>
      </c>
      <c r="K4" s="19">
        <f>AVERAGE(B4:D4)</f>
        <v>0.11198001515371347</v>
      </c>
      <c r="L4" s="20">
        <f>AVERAGE(E4:G4)</f>
        <v>0.2015075386625923</v>
      </c>
      <c r="M4" s="21">
        <f>AVERAGE(H4:J4)</f>
        <v>0.37464460212762146</v>
      </c>
      <c r="N4" s="19">
        <f>STDEV(B4:D4)</f>
        <v>8.2007456001985338E-3</v>
      </c>
      <c r="O4" s="20">
        <f>STDEV(E4:G4)</f>
        <v>2.5571607283185825E-2</v>
      </c>
      <c r="P4" s="21">
        <f>STDEV(H4:J4)</f>
        <v>1.1675936505609526E-2</v>
      </c>
    </row>
    <row r="5" spans="1:16" x14ac:dyDescent="0.2">
      <c r="A5" s="28" t="s">
        <v>113</v>
      </c>
      <c r="B5" s="55">
        <v>0.183563468803598</v>
      </c>
      <c r="C5" s="56">
        <v>0.19302212127029852</v>
      </c>
      <c r="D5" s="57">
        <v>0.16078025691439418</v>
      </c>
      <c r="E5" s="55">
        <v>0.31155226781524148</v>
      </c>
      <c r="F5" s="56">
        <v>0.33347507009006699</v>
      </c>
      <c r="G5" s="57">
        <v>0.33554443308383525</v>
      </c>
      <c r="H5" s="55">
        <v>0.56077081627562841</v>
      </c>
      <c r="I5" s="56">
        <v>0.59443945339721393</v>
      </c>
      <c r="J5" s="56">
        <v>0.57645783779754001</v>
      </c>
      <c r="K5" s="29">
        <f t="shared" ref="K5:K6" si="0">AVERAGE(B5:D5)</f>
        <v>0.1791219489960969</v>
      </c>
      <c r="L5" s="30">
        <f t="shared" ref="L5:L6" si="1">AVERAGE(E5:G5)</f>
        <v>0.32685725699638124</v>
      </c>
      <c r="M5" s="31">
        <f t="shared" ref="M5:M6" si="2">AVERAGE(H5:J5)</f>
        <v>0.57722270249012742</v>
      </c>
      <c r="N5" s="29">
        <f>STDEV(B5:D5)</f>
        <v>1.657346608095157E-2</v>
      </c>
      <c r="O5" s="30">
        <f>STDEV(E5:G5)</f>
        <v>1.3294833063115092E-2</v>
      </c>
      <c r="P5" s="31">
        <f>STDEV(H5:J5)</f>
        <v>1.6847345337017545E-2</v>
      </c>
    </row>
    <row r="6" spans="1:16" x14ac:dyDescent="0.2">
      <c r="A6" s="18" t="s">
        <v>118</v>
      </c>
      <c r="B6" s="52">
        <v>8.1276979509609965E-2</v>
      </c>
      <c r="C6" s="53">
        <v>0.11206662479413945</v>
      </c>
      <c r="D6" s="54">
        <v>0.17073724001675963</v>
      </c>
      <c r="E6" s="52">
        <v>0.29054709961017477</v>
      </c>
      <c r="F6" s="53">
        <v>0.26199764958699995</v>
      </c>
      <c r="G6" s="54">
        <v>0.39066124997963647</v>
      </c>
      <c r="H6" s="52">
        <v>0.58697138722431175</v>
      </c>
      <c r="I6" s="53">
        <v>0.74182047576542931</v>
      </c>
      <c r="J6" s="53">
        <v>0.57035886380259271</v>
      </c>
      <c r="K6" s="16">
        <f t="shared" si="0"/>
        <v>0.12136028144016968</v>
      </c>
      <c r="L6" s="22">
        <f t="shared" si="1"/>
        <v>0.31440199972560373</v>
      </c>
      <c r="M6" s="17">
        <f t="shared" si="2"/>
        <v>0.63305024226411122</v>
      </c>
      <c r="N6" s="16">
        <f>STDEV(B6:D6)</f>
        <v>4.5448471843313958E-2</v>
      </c>
      <c r="O6" s="22">
        <f>STDEV(E6:G6)</f>
        <v>6.7567541846191626E-2</v>
      </c>
      <c r="P6" s="17">
        <f>STDEV(H6:J6)</f>
        <v>9.4563294969865777E-2</v>
      </c>
    </row>
  </sheetData>
  <mergeCells count="5">
    <mergeCell ref="N2:P2"/>
    <mergeCell ref="K2:M2"/>
    <mergeCell ref="B2:D2"/>
    <mergeCell ref="E2:G2"/>
    <mergeCell ref="H2:J2"/>
  </mergeCells>
  <pageMargins left="0.7" right="0.7" top="0.75" bottom="0.75" header="0.3" footer="0.3"/>
  <pageSetup orientation="portrait" horizontalDpi="0" verticalDpi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D6A85B-DB5F-EB48-8CF0-9EB46C27D10D}">
  <dimension ref="A1:S17"/>
  <sheetViews>
    <sheetView tabSelected="1" workbookViewId="0">
      <selection activeCell="M27" sqref="M27"/>
    </sheetView>
  </sheetViews>
  <sheetFormatPr baseColWidth="10" defaultRowHeight="15" x14ac:dyDescent="0.2"/>
  <cols>
    <col min="3" max="3" width="23.6640625" bestFit="1" customWidth="1"/>
    <col min="16" max="16" width="12.1640625" bestFit="1" customWidth="1"/>
    <col min="17" max="17" width="19" bestFit="1" customWidth="1"/>
  </cols>
  <sheetData>
    <row r="1" spans="1:19" x14ac:dyDescent="0.2">
      <c r="A1" s="64"/>
      <c r="B1" s="64"/>
      <c r="C1" s="85"/>
      <c r="D1" s="97" t="s">
        <v>60</v>
      </c>
      <c r="E1" s="95"/>
      <c r="F1" s="95"/>
      <c r="G1" s="95"/>
      <c r="H1" s="98"/>
      <c r="I1" s="97" t="s">
        <v>61</v>
      </c>
      <c r="J1" s="95"/>
      <c r="K1" s="95"/>
      <c r="L1" s="95"/>
      <c r="M1" s="98"/>
      <c r="N1" s="97" t="s">
        <v>62</v>
      </c>
      <c r="O1" s="95"/>
      <c r="P1" s="95"/>
      <c r="Q1" s="95"/>
      <c r="R1" s="98"/>
    </row>
    <row r="2" spans="1:19" ht="16" thickBot="1" x14ac:dyDescent="0.25">
      <c r="A2" s="86" t="s">
        <v>128</v>
      </c>
      <c r="B2" s="86" t="s">
        <v>64</v>
      </c>
      <c r="C2" s="40" t="s">
        <v>65</v>
      </c>
      <c r="D2" s="99" t="s">
        <v>41</v>
      </c>
      <c r="E2" s="91" t="s">
        <v>42</v>
      </c>
      <c r="F2" s="91" t="s">
        <v>43</v>
      </c>
      <c r="G2" s="91" t="s">
        <v>66</v>
      </c>
      <c r="H2" s="100" t="s">
        <v>45</v>
      </c>
      <c r="I2" s="99" t="s">
        <v>41</v>
      </c>
      <c r="J2" s="91" t="s">
        <v>42</v>
      </c>
      <c r="K2" s="91" t="s">
        <v>43</v>
      </c>
      <c r="L2" s="91" t="s">
        <v>77</v>
      </c>
      <c r="M2" s="100" t="s">
        <v>45</v>
      </c>
      <c r="N2" s="99" t="s">
        <v>41</v>
      </c>
      <c r="O2" s="91" t="s">
        <v>42</v>
      </c>
      <c r="P2" s="91" t="s">
        <v>43</v>
      </c>
      <c r="Q2" s="92" t="s">
        <v>68</v>
      </c>
      <c r="R2" s="100" t="s">
        <v>45</v>
      </c>
      <c r="S2" s="61"/>
    </row>
    <row r="3" spans="1:19" x14ac:dyDescent="0.2">
      <c r="A3" s="87" t="s">
        <v>0</v>
      </c>
      <c r="B3" s="88" t="s">
        <v>16</v>
      </c>
      <c r="C3" s="96" t="s">
        <v>46</v>
      </c>
      <c r="D3" s="101">
        <v>0.69762114193231073</v>
      </c>
      <c r="E3" s="90">
        <v>0.77574030363504942</v>
      </c>
      <c r="F3" s="90">
        <v>0.75136883996894732</v>
      </c>
      <c r="G3" s="90">
        <v>0.74157676184543586</v>
      </c>
      <c r="H3" s="102">
        <f t="shared" ref="H3:H17" si="0">STDEV(D3:F3)</f>
        <v>3.996954405253296E-2</v>
      </c>
      <c r="I3" s="101">
        <v>0.55157551191911347</v>
      </c>
      <c r="J3" s="90">
        <v>0.56865386649059502</v>
      </c>
      <c r="K3" s="90">
        <v>0.5802984178004017</v>
      </c>
      <c r="L3" s="90">
        <v>0.56684259873670351</v>
      </c>
      <c r="M3" s="102">
        <f t="shared" ref="M3:M17" si="1">STDEV(I3:K3)</f>
        <v>1.4446862937106838E-2</v>
      </c>
      <c r="N3" s="101">
        <v>0.79065194382057891</v>
      </c>
      <c r="O3" s="90">
        <v>0.73304669594442118</v>
      </c>
      <c r="P3" s="90">
        <v>0.77232164408679016</v>
      </c>
      <c r="Q3" s="90">
        <v>0.76534009461726349</v>
      </c>
      <c r="R3" s="107">
        <f t="shared" ref="R3:R17" si="2">STDEV(N3:P3)</f>
        <v>2.9430386855510082E-2</v>
      </c>
    </row>
    <row r="4" spans="1:19" x14ac:dyDescent="0.2">
      <c r="A4" s="89" t="s">
        <v>0</v>
      </c>
      <c r="B4" s="64" t="s">
        <v>145</v>
      </c>
      <c r="C4" s="85" t="s">
        <v>46</v>
      </c>
      <c r="D4" s="103">
        <v>5.5442128813020443E-2</v>
      </c>
      <c r="E4" s="66">
        <v>5.6150503723152556E-2</v>
      </c>
      <c r="F4" s="66">
        <v>5.8320400386368751E-2</v>
      </c>
      <c r="G4" s="66">
        <v>5.6637677640847241E-2</v>
      </c>
      <c r="H4" s="104">
        <f t="shared" si="0"/>
        <v>1.4997051817099698E-3</v>
      </c>
      <c r="I4" s="103">
        <v>1.0267401311752318</v>
      </c>
      <c r="J4" s="66">
        <v>1.0172569058416918</v>
      </c>
      <c r="K4" s="66">
        <v>1.0449410450926873</v>
      </c>
      <c r="L4" s="66">
        <v>1.0296460273698704</v>
      </c>
      <c r="M4" s="104">
        <f t="shared" si="1"/>
        <v>1.4068975301621564E-2</v>
      </c>
      <c r="N4" s="103">
        <v>18.519132528946191</v>
      </c>
      <c r="O4" s="66">
        <v>18.116612290020221</v>
      </c>
      <c r="P4" s="66">
        <v>17.917247449777825</v>
      </c>
      <c r="Q4" s="66">
        <v>18.18433075624808</v>
      </c>
      <c r="R4" s="108">
        <f t="shared" si="2"/>
        <v>0.30660357977780939</v>
      </c>
    </row>
    <row r="5" spans="1:19" ht="16" thickBot="1" x14ac:dyDescent="0.25">
      <c r="A5" s="89" t="s">
        <v>0</v>
      </c>
      <c r="B5" s="64" t="s">
        <v>17</v>
      </c>
      <c r="C5" s="85" t="s">
        <v>46</v>
      </c>
      <c r="D5" s="105"/>
      <c r="E5" s="93"/>
      <c r="F5" s="93"/>
      <c r="G5" s="93"/>
      <c r="H5" s="106"/>
      <c r="I5" s="105"/>
      <c r="J5" s="93"/>
      <c r="K5" s="93"/>
      <c r="L5" s="93"/>
      <c r="M5" s="106"/>
      <c r="N5" s="105">
        <v>3.6217188754553401E-3</v>
      </c>
      <c r="O5" s="93">
        <v>3.6725421187385663E-3</v>
      </c>
      <c r="P5" s="93">
        <v>3.571598744372862E-3</v>
      </c>
      <c r="Q5" s="93">
        <v>3.6219532461889228E-3</v>
      </c>
      <c r="R5" s="100">
        <f t="shared" si="2"/>
        <v>5.04720953033877E-5</v>
      </c>
    </row>
    <row r="6" spans="1:19" x14ac:dyDescent="0.2">
      <c r="A6" s="87" t="s">
        <v>0</v>
      </c>
      <c r="B6" s="88" t="s">
        <v>16</v>
      </c>
      <c r="C6" s="96" t="s">
        <v>4</v>
      </c>
      <c r="D6" s="101">
        <v>0.54924454258228772</v>
      </c>
      <c r="E6" s="90">
        <v>0.68943016692481962</v>
      </c>
      <c r="F6" s="90">
        <v>0.64544187634337791</v>
      </c>
      <c r="G6" s="90">
        <v>0.62803886195016168</v>
      </c>
      <c r="H6" s="102">
        <f t="shared" si="0"/>
        <v>7.1694846401636397E-2</v>
      </c>
      <c r="I6" s="101">
        <v>0.78178393318877282</v>
      </c>
      <c r="J6" s="90">
        <v>0.91569246030014273</v>
      </c>
      <c r="K6" s="90">
        <v>0.92741284223044496</v>
      </c>
      <c r="L6" s="90">
        <v>0.87496307857312017</v>
      </c>
      <c r="M6" s="102">
        <f t="shared" si="1"/>
        <v>8.0908013750592367E-2</v>
      </c>
      <c r="N6" s="101">
        <v>1.423380429986969</v>
      </c>
      <c r="O6" s="90">
        <v>1.3281873991452369</v>
      </c>
      <c r="P6" s="90">
        <v>1.436865000896002</v>
      </c>
      <c r="Q6" s="90">
        <v>1.3961442766760694</v>
      </c>
      <c r="R6" s="107">
        <f t="shared" si="2"/>
        <v>5.9237330425632805E-2</v>
      </c>
    </row>
    <row r="7" spans="1:19" x14ac:dyDescent="0.2">
      <c r="A7" s="89" t="s">
        <v>0</v>
      </c>
      <c r="B7" s="64" t="s">
        <v>145</v>
      </c>
      <c r="C7" s="85" t="s">
        <v>4</v>
      </c>
      <c r="D7" s="103">
        <v>7.8192486535540243E-2</v>
      </c>
      <c r="E7" s="66">
        <v>8.2727564356399746E-2</v>
      </c>
      <c r="F7" s="66">
        <v>8.4666179139715761E-2</v>
      </c>
      <c r="G7" s="66">
        <v>8.1862076677218579E-2</v>
      </c>
      <c r="H7" s="104">
        <f t="shared" si="0"/>
        <v>3.3224953988606211E-3</v>
      </c>
      <c r="I7" s="103">
        <v>1.3053325964804325</v>
      </c>
      <c r="J7" s="66">
        <v>1.503235359155991</v>
      </c>
      <c r="K7" s="66">
        <v>1.5580437701084651</v>
      </c>
      <c r="L7" s="66">
        <v>1.455537241914963</v>
      </c>
      <c r="M7" s="104">
        <f t="shared" si="1"/>
        <v>0.13293632727877114</v>
      </c>
      <c r="N7" s="103">
        <v>16.693836637195691</v>
      </c>
      <c r="O7" s="66">
        <v>18.17091281304841</v>
      </c>
      <c r="P7" s="66">
        <v>18.402197736328553</v>
      </c>
      <c r="Q7" s="66">
        <v>17.755649062190887</v>
      </c>
      <c r="R7" s="108">
        <f t="shared" si="2"/>
        <v>0.92679954593202396</v>
      </c>
    </row>
    <row r="8" spans="1:19" ht="16" thickBot="1" x14ac:dyDescent="0.25">
      <c r="A8" s="89" t="s">
        <v>0</v>
      </c>
      <c r="B8" s="64" t="s">
        <v>17</v>
      </c>
      <c r="C8" s="85" t="s">
        <v>4</v>
      </c>
      <c r="D8" s="105"/>
      <c r="E8" s="93"/>
      <c r="F8" s="93"/>
      <c r="G8" s="93"/>
      <c r="H8" s="106"/>
      <c r="I8" s="105"/>
      <c r="J8" s="93"/>
      <c r="K8" s="93"/>
      <c r="L8" s="93"/>
      <c r="M8" s="106"/>
      <c r="N8" s="105">
        <v>1.0582826397278457E-2</v>
      </c>
      <c r="O8" s="93">
        <v>1.0637183475458367E-2</v>
      </c>
      <c r="P8" s="93">
        <v>9.9276103869174945E-3</v>
      </c>
      <c r="Q8" s="93">
        <v>1.038254008655144E-2</v>
      </c>
      <c r="R8" s="100">
        <f t="shared" si="2"/>
        <v>3.949170124137952E-4</v>
      </c>
    </row>
    <row r="9" spans="1:19" x14ac:dyDescent="0.2">
      <c r="A9" s="87" t="s">
        <v>0</v>
      </c>
      <c r="B9" s="88" t="s">
        <v>16</v>
      </c>
      <c r="C9" s="96" t="s">
        <v>146</v>
      </c>
      <c r="D9" s="101">
        <v>5.0360833858225026E-2</v>
      </c>
      <c r="E9" s="90">
        <v>4.9326404229690327E-2</v>
      </c>
      <c r="F9" s="90">
        <v>4.8847439307197128E-2</v>
      </c>
      <c r="G9" s="90">
        <v>4.9511559131704158E-2</v>
      </c>
      <c r="H9" s="102">
        <f t="shared" si="0"/>
        <v>7.7350017457984309E-4</v>
      </c>
      <c r="I9" s="101">
        <v>0.99828705438592225</v>
      </c>
      <c r="J9" s="90">
        <v>0.89731407785317552</v>
      </c>
      <c r="K9" s="90">
        <v>0.94819087514802036</v>
      </c>
      <c r="L9" s="90">
        <v>0.94793066912903934</v>
      </c>
      <c r="M9" s="102">
        <f t="shared" si="1"/>
        <v>5.0486991174458901E-2</v>
      </c>
      <c r="N9" s="101">
        <v>19.822687153995169</v>
      </c>
      <c r="O9" s="90">
        <v>18.191353938446383</v>
      </c>
      <c r="P9" s="90">
        <v>19.411270858743151</v>
      </c>
      <c r="Q9" s="90">
        <v>19.1417706503949</v>
      </c>
      <c r="R9" s="107">
        <f t="shared" si="2"/>
        <v>0.84840131232984184</v>
      </c>
    </row>
    <row r="10" spans="1:19" x14ac:dyDescent="0.2">
      <c r="A10" s="89" t="s">
        <v>0</v>
      </c>
      <c r="B10" s="64" t="s">
        <v>145</v>
      </c>
      <c r="C10" s="85" t="s">
        <v>146</v>
      </c>
      <c r="D10" s="103">
        <v>0.11506350254902986</v>
      </c>
      <c r="E10" s="66">
        <v>0.10882263045221897</v>
      </c>
      <c r="F10" s="66">
        <v>0.11423041959076789</v>
      </c>
      <c r="G10" s="66">
        <v>0.11270551753067225</v>
      </c>
      <c r="H10" s="104">
        <f t="shared" si="0"/>
        <v>3.38837953184869E-3</v>
      </c>
      <c r="I10" s="103">
        <v>1.1189165406506083</v>
      </c>
      <c r="J10" s="66">
        <v>0.96663304604063549</v>
      </c>
      <c r="K10" s="66">
        <v>1.0487474349095181</v>
      </c>
      <c r="L10" s="66">
        <v>1.0447656738669207</v>
      </c>
      <c r="M10" s="104">
        <f t="shared" si="1"/>
        <v>7.6219790726599776E-2</v>
      </c>
      <c r="N10" s="103">
        <v>9.7243393071041382</v>
      </c>
      <c r="O10" s="66">
        <v>8.8826473135572428</v>
      </c>
      <c r="P10" s="66">
        <v>9.1809820769867674</v>
      </c>
      <c r="Q10" s="66">
        <v>9.2626562325493822</v>
      </c>
      <c r="R10" s="108">
        <f t="shared" si="2"/>
        <v>0.42674858378837827</v>
      </c>
    </row>
    <row r="11" spans="1:19" ht="16" thickBot="1" x14ac:dyDescent="0.25">
      <c r="A11" s="89" t="s">
        <v>0</v>
      </c>
      <c r="B11" s="64" t="s">
        <v>17</v>
      </c>
      <c r="C11" s="85" t="s">
        <v>146</v>
      </c>
      <c r="D11" s="105">
        <v>0.99074763611773953</v>
      </c>
      <c r="E11" s="93">
        <v>1.1419516054025189</v>
      </c>
      <c r="F11" s="93">
        <v>1.075966617695971</v>
      </c>
      <c r="G11" s="93">
        <v>1.0695552864054099</v>
      </c>
      <c r="H11" s="106">
        <f t="shared" si="0"/>
        <v>7.5805599783631591E-2</v>
      </c>
      <c r="I11" s="105">
        <v>0.17498533827167531</v>
      </c>
      <c r="J11" s="93">
        <v>0.1823906725264399</v>
      </c>
      <c r="K11" s="93">
        <v>0.17099813110343867</v>
      </c>
      <c r="L11" s="93">
        <v>0.17612471396718463</v>
      </c>
      <c r="M11" s="106">
        <f t="shared" si="1"/>
        <v>5.7811013440639226E-3</v>
      </c>
      <c r="N11" s="105">
        <v>0.17661948602507715</v>
      </c>
      <c r="O11" s="93">
        <v>0.15971839057238352</v>
      </c>
      <c r="P11" s="93">
        <v>0.15892512675681963</v>
      </c>
      <c r="Q11" s="93">
        <v>0.16508766778476011</v>
      </c>
      <c r="R11" s="100">
        <f t="shared" si="2"/>
        <v>9.9947206472243404E-3</v>
      </c>
    </row>
    <row r="12" spans="1:19" x14ac:dyDescent="0.2">
      <c r="A12" s="87" t="s">
        <v>0</v>
      </c>
      <c r="B12" s="88" t="s">
        <v>16</v>
      </c>
      <c r="C12" s="96" t="s">
        <v>147</v>
      </c>
      <c r="D12" s="101">
        <v>0.11085920096219275</v>
      </c>
      <c r="E12" s="90">
        <v>0.10171124257799437</v>
      </c>
      <c r="F12" s="90">
        <v>0.10935237361969088</v>
      </c>
      <c r="G12" s="90">
        <v>0.10730760571995934</v>
      </c>
      <c r="H12" s="102">
        <f t="shared" si="0"/>
        <v>4.904803000385009E-3</v>
      </c>
      <c r="I12" s="101">
        <v>0.58698726460816475</v>
      </c>
      <c r="J12" s="90">
        <v>0.53363811682797124</v>
      </c>
      <c r="K12" s="90">
        <v>0.54863955968873768</v>
      </c>
      <c r="L12" s="90">
        <v>0.55642164704162456</v>
      </c>
      <c r="M12" s="102">
        <f t="shared" si="1"/>
        <v>2.7512788933407004E-2</v>
      </c>
      <c r="N12" s="101">
        <v>5.2948899100251499</v>
      </c>
      <c r="O12" s="90">
        <v>5.2465991300692849</v>
      </c>
      <c r="P12" s="90">
        <v>5.0171710181327525</v>
      </c>
      <c r="Q12" s="90">
        <v>5.1862200194090624</v>
      </c>
      <c r="R12" s="107">
        <f t="shared" si="2"/>
        <v>0.14837848052050817</v>
      </c>
    </row>
    <row r="13" spans="1:19" x14ac:dyDescent="0.2">
      <c r="A13" s="89" t="s">
        <v>0</v>
      </c>
      <c r="B13" s="64" t="s">
        <v>145</v>
      </c>
      <c r="C13" s="85" t="s">
        <v>147</v>
      </c>
      <c r="D13" s="103">
        <v>0.71784306714383017</v>
      </c>
      <c r="E13" s="66">
        <v>0.75273994458015037</v>
      </c>
      <c r="F13" s="66">
        <v>0.77699269491283296</v>
      </c>
      <c r="G13" s="66">
        <v>0.74919190221227117</v>
      </c>
      <c r="H13" s="104">
        <f t="shared" si="0"/>
        <v>2.9734005276553239E-2</v>
      </c>
      <c r="I13" s="103">
        <v>0.70474062367313695</v>
      </c>
      <c r="J13" s="66">
        <v>0.74796081455841179</v>
      </c>
      <c r="K13" s="66">
        <v>0.66527182429872078</v>
      </c>
      <c r="L13" s="66">
        <v>0.70599108751008988</v>
      </c>
      <c r="M13" s="104">
        <f t="shared" si="1"/>
        <v>4.1358675297904116E-2</v>
      </c>
      <c r="N13" s="103">
        <v>0.98174748204670204</v>
      </c>
      <c r="O13" s="66">
        <v>0.99365102110476655</v>
      </c>
      <c r="P13" s="66">
        <v>0.85621374390573179</v>
      </c>
      <c r="Q13" s="66">
        <v>0.94387074901906676</v>
      </c>
      <c r="R13" s="108">
        <f t="shared" si="2"/>
        <v>7.6146152034138576E-2</v>
      </c>
    </row>
    <row r="14" spans="1:19" ht="16" thickBot="1" x14ac:dyDescent="0.25">
      <c r="A14" s="89" t="s">
        <v>0</v>
      </c>
      <c r="B14" s="64" t="s">
        <v>17</v>
      </c>
      <c r="C14" s="85" t="s">
        <v>147</v>
      </c>
      <c r="D14" s="105">
        <v>1.4077005119907402</v>
      </c>
      <c r="E14" s="93">
        <v>1.4188801083840037</v>
      </c>
      <c r="F14" s="93">
        <v>1.3609132833102626</v>
      </c>
      <c r="G14" s="93">
        <v>1.3958313012283357</v>
      </c>
      <c r="H14" s="106">
        <f t="shared" si="0"/>
        <v>3.0752184074862254E-2</v>
      </c>
      <c r="I14" s="105">
        <v>0.15403292709877772</v>
      </c>
      <c r="J14" s="93">
        <v>0.16083891324605504</v>
      </c>
      <c r="K14" s="93">
        <v>0.15867880461357806</v>
      </c>
      <c r="L14" s="93">
        <v>0.15785021498613694</v>
      </c>
      <c r="M14" s="106">
        <f t="shared" si="1"/>
        <v>3.4778272581110084E-3</v>
      </c>
      <c r="N14" s="105">
        <v>0.10942166020878093</v>
      </c>
      <c r="O14" s="93">
        <v>0.11335623940012683</v>
      </c>
      <c r="P14" s="93">
        <v>0.1165972928323621</v>
      </c>
      <c r="Q14" s="93">
        <v>0.11312506414708995</v>
      </c>
      <c r="R14" s="100">
        <f t="shared" si="2"/>
        <v>3.593397749395843E-3</v>
      </c>
    </row>
    <row r="15" spans="1:19" x14ac:dyDescent="0.2">
      <c r="A15" s="87" t="s">
        <v>0</v>
      </c>
      <c r="B15" s="88" t="s">
        <v>16</v>
      </c>
      <c r="C15" s="96" t="s">
        <v>148</v>
      </c>
      <c r="D15" s="101">
        <v>4.5523704653866598E-2</v>
      </c>
      <c r="E15" s="90">
        <v>5.3437701486620887E-2</v>
      </c>
      <c r="F15" s="90">
        <v>4.5802742035736803E-2</v>
      </c>
      <c r="G15" s="90">
        <v>4.8254716058741431E-2</v>
      </c>
      <c r="H15" s="102">
        <f t="shared" si="0"/>
        <v>4.4907648484783019E-3</v>
      </c>
      <c r="I15" s="101">
        <v>0.94839051178775169</v>
      </c>
      <c r="J15" s="90">
        <v>0.97638605481797858</v>
      </c>
      <c r="K15" s="90">
        <v>0.94828405108438751</v>
      </c>
      <c r="L15" s="90">
        <v>0.95768687256337259</v>
      </c>
      <c r="M15" s="102">
        <f t="shared" si="1"/>
        <v>1.6194054347616865E-2</v>
      </c>
      <c r="N15" s="101">
        <v>20.832893961480334</v>
      </c>
      <c r="O15" s="90">
        <v>18.271483010219569</v>
      </c>
      <c r="P15" s="90">
        <v>20.703652422042879</v>
      </c>
      <c r="Q15" s="90">
        <v>19.936009797914263</v>
      </c>
      <c r="R15" s="107">
        <f t="shared" si="2"/>
        <v>1.4429701708954166</v>
      </c>
    </row>
    <row r="16" spans="1:19" x14ac:dyDescent="0.2">
      <c r="A16" s="89" t="s">
        <v>0</v>
      </c>
      <c r="B16" s="64" t="s">
        <v>145</v>
      </c>
      <c r="C16" s="85" t="s">
        <v>148</v>
      </c>
      <c r="D16" s="103">
        <v>0.1851437950921927</v>
      </c>
      <c r="E16" s="66">
        <v>0.14298175723281539</v>
      </c>
      <c r="F16" s="66">
        <v>0.19724586963970425</v>
      </c>
      <c r="G16" s="66">
        <v>0.17512380732157076</v>
      </c>
      <c r="H16" s="104">
        <f t="shared" si="0"/>
        <v>2.8485936706021016E-2</v>
      </c>
      <c r="I16" s="103">
        <v>1.961836224356311</v>
      </c>
      <c r="J16" s="66">
        <v>2.0460716509965566</v>
      </c>
      <c r="K16" s="66">
        <v>2.1769513128520348</v>
      </c>
      <c r="L16" s="66">
        <v>2.0616197294016341</v>
      </c>
      <c r="M16" s="104">
        <f t="shared" si="1"/>
        <v>0.10839710504067256</v>
      </c>
      <c r="N16" s="103">
        <v>10.596283949885606</v>
      </c>
      <c r="O16" s="66">
        <v>14.310018918462193</v>
      </c>
      <c r="P16" s="66">
        <v>11.036739663185472</v>
      </c>
      <c r="Q16" s="66">
        <v>11.981014177177757</v>
      </c>
      <c r="R16" s="108">
        <f t="shared" si="2"/>
        <v>2.0289646676417568</v>
      </c>
    </row>
    <row r="17" spans="1:18" ht="16" thickBot="1" x14ac:dyDescent="0.25">
      <c r="A17" s="94" t="s">
        <v>0</v>
      </c>
      <c r="B17" s="91" t="s">
        <v>17</v>
      </c>
      <c r="C17" s="92" t="s">
        <v>148</v>
      </c>
      <c r="D17" s="105">
        <v>0.59937559886633551</v>
      </c>
      <c r="E17" s="93">
        <v>0.57845476690939623</v>
      </c>
      <c r="F17" s="93">
        <v>0.67843582667340918</v>
      </c>
      <c r="G17" s="93">
        <v>0.61875539748304698</v>
      </c>
      <c r="H17" s="106">
        <f t="shared" si="0"/>
        <v>5.2732679845632735E-2</v>
      </c>
      <c r="I17" s="105">
        <v>0.26726604091066825</v>
      </c>
      <c r="J17" s="93">
        <v>0.2677000748612462</v>
      </c>
      <c r="K17" s="93">
        <v>0.27703181851023789</v>
      </c>
      <c r="L17" s="93">
        <v>0.2706659780940508</v>
      </c>
      <c r="M17" s="106">
        <f t="shared" si="1"/>
        <v>5.5172492712251622E-3</v>
      </c>
      <c r="N17" s="105">
        <v>0.44590744337303301</v>
      </c>
      <c r="O17" s="93">
        <v>0.46278480215753193</v>
      </c>
      <c r="P17" s="93">
        <v>0.4083390169245848</v>
      </c>
      <c r="Q17" s="93">
        <v>0.43901042081838321</v>
      </c>
      <c r="R17" s="100">
        <f t="shared" si="2"/>
        <v>2.7870460572038663E-2</v>
      </c>
    </row>
  </sheetData>
  <mergeCells count="3">
    <mergeCell ref="N1:R1"/>
    <mergeCell ref="I1:M1"/>
    <mergeCell ref="D1:H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339489-70D2-E24F-9A60-645080C7994A}">
  <dimension ref="A1:K26"/>
  <sheetViews>
    <sheetView workbookViewId="0">
      <selection activeCell="K34" sqref="K34"/>
    </sheetView>
  </sheetViews>
  <sheetFormatPr baseColWidth="10" defaultRowHeight="15" x14ac:dyDescent="0.2"/>
  <sheetData>
    <row r="1" spans="1:11" x14ac:dyDescent="0.2">
      <c r="A1" s="8" t="s">
        <v>131</v>
      </c>
      <c r="B1" s="8" t="s">
        <v>132</v>
      </c>
      <c r="C1" s="8" t="s">
        <v>133</v>
      </c>
      <c r="D1" s="8" t="s">
        <v>134</v>
      </c>
      <c r="E1" s="8" t="s">
        <v>135</v>
      </c>
      <c r="F1" s="8" t="s">
        <v>136</v>
      </c>
      <c r="G1" s="8" t="s">
        <v>137</v>
      </c>
      <c r="I1" s="8" t="s">
        <v>137</v>
      </c>
      <c r="J1" s="8" t="s">
        <v>138</v>
      </c>
      <c r="K1" s="8" t="s">
        <v>139</v>
      </c>
    </row>
    <row r="2" spans="1:11" x14ac:dyDescent="0.2">
      <c r="A2" s="8">
        <v>76</v>
      </c>
      <c r="B2" s="8">
        <v>0.65208649958416498</v>
      </c>
      <c r="C2" s="8">
        <v>-0.96984970656889202</v>
      </c>
      <c r="D2" s="8">
        <v>0.166060706072887</v>
      </c>
      <c r="E2" s="8">
        <v>0.80668693392322599</v>
      </c>
      <c r="F2" s="8">
        <v>0.56645940038161302</v>
      </c>
      <c r="G2" s="8" t="s">
        <v>140</v>
      </c>
      <c r="I2" s="8" t="s">
        <v>141</v>
      </c>
      <c r="J2" s="8">
        <v>0.738828309072592</v>
      </c>
      <c r="K2" s="8">
        <v>4.1759824540696502E-2</v>
      </c>
    </row>
    <row r="3" spans="1:11" x14ac:dyDescent="0.2">
      <c r="A3" s="8">
        <v>77</v>
      </c>
      <c r="B3" s="8">
        <v>1.4900620908057599E-2</v>
      </c>
      <c r="C3" s="8">
        <v>-1.9162854712397099</v>
      </c>
      <c r="D3" s="8">
        <v>2.7664384577741601E-2</v>
      </c>
      <c r="E3" s="8">
        <v>0.94508325541837102</v>
      </c>
      <c r="F3" s="8">
        <v>0.62922435516530095</v>
      </c>
      <c r="G3" s="8" t="s">
        <v>140</v>
      </c>
      <c r="I3" s="8" t="s">
        <v>142</v>
      </c>
      <c r="J3" s="8">
        <v>0.72826126161318705</v>
      </c>
      <c r="K3" s="8">
        <v>8.6430783385248303E-2</v>
      </c>
    </row>
    <row r="4" spans="1:11" x14ac:dyDescent="0.2">
      <c r="A4" s="8">
        <v>78</v>
      </c>
      <c r="B4" s="8">
        <v>0.98329200136273998</v>
      </c>
      <c r="C4" s="8">
        <v>-0.47789791851250701</v>
      </c>
      <c r="D4" s="8">
        <v>0.31636143148057999</v>
      </c>
      <c r="E4" s="8">
        <v>0.65638620851553198</v>
      </c>
      <c r="F4" s="8">
        <v>0.63595517032099103</v>
      </c>
      <c r="G4" s="8" t="s">
        <v>140</v>
      </c>
      <c r="I4" s="8" t="s">
        <v>143</v>
      </c>
      <c r="J4" s="8">
        <v>0.49736997021247098</v>
      </c>
      <c r="K4" s="8">
        <v>4.6390744342431199E-2</v>
      </c>
    </row>
    <row r="5" spans="1:11" x14ac:dyDescent="0.2">
      <c r="A5" s="8">
        <v>79</v>
      </c>
      <c r="B5" s="8">
        <v>0.75131347102861801</v>
      </c>
      <c r="C5" s="8">
        <v>-0.82246421398684799</v>
      </c>
      <c r="D5" s="8">
        <v>0.20540637288119101</v>
      </c>
      <c r="E5" s="8">
        <v>0.76734126711492201</v>
      </c>
      <c r="F5" s="8">
        <v>0.666918458493301</v>
      </c>
      <c r="G5" s="8" t="s">
        <v>140</v>
      </c>
      <c r="I5" s="8" t="s">
        <v>144</v>
      </c>
      <c r="J5" s="8">
        <v>0.72017827305927995</v>
      </c>
      <c r="K5" s="8">
        <v>7.7421695780104896E-2</v>
      </c>
    </row>
    <row r="6" spans="1:11" x14ac:dyDescent="0.2">
      <c r="A6" s="8">
        <v>97</v>
      </c>
      <c r="B6" s="8">
        <v>0.175648693423096</v>
      </c>
      <c r="C6" s="8">
        <v>-1.67752041064824</v>
      </c>
      <c r="D6" s="8">
        <v>4.6720380819753597E-2</v>
      </c>
      <c r="E6" s="8">
        <v>0.92602725917635997</v>
      </c>
      <c r="F6" s="8">
        <v>0.60881690438460201</v>
      </c>
      <c r="G6" s="8" t="s">
        <v>142</v>
      </c>
      <c r="I6" s="8" t="s">
        <v>140</v>
      </c>
      <c r="J6" s="8">
        <v>0.62463934609030103</v>
      </c>
      <c r="K6" s="8">
        <v>4.2116899278433401E-2</v>
      </c>
    </row>
    <row r="7" spans="1:11" x14ac:dyDescent="0.2">
      <c r="A7" s="8">
        <v>100</v>
      </c>
      <c r="B7" s="8">
        <v>0.24349075227025899</v>
      </c>
      <c r="C7" s="8">
        <v>-1.5767520901461201</v>
      </c>
      <c r="D7" s="8">
        <v>5.7426289727261902E-2</v>
      </c>
      <c r="E7" s="8">
        <v>0.91532135026885098</v>
      </c>
      <c r="F7" s="8">
        <v>0.79030564836422901</v>
      </c>
      <c r="G7" s="8" t="s">
        <v>142</v>
      </c>
    </row>
    <row r="8" spans="1:11" x14ac:dyDescent="0.2">
      <c r="A8" s="8">
        <v>101</v>
      </c>
      <c r="B8" s="8">
        <v>0.75369618595705001</v>
      </c>
      <c r="C8" s="8">
        <v>-0.81892507933124503</v>
      </c>
      <c r="D8" s="8">
        <v>0.20641458007161501</v>
      </c>
      <c r="E8" s="8">
        <v>0.76633305992449796</v>
      </c>
      <c r="F8" s="8">
        <v>0.79334120179481804</v>
      </c>
      <c r="G8" s="8" t="s">
        <v>142</v>
      </c>
    </row>
    <row r="9" spans="1:11" x14ac:dyDescent="0.2">
      <c r="A9" s="8">
        <v>104</v>
      </c>
      <c r="B9" s="8">
        <v>0.36371875367701301</v>
      </c>
      <c r="C9" s="8">
        <v>-1.3981729906176401</v>
      </c>
      <c r="D9" s="8">
        <v>8.1030562713628601E-2</v>
      </c>
      <c r="E9" s="8">
        <v>0.89171707728248495</v>
      </c>
      <c r="F9" s="8">
        <v>0.72058129190909803</v>
      </c>
      <c r="G9" s="8" t="s">
        <v>142</v>
      </c>
    </row>
    <row r="10" spans="1:11" x14ac:dyDescent="0.2">
      <c r="A10" s="8">
        <v>154</v>
      </c>
      <c r="B10" s="8">
        <v>2.4824259838686102E-3</v>
      </c>
      <c r="C10" s="8">
        <v>-1.93473067569611</v>
      </c>
      <c r="D10" s="8">
        <v>2.6511676996298601E-2</v>
      </c>
      <c r="E10" s="8">
        <v>0.94623596299981405</v>
      </c>
      <c r="F10" s="8">
        <v>0.75607296839851301</v>
      </c>
      <c r="G10" s="8" t="s">
        <v>141</v>
      </c>
    </row>
    <row r="11" spans="1:11" x14ac:dyDescent="0.2">
      <c r="A11" s="8">
        <v>155</v>
      </c>
      <c r="B11" s="8">
        <v>1.1042813216677101</v>
      </c>
      <c r="C11" s="8">
        <v>-0.29818800385187</v>
      </c>
      <c r="D11" s="8">
        <v>0.38277983855263098</v>
      </c>
      <c r="E11" s="8">
        <v>0.58996780144348104</v>
      </c>
      <c r="F11" s="8">
        <v>0.69938019749346603</v>
      </c>
      <c r="G11" s="8" t="s">
        <v>141</v>
      </c>
    </row>
    <row r="12" spans="1:11" x14ac:dyDescent="0.2">
      <c r="A12" s="8">
        <v>156</v>
      </c>
      <c r="B12" s="8">
        <v>0.40143673002933999</v>
      </c>
      <c r="C12" s="8">
        <v>-1.3421490845872299</v>
      </c>
      <c r="D12" s="8">
        <v>8.9773830703092403E-2</v>
      </c>
      <c r="E12" s="8">
        <v>0.88297380929302105</v>
      </c>
      <c r="F12" s="8">
        <v>0.71035971545950405</v>
      </c>
      <c r="G12" s="8" t="s">
        <v>141</v>
      </c>
    </row>
    <row r="13" spans="1:11" x14ac:dyDescent="0.2">
      <c r="A13" s="8">
        <v>157</v>
      </c>
      <c r="B13" s="8">
        <v>4.3758847670996401E-2</v>
      </c>
      <c r="C13" s="8">
        <v>-1.8734212791296001</v>
      </c>
      <c r="D13" s="8">
        <v>3.05051169331268E-2</v>
      </c>
      <c r="E13" s="8">
        <v>0.94224252306298595</v>
      </c>
      <c r="F13" s="8">
        <v>0.78950035493888604</v>
      </c>
      <c r="G13" s="8" t="s">
        <v>141</v>
      </c>
    </row>
    <row r="14" spans="1:11" x14ac:dyDescent="0.2">
      <c r="A14" s="8">
        <v>207</v>
      </c>
      <c r="B14" s="8">
        <v>1.6128959074401601</v>
      </c>
      <c r="C14" s="8">
        <v>0.45727606168648799</v>
      </c>
      <c r="D14" s="8">
        <v>0.67626368322077801</v>
      </c>
      <c r="E14" s="8">
        <v>0.29648395677533401</v>
      </c>
      <c r="F14" s="8">
        <v>0.52637841332138002</v>
      </c>
      <c r="G14" s="8" t="s">
        <v>143</v>
      </c>
    </row>
    <row r="15" spans="1:11" x14ac:dyDescent="0.2">
      <c r="A15" s="8">
        <v>208</v>
      </c>
      <c r="B15" s="8">
        <v>1.52662144599339</v>
      </c>
      <c r="C15" s="8">
        <v>0.32912941151182901</v>
      </c>
      <c r="D15" s="8">
        <v>0.62897106281106197</v>
      </c>
      <c r="E15" s="8">
        <v>0.343776577185051</v>
      </c>
      <c r="F15" s="8">
        <v>0.42838540676202702</v>
      </c>
      <c r="G15" s="8" t="s">
        <v>143</v>
      </c>
    </row>
    <row r="16" spans="1:11" x14ac:dyDescent="0.2">
      <c r="A16" s="8">
        <v>209</v>
      </c>
      <c r="B16" s="8">
        <v>0.38260861781540401</v>
      </c>
      <c r="C16" s="8">
        <v>-1.37011517639317</v>
      </c>
      <c r="D16" s="8">
        <v>8.5325475543835599E-2</v>
      </c>
      <c r="E16" s="8">
        <v>0.88742216445227795</v>
      </c>
      <c r="F16" s="8">
        <v>0.51202424105936095</v>
      </c>
      <c r="G16" s="8" t="s">
        <v>143</v>
      </c>
    </row>
    <row r="17" spans="1:7" x14ac:dyDescent="0.2">
      <c r="A17" s="8">
        <v>210</v>
      </c>
      <c r="B17" s="8">
        <v>0.85664222532841094</v>
      </c>
      <c r="C17" s="8">
        <v>-0.66601551753319899</v>
      </c>
      <c r="D17" s="8">
        <v>0.25270059097887598</v>
      </c>
      <c r="E17" s="8">
        <v>0.72004704901723704</v>
      </c>
      <c r="F17" s="8">
        <v>0.52269181970711298</v>
      </c>
      <c r="G17" s="8" t="s">
        <v>143</v>
      </c>
    </row>
    <row r="18" spans="1:7" x14ac:dyDescent="0.2">
      <c r="A18" s="8">
        <v>235</v>
      </c>
      <c r="B18" s="8">
        <v>1.56299033699078</v>
      </c>
      <c r="C18" s="8">
        <v>0.38314947114162001</v>
      </c>
      <c r="D18" s="8">
        <v>0.64919552971233296</v>
      </c>
      <c r="E18" s="8">
        <v>0.32355211028378</v>
      </c>
      <c r="F18" s="8">
        <v>0.63994046975964802</v>
      </c>
      <c r="G18" s="8" t="s">
        <v>144</v>
      </c>
    </row>
    <row r="19" spans="1:7" x14ac:dyDescent="0.2">
      <c r="A19" s="8">
        <v>236</v>
      </c>
      <c r="B19" s="8">
        <v>1.09514896639284</v>
      </c>
      <c r="C19" s="8">
        <v>-0.311752629084593</v>
      </c>
      <c r="D19" s="8">
        <v>0.37761426374957002</v>
      </c>
      <c r="E19" s="8">
        <v>0.59513337624654306</v>
      </c>
      <c r="F19" s="8">
        <v>0.59728063531363196</v>
      </c>
      <c r="G19" s="8" t="s">
        <v>144</v>
      </c>
    </row>
    <row r="20" spans="1:7" x14ac:dyDescent="0.2">
      <c r="A20" s="8">
        <v>237</v>
      </c>
      <c r="B20" s="8">
        <v>2.49741803937696E-3</v>
      </c>
      <c r="C20" s="8">
        <v>-1.9347084074412799</v>
      </c>
      <c r="D20" s="8">
        <v>2.65130440443778E-2</v>
      </c>
      <c r="E20" s="8">
        <v>0.94623459595173498</v>
      </c>
      <c r="F20" s="8">
        <v>0.72866931196691698</v>
      </c>
      <c r="G20" s="8" t="s">
        <v>144</v>
      </c>
    </row>
    <row r="21" spans="1:7" x14ac:dyDescent="0.2">
      <c r="A21" s="8">
        <v>261</v>
      </c>
      <c r="B21" s="8">
        <v>9.1153968906321405E-3</v>
      </c>
      <c r="C21" s="8">
        <v>-1.9248784785551001</v>
      </c>
      <c r="D21" s="8">
        <v>2.7122281466095199E-2</v>
      </c>
      <c r="E21" s="8">
        <v>0.94562535853001795</v>
      </c>
      <c r="F21" s="8">
        <v>0.77034122910960301</v>
      </c>
      <c r="G21" s="8" t="s">
        <v>144</v>
      </c>
    </row>
    <row r="22" spans="1:7" x14ac:dyDescent="0.2">
      <c r="A22" s="8">
        <v>262</v>
      </c>
      <c r="B22" s="8">
        <v>6.50734045843092E-2</v>
      </c>
      <c r="C22" s="8">
        <v>-1.84176197900075</v>
      </c>
      <c r="D22" s="8">
        <v>3.2754986902108797E-2</v>
      </c>
      <c r="E22" s="8">
        <v>0.93999265309400404</v>
      </c>
      <c r="F22" s="8">
        <v>0.855477605854565</v>
      </c>
      <c r="G22" s="8" t="s">
        <v>144</v>
      </c>
    </row>
    <row r="23" spans="1:7" x14ac:dyDescent="0.2">
      <c r="A23" s="8">
        <v>292</v>
      </c>
      <c r="B23" s="8">
        <v>2.5101596256595798E-3</v>
      </c>
      <c r="C23" s="8">
        <v>-1.93468948189167</v>
      </c>
      <c r="D23" s="8">
        <v>2.65142059300955E-2</v>
      </c>
      <c r="E23" s="8">
        <v>0.94623343406601801</v>
      </c>
      <c r="F23" s="8">
        <v>0.68968811641250705</v>
      </c>
      <c r="G23" s="8" t="s">
        <v>144</v>
      </c>
    </row>
    <row r="24" spans="1:7" x14ac:dyDescent="0.2">
      <c r="A24" s="8">
        <v>293</v>
      </c>
      <c r="B24" s="8">
        <v>0.85511338381507196</v>
      </c>
      <c r="C24" s="8">
        <v>-0.66828636240776496</v>
      </c>
      <c r="D24" s="8">
        <v>0.25197540844655703</v>
      </c>
      <c r="E24" s="8">
        <v>0.72077223154955605</v>
      </c>
      <c r="F24" s="8">
        <v>0.69807251241866197</v>
      </c>
      <c r="G24" s="8" t="s">
        <v>144</v>
      </c>
    </row>
    <row r="25" spans="1:7" x14ac:dyDescent="0.2">
      <c r="A25" s="8">
        <v>294</v>
      </c>
      <c r="B25" s="8">
        <v>0.71123032862188695</v>
      </c>
      <c r="C25" s="8">
        <v>-0.88200118868086397</v>
      </c>
      <c r="D25" s="8">
        <v>0.18888808223098899</v>
      </c>
      <c r="E25" s="8">
        <v>0.78385955776512395</v>
      </c>
      <c r="F25" s="8">
        <v>0.71797566414695202</v>
      </c>
      <c r="G25" s="8" t="s">
        <v>144</v>
      </c>
    </row>
    <row r="26" spans="1:7" x14ac:dyDescent="0.2">
      <c r="A26" s="8">
        <v>295</v>
      </c>
      <c r="B26" s="8">
        <v>0.16092892419226901</v>
      </c>
      <c r="C26" s="8">
        <v>-1.6993842285920699</v>
      </c>
      <c r="D26" s="8">
        <v>4.4623405810104197E-2</v>
      </c>
      <c r="E26" s="8">
        <v>0.92812423418600898</v>
      </c>
      <c r="F26" s="8">
        <v>0.78415891255102899</v>
      </c>
      <c r="G26" s="8" t="s">
        <v>144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0C0B24-6B58-7C48-AF09-34CBBDF3E830}">
  <dimension ref="A2:K47"/>
  <sheetViews>
    <sheetView workbookViewId="0">
      <selection activeCell="F17" sqref="F17"/>
    </sheetView>
  </sheetViews>
  <sheetFormatPr baseColWidth="10" defaultRowHeight="15" x14ac:dyDescent="0.2"/>
  <cols>
    <col min="8" max="9" width="16.1640625" customWidth="1"/>
  </cols>
  <sheetData>
    <row r="2" spans="1:11" x14ac:dyDescent="0.2">
      <c r="A2" s="24"/>
      <c r="B2" s="82" t="s">
        <v>116</v>
      </c>
      <c r="C2" s="83"/>
      <c r="D2" s="84"/>
      <c r="E2" s="82" t="s">
        <v>117</v>
      </c>
      <c r="F2" s="83"/>
      <c r="G2" s="83"/>
      <c r="H2" s="80" t="s">
        <v>127</v>
      </c>
      <c r="I2" s="81"/>
      <c r="J2" s="80" t="s">
        <v>109</v>
      </c>
      <c r="K2" s="81"/>
    </row>
    <row r="3" spans="1:11" x14ac:dyDescent="0.2">
      <c r="A3" s="24" t="s">
        <v>114</v>
      </c>
      <c r="B3" s="25" t="s">
        <v>83</v>
      </c>
      <c r="C3" s="26" t="s">
        <v>84</v>
      </c>
      <c r="D3" s="27" t="s">
        <v>85</v>
      </c>
      <c r="E3" s="25" t="s">
        <v>83</v>
      </c>
      <c r="F3" s="26" t="s">
        <v>84</v>
      </c>
      <c r="G3" s="26" t="s">
        <v>85</v>
      </c>
      <c r="H3" s="59" t="s">
        <v>116</v>
      </c>
      <c r="I3" s="60" t="s">
        <v>117</v>
      </c>
      <c r="J3" s="59" t="s">
        <v>116</v>
      </c>
      <c r="K3" s="60" t="s">
        <v>117</v>
      </c>
    </row>
    <row r="4" spans="1:11" x14ac:dyDescent="0.2">
      <c r="A4" s="10" t="s">
        <v>46</v>
      </c>
      <c r="B4" s="49">
        <v>0.21794139545499877</v>
      </c>
      <c r="C4" s="50">
        <v>0.17</v>
      </c>
      <c r="D4" s="51">
        <v>0.2145356888080299</v>
      </c>
      <c r="E4" s="49">
        <v>0.36599958039144531</v>
      </c>
      <c r="F4" s="50">
        <v>0.3879267554366112</v>
      </c>
      <c r="G4" s="50">
        <v>0.37000747055480782</v>
      </c>
      <c r="H4" s="20">
        <f>AVERAGE(B4:D4)</f>
        <v>0.20082569475434289</v>
      </c>
      <c r="I4" s="21">
        <f>AVERAGE(E4:G4)</f>
        <v>0.37464460212762146</v>
      </c>
      <c r="J4" s="20">
        <f>STDEV(B4:D4)</f>
        <v>2.6750089761666845E-2</v>
      </c>
      <c r="K4" s="21">
        <f>STDEV(E4:G4)</f>
        <v>1.1675936505609526E-2</v>
      </c>
    </row>
    <row r="5" spans="1:11" x14ac:dyDescent="0.2">
      <c r="A5" s="28" t="s">
        <v>118</v>
      </c>
      <c r="B5" s="55">
        <v>0.29054709961017477</v>
      </c>
      <c r="C5" s="56">
        <v>0.26199764958699995</v>
      </c>
      <c r="D5" s="57">
        <v>0.39066124997963647</v>
      </c>
      <c r="E5" s="55">
        <v>0.58697138722431175</v>
      </c>
      <c r="F5" s="56">
        <v>0.74182047576542931</v>
      </c>
      <c r="G5" s="56">
        <v>0.57035886380259271</v>
      </c>
      <c r="H5" s="20">
        <f t="shared" ref="H5:H6" si="0">AVERAGE(B5:D5)</f>
        <v>0.31440199972560373</v>
      </c>
      <c r="I5" s="21">
        <f t="shared" ref="I5:I6" si="1">AVERAGE(E5:G5)</f>
        <v>0.63305024226411122</v>
      </c>
      <c r="J5" s="20">
        <f>STDEV(B5:D5)</f>
        <v>6.7567541846191626E-2</v>
      </c>
      <c r="K5" s="21">
        <f>STDEV(E5:G5)</f>
        <v>9.4563294969865777E-2</v>
      </c>
    </row>
    <row r="6" spans="1:11" x14ac:dyDescent="0.2">
      <c r="A6" s="18" t="s">
        <v>120</v>
      </c>
      <c r="B6" s="52">
        <v>0.34116977024273692</v>
      </c>
      <c r="C6" s="53">
        <v>0.3506722941588909</v>
      </c>
      <c r="D6" s="54">
        <v>0.30676644460355224</v>
      </c>
      <c r="E6" s="52">
        <v>0.6325739418349311</v>
      </c>
      <c r="F6" s="53">
        <v>0.63479414622092345</v>
      </c>
      <c r="G6" s="53">
        <v>0.63294321179047619</v>
      </c>
      <c r="H6" s="22">
        <f t="shared" si="0"/>
        <v>0.33286950300172674</v>
      </c>
      <c r="I6" s="17">
        <f t="shared" si="1"/>
        <v>0.63343709994877695</v>
      </c>
      <c r="J6" s="22">
        <f>STDEV(B6:D6)</f>
        <v>2.3099821070695522E-2</v>
      </c>
      <c r="K6" s="17">
        <f>STDEV(E6:G6)</f>
        <v>1.18965163538625E-3</v>
      </c>
    </row>
    <row r="9" spans="1:11" x14ac:dyDescent="0.2">
      <c r="C9" t="s">
        <v>121</v>
      </c>
    </row>
    <row r="10" spans="1:11" x14ac:dyDescent="0.2">
      <c r="D10" t="s">
        <v>122</v>
      </c>
      <c r="E10">
        <f>FTEST(B4:D4,B5:D5)</f>
        <v>0.27099997365709377</v>
      </c>
    </row>
    <row r="11" spans="1:11" x14ac:dyDescent="0.2">
      <c r="D11" t="s">
        <v>123</v>
      </c>
      <c r="E11">
        <f>_xlfn.T.TEST(B4:D4,B5:D5,2,2)</f>
        <v>5.3702143586822765E-2</v>
      </c>
    </row>
    <row r="13" spans="1:11" x14ac:dyDescent="0.2">
      <c r="C13" t="s">
        <v>124</v>
      </c>
    </row>
    <row r="14" spans="1:11" x14ac:dyDescent="0.2">
      <c r="D14" t="s">
        <v>122</v>
      </c>
      <c r="E14">
        <f>FTEST(B4:D4,B6:D6)</f>
        <v>0.85433070821431512</v>
      </c>
    </row>
    <row r="15" spans="1:11" x14ac:dyDescent="0.2">
      <c r="D15" t="s">
        <v>123</v>
      </c>
      <c r="E15">
        <f>_xlfn.T.TEST(B4:D4,B6:D6,2,2)</f>
        <v>2.9384265255754994E-3</v>
      </c>
    </row>
    <row r="17" spans="3:5" x14ac:dyDescent="0.2">
      <c r="C17" t="s">
        <v>125</v>
      </c>
    </row>
    <row r="18" spans="3:5" x14ac:dyDescent="0.2">
      <c r="D18" t="s">
        <v>122</v>
      </c>
      <c r="E18">
        <f>FTEST(E4:G4,E5:G5)</f>
        <v>3.0032897245708307E-2</v>
      </c>
    </row>
    <row r="19" spans="3:5" x14ac:dyDescent="0.2">
      <c r="D19" t="s">
        <v>123</v>
      </c>
      <c r="E19">
        <f>_xlfn.T.TEST(E4:G4,E5:G5,2,2)</f>
        <v>9.3266004147169006E-3</v>
      </c>
    </row>
    <row r="21" spans="3:5" x14ac:dyDescent="0.2">
      <c r="C21" t="s">
        <v>126</v>
      </c>
    </row>
    <row r="22" spans="3:5" x14ac:dyDescent="0.2">
      <c r="D22" t="s">
        <v>122</v>
      </c>
      <c r="E22">
        <f>FTEST(E4:G4,E6:G6)</f>
        <v>2.054947888993526E-2</v>
      </c>
    </row>
    <row r="23" spans="3:5" x14ac:dyDescent="0.2">
      <c r="D23" t="s">
        <v>123</v>
      </c>
      <c r="E23">
        <f>_xlfn.T.TEST(E4:G4,E6:G6,2,2)</f>
        <v>2.8070962901184521E-6</v>
      </c>
    </row>
    <row r="47" spans="5:5" x14ac:dyDescent="0.2">
      <c r="E47">
        <v>0</v>
      </c>
    </row>
  </sheetData>
  <mergeCells count="4">
    <mergeCell ref="B2:D2"/>
    <mergeCell ref="E2:G2"/>
    <mergeCell ref="H2:I2"/>
    <mergeCell ref="J2:K2"/>
  </mergeCells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Figure 1C</vt:lpstr>
      <vt:lpstr>Figure 1D&amp;Supplementary Table 1</vt:lpstr>
      <vt:lpstr>Figure 2A</vt:lpstr>
      <vt:lpstr>Figure 4B</vt:lpstr>
      <vt:lpstr>Figure 4C</vt:lpstr>
      <vt:lpstr>Figure 4D</vt:lpstr>
      <vt:lpstr>Table 1</vt:lpstr>
      <vt:lpstr>Supplementary Figure 2</vt:lpstr>
      <vt:lpstr>Supplementary Figure 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2022-07-28T04:33:56Z</dcterms:created>
  <dcterms:modified xsi:type="dcterms:W3CDTF">2022-08-09T22:11:16Z</dcterms:modified>
</cp:coreProperties>
</file>